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 01 - Stavební část HSV..." sheetId="2" r:id="rId2"/>
    <sheet name="SO 02 - ZTI+UT WC1" sheetId="3" r:id="rId3"/>
    <sheet name="SO 03 - ZTI+UT WC2" sheetId="4" r:id="rId4"/>
    <sheet name="SO 04 - ZTI+UT WC3" sheetId="5" r:id="rId5"/>
    <sheet name="SO 06 - ZTI+UT WC5" sheetId="6" r:id="rId6"/>
    <sheet name="SO 07 - ZTI+UT WC6" sheetId="7" r:id="rId7"/>
    <sheet name="SO 08 - ZTI+UT WC7" sheetId="8" r:id="rId8"/>
    <sheet name="01 - Elektroinstalace WC1" sheetId="9" r:id="rId9"/>
    <sheet name="02 - Specifikace-ZTI auto..." sheetId="10" r:id="rId10"/>
    <sheet name="01 - Elektroinstalace WC2" sheetId="11" r:id="rId11"/>
    <sheet name="02 - Specifikace-ZTI auto..._01" sheetId="12" r:id="rId12"/>
    <sheet name="01 - Elektroinstalace WC3" sheetId="13" r:id="rId13"/>
    <sheet name="01 - elektroinstalace WC5" sheetId="14" r:id="rId14"/>
    <sheet name="02 - Specifikace-ZTI auto..._02" sheetId="15" r:id="rId15"/>
    <sheet name="01 - Elektroinstalace WC6" sheetId="16" r:id="rId16"/>
    <sheet name="01 - elektroinstalace WC7" sheetId="17" r:id="rId17"/>
    <sheet name="02 - Specifikace-ZTI auto..._03" sheetId="18" r:id="rId18"/>
    <sheet name="VRN - Vedlejší rozpočtové..." sheetId="19" r:id="rId19"/>
    <sheet name="Seznam figur" sheetId="20" r:id="rId20"/>
    <sheet name="Pokyny pro vyplnění" sheetId="21" r:id="rId21"/>
  </sheets>
  <definedNames>
    <definedName name="_xlnm.Print_Area" localSheetId="0">'Rekapitulace stavby'!$D$4:$AO$36,'Rekapitulace stavby'!$C$42:$AQ$79</definedName>
    <definedName name="_xlnm.Print_Titles" localSheetId="0">'Rekapitulace stavby'!$52:$52</definedName>
    <definedName name="_xlnm._FilterDatabase" localSheetId="1" hidden="1">'SO 01 - Stavební část HSV...'!$C$96:$K$1131</definedName>
    <definedName name="_xlnm.Print_Area" localSheetId="1">'SO 01 - Stavební část HSV...'!$C$4:$J$39,'SO 01 - Stavební část HSV...'!$C$45:$J$78,'SO 01 - Stavební část HSV...'!$C$84:$K$1131</definedName>
    <definedName name="_xlnm.Print_Titles" localSheetId="1">'SO 01 - Stavební část HSV...'!$96:$96</definedName>
    <definedName name="_xlnm._FilterDatabase" localSheetId="2" hidden="1">'SO 02 - ZTI+UT WC1'!$C$89:$K$346</definedName>
    <definedName name="_xlnm.Print_Area" localSheetId="2">'SO 02 - ZTI+UT WC1'!$C$4:$J$39,'SO 02 - ZTI+UT WC1'!$C$45:$J$71,'SO 02 - ZTI+UT WC1'!$C$77:$K$346</definedName>
    <definedName name="_xlnm.Print_Titles" localSheetId="2">'SO 02 - ZTI+UT WC1'!$89:$89</definedName>
    <definedName name="_xlnm._FilterDatabase" localSheetId="3" hidden="1">'SO 03 - ZTI+UT WC2'!$C$89:$K$363</definedName>
    <definedName name="_xlnm.Print_Area" localSheetId="3">'SO 03 - ZTI+UT WC2'!$C$4:$J$39,'SO 03 - ZTI+UT WC2'!$C$45:$J$71,'SO 03 - ZTI+UT WC2'!$C$77:$K$363</definedName>
    <definedName name="_xlnm.Print_Titles" localSheetId="3">'SO 03 - ZTI+UT WC2'!$89:$89</definedName>
    <definedName name="_xlnm._FilterDatabase" localSheetId="4" hidden="1">'SO 04 - ZTI+UT WC3'!$C$89:$K$317</definedName>
    <definedName name="_xlnm.Print_Area" localSheetId="4">'SO 04 - ZTI+UT WC3'!$C$4:$J$39,'SO 04 - ZTI+UT WC3'!$C$45:$J$71,'SO 04 - ZTI+UT WC3'!$C$77:$K$317</definedName>
    <definedName name="_xlnm.Print_Titles" localSheetId="4">'SO 04 - ZTI+UT WC3'!$89:$89</definedName>
    <definedName name="_xlnm._FilterDatabase" localSheetId="5" hidden="1">'SO 06 - ZTI+UT WC5'!$C$89:$K$343</definedName>
    <definedName name="_xlnm.Print_Area" localSheetId="5">'SO 06 - ZTI+UT WC5'!$C$4:$J$39,'SO 06 - ZTI+UT WC5'!$C$45:$J$71,'SO 06 - ZTI+UT WC5'!$C$77:$K$343</definedName>
    <definedName name="_xlnm.Print_Titles" localSheetId="5">'SO 06 - ZTI+UT WC5'!$89:$89</definedName>
    <definedName name="_xlnm._FilterDatabase" localSheetId="6" hidden="1">'SO 07 - ZTI+UT WC6'!$C$89:$K$321</definedName>
    <definedName name="_xlnm.Print_Area" localSheetId="6">'SO 07 - ZTI+UT WC6'!$C$4:$J$39,'SO 07 - ZTI+UT WC6'!$C$45:$J$71,'SO 07 - ZTI+UT WC6'!$C$77:$K$321</definedName>
    <definedName name="_xlnm.Print_Titles" localSheetId="6">'SO 07 - ZTI+UT WC6'!$89:$89</definedName>
    <definedName name="_xlnm._FilterDatabase" localSheetId="7" hidden="1">'SO 08 - ZTI+UT WC7'!$C$89:$K$343</definedName>
    <definedName name="_xlnm.Print_Area" localSheetId="7">'SO 08 - ZTI+UT WC7'!$C$4:$J$39,'SO 08 - ZTI+UT WC7'!$C$45:$J$71,'SO 08 - ZTI+UT WC7'!$C$77:$K$343</definedName>
    <definedName name="_xlnm.Print_Titles" localSheetId="7">'SO 08 - ZTI+UT WC7'!$89:$89</definedName>
    <definedName name="_xlnm._FilterDatabase" localSheetId="8" hidden="1">'01 - Elektroinstalace WC1'!$C$94:$K$278</definedName>
    <definedName name="_xlnm.Print_Area" localSheetId="8">'01 - Elektroinstalace WC1'!$C$4:$J$41,'01 - Elektroinstalace WC1'!$C$47:$J$74,'01 - Elektroinstalace WC1'!$C$80:$K$278</definedName>
    <definedName name="_xlnm.Print_Titles" localSheetId="8">'01 - Elektroinstalace WC1'!$94:$94</definedName>
    <definedName name="_xlnm._FilterDatabase" localSheetId="9" hidden="1">'02 - Specifikace-ZTI auto...'!$C$87:$K$127</definedName>
    <definedName name="_xlnm.Print_Area" localSheetId="9">'02 - Specifikace-ZTI auto...'!$C$4:$J$41,'02 - Specifikace-ZTI auto...'!$C$47:$J$67,'02 - Specifikace-ZTI auto...'!$C$73:$K$127</definedName>
    <definedName name="_xlnm.Print_Titles" localSheetId="9">'02 - Specifikace-ZTI auto...'!$87:$87</definedName>
    <definedName name="_xlnm._FilterDatabase" localSheetId="10" hidden="1">'01 - Elektroinstalace WC2'!$C$94:$K$278</definedName>
    <definedName name="_xlnm.Print_Area" localSheetId="10">'01 - Elektroinstalace WC2'!$C$4:$J$41,'01 - Elektroinstalace WC2'!$C$47:$J$74,'01 - Elektroinstalace WC2'!$C$80:$K$278</definedName>
    <definedName name="_xlnm.Print_Titles" localSheetId="10">'01 - Elektroinstalace WC2'!$94:$94</definedName>
    <definedName name="_xlnm._FilterDatabase" localSheetId="11" hidden="1">'02 - Specifikace-ZTI auto..._01'!$C$87:$K$127</definedName>
    <definedName name="_xlnm.Print_Area" localSheetId="11">'02 - Specifikace-ZTI auto..._01'!$C$4:$J$41,'02 - Specifikace-ZTI auto..._01'!$C$47:$J$67,'02 - Specifikace-ZTI auto..._01'!$C$73:$K$127</definedName>
    <definedName name="_xlnm.Print_Titles" localSheetId="11">'02 - Specifikace-ZTI auto..._01'!$87:$87</definedName>
    <definedName name="_xlnm._FilterDatabase" localSheetId="12" hidden="1">'01 - Elektroinstalace WC3'!$C$93:$K$270</definedName>
    <definedName name="_xlnm.Print_Area" localSheetId="12">'01 - Elektroinstalace WC3'!$C$4:$J$41,'01 - Elektroinstalace WC3'!$C$47:$J$73,'01 - Elektroinstalace WC3'!$C$79:$K$270</definedName>
    <definedName name="_xlnm.Print_Titles" localSheetId="12">'01 - Elektroinstalace WC3'!$93:$93</definedName>
    <definedName name="_xlnm._FilterDatabase" localSheetId="13" hidden="1">'01 - elektroinstalace WC5'!$C$94:$K$279</definedName>
    <definedName name="_xlnm.Print_Area" localSheetId="13">'01 - elektroinstalace WC5'!$C$4:$J$41,'01 - elektroinstalace WC5'!$C$47:$J$74,'01 - elektroinstalace WC5'!$C$80:$K$279</definedName>
    <definedName name="_xlnm.Print_Titles" localSheetId="13">'01 - elektroinstalace WC5'!$94:$94</definedName>
    <definedName name="_xlnm._FilterDatabase" localSheetId="14" hidden="1">'02 - Specifikace-ZTI auto..._02'!$C$87:$K$127</definedName>
    <definedName name="_xlnm.Print_Area" localSheetId="14">'02 - Specifikace-ZTI auto..._02'!$C$4:$J$41,'02 - Specifikace-ZTI auto..._02'!$C$47:$J$67,'02 - Specifikace-ZTI auto..._02'!$C$73:$K$127</definedName>
    <definedName name="_xlnm.Print_Titles" localSheetId="14">'02 - Specifikace-ZTI auto..._02'!$87:$87</definedName>
    <definedName name="_xlnm._FilterDatabase" localSheetId="15" hidden="1">'01 - Elektroinstalace WC6'!$C$93:$K$271</definedName>
    <definedName name="_xlnm.Print_Area" localSheetId="15">'01 - Elektroinstalace WC6'!$C$4:$J$41,'01 - Elektroinstalace WC6'!$C$47:$J$73,'01 - Elektroinstalace WC6'!$C$79:$K$271</definedName>
    <definedName name="_xlnm.Print_Titles" localSheetId="15">'01 - Elektroinstalace WC6'!$93:$93</definedName>
    <definedName name="_xlnm._FilterDatabase" localSheetId="16" hidden="1">'01 - elektroinstalace WC7'!$C$94:$K$279</definedName>
    <definedName name="_xlnm.Print_Area" localSheetId="16">'01 - elektroinstalace WC7'!$C$4:$J$41,'01 - elektroinstalace WC7'!$C$47:$J$74,'01 - elektroinstalace WC7'!$C$80:$K$279</definedName>
    <definedName name="_xlnm.Print_Titles" localSheetId="16">'01 - elektroinstalace WC7'!$94:$94</definedName>
    <definedName name="_xlnm._FilterDatabase" localSheetId="17" hidden="1">'02 - Specifikace-ZTI auto..._03'!$C$87:$K$127</definedName>
    <definedName name="_xlnm.Print_Area" localSheetId="17">'02 - Specifikace-ZTI auto..._03'!$C$4:$J$41,'02 - Specifikace-ZTI auto..._03'!$C$47:$J$67,'02 - Specifikace-ZTI auto..._03'!$C$73:$K$127</definedName>
    <definedName name="_xlnm.Print_Titles" localSheetId="17">'02 - Specifikace-ZTI auto..._03'!$87:$87</definedName>
    <definedName name="_xlnm._FilterDatabase" localSheetId="18" hidden="1">'VRN - Vedlejší rozpočtové...'!$C$84:$K$139</definedName>
    <definedName name="_xlnm.Print_Area" localSheetId="18">'VRN - Vedlejší rozpočtové...'!$C$4:$J$39,'VRN - Vedlejší rozpočtové...'!$C$45:$J$66,'VRN - Vedlejší rozpočtové...'!$C$72:$K$139</definedName>
    <definedName name="_xlnm.Print_Titles" localSheetId="18">'VRN - Vedlejší rozpočtové...'!$84:$84</definedName>
    <definedName name="_xlnm.Print_Area" localSheetId="19">'Seznam figur'!$C$4:$G$228</definedName>
    <definedName name="_xlnm.Print_Titles" localSheetId="19">'Seznam figur'!$9:$9</definedName>
    <definedName name="_xlnm.Print_Area" localSheetId="20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0" l="1" r="D7"/>
  <c i="19" r="J37"/>
  <c r="J36"/>
  <c i="1" r="AY78"/>
  <c i="19" r="J35"/>
  <c i="1" r="AX78"/>
  <c i="19" r="BI137"/>
  <c r="BH137"/>
  <c r="BG137"/>
  <c r="BF137"/>
  <c r="T137"/>
  <c r="T136"/>
  <c r="R137"/>
  <c r="R136"/>
  <c r="P137"/>
  <c r="P136"/>
  <c r="BI131"/>
  <c r="BH131"/>
  <c r="BG131"/>
  <c r="BF131"/>
  <c r="T131"/>
  <c r="T130"/>
  <c r="R131"/>
  <c r="R130"/>
  <c r="P131"/>
  <c r="P130"/>
  <c r="BI121"/>
  <c r="BH121"/>
  <c r="BG121"/>
  <c r="BF121"/>
  <c r="T121"/>
  <c r="R121"/>
  <c r="P121"/>
  <c r="BI112"/>
  <c r="BH112"/>
  <c r="BG112"/>
  <c r="BF112"/>
  <c r="T112"/>
  <c r="R112"/>
  <c r="P112"/>
  <c r="BI103"/>
  <c r="BH103"/>
  <c r="BG103"/>
  <c r="BF103"/>
  <c r="T103"/>
  <c r="R103"/>
  <c r="P103"/>
  <c r="BI99"/>
  <c r="BH99"/>
  <c r="BG99"/>
  <c r="BF99"/>
  <c r="T99"/>
  <c r="T98"/>
  <c r="R99"/>
  <c r="R98"/>
  <c r="P99"/>
  <c r="P98"/>
  <c r="BI88"/>
  <c r="BH88"/>
  <c r="BG88"/>
  <c r="BF88"/>
  <c r="T88"/>
  <c r="T87"/>
  <c r="R88"/>
  <c r="R87"/>
  <c r="P88"/>
  <c r="P87"/>
  <c r="J82"/>
  <c r="J81"/>
  <c r="F81"/>
  <c r="F79"/>
  <c r="E77"/>
  <c r="J55"/>
  <c r="J54"/>
  <c r="F54"/>
  <c r="F52"/>
  <c r="E50"/>
  <c r="J18"/>
  <c r="E18"/>
  <c r="F82"/>
  <c r="J17"/>
  <c r="J12"/>
  <c r="J79"/>
  <c r="E7"/>
  <c r="E75"/>
  <c i="18" r="J39"/>
  <c r="J38"/>
  <c i="1" r="AY77"/>
  <c i="18" r="J37"/>
  <c i="1" r="AX77"/>
  <c i="18" r="BI126"/>
  <c r="BH126"/>
  <c r="BG126"/>
  <c r="BF126"/>
  <c r="T126"/>
  <c r="T125"/>
  <c r="R126"/>
  <c r="R125"/>
  <c r="P126"/>
  <c r="P125"/>
  <c r="BI122"/>
  <c r="BH122"/>
  <c r="BG122"/>
  <c r="BF122"/>
  <c r="T122"/>
  <c r="R122"/>
  <c r="P122"/>
  <c r="BI119"/>
  <c r="BH119"/>
  <c r="BG119"/>
  <c r="BF119"/>
  <c r="T119"/>
  <c r="R119"/>
  <c r="P119"/>
  <c r="BI116"/>
  <c r="BH116"/>
  <c r="BG116"/>
  <c r="BF116"/>
  <c r="T116"/>
  <c r="R116"/>
  <c r="P116"/>
  <c r="BI113"/>
  <c r="BH113"/>
  <c r="BG113"/>
  <c r="BF113"/>
  <c r="T113"/>
  <c r="R113"/>
  <c r="P113"/>
  <c r="BI110"/>
  <c r="BH110"/>
  <c r="BG110"/>
  <c r="BF110"/>
  <c r="T110"/>
  <c r="R110"/>
  <c r="P110"/>
  <c r="BI109"/>
  <c r="BH109"/>
  <c r="BG109"/>
  <c r="BF109"/>
  <c r="T109"/>
  <c r="R109"/>
  <c r="P109"/>
  <c r="BI106"/>
  <c r="BH106"/>
  <c r="BG106"/>
  <c r="BF106"/>
  <c r="T106"/>
  <c r="R106"/>
  <c r="P106"/>
  <c r="BI102"/>
  <c r="BH102"/>
  <c r="BG102"/>
  <c r="BF102"/>
  <c r="T102"/>
  <c r="R102"/>
  <c r="P102"/>
  <c r="BI98"/>
  <c r="BH98"/>
  <c r="BG98"/>
  <c r="BF98"/>
  <c r="T98"/>
  <c r="R98"/>
  <c r="P98"/>
  <c r="BI95"/>
  <c r="BH95"/>
  <c r="BG95"/>
  <c r="BF95"/>
  <c r="T95"/>
  <c r="R95"/>
  <c r="P95"/>
  <c r="BI91"/>
  <c r="BH91"/>
  <c r="BG91"/>
  <c r="BF91"/>
  <c r="T91"/>
  <c r="R91"/>
  <c r="P91"/>
  <c r="J85"/>
  <c r="J84"/>
  <c r="F84"/>
  <c r="F82"/>
  <c r="E80"/>
  <c r="J59"/>
  <c r="J58"/>
  <c r="F58"/>
  <c r="F56"/>
  <c r="E54"/>
  <c r="J20"/>
  <c r="E20"/>
  <c r="F59"/>
  <c r="J19"/>
  <c r="J14"/>
  <c r="J56"/>
  <c r="E7"/>
  <c r="E50"/>
  <c i="17" r="J39"/>
  <c r="J38"/>
  <c i="1" r="AY76"/>
  <c i="17" r="J37"/>
  <c i="1" r="AX76"/>
  <c i="17" r="BI278"/>
  <c r="BH278"/>
  <c r="BG278"/>
  <c r="BF278"/>
  <c r="T278"/>
  <c r="R278"/>
  <c r="P278"/>
  <c r="BI276"/>
  <c r="BH276"/>
  <c r="BG276"/>
  <c r="BF276"/>
  <c r="T276"/>
  <c r="R276"/>
  <c r="P276"/>
  <c r="BI274"/>
  <c r="BH274"/>
  <c r="BG274"/>
  <c r="BF274"/>
  <c r="T274"/>
  <c r="R274"/>
  <c r="P274"/>
  <c r="BI270"/>
  <c r="BH270"/>
  <c r="BG270"/>
  <c r="BF270"/>
  <c r="T270"/>
  <c r="T269"/>
  <c r="R270"/>
  <c r="R269"/>
  <c r="P270"/>
  <c r="P269"/>
  <c r="BI268"/>
  <c r="BH268"/>
  <c r="BG268"/>
  <c r="BF268"/>
  <c r="T268"/>
  <c r="R268"/>
  <c r="P268"/>
  <c r="BI266"/>
  <c r="BH266"/>
  <c r="BG266"/>
  <c r="BF266"/>
  <c r="T266"/>
  <c r="R266"/>
  <c r="P266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7"/>
  <c r="BH257"/>
  <c r="BG257"/>
  <c r="BF257"/>
  <c r="T257"/>
  <c r="R257"/>
  <c r="P257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7"/>
  <c r="BH247"/>
  <c r="BG247"/>
  <c r="BF247"/>
  <c r="T247"/>
  <c r="R247"/>
  <c r="P247"/>
  <c r="BI246"/>
  <c r="BH246"/>
  <c r="BG246"/>
  <c r="BF246"/>
  <c r="T246"/>
  <c r="R246"/>
  <c r="P246"/>
  <c r="BI244"/>
  <c r="BH244"/>
  <c r="BG244"/>
  <c r="BF244"/>
  <c r="T244"/>
  <c r="R244"/>
  <c r="P244"/>
  <c r="BI243"/>
  <c r="BH243"/>
  <c r="BG243"/>
  <c r="BF243"/>
  <c r="T243"/>
  <c r="R243"/>
  <c r="P243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4"/>
  <c r="BH234"/>
  <c r="BG234"/>
  <c r="BF234"/>
  <c r="T234"/>
  <c r="R234"/>
  <c r="P234"/>
  <c r="BI233"/>
  <c r="BH233"/>
  <c r="BG233"/>
  <c r="BF233"/>
  <c r="T233"/>
  <c r="R233"/>
  <c r="P233"/>
  <c r="BI231"/>
  <c r="BH231"/>
  <c r="BG231"/>
  <c r="BF231"/>
  <c r="T231"/>
  <c r="R231"/>
  <c r="P231"/>
  <c r="BI230"/>
  <c r="BH230"/>
  <c r="BG230"/>
  <c r="BF230"/>
  <c r="T230"/>
  <c r="R230"/>
  <c r="P230"/>
  <c r="BI228"/>
  <c r="BH228"/>
  <c r="BG228"/>
  <c r="BF228"/>
  <c r="T228"/>
  <c r="R228"/>
  <c r="P228"/>
  <c r="BI227"/>
  <c r="BH227"/>
  <c r="BG227"/>
  <c r="BF227"/>
  <c r="T227"/>
  <c r="R227"/>
  <c r="P227"/>
  <c r="BI225"/>
  <c r="BH225"/>
  <c r="BG225"/>
  <c r="BF225"/>
  <c r="T225"/>
  <c r="R225"/>
  <c r="P225"/>
  <c r="BI224"/>
  <c r="BH224"/>
  <c r="BG224"/>
  <c r="BF224"/>
  <c r="T224"/>
  <c r="R224"/>
  <c r="P224"/>
  <c r="BI222"/>
  <c r="BH222"/>
  <c r="BG222"/>
  <c r="BF222"/>
  <c r="T222"/>
  <c r="R222"/>
  <c r="P222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2"/>
  <c r="BH212"/>
  <c r="BG212"/>
  <c r="BF212"/>
  <c r="T212"/>
  <c r="R212"/>
  <c r="P212"/>
  <c r="BI209"/>
  <c r="BH209"/>
  <c r="BG209"/>
  <c r="BF209"/>
  <c r="T209"/>
  <c r="R209"/>
  <c r="P209"/>
  <c r="BI206"/>
  <c r="BH206"/>
  <c r="BG206"/>
  <c r="BF206"/>
  <c r="T206"/>
  <c r="R206"/>
  <c r="P206"/>
  <c r="BI203"/>
  <c r="BH203"/>
  <c r="BG203"/>
  <c r="BF203"/>
  <c r="T203"/>
  <c r="R203"/>
  <c r="P203"/>
  <c r="BI200"/>
  <c r="BH200"/>
  <c r="BG200"/>
  <c r="BF200"/>
  <c r="T200"/>
  <c r="R200"/>
  <c r="P200"/>
  <c r="BI197"/>
  <c r="BH197"/>
  <c r="BG197"/>
  <c r="BF197"/>
  <c r="T197"/>
  <c r="R197"/>
  <c r="P197"/>
  <c r="BI194"/>
  <c r="BH194"/>
  <c r="BG194"/>
  <c r="BF194"/>
  <c r="T194"/>
  <c r="R194"/>
  <c r="P194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4"/>
  <c r="BH184"/>
  <c r="BG184"/>
  <c r="BF184"/>
  <c r="T184"/>
  <c r="R184"/>
  <c r="P184"/>
  <c r="BI181"/>
  <c r="BH181"/>
  <c r="BG181"/>
  <c r="BF181"/>
  <c r="T181"/>
  <c r="R181"/>
  <c r="P181"/>
  <c r="BI178"/>
  <c r="BH178"/>
  <c r="BG178"/>
  <c r="BF178"/>
  <c r="T178"/>
  <c r="R178"/>
  <c r="P178"/>
  <c r="BI177"/>
  <c r="BH177"/>
  <c r="BG177"/>
  <c r="BF177"/>
  <c r="T177"/>
  <c r="R177"/>
  <c r="P177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2"/>
  <c r="BH162"/>
  <c r="BG162"/>
  <c r="BF162"/>
  <c r="T162"/>
  <c r="R162"/>
  <c r="P162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0"/>
  <c r="BH130"/>
  <c r="BG130"/>
  <c r="BF130"/>
  <c r="T130"/>
  <c r="R130"/>
  <c r="P130"/>
  <c r="BI128"/>
  <c r="BH128"/>
  <c r="BG128"/>
  <c r="BF128"/>
  <c r="T128"/>
  <c r="R128"/>
  <c r="P128"/>
  <c r="BI123"/>
  <c r="BH123"/>
  <c r="BG123"/>
  <c r="BF123"/>
  <c r="T123"/>
  <c r="R123"/>
  <c r="P123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1"/>
  <c r="BH111"/>
  <c r="BG111"/>
  <c r="BF111"/>
  <c r="T111"/>
  <c r="R111"/>
  <c r="P111"/>
  <c r="BI107"/>
  <c r="BH107"/>
  <c r="BG107"/>
  <c r="BF107"/>
  <c r="T107"/>
  <c r="R107"/>
  <c r="P107"/>
  <c r="BI104"/>
  <c r="BH104"/>
  <c r="BG104"/>
  <c r="BF104"/>
  <c r="T104"/>
  <c r="R104"/>
  <c r="P104"/>
  <c r="BI102"/>
  <c r="BH102"/>
  <c r="BG102"/>
  <c r="BF102"/>
  <c r="T102"/>
  <c r="R102"/>
  <c r="P102"/>
  <c r="BI99"/>
  <c r="BH99"/>
  <c r="BG99"/>
  <c r="BF99"/>
  <c r="T99"/>
  <c r="R99"/>
  <c r="P99"/>
  <c r="BI97"/>
  <c r="BH97"/>
  <c r="BG97"/>
  <c r="BF97"/>
  <c r="T97"/>
  <c r="R97"/>
  <c r="P97"/>
  <c r="J92"/>
  <c r="J91"/>
  <c r="F91"/>
  <c r="F89"/>
  <c r="E87"/>
  <c r="J59"/>
  <c r="J58"/>
  <c r="F58"/>
  <c r="F56"/>
  <c r="E54"/>
  <c r="J20"/>
  <c r="E20"/>
  <c r="F59"/>
  <c r="J19"/>
  <c r="J14"/>
  <c r="J89"/>
  <c r="E7"/>
  <c r="E83"/>
  <c i="16" r="J39"/>
  <c r="J38"/>
  <c i="1" r="AY74"/>
  <c i="16" r="J37"/>
  <c i="1" r="AX74"/>
  <c i="16" r="BI270"/>
  <c r="BH270"/>
  <c r="BG270"/>
  <c r="BF270"/>
  <c r="T270"/>
  <c r="R270"/>
  <c r="P270"/>
  <c r="BI268"/>
  <c r="BH268"/>
  <c r="BG268"/>
  <c r="BF268"/>
  <c r="T268"/>
  <c r="R268"/>
  <c r="P268"/>
  <c r="BI266"/>
  <c r="BH266"/>
  <c r="BG266"/>
  <c r="BF266"/>
  <c r="T266"/>
  <c r="R266"/>
  <c r="P266"/>
  <c r="BI262"/>
  <c r="BH262"/>
  <c r="BG262"/>
  <c r="BF262"/>
  <c r="T262"/>
  <c r="T261"/>
  <c r="R262"/>
  <c r="R261"/>
  <c r="P262"/>
  <c r="P261"/>
  <c r="BI260"/>
  <c r="BH260"/>
  <c r="BG260"/>
  <c r="BF260"/>
  <c r="T260"/>
  <c r="R260"/>
  <c r="P260"/>
  <c r="BI258"/>
  <c r="BH258"/>
  <c r="BG258"/>
  <c r="BF258"/>
  <c r="T258"/>
  <c r="R258"/>
  <c r="P258"/>
  <c r="BI255"/>
  <c r="BH255"/>
  <c r="BG255"/>
  <c r="BF255"/>
  <c r="T255"/>
  <c r="R255"/>
  <c r="P255"/>
  <c r="BI254"/>
  <c r="BH254"/>
  <c r="BG254"/>
  <c r="BF254"/>
  <c r="T254"/>
  <c r="R254"/>
  <c r="P254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5"/>
  <c r="BH245"/>
  <c r="BG245"/>
  <c r="BF245"/>
  <c r="T245"/>
  <c r="R245"/>
  <c r="P245"/>
  <c r="BI244"/>
  <c r="BH244"/>
  <c r="BG244"/>
  <c r="BF244"/>
  <c r="T244"/>
  <c r="R244"/>
  <c r="P244"/>
  <c r="BI242"/>
  <c r="BH242"/>
  <c r="BG242"/>
  <c r="BF242"/>
  <c r="T242"/>
  <c r="R242"/>
  <c r="P242"/>
  <c r="BI241"/>
  <c r="BH241"/>
  <c r="BG241"/>
  <c r="BF241"/>
  <c r="T241"/>
  <c r="R241"/>
  <c r="P241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2"/>
  <c r="BH232"/>
  <c r="BG232"/>
  <c r="BF232"/>
  <c r="T232"/>
  <c r="R232"/>
  <c r="P232"/>
  <c r="BI231"/>
  <c r="BH231"/>
  <c r="BG231"/>
  <c r="BF231"/>
  <c r="T231"/>
  <c r="R231"/>
  <c r="P231"/>
  <c r="BI229"/>
  <c r="BH229"/>
  <c r="BG229"/>
  <c r="BF229"/>
  <c r="T229"/>
  <c r="R229"/>
  <c r="P229"/>
  <c r="BI228"/>
  <c r="BH228"/>
  <c r="BG228"/>
  <c r="BF228"/>
  <c r="T228"/>
  <c r="R228"/>
  <c r="P228"/>
  <c r="BI226"/>
  <c r="BH226"/>
  <c r="BG226"/>
  <c r="BF226"/>
  <c r="T226"/>
  <c r="R226"/>
  <c r="P226"/>
  <c r="BI225"/>
  <c r="BH225"/>
  <c r="BG225"/>
  <c r="BF225"/>
  <c r="T225"/>
  <c r="R225"/>
  <c r="P225"/>
  <c r="BI223"/>
  <c r="BH223"/>
  <c r="BG223"/>
  <c r="BF223"/>
  <c r="T223"/>
  <c r="R223"/>
  <c r="P223"/>
  <c r="BI222"/>
  <c r="BH222"/>
  <c r="BG222"/>
  <c r="BF222"/>
  <c r="T222"/>
  <c r="R222"/>
  <c r="P222"/>
  <c r="BI220"/>
  <c r="BH220"/>
  <c r="BG220"/>
  <c r="BF220"/>
  <c r="T220"/>
  <c r="R220"/>
  <c r="P220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0"/>
  <c r="BH210"/>
  <c r="BG210"/>
  <c r="BF210"/>
  <c r="T210"/>
  <c r="R210"/>
  <c r="P210"/>
  <c r="BI207"/>
  <c r="BH207"/>
  <c r="BG207"/>
  <c r="BF207"/>
  <c r="T207"/>
  <c r="R207"/>
  <c r="P207"/>
  <c r="BI204"/>
  <c r="BH204"/>
  <c r="BG204"/>
  <c r="BF204"/>
  <c r="T204"/>
  <c r="R204"/>
  <c r="P204"/>
  <c r="BI201"/>
  <c r="BH201"/>
  <c r="BG201"/>
  <c r="BF201"/>
  <c r="T201"/>
  <c r="R201"/>
  <c r="P201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2"/>
  <c r="BH182"/>
  <c r="BG182"/>
  <c r="BF182"/>
  <c r="T182"/>
  <c r="R182"/>
  <c r="P182"/>
  <c r="BI179"/>
  <c r="BH179"/>
  <c r="BG179"/>
  <c r="BF179"/>
  <c r="T179"/>
  <c r="R179"/>
  <c r="P179"/>
  <c r="BI176"/>
  <c r="BH176"/>
  <c r="BG176"/>
  <c r="BF176"/>
  <c r="T176"/>
  <c r="R176"/>
  <c r="P176"/>
  <c r="BI175"/>
  <c r="BH175"/>
  <c r="BG175"/>
  <c r="BF175"/>
  <c r="T175"/>
  <c r="R175"/>
  <c r="P175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29"/>
  <c r="BH129"/>
  <c r="BG129"/>
  <c r="BF129"/>
  <c r="T129"/>
  <c r="R129"/>
  <c r="P129"/>
  <c r="BI127"/>
  <c r="BH127"/>
  <c r="BG127"/>
  <c r="BF127"/>
  <c r="T127"/>
  <c r="R127"/>
  <c r="P127"/>
  <c r="BI122"/>
  <c r="BH122"/>
  <c r="BG122"/>
  <c r="BF122"/>
  <c r="T122"/>
  <c r="R122"/>
  <c r="P122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0"/>
  <c r="BH110"/>
  <c r="BG110"/>
  <c r="BF110"/>
  <c r="T110"/>
  <c r="R110"/>
  <c r="P110"/>
  <c r="BI106"/>
  <c r="BH106"/>
  <c r="BG106"/>
  <c r="BF106"/>
  <c r="T106"/>
  <c r="R106"/>
  <c r="P106"/>
  <c r="BI103"/>
  <c r="BH103"/>
  <c r="BG103"/>
  <c r="BF103"/>
  <c r="T103"/>
  <c r="R103"/>
  <c r="P103"/>
  <c r="BI101"/>
  <c r="BH101"/>
  <c r="BG101"/>
  <c r="BF101"/>
  <c r="T101"/>
  <c r="R101"/>
  <c r="P101"/>
  <c r="BI98"/>
  <c r="BH98"/>
  <c r="BG98"/>
  <c r="BF98"/>
  <c r="T98"/>
  <c r="R98"/>
  <c r="P98"/>
  <c r="BI96"/>
  <c r="BH96"/>
  <c r="BG96"/>
  <c r="BF96"/>
  <c r="T96"/>
  <c r="R96"/>
  <c r="P96"/>
  <c r="J91"/>
  <c r="J90"/>
  <c r="F90"/>
  <c r="F88"/>
  <c r="E86"/>
  <c r="J59"/>
  <c r="J58"/>
  <c r="F58"/>
  <c r="F56"/>
  <c r="E54"/>
  <c r="J20"/>
  <c r="E20"/>
  <c r="F59"/>
  <c r="J19"/>
  <c r="J14"/>
  <c r="J88"/>
  <c r="E7"/>
  <c r="E50"/>
  <c i="15" r="J39"/>
  <c r="J38"/>
  <c i="1" r="AY72"/>
  <c i="15" r="J37"/>
  <c i="1" r="AX72"/>
  <c i="15" r="BI126"/>
  <c r="BH126"/>
  <c r="BG126"/>
  <c r="BF126"/>
  <c r="T126"/>
  <c r="T125"/>
  <c r="R126"/>
  <c r="R125"/>
  <c r="P126"/>
  <c r="P125"/>
  <c r="BI122"/>
  <c r="BH122"/>
  <c r="BG122"/>
  <c r="BF122"/>
  <c r="T122"/>
  <c r="R122"/>
  <c r="P122"/>
  <c r="BI119"/>
  <c r="BH119"/>
  <c r="BG119"/>
  <c r="BF119"/>
  <c r="T119"/>
  <c r="R119"/>
  <c r="P119"/>
  <c r="BI116"/>
  <c r="BH116"/>
  <c r="BG116"/>
  <c r="BF116"/>
  <c r="T116"/>
  <c r="R116"/>
  <c r="P116"/>
  <c r="BI113"/>
  <c r="BH113"/>
  <c r="BG113"/>
  <c r="BF113"/>
  <c r="T113"/>
  <c r="R113"/>
  <c r="P113"/>
  <c r="BI110"/>
  <c r="BH110"/>
  <c r="BG110"/>
  <c r="BF110"/>
  <c r="T110"/>
  <c r="R110"/>
  <c r="P110"/>
  <c r="BI109"/>
  <c r="BH109"/>
  <c r="BG109"/>
  <c r="BF109"/>
  <c r="T109"/>
  <c r="R109"/>
  <c r="P109"/>
  <c r="BI106"/>
  <c r="BH106"/>
  <c r="BG106"/>
  <c r="BF106"/>
  <c r="T106"/>
  <c r="R106"/>
  <c r="P106"/>
  <c r="BI102"/>
  <c r="BH102"/>
  <c r="BG102"/>
  <c r="BF102"/>
  <c r="T102"/>
  <c r="R102"/>
  <c r="P102"/>
  <c r="BI98"/>
  <c r="BH98"/>
  <c r="BG98"/>
  <c r="BF98"/>
  <c r="T98"/>
  <c r="R98"/>
  <c r="P98"/>
  <c r="BI95"/>
  <c r="BH95"/>
  <c r="BG95"/>
  <c r="BF95"/>
  <c r="T95"/>
  <c r="R95"/>
  <c r="P95"/>
  <c r="BI91"/>
  <c r="BH91"/>
  <c r="BG91"/>
  <c r="BF91"/>
  <c r="T91"/>
  <c r="R91"/>
  <c r="P91"/>
  <c r="J85"/>
  <c r="J84"/>
  <c r="F84"/>
  <c r="F82"/>
  <c r="E80"/>
  <c r="J59"/>
  <c r="J58"/>
  <c r="F58"/>
  <c r="F56"/>
  <c r="E54"/>
  <c r="J20"/>
  <c r="E20"/>
  <c r="F85"/>
  <c r="J19"/>
  <c r="J14"/>
  <c r="J82"/>
  <c r="E7"/>
  <c r="E76"/>
  <c i="14" r="J39"/>
  <c r="J38"/>
  <c i="1" r="AY71"/>
  <c i="14" r="J37"/>
  <c i="1" r="AX71"/>
  <c i="14" r="BI278"/>
  <c r="BH278"/>
  <c r="BG278"/>
  <c r="BF278"/>
  <c r="T278"/>
  <c r="R278"/>
  <c r="P278"/>
  <c r="BI276"/>
  <c r="BH276"/>
  <c r="BG276"/>
  <c r="BF276"/>
  <c r="T276"/>
  <c r="R276"/>
  <c r="P276"/>
  <c r="BI274"/>
  <c r="BH274"/>
  <c r="BG274"/>
  <c r="BF274"/>
  <c r="T274"/>
  <c r="R274"/>
  <c r="P274"/>
  <c r="BI270"/>
  <c r="BH270"/>
  <c r="BG270"/>
  <c r="BF270"/>
  <c r="T270"/>
  <c r="T269"/>
  <c r="R270"/>
  <c r="R269"/>
  <c r="P270"/>
  <c r="P269"/>
  <c r="BI268"/>
  <c r="BH268"/>
  <c r="BG268"/>
  <c r="BF268"/>
  <c r="T268"/>
  <c r="R268"/>
  <c r="P268"/>
  <c r="BI266"/>
  <c r="BH266"/>
  <c r="BG266"/>
  <c r="BF266"/>
  <c r="T266"/>
  <c r="R266"/>
  <c r="P266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7"/>
  <c r="BH257"/>
  <c r="BG257"/>
  <c r="BF257"/>
  <c r="T257"/>
  <c r="R257"/>
  <c r="P257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7"/>
  <c r="BH247"/>
  <c r="BG247"/>
  <c r="BF247"/>
  <c r="T247"/>
  <c r="R247"/>
  <c r="P247"/>
  <c r="BI246"/>
  <c r="BH246"/>
  <c r="BG246"/>
  <c r="BF246"/>
  <c r="T246"/>
  <c r="R246"/>
  <c r="P246"/>
  <c r="BI244"/>
  <c r="BH244"/>
  <c r="BG244"/>
  <c r="BF244"/>
  <c r="T244"/>
  <c r="R244"/>
  <c r="P244"/>
  <c r="BI243"/>
  <c r="BH243"/>
  <c r="BG243"/>
  <c r="BF243"/>
  <c r="T243"/>
  <c r="R243"/>
  <c r="P243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4"/>
  <c r="BH234"/>
  <c r="BG234"/>
  <c r="BF234"/>
  <c r="T234"/>
  <c r="R234"/>
  <c r="P234"/>
  <c r="BI233"/>
  <c r="BH233"/>
  <c r="BG233"/>
  <c r="BF233"/>
  <c r="T233"/>
  <c r="R233"/>
  <c r="P233"/>
  <c r="BI231"/>
  <c r="BH231"/>
  <c r="BG231"/>
  <c r="BF231"/>
  <c r="T231"/>
  <c r="R231"/>
  <c r="P231"/>
  <c r="BI230"/>
  <c r="BH230"/>
  <c r="BG230"/>
  <c r="BF230"/>
  <c r="T230"/>
  <c r="R230"/>
  <c r="P230"/>
  <c r="BI228"/>
  <c r="BH228"/>
  <c r="BG228"/>
  <c r="BF228"/>
  <c r="T228"/>
  <c r="R228"/>
  <c r="P228"/>
  <c r="BI227"/>
  <c r="BH227"/>
  <c r="BG227"/>
  <c r="BF227"/>
  <c r="T227"/>
  <c r="R227"/>
  <c r="P227"/>
  <c r="BI225"/>
  <c r="BH225"/>
  <c r="BG225"/>
  <c r="BF225"/>
  <c r="T225"/>
  <c r="R225"/>
  <c r="P225"/>
  <c r="BI224"/>
  <c r="BH224"/>
  <c r="BG224"/>
  <c r="BF224"/>
  <c r="T224"/>
  <c r="R224"/>
  <c r="P224"/>
  <c r="BI222"/>
  <c r="BH222"/>
  <c r="BG222"/>
  <c r="BF222"/>
  <c r="T222"/>
  <c r="R222"/>
  <c r="P222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2"/>
  <c r="BH212"/>
  <c r="BG212"/>
  <c r="BF212"/>
  <c r="T212"/>
  <c r="R212"/>
  <c r="P212"/>
  <c r="BI209"/>
  <c r="BH209"/>
  <c r="BG209"/>
  <c r="BF209"/>
  <c r="T209"/>
  <c r="R209"/>
  <c r="P209"/>
  <c r="BI206"/>
  <c r="BH206"/>
  <c r="BG206"/>
  <c r="BF206"/>
  <c r="T206"/>
  <c r="R206"/>
  <c r="P206"/>
  <c r="BI203"/>
  <c r="BH203"/>
  <c r="BG203"/>
  <c r="BF203"/>
  <c r="T203"/>
  <c r="R203"/>
  <c r="P203"/>
  <c r="BI200"/>
  <c r="BH200"/>
  <c r="BG200"/>
  <c r="BF200"/>
  <c r="T200"/>
  <c r="R200"/>
  <c r="P200"/>
  <c r="BI197"/>
  <c r="BH197"/>
  <c r="BG197"/>
  <c r="BF197"/>
  <c r="T197"/>
  <c r="R197"/>
  <c r="P197"/>
  <c r="BI194"/>
  <c r="BH194"/>
  <c r="BG194"/>
  <c r="BF194"/>
  <c r="T194"/>
  <c r="R194"/>
  <c r="P194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4"/>
  <c r="BH184"/>
  <c r="BG184"/>
  <c r="BF184"/>
  <c r="T184"/>
  <c r="R184"/>
  <c r="P184"/>
  <c r="BI181"/>
  <c r="BH181"/>
  <c r="BG181"/>
  <c r="BF181"/>
  <c r="T181"/>
  <c r="R181"/>
  <c r="P181"/>
  <c r="BI178"/>
  <c r="BH178"/>
  <c r="BG178"/>
  <c r="BF178"/>
  <c r="T178"/>
  <c r="R178"/>
  <c r="P178"/>
  <c r="BI177"/>
  <c r="BH177"/>
  <c r="BG177"/>
  <c r="BF177"/>
  <c r="T177"/>
  <c r="R177"/>
  <c r="P177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0"/>
  <c r="BH130"/>
  <c r="BG130"/>
  <c r="BF130"/>
  <c r="T130"/>
  <c r="R130"/>
  <c r="P130"/>
  <c r="BI128"/>
  <c r="BH128"/>
  <c r="BG128"/>
  <c r="BF128"/>
  <c r="T128"/>
  <c r="R128"/>
  <c r="P128"/>
  <c r="BI123"/>
  <c r="BH123"/>
  <c r="BG123"/>
  <c r="BF123"/>
  <c r="T123"/>
  <c r="R123"/>
  <c r="P123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1"/>
  <c r="BH111"/>
  <c r="BG111"/>
  <c r="BF111"/>
  <c r="T111"/>
  <c r="R111"/>
  <c r="P111"/>
  <c r="BI107"/>
  <c r="BH107"/>
  <c r="BG107"/>
  <c r="BF107"/>
  <c r="T107"/>
  <c r="R107"/>
  <c r="P107"/>
  <c r="BI104"/>
  <c r="BH104"/>
  <c r="BG104"/>
  <c r="BF104"/>
  <c r="T104"/>
  <c r="R104"/>
  <c r="P104"/>
  <c r="BI102"/>
  <c r="BH102"/>
  <c r="BG102"/>
  <c r="BF102"/>
  <c r="T102"/>
  <c r="R102"/>
  <c r="P102"/>
  <c r="BI99"/>
  <c r="BH99"/>
  <c r="BG99"/>
  <c r="BF99"/>
  <c r="T99"/>
  <c r="R99"/>
  <c r="P99"/>
  <c r="BI97"/>
  <c r="BH97"/>
  <c r="BG97"/>
  <c r="BF97"/>
  <c r="T97"/>
  <c r="R97"/>
  <c r="P97"/>
  <c r="J92"/>
  <c r="J91"/>
  <c r="F91"/>
  <c r="F89"/>
  <c r="E87"/>
  <c r="J59"/>
  <c r="J58"/>
  <c r="F58"/>
  <c r="F56"/>
  <c r="E54"/>
  <c r="J20"/>
  <c r="E20"/>
  <c r="F59"/>
  <c r="J19"/>
  <c r="J14"/>
  <c r="J89"/>
  <c r="E7"/>
  <c r="E50"/>
  <c i="13" r="J39"/>
  <c r="J38"/>
  <c i="1" r="AY69"/>
  <c i="13" r="J37"/>
  <c i="1" r="AX69"/>
  <c i="13" r="BI269"/>
  <c r="BH269"/>
  <c r="BG269"/>
  <c r="BF269"/>
  <c r="T269"/>
  <c r="R269"/>
  <c r="P269"/>
  <c r="BI267"/>
  <c r="BH267"/>
  <c r="BG267"/>
  <c r="BF267"/>
  <c r="T267"/>
  <c r="R267"/>
  <c r="P267"/>
  <c r="BI265"/>
  <c r="BH265"/>
  <c r="BG265"/>
  <c r="BF265"/>
  <c r="T265"/>
  <c r="R265"/>
  <c r="P265"/>
  <c r="BI261"/>
  <c r="BH261"/>
  <c r="BG261"/>
  <c r="BF261"/>
  <c r="T261"/>
  <c r="T260"/>
  <c r="R261"/>
  <c r="R260"/>
  <c r="P261"/>
  <c r="P260"/>
  <c r="BI259"/>
  <c r="BH259"/>
  <c r="BG259"/>
  <c r="BF259"/>
  <c r="T259"/>
  <c r="R259"/>
  <c r="P259"/>
  <c r="BI257"/>
  <c r="BH257"/>
  <c r="BG257"/>
  <c r="BF257"/>
  <c r="T257"/>
  <c r="R257"/>
  <c r="P257"/>
  <c r="BI254"/>
  <c r="BH254"/>
  <c r="BG254"/>
  <c r="BF254"/>
  <c r="T254"/>
  <c r="R254"/>
  <c r="P254"/>
  <c r="BI253"/>
  <c r="BH253"/>
  <c r="BG253"/>
  <c r="BF253"/>
  <c r="T253"/>
  <c r="R253"/>
  <c r="P253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5"/>
  <c r="BH245"/>
  <c r="BG245"/>
  <c r="BF245"/>
  <c r="T245"/>
  <c r="R245"/>
  <c r="P245"/>
  <c r="BI244"/>
  <c r="BH244"/>
  <c r="BG244"/>
  <c r="BF244"/>
  <c r="T244"/>
  <c r="R244"/>
  <c r="P244"/>
  <c r="BI242"/>
  <c r="BH242"/>
  <c r="BG242"/>
  <c r="BF242"/>
  <c r="T242"/>
  <c r="R242"/>
  <c r="P242"/>
  <c r="BI241"/>
  <c r="BH241"/>
  <c r="BG241"/>
  <c r="BF241"/>
  <c r="T241"/>
  <c r="R241"/>
  <c r="P241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2"/>
  <c r="BH232"/>
  <c r="BG232"/>
  <c r="BF232"/>
  <c r="T232"/>
  <c r="R232"/>
  <c r="P232"/>
  <c r="BI231"/>
  <c r="BH231"/>
  <c r="BG231"/>
  <c r="BF231"/>
  <c r="T231"/>
  <c r="R231"/>
  <c r="P231"/>
  <c r="BI229"/>
  <c r="BH229"/>
  <c r="BG229"/>
  <c r="BF229"/>
  <c r="T229"/>
  <c r="R229"/>
  <c r="P229"/>
  <c r="BI228"/>
  <c r="BH228"/>
  <c r="BG228"/>
  <c r="BF228"/>
  <c r="T228"/>
  <c r="R228"/>
  <c r="P228"/>
  <c r="BI226"/>
  <c r="BH226"/>
  <c r="BG226"/>
  <c r="BF226"/>
  <c r="T226"/>
  <c r="R226"/>
  <c r="P226"/>
  <c r="BI225"/>
  <c r="BH225"/>
  <c r="BG225"/>
  <c r="BF225"/>
  <c r="T225"/>
  <c r="R225"/>
  <c r="P225"/>
  <c r="BI223"/>
  <c r="BH223"/>
  <c r="BG223"/>
  <c r="BF223"/>
  <c r="T223"/>
  <c r="R223"/>
  <c r="P223"/>
  <c r="BI222"/>
  <c r="BH222"/>
  <c r="BG222"/>
  <c r="BF222"/>
  <c r="T222"/>
  <c r="R222"/>
  <c r="P222"/>
  <c r="BI220"/>
  <c r="BH220"/>
  <c r="BG220"/>
  <c r="BF220"/>
  <c r="T220"/>
  <c r="R220"/>
  <c r="P220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0"/>
  <c r="BH210"/>
  <c r="BG210"/>
  <c r="BF210"/>
  <c r="T210"/>
  <c r="R210"/>
  <c r="P210"/>
  <c r="BI207"/>
  <c r="BH207"/>
  <c r="BG207"/>
  <c r="BF207"/>
  <c r="T207"/>
  <c r="R207"/>
  <c r="P207"/>
  <c r="BI204"/>
  <c r="BH204"/>
  <c r="BG204"/>
  <c r="BF204"/>
  <c r="T204"/>
  <c r="R204"/>
  <c r="P204"/>
  <c r="BI201"/>
  <c r="BH201"/>
  <c r="BG201"/>
  <c r="BF201"/>
  <c r="T201"/>
  <c r="R201"/>
  <c r="P201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2"/>
  <c r="BH182"/>
  <c r="BG182"/>
  <c r="BF182"/>
  <c r="T182"/>
  <c r="R182"/>
  <c r="P182"/>
  <c r="BI179"/>
  <c r="BH179"/>
  <c r="BG179"/>
  <c r="BF179"/>
  <c r="T179"/>
  <c r="R179"/>
  <c r="P179"/>
  <c r="BI176"/>
  <c r="BH176"/>
  <c r="BG176"/>
  <c r="BF176"/>
  <c r="T176"/>
  <c r="R176"/>
  <c r="P176"/>
  <c r="BI175"/>
  <c r="BH175"/>
  <c r="BG175"/>
  <c r="BF175"/>
  <c r="T175"/>
  <c r="R175"/>
  <c r="P175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29"/>
  <c r="BH129"/>
  <c r="BG129"/>
  <c r="BF129"/>
  <c r="T129"/>
  <c r="R129"/>
  <c r="P129"/>
  <c r="BI127"/>
  <c r="BH127"/>
  <c r="BG127"/>
  <c r="BF127"/>
  <c r="T127"/>
  <c r="R127"/>
  <c r="P127"/>
  <c r="BI122"/>
  <c r="BH122"/>
  <c r="BG122"/>
  <c r="BF122"/>
  <c r="T122"/>
  <c r="R122"/>
  <c r="P122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0"/>
  <c r="BH110"/>
  <c r="BG110"/>
  <c r="BF110"/>
  <c r="T110"/>
  <c r="R110"/>
  <c r="P110"/>
  <c r="BI106"/>
  <c r="BH106"/>
  <c r="BG106"/>
  <c r="BF106"/>
  <c r="T106"/>
  <c r="R106"/>
  <c r="P106"/>
  <c r="BI103"/>
  <c r="BH103"/>
  <c r="BG103"/>
  <c r="BF103"/>
  <c r="T103"/>
  <c r="R103"/>
  <c r="P103"/>
  <c r="BI101"/>
  <c r="BH101"/>
  <c r="BG101"/>
  <c r="BF101"/>
  <c r="T101"/>
  <c r="R101"/>
  <c r="P101"/>
  <c r="BI98"/>
  <c r="BH98"/>
  <c r="BG98"/>
  <c r="BF98"/>
  <c r="T98"/>
  <c r="R98"/>
  <c r="P98"/>
  <c r="BI96"/>
  <c r="BH96"/>
  <c r="BG96"/>
  <c r="BF96"/>
  <c r="T96"/>
  <c r="R96"/>
  <c r="P96"/>
  <c r="J91"/>
  <c r="J90"/>
  <c r="F90"/>
  <c r="F88"/>
  <c r="E86"/>
  <c r="J59"/>
  <c r="J58"/>
  <c r="F58"/>
  <c r="F56"/>
  <c r="E54"/>
  <c r="J20"/>
  <c r="E20"/>
  <c r="F91"/>
  <c r="J19"/>
  <c r="J14"/>
  <c r="J56"/>
  <c r="E7"/>
  <c r="E50"/>
  <c i="12" r="J39"/>
  <c r="J38"/>
  <c i="1" r="AY67"/>
  <c i="12" r="J37"/>
  <c i="1" r="AX67"/>
  <c i="12" r="BI126"/>
  <c r="BH126"/>
  <c r="BG126"/>
  <c r="BF126"/>
  <c r="T126"/>
  <c r="T125"/>
  <c r="R126"/>
  <c r="R125"/>
  <c r="P126"/>
  <c r="P125"/>
  <c r="BI122"/>
  <c r="BH122"/>
  <c r="BG122"/>
  <c r="BF122"/>
  <c r="T122"/>
  <c r="R122"/>
  <c r="P122"/>
  <c r="BI119"/>
  <c r="BH119"/>
  <c r="BG119"/>
  <c r="BF119"/>
  <c r="T119"/>
  <c r="R119"/>
  <c r="P119"/>
  <c r="BI116"/>
  <c r="BH116"/>
  <c r="BG116"/>
  <c r="BF116"/>
  <c r="T116"/>
  <c r="R116"/>
  <c r="P116"/>
  <c r="BI113"/>
  <c r="BH113"/>
  <c r="BG113"/>
  <c r="BF113"/>
  <c r="T113"/>
  <c r="R113"/>
  <c r="P113"/>
  <c r="BI110"/>
  <c r="BH110"/>
  <c r="BG110"/>
  <c r="BF110"/>
  <c r="T110"/>
  <c r="R110"/>
  <c r="P110"/>
  <c r="BI109"/>
  <c r="BH109"/>
  <c r="BG109"/>
  <c r="BF109"/>
  <c r="T109"/>
  <c r="R109"/>
  <c r="P109"/>
  <c r="BI106"/>
  <c r="BH106"/>
  <c r="BG106"/>
  <c r="BF106"/>
  <c r="T106"/>
  <c r="R106"/>
  <c r="P106"/>
  <c r="BI102"/>
  <c r="BH102"/>
  <c r="BG102"/>
  <c r="BF102"/>
  <c r="T102"/>
  <c r="R102"/>
  <c r="P102"/>
  <c r="BI98"/>
  <c r="BH98"/>
  <c r="BG98"/>
  <c r="BF98"/>
  <c r="T98"/>
  <c r="R98"/>
  <c r="P98"/>
  <c r="BI95"/>
  <c r="BH95"/>
  <c r="BG95"/>
  <c r="BF95"/>
  <c r="T95"/>
  <c r="R95"/>
  <c r="P95"/>
  <c r="BI91"/>
  <c r="BH91"/>
  <c r="BG91"/>
  <c r="BF91"/>
  <c r="T91"/>
  <c r="R91"/>
  <c r="P91"/>
  <c r="J85"/>
  <c r="J84"/>
  <c r="F84"/>
  <c r="F82"/>
  <c r="E80"/>
  <c r="J59"/>
  <c r="J58"/>
  <c r="F58"/>
  <c r="F56"/>
  <c r="E54"/>
  <c r="J20"/>
  <c r="E20"/>
  <c r="F85"/>
  <c r="J19"/>
  <c r="J14"/>
  <c r="J56"/>
  <c r="E7"/>
  <c r="E76"/>
  <c i="11" r="J39"/>
  <c r="J38"/>
  <c i="1" r="AY66"/>
  <c i="11" r="J37"/>
  <c i="1" r="AX66"/>
  <c i="11" r="BI277"/>
  <c r="BH277"/>
  <c r="BG277"/>
  <c r="BF277"/>
  <c r="T277"/>
  <c r="R277"/>
  <c r="P277"/>
  <c r="BI275"/>
  <c r="BH275"/>
  <c r="BG275"/>
  <c r="BF275"/>
  <c r="T275"/>
  <c r="R275"/>
  <c r="P275"/>
  <c r="BI273"/>
  <c r="BH273"/>
  <c r="BG273"/>
  <c r="BF273"/>
  <c r="T273"/>
  <c r="R273"/>
  <c r="P273"/>
  <c r="BI269"/>
  <c r="BH269"/>
  <c r="BG269"/>
  <c r="BF269"/>
  <c r="T269"/>
  <c r="T268"/>
  <c r="R269"/>
  <c r="R268"/>
  <c r="P269"/>
  <c r="P268"/>
  <c r="BI267"/>
  <c r="BH267"/>
  <c r="BG267"/>
  <c r="BF267"/>
  <c r="T267"/>
  <c r="R267"/>
  <c r="P267"/>
  <c r="BI265"/>
  <c r="BH265"/>
  <c r="BG265"/>
  <c r="BF265"/>
  <c r="T265"/>
  <c r="R265"/>
  <c r="P265"/>
  <c r="BI261"/>
  <c r="BH261"/>
  <c r="BG261"/>
  <c r="BF261"/>
  <c r="T261"/>
  <c r="R261"/>
  <c r="P261"/>
  <c r="BI259"/>
  <c r="BH259"/>
  <c r="BG259"/>
  <c r="BF259"/>
  <c r="T259"/>
  <c r="R259"/>
  <c r="P259"/>
  <c r="BI257"/>
  <c r="BH257"/>
  <c r="BG257"/>
  <c r="BF257"/>
  <c r="T257"/>
  <c r="R257"/>
  <c r="P257"/>
  <c r="BI256"/>
  <c r="BH256"/>
  <c r="BG256"/>
  <c r="BF256"/>
  <c r="T256"/>
  <c r="R256"/>
  <c r="P256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6"/>
  <c r="BH246"/>
  <c r="BG246"/>
  <c r="BF246"/>
  <c r="T246"/>
  <c r="R246"/>
  <c r="P246"/>
  <c r="BI245"/>
  <c r="BH245"/>
  <c r="BG245"/>
  <c r="BF245"/>
  <c r="T245"/>
  <c r="R245"/>
  <c r="P245"/>
  <c r="BI243"/>
  <c r="BH243"/>
  <c r="BG243"/>
  <c r="BF243"/>
  <c r="T243"/>
  <c r="R243"/>
  <c r="P243"/>
  <c r="BI242"/>
  <c r="BH242"/>
  <c r="BG242"/>
  <c r="BF242"/>
  <c r="T242"/>
  <c r="R242"/>
  <c r="P242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3"/>
  <c r="BH233"/>
  <c r="BG233"/>
  <c r="BF233"/>
  <c r="T233"/>
  <c r="R233"/>
  <c r="P233"/>
  <c r="BI232"/>
  <c r="BH232"/>
  <c r="BG232"/>
  <c r="BF232"/>
  <c r="T232"/>
  <c r="R232"/>
  <c r="P232"/>
  <c r="BI230"/>
  <c r="BH230"/>
  <c r="BG230"/>
  <c r="BF230"/>
  <c r="T230"/>
  <c r="R230"/>
  <c r="P230"/>
  <c r="BI229"/>
  <c r="BH229"/>
  <c r="BG229"/>
  <c r="BF229"/>
  <c r="T229"/>
  <c r="R229"/>
  <c r="P229"/>
  <c r="BI227"/>
  <c r="BH227"/>
  <c r="BG227"/>
  <c r="BF227"/>
  <c r="T227"/>
  <c r="R227"/>
  <c r="P227"/>
  <c r="BI226"/>
  <c r="BH226"/>
  <c r="BG226"/>
  <c r="BF226"/>
  <c r="T226"/>
  <c r="R226"/>
  <c r="P226"/>
  <c r="BI224"/>
  <c r="BH224"/>
  <c r="BG224"/>
  <c r="BF224"/>
  <c r="T224"/>
  <c r="R224"/>
  <c r="P224"/>
  <c r="BI223"/>
  <c r="BH223"/>
  <c r="BG223"/>
  <c r="BF223"/>
  <c r="T223"/>
  <c r="R223"/>
  <c r="P223"/>
  <c r="BI221"/>
  <c r="BH221"/>
  <c r="BG221"/>
  <c r="BF221"/>
  <c r="T221"/>
  <c r="R221"/>
  <c r="P221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1"/>
  <c r="BH211"/>
  <c r="BG211"/>
  <c r="BF211"/>
  <c r="T211"/>
  <c r="R211"/>
  <c r="P211"/>
  <c r="BI208"/>
  <c r="BH208"/>
  <c r="BG208"/>
  <c r="BF208"/>
  <c r="T208"/>
  <c r="R208"/>
  <c r="P208"/>
  <c r="BI205"/>
  <c r="BH205"/>
  <c r="BG205"/>
  <c r="BF205"/>
  <c r="T205"/>
  <c r="R205"/>
  <c r="P205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0"/>
  <c r="BH130"/>
  <c r="BG130"/>
  <c r="BF130"/>
  <c r="T130"/>
  <c r="R130"/>
  <c r="P130"/>
  <c r="BI128"/>
  <c r="BH128"/>
  <c r="BG128"/>
  <c r="BF128"/>
  <c r="T128"/>
  <c r="R128"/>
  <c r="P128"/>
  <c r="BI123"/>
  <c r="BH123"/>
  <c r="BG123"/>
  <c r="BF123"/>
  <c r="T123"/>
  <c r="R123"/>
  <c r="P123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1"/>
  <c r="BH111"/>
  <c r="BG111"/>
  <c r="BF111"/>
  <c r="T111"/>
  <c r="R111"/>
  <c r="P111"/>
  <c r="BI107"/>
  <c r="BH107"/>
  <c r="BG107"/>
  <c r="BF107"/>
  <c r="T107"/>
  <c r="R107"/>
  <c r="P107"/>
  <c r="BI104"/>
  <c r="BH104"/>
  <c r="BG104"/>
  <c r="BF104"/>
  <c r="T104"/>
  <c r="R104"/>
  <c r="P104"/>
  <c r="BI102"/>
  <c r="BH102"/>
  <c r="BG102"/>
  <c r="BF102"/>
  <c r="T102"/>
  <c r="R102"/>
  <c r="P102"/>
  <c r="BI99"/>
  <c r="BH99"/>
  <c r="BG99"/>
  <c r="BF99"/>
  <c r="T99"/>
  <c r="R99"/>
  <c r="P99"/>
  <c r="BI97"/>
  <c r="BH97"/>
  <c r="BG97"/>
  <c r="BF97"/>
  <c r="T97"/>
  <c r="R97"/>
  <c r="P97"/>
  <c r="J92"/>
  <c r="J91"/>
  <c r="F91"/>
  <c r="F89"/>
  <c r="E87"/>
  <c r="J59"/>
  <c r="J58"/>
  <c r="F58"/>
  <c r="F56"/>
  <c r="E54"/>
  <c r="J20"/>
  <c r="E20"/>
  <c r="F92"/>
  <c r="J19"/>
  <c r="J14"/>
  <c r="J89"/>
  <c r="E7"/>
  <c r="E50"/>
  <c i="10" r="J39"/>
  <c r="J38"/>
  <c i="1" r="AY64"/>
  <c i="10" r="J37"/>
  <c i="1" r="AX64"/>
  <c i="10" r="BI126"/>
  <c r="BH126"/>
  <c r="BG126"/>
  <c r="BF126"/>
  <c r="T126"/>
  <c r="T125"/>
  <c r="R126"/>
  <c r="R125"/>
  <c r="P126"/>
  <c r="P125"/>
  <c r="BI122"/>
  <c r="BH122"/>
  <c r="BG122"/>
  <c r="BF122"/>
  <c r="T122"/>
  <c r="R122"/>
  <c r="P122"/>
  <c r="BI119"/>
  <c r="BH119"/>
  <c r="BG119"/>
  <c r="BF119"/>
  <c r="T119"/>
  <c r="R119"/>
  <c r="P119"/>
  <c r="BI116"/>
  <c r="BH116"/>
  <c r="BG116"/>
  <c r="BF116"/>
  <c r="T116"/>
  <c r="R116"/>
  <c r="P116"/>
  <c r="BI113"/>
  <c r="BH113"/>
  <c r="BG113"/>
  <c r="BF113"/>
  <c r="T113"/>
  <c r="R113"/>
  <c r="P113"/>
  <c r="BI110"/>
  <c r="BH110"/>
  <c r="BG110"/>
  <c r="BF110"/>
  <c r="T110"/>
  <c r="R110"/>
  <c r="P110"/>
  <c r="BI109"/>
  <c r="BH109"/>
  <c r="BG109"/>
  <c r="BF109"/>
  <c r="T109"/>
  <c r="R109"/>
  <c r="P109"/>
  <c r="BI106"/>
  <c r="BH106"/>
  <c r="BG106"/>
  <c r="BF106"/>
  <c r="T106"/>
  <c r="R106"/>
  <c r="P106"/>
  <c r="BI102"/>
  <c r="BH102"/>
  <c r="BG102"/>
  <c r="BF102"/>
  <c r="T102"/>
  <c r="R102"/>
  <c r="P102"/>
  <c r="BI98"/>
  <c r="BH98"/>
  <c r="BG98"/>
  <c r="BF98"/>
  <c r="T98"/>
  <c r="R98"/>
  <c r="P98"/>
  <c r="BI95"/>
  <c r="BH95"/>
  <c r="BG95"/>
  <c r="BF95"/>
  <c r="T95"/>
  <c r="R95"/>
  <c r="P95"/>
  <c r="BI91"/>
  <c r="BH91"/>
  <c r="BG91"/>
  <c r="BF91"/>
  <c r="T91"/>
  <c r="R91"/>
  <c r="P91"/>
  <c r="J85"/>
  <c r="J84"/>
  <c r="F84"/>
  <c r="F82"/>
  <c r="E80"/>
  <c r="J59"/>
  <c r="J58"/>
  <c r="F58"/>
  <c r="F56"/>
  <c r="E54"/>
  <c r="J20"/>
  <c r="E20"/>
  <c r="F85"/>
  <c r="J19"/>
  <c r="J14"/>
  <c r="J82"/>
  <c r="E7"/>
  <c r="E50"/>
  <c i="9" r="J39"/>
  <c r="J38"/>
  <c i="1" r="AY63"/>
  <c i="9" r="J37"/>
  <c i="1" r="AX63"/>
  <c i="9" r="BI277"/>
  <c r="BH277"/>
  <c r="BG277"/>
  <c r="BF277"/>
  <c r="T277"/>
  <c r="R277"/>
  <c r="P277"/>
  <c r="BI275"/>
  <c r="BH275"/>
  <c r="BG275"/>
  <c r="BF275"/>
  <c r="T275"/>
  <c r="R275"/>
  <c r="P275"/>
  <c r="BI273"/>
  <c r="BH273"/>
  <c r="BG273"/>
  <c r="BF273"/>
  <c r="T273"/>
  <c r="R273"/>
  <c r="P273"/>
  <c r="BI269"/>
  <c r="BH269"/>
  <c r="BG269"/>
  <c r="BF269"/>
  <c r="T269"/>
  <c r="T268"/>
  <c r="R269"/>
  <c r="R268"/>
  <c r="P269"/>
  <c r="P268"/>
  <c r="BI267"/>
  <c r="BH267"/>
  <c r="BG267"/>
  <c r="BF267"/>
  <c r="T267"/>
  <c r="R267"/>
  <c r="P267"/>
  <c r="BI265"/>
  <c r="BH265"/>
  <c r="BG265"/>
  <c r="BF265"/>
  <c r="T265"/>
  <c r="R265"/>
  <c r="P265"/>
  <c r="BI261"/>
  <c r="BH261"/>
  <c r="BG261"/>
  <c r="BF261"/>
  <c r="T261"/>
  <c r="R261"/>
  <c r="P261"/>
  <c r="BI259"/>
  <c r="BH259"/>
  <c r="BG259"/>
  <c r="BF259"/>
  <c r="T259"/>
  <c r="R259"/>
  <c r="P259"/>
  <c r="BI257"/>
  <c r="BH257"/>
  <c r="BG257"/>
  <c r="BF257"/>
  <c r="T257"/>
  <c r="R257"/>
  <c r="P257"/>
  <c r="BI256"/>
  <c r="BH256"/>
  <c r="BG256"/>
  <c r="BF256"/>
  <c r="T256"/>
  <c r="R256"/>
  <c r="P256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6"/>
  <c r="BH246"/>
  <c r="BG246"/>
  <c r="BF246"/>
  <c r="T246"/>
  <c r="R246"/>
  <c r="P246"/>
  <c r="BI245"/>
  <c r="BH245"/>
  <c r="BG245"/>
  <c r="BF245"/>
  <c r="T245"/>
  <c r="R245"/>
  <c r="P245"/>
  <c r="BI243"/>
  <c r="BH243"/>
  <c r="BG243"/>
  <c r="BF243"/>
  <c r="T243"/>
  <c r="R243"/>
  <c r="P243"/>
  <c r="BI242"/>
  <c r="BH242"/>
  <c r="BG242"/>
  <c r="BF242"/>
  <c r="T242"/>
  <c r="R242"/>
  <c r="P242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3"/>
  <c r="BH233"/>
  <c r="BG233"/>
  <c r="BF233"/>
  <c r="T233"/>
  <c r="R233"/>
  <c r="P233"/>
  <c r="BI232"/>
  <c r="BH232"/>
  <c r="BG232"/>
  <c r="BF232"/>
  <c r="T232"/>
  <c r="R232"/>
  <c r="P232"/>
  <c r="BI230"/>
  <c r="BH230"/>
  <c r="BG230"/>
  <c r="BF230"/>
  <c r="T230"/>
  <c r="R230"/>
  <c r="P230"/>
  <c r="BI229"/>
  <c r="BH229"/>
  <c r="BG229"/>
  <c r="BF229"/>
  <c r="T229"/>
  <c r="R229"/>
  <c r="P229"/>
  <c r="BI227"/>
  <c r="BH227"/>
  <c r="BG227"/>
  <c r="BF227"/>
  <c r="T227"/>
  <c r="R227"/>
  <c r="P227"/>
  <c r="BI226"/>
  <c r="BH226"/>
  <c r="BG226"/>
  <c r="BF226"/>
  <c r="T226"/>
  <c r="R226"/>
  <c r="P226"/>
  <c r="BI224"/>
  <c r="BH224"/>
  <c r="BG224"/>
  <c r="BF224"/>
  <c r="T224"/>
  <c r="R224"/>
  <c r="P224"/>
  <c r="BI223"/>
  <c r="BH223"/>
  <c r="BG223"/>
  <c r="BF223"/>
  <c r="T223"/>
  <c r="R223"/>
  <c r="P223"/>
  <c r="BI221"/>
  <c r="BH221"/>
  <c r="BG221"/>
  <c r="BF221"/>
  <c r="T221"/>
  <c r="R221"/>
  <c r="P221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1"/>
  <c r="BH211"/>
  <c r="BG211"/>
  <c r="BF211"/>
  <c r="T211"/>
  <c r="R211"/>
  <c r="P211"/>
  <c r="BI208"/>
  <c r="BH208"/>
  <c r="BG208"/>
  <c r="BF208"/>
  <c r="T208"/>
  <c r="R208"/>
  <c r="P208"/>
  <c r="BI205"/>
  <c r="BH205"/>
  <c r="BG205"/>
  <c r="BF205"/>
  <c r="T205"/>
  <c r="R205"/>
  <c r="P205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0"/>
  <c r="BH130"/>
  <c r="BG130"/>
  <c r="BF130"/>
  <c r="T130"/>
  <c r="R130"/>
  <c r="P130"/>
  <c r="BI128"/>
  <c r="BH128"/>
  <c r="BG128"/>
  <c r="BF128"/>
  <c r="T128"/>
  <c r="R128"/>
  <c r="P128"/>
  <c r="BI123"/>
  <c r="BH123"/>
  <c r="BG123"/>
  <c r="BF123"/>
  <c r="T123"/>
  <c r="R123"/>
  <c r="P123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1"/>
  <c r="BH111"/>
  <c r="BG111"/>
  <c r="BF111"/>
  <c r="T111"/>
  <c r="R111"/>
  <c r="P111"/>
  <c r="BI107"/>
  <c r="BH107"/>
  <c r="BG107"/>
  <c r="BF107"/>
  <c r="T107"/>
  <c r="R107"/>
  <c r="P107"/>
  <c r="BI104"/>
  <c r="BH104"/>
  <c r="BG104"/>
  <c r="BF104"/>
  <c r="T104"/>
  <c r="R104"/>
  <c r="P104"/>
  <c r="BI102"/>
  <c r="BH102"/>
  <c r="BG102"/>
  <c r="BF102"/>
  <c r="T102"/>
  <c r="R102"/>
  <c r="P102"/>
  <c r="BI99"/>
  <c r="BH99"/>
  <c r="BG99"/>
  <c r="BF99"/>
  <c r="T99"/>
  <c r="R99"/>
  <c r="P99"/>
  <c r="BI97"/>
  <c r="BH97"/>
  <c r="BG97"/>
  <c r="BF97"/>
  <c r="T97"/>
  <c r="R97"/>
  <c r="P97"/>
  <c r="J92"/>
  <c r="J91"/>
  <c r="F91"/>
  <c r="F89"/>
  <c r="E87"/>
  <c r="J59"/>
  <c r="J58"/>
  <c r="F58"/>
  <c r="F56"/>
  <c r="E54"/>
  <c r="J20"/>
  <c r="E20"/>
  <c r="F92"/>
  <c r="J19"/>
  <c r="J14"/>
  <c r="J56"/>
  <c r="E7"/>
  <c r="E83"/>
  <c i="8" r="J37"/>
  <c r="J36"/>
  <c i="1" r="AY61"/>
  <c i="8" r="J35"/>
  <c i="1" r="AX61"/>
  <c i="8" r="BI342"/>
  <c r="BH342"/>
  <c r="BG342"/>
  <c r="BF342"/>
  <c r="T342"/>
  <c r="R342"/>
  <c r="P342"/>
  <c r="BI340"/>
  <c r="BH340"/>
  <c r="BG340"/>
  <c r="BF340"/>
  <c r="T340"/>
  <c r="R340"/>
  <c r="P340"/>
  <c r="BI338"/>
  <c r="BH338"/>
  <c r="BG338"/>
  <c r="BF338"/>
  <c r="T338"/>
  <c r="R338"/>
  <c r="P338"/>
  <c r="BI335"/>
  <c r="BH335"/>
  <c r="BG335"/>
  <c r="BF335"/>
  <c r="T335"/>
  <c r="R335"/>
  <c r="P335"/>
  <c r="BI333"/>
  <c r="BH333"/>
  <c r="BG333"/>
  <c r="BF333"/>
  <c r="T333"/>
  <c r="R333"/>
  <c r="P333"/>
  <c r="BI331"/>
  <c r="BH331"/>
  <c r="BG331"/>
  <c r="BF331"/>
  <c r="T331"/>
  <c r="R331"/>
  <c r="P331"/>
  <c r="BI329"/>
  <c r="BH329"/>
  <c r="BG329"/>
  <c r="BF329"/>
  <c r="T329"/>
  <c r="R329"/>
  <c r="P329"/>
  <c r="BI326"/>
  <c r="BH326"/>
  <c r="BG326"/>
  <c r="BF326"/>
  <c r="T326"/>
  <c r="R326"/>
  <c r="P326"/>
  <c r="BI322"/>
  <c r="BH322"/>
  <c r="BG322"/>
  <c r="BF322"/>
  <c r="T322"/>
  <c r="R322"/>
  <c r="P322"/>
  <c r="BI320"/>
  <c r="BH320"/>
  <c r="BG320"/>
  <c r="BF320"/>
  <c r="T320"/>
  <c r="R320"/>
  <c r="P320"/>
  <c r="BI318"/>
  <c r="BH318"/>
  <c r="BG318"/>
  <c r="BF318"/>
  <c r="T318"/>
  <c r="R318"/>
  <c r="P318"/>
  <c r="BI316"/>
  <c r="BH316"/>
  <c r="BG316"/>
  <c r="BF316"/>
  <c r="T316"/>
  <c r="R316"/>
  <c r="P316"/>
  <c r="BI313"/>
  <c r="BH313"/>
  <c r="BG313"/>
  <c r="BF313"/>
  <c r="T313"/>
  <c r="R313"/>
  <c r="P313"/>
  <c r="BI311"/>
  <c r="BH311"/>
  <c r="BG311"/>
  <c r="BF311"/>
  <c r="T311"/>
  <c r="R311"/>
  <c r="P311"/>
  <c r="BI309"/>
  <c r="BH309"/>
  <c r="BG309"/>
  <c r="BF309"/>
  <c r="T309"/>
  <c r="R309"/>
  <c r="P309"/>
  <c r="BI306"/>
  <c r="BH306"/>
  <c r="BG306"/>
  <c r="BF306"/>
  <c r="T306"/>
  <c r="R306"/>
  <c r="P306"/>
  <c r="BI304"/>
  <c r="BH304"/>
  <c r="BG304"/>
  <c r="BF304"/>
  <c r="T304"/>
  <c r="R304"/>
  <c r="P304"/>
  <c r="BI302"/>
  <c r="BH302"/>
  <c r="BG302"/>
  <c r="BF302"/>
  <c r="T302"/>
  <c r="R302"/>
  <c r="P302"/>
  <c r="BI299"/>
  <c r="BH299"/>
  <c r="BG299"/>
  <c r="BF299"/>
  <c r="T299"/>
  <c r="R299"/>
  <c r="P299"/>
  <c r="BI296"/>
  <c r="BH296"/>
  <c r="BG296"/>
  <c r="BF296"/>
  <c r="T296"/>
  <c r="R296"/>
  <c r="P296"/>
  <c r="BI294"/>
  <c r="BH294"/>
  <c r="BG294"/>
  <c r="BF294"/>
  <c r="T294"/>
  <c r="R294"/>
  <c r="P294"/>
  <c r="BI291"/>
  <c r="BH291"/>
  <c r="BG291"/>
  <c r="BF291"/>
  <c r="T291"/>
  <c r="R291"/>
  <c r="P291"/>
  <c r="BI289"/>
  <c r="BH289"/>
  <c r="BG289"/>
  <c r="BF289"/>
  <c r="T289"/>
  <c r="R289"/>
  <c r="P289"/>
  <c r="BI286"/>
  <c r="BH286"/>
  <c r="BG286"/>
  <c r="BF286"/>
  <c r="T286"/>
  <c r="R286"/>
  <c r="P286"/>
  <c r="BI284"/>
  <c r="BH284"/>
  <c r="BG284"/>
  <c r="BF284"/>
  <c r="T284"/>
  <c r="R284"/>
  <c r="P284"/>
  <c r="BI282"/>
  <c r="BH282"/>
  <c r="BG282"/>
  <c r="BF282"/>
  <c r="T282"/>
  <c r="R282"/>
  <c r="P282"/>
  <c r="BI279"/>
  <c r="BH279"/>
  <c r="BG279"/>
  <c r="BF279"/>
  <c r="T279"/>
  <c r="R279"/>
  <c r="P279"/>
  <c r="BI276"/>
  <c r="BH276"/>
  <c r="BG276"/>
  <c r="BF276"/>
  <c r="T276"/>
  <c r="R276"/>
  <c r="P276"/>
  <c r="BI273"/>
  <c r="BH273"/>
  <c r="BG273"/>
  <c r="BF273"/>
  <c r="T273"/>
  <c r="R273"/>
  <c r="P273"/>
  <c r="BI270"/>
  <c r="BH270"/>
  <c r="BG270"/>
  <c r="BF270"/>
  <c r="T270"/>
  <c r="R270"/>
  <c r="P270"/>
  <c r="BI267"/>
  <c r="BH267"/>
  <c r="BG267"/>
  <c r="BF267"/>
  <c r="T267"/>
  <c r="R267"/>
  <c r="P267"/>
  <c r="BI266"/>
  <c r="BH266"/>
  <c r="BG266"/>
  <c r="BF266"/>
  <c r="T266"/>
  <c r="R266"/>
  <c r="P266"/>
  <c r="BI263"/>
  <c r="BH263"/>
  <c r="BG263"/>
  <c r="BF263"/>
  <c r="T263"/>
  <c r="R263"/>
  <c r="P263"/>
  <c r="BI261"/>
  <c r="BH261"/>
  <c r="BG261"/>
  <c r="BF261"/>
  <c r="T261"/>
  <c r="R261"/>
  <c r="P261"/>
  <c r="BI259"/>
  <c r="BH259"/>
  <c r="BG259"/>
  <c r="BF259"/>
  <c r="T259"/>
  <c r="R259"/>
  <c r="P259"/>
  <c r="BI257"/>
  <c r="BH257"/>
  <c r="BG257"/>
  <c r="BF257"/>
  <c r="T257"/>
  <c r="R257"/>
  <c r="P257"/>
  <c r="BI255"/>
  <c r="BH255"/>
  <c r="BG255"/>
  <c r="BF255"/>
  <c r="T255"/>
  <c r="R255"/>
  <c r="P255"/>
  <c r="BI252"/>
  <c r="BH252"/>
  <c r="BG252"/>
  <c r="BF252"/>
  <c r="T252"/>
  <c r="R252"/>
  <c r="P252"/>
  <c r="BI250"/>
  <c r="BH250"/>
  <c r="BG250"/>
  <c r="BF250"/>
  <c r="T250"/>
  <c r="R250"/>
  <c r="P250"/>
  <c r="BI248"/>
  <c r="BH248"/>
  <c r="BG248"/>
  <c r="BF248"/>
  <c r="T248"/>
  <c r="R248"/>
  <c r="P248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9"/>
  <c r="BH239"/>
  <c r="BG239"/>
  <c r="BF239"/>
  <c r="T239"/>
  <c r="R239"/>
  <c r="P239"/>
  <c r="BI236"/>
  <c r="BH236"/>
  <c r="BG236"/>
  <c r="BF236"/>
  <c r="T236"/>
  <c r="R236"/>
  <c r="P236"/>
  <c r="BI235"/>
  <c r="BH235"/>
  <c r="BG235"/>
  <c r="BF235"/>
  <c r="T235"/>
  <c r="R235"/>
  <c r="P235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5"/>
  <c r="BH225"/>
  <c r="BG225"/>
  <c r="BF225"/>
  <c r="T225"/>
  <c r="R225"/>
  <c r="P225"/>
  <c r="BI223"/>
  <c r="BH223"/>
  <c r="BG223"/>
  <c r="BF223"/>
  <c r="T223"/>
  <c r="R223"/>
  <c r="P223"/>
  <c r="BI220"/>
  <c r="BH220"/>
  <c r="BG220"/>
  <c r="BF220"/>
  <c r="T220"/>
  <c r="R220"/>
  <c r="P220"/>
  <c r="BI217"/>
  <c r="BH217"/>
  <c r="BG217"/>
  <c r="BF217"/>
  <c r="T217"/>
  <c r="R217"/>
  <c r="P217"/>
  <c r="BI214"/>
  <c r="BH214"/>
  <c r="BG214"/>
  <c r="BF214"/>
  <c r="T214"/>
  <c r="R214"/>
  <c r="P214"/>
  <c r="BI211"/>
  <c r="BH211"/>
  <c r="BG211"/>
  <c r="BF211"/>
  <c r="T211"/>
  <c r="R211"/>
  <c r="P211"/>
  <c r="BI209"/>
  <c r="BH209"/>
  <c r="BG209"/>
  <c r="BF209"/>
  <c r="T209"/>
  <c r="R209"/>
  <c r="P209"/>
  <c r="BI206"/>
  <c r="BH206"/>
  <c r="BG206"/>
  <c r="BF206"/>
  <c r="T206"/>
  <c r="R206"/>
  <c r="P206"/>
  <c r="BI203"/>
  <c r="BH203"/>
  <c r="BG203"/>
  <c r="BF203"/>
  <c r="T203"/>
  <c r="R203"/>
  <c r="P203"/>
  <c r="BI200"/>
  <c r="BH200"/>
  <c r="BG200"/>
  <c r="BF200"/>
  <c r="T200"/>
  <c r="R200"/>
  <c r="P200"/>
  <c r="BI195"/>
  <c r="BH195"/>
  <c r="BG195"/>
  <c r="BF195"/>
  <c r="T195"/>
  <c r="R195"/>
  <c r="P195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1"/>
  <c r="BH181"/>
  <c r="BG181"/>
  <c r="BF181"/>
  <c r="T181"/>
  <c r="R181"/>
  <c r="P181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1"/>
  <c r="BH171"/>
  <c r="BG171"/>
  <c r="BF171"/>
  <c r="T171"/>
  <c r="R171"/>
  <c r="P171"/>
  <c r="BI169"/>
  <c r="BH169"/>
  <c r="BG169"/>
  <c r="BF169"/>
  <c r="T169"/>
  <c r="R169"/>
  <c r="P169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BI148"/>
  <c r="BH148"/>
  <c r="BG148"/>
  <c r="BF148"/>
  <c r="T148"/>
  <c r="R148"/>
  <c r="P148"/>
  <c r="BI143"/>
  <c r="BH143"/>
  <c r="BG143"/>
  <c r="BF143"/>
  <c r="T143"/>
  <c r="R143"/>
  <c r="P143"/>
  <c r="BI138"/>
  <c r="BH138"/>
  <c r="BG138"/>
  <c r="BF138"/>
  <c r="T138"/>
  <c r="R138"/>
  <c r="P138"/>
  <c r="BI136"/>
  <c r="BH136"/>
  <c r="BG136"/>
  <c r="BF136"/>
  <c r="T136"/>
  <c r="R136"/>
  <c r="P136"/>
  <c r="BI133"/>
  <c r="BH133"/>
  <c r="BG133"/>
  <c r="BF133"/>
  <c r="T133"/>
  <c r="R133"/>
  <c r="P133"/>
  <c r="BI129"/>
  <c r="BH129"/>
  <c r="BG129"/>
  <c r="BF129"/>
  <c r="T129"/>
  <c r="R129"/>
  <c r="P129"/>
  <c r="BI126"/>
  <c r="BH126"/>
  <c r="BG126"/>
  <c r="BF126"/>
  <c r="T126"/>
  <c r="R126"/>
  <c r="P126"/>
  <c r="BI123"/>
  <c r="BH123"/>
  <c r="BG123"/>
  <c r="BF123"/>
  <c r="T123"/>
  <c r="R123"/>
  <c r="P123"/>
  <c r="BI120"/>
  <c r="BH120"/>
  <c r="BG120"/>
  <c r="BF120"/>
  <c r="T120"/>
  <c r="R120"/>
  <c r="P120"/>
  <c r="BI117"/>
  <c r="BH117"/>
  <c r="BG117"/>
  <c r="BF117"/>
  <c r="T117"/>
  <c r="R117"/>
  <c r="P117"/>
  <c r="BI112"/>
  <c r="BH112"/>
  <c r="BG112"/>
  <c r="BF112"/>
  <c r="T112"/>
  <c r="R112"/>
  <c r="P112"/>
  <c r="BI109"/>
  <c r="BH109"/>
  <c r="BG109"/>
  <c r="BF109"/>
  <c r="T109"/>
  <c r="R109"/>
  <c r="P109"/>
  <c r="BI106"/>
  <c r="BH106"/>
  <c r="BG106"/>
  <c r="BF106"/>
  <c r="T106"/>
  <c r="R106"/>
  <c r="P106"/>
  <c r="BI102"/>
  <c r="BH102"/>
  <c r="BG102"/>
  <c r="BF102"/>
  <c r="T102"/>
  <c r="R102"/>
  <c r="P102"/>
  <c r="BI99"/>
  <c r="BH99"/>
  <c r="BG99"/>
  <c r="BF99"/>
  <c r="T99"/>
  <c r="R99"/>
  <c r="P99"/>
  <c r="BI97"/>
  <c r="BH97"/>
  <c r="BG97"/>
  <c r="BF97"/>
  <c r="T97"/>
  <c r="R97"/>
  <c r="P97"/>
  <c r="BI94"/>
  <c r="BH94"/>
  <c r="BG94"/>
  <c r="BF94"/>
  <c r="T94"/>
  <c r="R94"/>
  <c r="P94"/>
  <c r="BI92"/>
  <c r="BH92"/>
  <c r="BG92"/>
  <c r="BF92"/>
  <c r="T92"/>
  <c r="R92"/>
  <c r="P92"/>
  <c r="J87"/>
  <c r="J86"/>
  <c r="F86"/>
  <c r="F84"/>
  <c r="E82"/>
  <c r="J55"/>
  <c r="J54"/>
  <c r="F54"/>
  <c r="F52"/>
  <c r="E50"/>
  <c r="J18"/>
  <c r="E18"/>
  <c r="F55"/>
  <c r="J17"/>
  <c r="J12"/>
  <c r="J52"/>
  <c r="E7"/>
  <c r="E48"/>
  <c i="7" r="J37"/>
  <c r="J36"/>
  <c i="1" r="AY60"/>
  <c i="7" r="J35"/>
  <c i="1" r="AX60"/>
  <c i="7" r="BI320"/>
  <c r="BH320"/>
  <c r="BG320"/>
  <c r="BF320"/>
  <c r="T320"/>
  <c r="R320"/>
  <c r="P320"/>
  <c r="BI318"/>
  <c r="BH318"/>
  <c r="BG318"/>
  <c r="BF318"/>
  <c r="T318"/>
  <c r="R318"/>
  <c r="P318"/>
  <c r="BI316"/>
  <c r="BH316"/>
  <c r="BG316"/>
  <c r="BF316"/>
  <c r="T316"/>
  <c r="R316"/>
  <c r="P316"/>
  <c r="BI314"/>
  <c r="BH314"/>
  <c r="BG314"/>
  <c r="BF314"/>
  <c r="T314"/>
  <c r="R314"/>
  <c r="P314"/>
  <c r="BI311"/>
  <c r="BH311"/>
  <c r="BG311"/>
  <c r="BF311"/>
  <c r="T311"/>
  <c r="R311"/>
  <c r="P311"/>
  <c r="BI309"/>
  <c r="BH309"/>
  <c r="BG309"/>
  <c r="BF309"/>
  <c r="T309"/>
  <c r="R309"/>
  <c r="P309"/>
  <c r="BI307"/>
  <c r="BH307"/>
  <c r="BG307"/>
  <c r="BF307"/>
  <c r="T307"/>
  <c r="R307"/>
  <c r="P307"/>
  <c r="BI304"/>
  <c r="BH304"/>
  <c r="BG304"/>
  <c r="BF304"/>
  <c r="T304"/>
  <c r="R304"/>
  <c r="P304"/>
  <c r="BI302"/>
  <c r="BH302"/>
  <c r="BG302"/>
  <c r="BF302"/>
  <c r="T302"/>
  <c r="R302"/>
  <c r="P302"/>
  <c r="BI300"/>
  <c r="BH300"/>
  <c r="BG300"/>
  <c r="BF300"/>
  <c r="T300"/>
  <c r="R300"/>
  <c r="P300"/>
  <c r="BI297"/>
  <c r="BH297"/>
  <c r="BG297"/>
  <c r="BF297"/>
  <c r="T297"/>
  <c r="R297"/>
  <c r="P297"/>
  <c r="BI294"/>
  <c r="BH294"/>
  <c r="BG294"/>
  <c r="BF294"/>
  <c r="T294"/>
  <c r="R294"/>
  <c r="P294"/>
  <c r="BI292"/>
  <c r="BH292"/>
  <c r="BG292"/>
  <c r="BF292"/>
  <c r="T292"/>
  <c r="R292"/>
  <c r="P292"/>
  <c r="BI289"/>
  <c r="BH289"/>
  <c r="BG289"/>
  <c r="BF289"/>
  <c r="T289"/>
  <c r="R289"/>
  <c r="P289"/>
  <c r="BI287"/>
  <c r="BH287"/>
  <c r="BG287"/>
  <c r="BF287"/>
  <c r="T287"/>
  <c r="R287"/>
  <c r="P287"/>
  <c r="BI284"/>
  <c r="BH284"/>
  <c r="BG284"/>
  <c r="BF284"/>
  <c r="T284"/>
  <c r="R284"/>
  <c r="P284"/>
  <c r="BI282"/>
  <c r="BH282"/>
  <c r="BG282"/>
  <c r="BF282"/>
  <c r="T282"/>
  <c r="R282"/>
  <c r="P282"/>
  <c r="BI280"/>
  <c r="BH280"/>
  <c r="BG280"/>
  <c r="BF280"/>
  <c r="T280"/>
  <c r="R280"/>
  <c r="P280"/>
  <c r="BI277"/>
  <c r="BH277"/>
  <c r="BG277"/>
  <c r="BF277"/>
  <c r="T277"/>
  <c r="R277"/>
  <c r="P277"/>
  <c r="BI274"/>
  <c r="BH274"/>
  <c r="BG274"/>
  <c r="BF274"/>
  <c r="T274"/>
  <c r="R274"/>
  <c r="P274"/>
  <c r="BI271"/>
  <c r="BH271"/>
  <c r="BG271"/>
  <c r="BF271"/>
  <c r="T271"/>
  <c r="R271"/>
  <c r="P271"/>
  <c r="BI268"/>
  <c r="BH268"/>
  <c r="BG268"/>
  <c r="BF268"/>
  <c r="T268"/>
  <c r="R268"/>
  <c r="P268"/>
  <c r="BI265"/>
  <c r="BH265"/>
  <c r="BG265"/>
  <c r="BF265"/>
  <c r="T265"/>
  <c r="R265"/>
  <c r="P265"/>
  <c r="BI264"/>
  <c r="BH264"/>
  <c r="BG264"/>
  <c r="BF264"/>
  <c r="T264"/>
  <c r="R264"/>
  <c r="P264"/>
  <c r="BI261"/>
  <c r="BH261"/>
  <c r="BG261"/>
  <c r="BF261"/>
  <c r="T261"/>
  <c r="R261"/>
  <c r="P261"/>
  <c r="BI259"/>
  <c r="BH259"/>
  <c r="BG259"/>
  <c r="BF259"/>
  <c r="T259"/>
  <c r="R259"/>
  <c r="P259"/>
  <c r="BI257"/>
  <c r="BH257"/>
  <c r="BG257"/>
  <c r="BF257"/>
  <c r="T257"/>
  <c r="R257"/>
  <c r="P257"/>
  <c r="BI254"/>
  <c r="BH254"/>
  <c r="BG254"/>
  <c r="BF254"/>
  <c r="T254"/>
  <c r="R254"/>
  <c r="P254"/>
  <c r="BI252"/>
  <c r="BH252"/>
  <c r="BG252"/>
  <c r="BF252"/>
  <c r="T252"/>
  <c r="R252"/>
  <c r="P252"/>
  <c r="BI250"/>
  <c r="BH250"/>
  <c r="BG250"/>
  <c r="BF250"/>
  <c r="T250"/>
  <c r="R250"/>
  <c r="P250"/>
  <c r="BI247"/>
  <c r="BH247"/>
  <c r="BG247"/>
  <c r="BF247"/>
  <c r="T247"/>
  <c r="R247"/>
  <c r="P247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5"/>
  <c r="BH235"/>
  <c r="BG235"/>
  <c r="BF235"/>
  <c r="T235"/>
  <c r="R235"/>
  <c r="P235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5"/>
  <c r="BH225"/>
  <c r="BG225"/>
  <c r="BF225"/>
  <c r="T225"/>
  <c r="R225"/>
  <c r="P225"/>
  <c r="BI224"/>
  <c r="BH224"/>
  <c r="BG224"/>
  <c r="BF224"/>
  <c r="T224"/>
  <c r="R224"/>
  <c r="P224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4"/>
  <c r="BH214"/>
  <c r="BG214"/>
  <c r="BF214"/>
  <c r="T214"/>
  <c r="R214"/>
  <c r="P214"/>
  <c r="BI212"/>
  <c r="BH212"/>
  <c r="BG212"/>
  <c r="BF212"/>
  <c r="T212"/>
  <c r="R212"/>
  <c r="P212"/>
  <c r="BI209"/>
  <c r="BH209"/>
  <c r="BG209"/>
  <c r="BF209"/>
  <c r="T209"/>
  <c r="R209"/>
  <c r="P209"/>
  <c r="BI206"/>
  <c r="BH206"/>
  <c r="BG206"/>
  <c r="BF206"/>
  <c r="T206"/>
  <c r="R206"/>
  <c r="P206"/>
  <c r="BI203"/>
  <c r="BH203"/>
  <c r="BG203"/>
  <c r="BF203"/>
  <c r="T203"/>
  <c r="R203"/>
  <c r="P203"/>
  <c r="BI201"/>
  <c r="BH201"/>
  <c r="BG201"/>
  <c r="BF201"/>
  <c r="T201"/>
  <c r="R201"/>
  <c r="P201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1"/>
  <c r="BH181"/>
  <c r="BG181"/>
  <c r="BF181"/>
  <c r="T181"/>
  <c r="R181"/>
  <c r="P181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1"/>
  <c r="BH171"/>
  <c r="BG171"/>
  <c r="BF171"/>
  <c r="T171"/>
  <c r="R171"/>
  <c r="P171"/>
  <c r="BI169"/>
  <c r="BH169"/>
  <c r="BG169"/>
  <c r="BF169"/>
  <c r="T169"/>
  <c r="R169"/>
  <c r="P169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49"/>
  <c r="BH149"/>
  <c r="BG149"/>
  <c r="BF149"/>
  <c r="T149"/>
  <c r="R149"/>
  <c r="P149"/>
  <c r="BI143"/>
  <c r="BH143"/>
  <c r="BG143"/>
  <c r="BF143"/>
  <c r="T143"/>
  <c r="R143"/>
  <c r="P143"/>
  <c r="BI141"/>
  <c r="BH141"/>
  <c r="BG141"/>
  <c r="BF141"/>
  <c r="T141"/>
  <c r="R141"/>
  <c r="P141"/>
  <c r="BI138"/>
  <c r="BH138"/>
  <c r="BG138"/>
  <c r="BF138"/>
  <c r="T138"/>
  <c r="R138"/>
  <c r="P138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R127"/>
  <c r="P127"/>
  <c r="BI122"/>
  <c r="BH122"/>
  <c r="BG122"/>
  <c r="BF122"/>
  <c r="T122"/>
  <c r="R122"/>
  <c r="P122"/>
  <c r="BI117"/>
  <c r="BH117"/>
  <c r="BG117"/>
  <c r="BF117"/>
  <c r="T117"/>
  <c r="R117"/>
  <c r="P117"/>
  <c r="BI112"/>
  <c r="BH112"/>
  <c r="BG112"/>
  <c r="BF112"/>
  <c r="T112"/>
  <c r="R112"/>
  <c r="P112"/>
  <c r="BI106"/>
  <c r="BH106"/>
  <c r="BG106"/>
  <c r="BF106"/>
  <c r="T106"/>
  <c r="R106"/>
  <c r="P106"/>
  <c r="BI102"/>
  <c r="BH102"/>
  <c r="BG102"/>
  <c r="BF102"/>
  <c r="T102"/>
  <c r="R102"/>
  <c r="P102"/>
  <c r="BI99"/>
  <c r="BH99"/>
  <c r="BG99"/>
  <c r="BF99"/>
  <c r="T99"/>
  <c r="R99"/>
  <c r="P99"/>
  <c r="BI97"/>
  <c r="BH97"/>
  <c r="BG97"/>
  <c r="BF97"/>
  <c r="T97"/>
  <c r="R97"/>
  <c r="P97"/>
  <c r="BI94"/>
  <c r="BH94"/>
  <c r="BG94"/>
  <c r="BF94"/>
  <c r="T94"/>
  <c r="R94"/>
  <c r="P94"/>
  <c r="BI92"/>
  <c r="BH92"/>
  <c r="BG92"/>
  <c r="BF92"/>
  <c r="T92"/>
  <c r="R92"/>
  <c r="P92"/>
  <c r="J87"/>
  <c r="J86"/>
  <c r="F86"/>
  <c r="F84"/>
  <c r="E82"/>
  <c r="J55"/>
  <c r="J54"/>
  <c r="F54"/>
  <c r="F52"/>
  <c r="E50"/>
  <c r="J18"/>
  <c r="E18"/>
  <c r="F55"/>
  <c r="J17"/>
  <c r="J12"/>
  <c r="J84"/>
  <c r="E7"/>
  <c r="E80"/>
  <c i="6" r="J37"/>
  <c r="J36"/>
  <c i="1" r="AY59"/>
  <c i="6" r="J35"/>
  <c i="1" r="AX59"/>
  <c i="6" r="BI342"/>
  <c r="BH342"/>
  <c r="BG342"/>
  <c r="BF342"/>
  <c r="T342"/>
  <c r="R342"/>
  <c r="P342"/>
  <c r="BI340"/>
  <c r="BH340"/>
  <c r="BG340"/>
  <c r="BF340"/>
  <c r="T340"/>
  <c r="R340"/>
  <c r="P340"/>
  <c r="BI338"/>
  <c r="BH338"/>
  <c r="BG338"/>
  <c r="BF338"/>
  <c r="T338"/>
  <c r="R338"/>
  <c r="P338"/>
  <c r="BI336"/>
  <c r="BH336"/>
  <c r="BG336"/>
  <c r="BF336"/>
  <c r="T336"/>
  <c r="R336"/>
  <c r="P336"/>
  <c r="BI333"/>
  <c r="BH333"/>
  <c r="BG333"/>
  <c r="BF333"/>
  <c r="T333"/>
  <c r="R333"/>
  <c r="P333"/>
  <c r="BI331"/>
  <c r="BH331"/>
  <c r="BG331"/>
  <c r="BF331"/>
  <c r="T331"/>
  <c r="R331"/>
  <c r="P331"/>
  <c r="BI329"/>
  <c r="BH329"/>
  <c r="BG329"/>
  <c r="BF329"/>
  <c r="T329"/>
  <c r="R329"/>
  <c r="P329"/>
  <c r="BI326"/>
  <c r="BH326"/>
  <c r="BG326"/>
  <c r="BF326"/>
  <c r="T326"/>
  <c r="R326"/>
  <c r="P326"/>
  <c r="BI324"/>
  <c r="BH324"/>
  <c r="BG324"/>
  <c r="BF324"/>
  <c r="T324"/>
  <c r="R324"/>
  <c r="P324"/>
  <c r="BI322"/>
  <c r="BH322"/>
  <c r="BG322"/>
  <c r="BF322"/>
  <c r="T322"/>
  <c r="R322"/>
  <c r="P322"/>
  <c r="BI319"/>
  <c r="BH319"/>
  <c r="BG319"/>
  <c r="BF319"/>
  <c r="T319"/>
  <c r="R319"/>
  <c r="P319"/>
  <c r="BI316"/>
  <c r="BH316"/>
  <c r="BG316"/>
  <c r="BF316"/>
  <c r="T316"/>
  <c r="R316"/>
  <c r="P316"/>
  <c r="BI314"/>
  <c r="BH314"/>
  <c r="BG314"/>
  <c r="BF314"/>
  <c r="T314"/>
  <c r="R314"/>
  <c r="P314"/>
  <c r="BI311"/>
  <c r="BH311"/>
  <c r="BG311"/>
  <c r="BF311"/>
  <c r="T311"/>
  <c r="R311"/>
  <c r="P311"/>
  <c r="BI309"/>
  <c r="BH309"/>
  <c r="BG309"/>
  <c r="BF309"/>
  <c r="T309"/>
  <c r="R309"/>
  <c r="P309"/>
  <c r="BI306"/>
  <c r="BH306"/>
  <c r="BG306"/>
  <c r="BF306"/>
  <c r="T306"/>
  <c r="R306"/>
  <c r="P306"/>
  <c r="BI304"/>
  <c r="BH304"/>
  <c r="BG304"/>
  <c r="BF304"/>
  <c r="T304"/>
  <c r="R304"/>
  <c r="P304"/>
  <c r="BI302"/>
  <c r="BH302"/>
  <c r="BG302"/>
  <c r="BF302"/>
  <c r="T302"/>
  <c r="R302"/>
  <c r="P302"/>
  <c r="BI299"/>
  <c r="BH299"/>
  <c r="BG299"/>
  <c r="BF299"/>
  <c r="T299"/>
  <c r="R299"/>
  <c r="P299"/>
  <c r="BI296"/>
  <c r="BH296"/>
  <c r="BG296"/>
  <c r="BF296"/>
  <c r="T296"/>
  <c r="R296"/>
  <c r="P296"/>
  <c r="BI293"/>
  <c r="BH293"/>
  <c r="BG293"/>
  <c r="BF293"/>
  <c r="T293"/>
  <c r="R293"/>
  <c r="P293"/>
  <c r="BI290"/>
  <c r="BH290"/>
  <c r="BG290"/>
  <c r="BF290"/>
  <c r="T290"/>
  <c r="R290"/>
  <c r="P290"/>
  <c r="BI287"/>
  <c r="BH287"/>
  <c r="BG287"/>
  <c r="BF287"/>
  <c r="T287"/>
  <c r="R287"/>
  <c r="P287"/>
  <c r="BI286"/>
  <c r="BH286"/>
  <c r="BG286"/>
  <c r="BF286"/>
  <c r="T286"/>
  <c r="R286"/>
  <c r="P286"/>
  <c r="BI283"/>
  <c r="BH283"/>
  <c r="BG283"/>
  <c r="BF283"/>
  <c r="T283"/>
  <c r="R283"/>
  <c r="P283"/>
  <c r="BI281"/>
  <c r="BH281"/>
  <c r="BG281"/>
  <c r="BF281"/>
  <c r="T281"/>
  <c r="R281"/>
  <c r="P281"/>
  <c r="BI279"/>
  <c r="BH279"/>
  <c r="BG279"/>
  <c r="BF279"/>
  <c r="T279"/>
  <c r="R279"/>
  <c r="P279"/>
  <c r="BI276"/>
  <c r="BH276"/>
  <c r="BG276"/>
  <c r="BF276"/>
  <c r="T276"/>
  <c r="R276"/>
  <c r="P276"/>
  <c r="BI274"/>
  <c r="BH274"/>
  <c r="BG274"/>
  <c r="BF274"/>
  <c r="T274"/>
  <c r="R274"/>
  <c r="P274"/>
  <c r="BI272"/>
  <c r="BH272"/>
  <c r="BG272"/>
  <c r="BF272"/>
  <c r="T272"/>
  <c r="R272"/>
  <c r="P272"/>
  <c r="BI270"/>
  <c r="BH270"/>
  <c r="BG270"/>
  <c r="BF270"/>
  <c r="T270"/>
  <c r="R270"/>
  <c r="P270"/>
  <c r="BI267"/>
  <c r="BH267"/>
  <c r="BG267"/>
  <c r="BF267"/>
  <c r="T267"/>
  <c r="R267"/>
  <c r="P267"/>
  <c r="BI264"/>
  <c r="BH264"/>
  <c r="BG264"/>
  <c r="BF264"/>
  <c r="T264"/>
  <c r="R264"/>
  <c r="P264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6"/>
  <c r="BH256"/>
  <c r="BG256"/>
  <c r="BF256"/>
  <c r="T256"/>
  <c r="R256"/>
  <c r="P256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7"/>
  <c r="BH237"/>
  <c r="BG237"/>
  <c r="BF237"/>
  <c r="T237"/>
  <c r="R237"/>
  <c r="P237"/>
  <c r="BI236"/>
  <c r="BH236"/>
  <c r="BG236"/>
  <c r="BF236"/>
  <c r="T236"/>
  <c r="R236"/>
  <c r="P236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6"/>
  <c r="BH226"/>
  <c r="BG226"/>
  <c r="BF226"/>
  <c r="T226"/>
  <c r="R226"/>
  <c r="P226"/>
  <c r="BI224"/>
  <c r="BH224"/>
  <c r="BG224"/>
  <c r="BF224"/>
  <c r="T224"/>
  <c r="R224"/>
  <c r="P224"/>
  <c r="BI221"/>
  <c r="BH221"/>
  <c r="BG221"/>
  <c r="BF221"/>
  <c r="T221"/>
  <c r="R221"/>
  <c r="P221"/>
  <c r="BI218"/>
  <c r="BH218"/>
  <c r="BG218"/>
  <c r="BF218"/>
  <c r="T218"/>
  <c r="R218"/>
  <c r="P218"/>
  <c r="BI215"/>
  <c r="BH215"/>
  <c r="BG215"/>
  <c r="BF215"/>
  <c r="T215"/>
  <c r="R215"/>
  <c r="P215"/>
  <c r="BI212"/>
  <c r="BH212"/>
  <c r="BG212"/>
  <c r="BF212"/>
  <c r="T212"/>
  <c r="R212"/>
  <c r="P212"/>
  <c r="BI210"/>
  <c r="BH210"/>
  <c r="BG210"/>
  <c r="BF210"/>
  <c r="T210"/>
  <c r="R210"/>
  <c r="P210"/>
  <c r="BI207"/>
  <c r="BH207"/>
  <c r="BG207"/>
  <c r="BF207"/>
  <c r="T207"/>
  <c r="R207"/>
  <c r="P207"/>
  <c r="BI204"/>
  <c r="BH204"/>
  <c r="BG204"/>
  <c r="BF204"/>
  <c r="T204"/>
  <c r="R204"/>
  <c r="P204"/>
  <c r="BI201"/>
  <c r="BH201"/>
  <c r="BG201"/>
  <c r="BF201"/>
  <c r="T201"/>
  <c r="R201"/>
  <c r="P201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7"/>
  <c r="BH187"/>
  <c r="BG187"/>
  <c r="BF187"/>
  <c r="T187"/>
  <c r="R187"/>
  <c r="P187"/>
  <c r="BI184"/>
  <c r="BH184"/>
  <c r="BG184"/>
  <c r="BF184"/>
  <c r="T184"/>
  <c r="R184"/>
  <c r="P184"/>
  <c r="BI182"/>
  <c r="BH182"/>
  <c r="BG182"/>
  <c r="BF182"/>
  <c r="T182"/>
  <c r="R182"/>
  <c r="P182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2"/>
  <c r="BH172"/>
  <c r="BG172"/>
  <c r="BF172"/>
  <c r="T172"/>
  <c r="R172"/>
  <c r="P172"/>
  <c r="BI170"/>
  <c r="BH170"/>
  <c r="BG170"/>
  <c r="BF170"/>
  <c r="T170"/>
  <c r="R170"/>
  <c r="P170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4"/>
  <c r="BH144"/>
  <c r="BG144"/>
  <c r="BF144"/>
  <c r="T144"/>
  <c r="R144"/>
  <c r="P144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R134"/>
  <c r="P134"/>
  <c r="BI129"/>
  <c r="BH129"/>
  <c r="BG129"/>
  <c r="BF129"/>
  <c r="T129"/>
  <c r="R129"/>
  <c r="P129"/>
  <c r="BI126"/>
  <c r="BH126"/>
  <c r="BG126"/>
  <c r="BF126"/>
  <c r="T126"/>
  <c r="R126"/>
  <c r="P126"/>
  <c r="BI123"/>
  <c r="BH123"/>
  <c r="BG123"/>
  <c r="BF123"/>
  <c r="T123"/>
  <c r="R123"/>
  <c r="P123"/>
  <c r="BI120"/>
  <c r="BH120"/>
  <c r="BG120"/>
  <c r="BF120"/>
  <c r="T120"/>
  <c r="R120"/>
  <c r="P120"/>
  <c r="BI117"/>
  <c r="BH117"/>
  <c r="BG117"/>
  <c r="BF117"/>
  <c r="T117"/>
  <c r="R117"/>
  <c r="P117"/>
  <c r="BI112"/>
  <c r="BH112"/>
  <c r="BG112"/>
  <c r="BF112"/>
  <c r="T112"/>
  <c r="R112"/>
  <c r="P112"/>
  <c r="BI109"/>
  <c r="BH109"/>
  <c r="BG109"/>
  <c r="BF109"/>
  <c r="T109"/>
  <c r="R109"/>
  <c r="P109"/>
  <c r="BI106"/>
  <c r="BH106"/>
  <c r="BG106"/>
  <c r="BF106"/>
  <c r="T106"/>
  <c r="R106"/>
  <c r="P106"/>
  <c r="BI102"/>
  <c r="BH102"/>
  <c r="BG102"/>
  <c r="BF102"/>
  <c r="T102"/>
  <c r="R102"/>
  <c r="P102"/>
  <c r="BI99"/>
  <c r="BH99"/>
  <c r="BG99"/>
  <c r="BF99"/>
  <c r="T99"/>
  <c r="R99"/>
  <c r="P99"/>
  <c r="BI97"/>
  <c r="BH97"/>
  <c r="BG97"/>
  <c r="BF97"/>
  <c r="T97"/>
  <c r="R97"/>
  <c r="P97"/>
  <c r="BI94"/>
  <c r="BH94"/>
  <c r="BG94"/>
  <c r="BF94"/>
  <c r="T94"/>
  <c r="R94"/>
  <c r="P94"/>
  <c r="BI92"/>
  <c r="BH92"/>
  <c r="BG92"/>
  <c r="BF92"/>
  <c r="T92"/>
  <c r="R92"/>
  <c r="P92"/>
  <c r="J87"/>
  <c r="J86"/>
  <c r="F86"/>
  <c r="F84"/>
  <c r="E82"/>
  <c r="J55"/>
  <c r="J54"/>
  <c r="F54"/>
  <c r="F52"/>
  <c r="E50"/>
  <c r="J18"/>
  <c r="E18"/>
  <c r="F87"/>
  <c r="J17"/>
  <c r="J12"/>
  <c r="J84"/>
  <c r="E7"/>
  <c r="E80"/>
  <c i="5" r="T302"/>
  <c r="J37"/>
  <c r="J36"/>
  <c i="1" r="AY58"/>
  <c i="5" r="J35"/>
  <c i="1" r="AX58"/>
  <c i="5" r="BI316"/>
  <c r="BH316"/>
  <c r="BG316"/>
  <c r="BF316"/>
  <c r="T316"/>
  <c r="R316"/>
  <c r="P316"/>
  <c r="BI314"/>
  <c r="BH314"/>
  <c r="BG314"/>
  <c r="BF314"/>
  <c r="T314"/>
  <c r="R314"/>
  <c r="P314"/>
  <c r="BI312"/>
  <c r="BH312"/>
  <c r="BG312"/>
  <c r="BF312"/>
  <c r="T312"/>
  <c r="R312"/>
  <c r="P312"/>
  <c r="BI310"/>
  <c r="BH310"/>
  <c r="BG310"/>
  <c r="BF310"/>
  <c r="T310"/>
  <c r="R310"/>
  <c r="P310"/>
  <c r="BI307"/>
  <c r="BH307"/>
  <c r="BG307"/>
  <c r="BF307"/>
  <c r="T307"/>
  <c r="R307"/>
  <c r="P307"/>
  <c r="BI305"/>
  <c r="BH305"/>
  <c r="BG305"/>
  <c r="BF305"/>
  <c r="T305"/>
  <c r="R305"/>
  <c r="P305"/>
  <c r="BI303"/>
  <c r="BH303"/>
  <c r="BG303"/>
  <c r="BF303"/>
  <c r="T303"/>
  <c r="R303"/>
  <c r="P303"/>
  <c r="BI300"/>
  <c r="BH300"/>
  <c r="BG300"/>
  <c r="BF300"/>
  <c r="T300"/>
  <c r="R300"/>
  <c r="P300"/>
  <c r="BI298"/>
  <c r="BH298"/>
  <c r="BG298"/>
  <c r="BF298"/>
  <c r="T298"/>
  <c r="R298"/>
  <c r="P298"/>
  <c r="BI296"/>
  <c r="BH296"/>
  <c r="BG296"/>
  <c r="BF296"/>
  <c r="T296"/>
  <c r="R296"/>
  <c r="P296"/>
  <c r="BI293"/>
  <c r="BH293"/>
  <c r="BG293"/>
  <c r="BF293"/>
  <c r="T293"/>
  <c r="R293"/>
  <c r="P293"/>
  <c r="BI290"/>
  <c r="BH290"/>
  <c r="BG290"/>
  <c r="BF290"/>
  <c r="T290"/>
  <c r="R290"/>
  <c r="P290"/>
  <c r="BI288"/>
  <c r="BH288"/>
  <c r="BG288"/>
  <c r="BF288"/>
  <c r="T288"/>
  <c r="R288"/>
  <c r="P288"/>
  <c r="BI285"/>
  <c r="BH285"/>
  <c r="BG285"/>
  <c r="BF285"/>
  <c r="T285"/>
  <c r="R285"/>
  <c r="P285"/>
  <c r="BI283"/>
  <c r="BH283"/>
  <c r="BG283"/>
  <c r="BF283"/>
  <c r="T283"/>
  <c r="R283"/>
  <c r="P283"/>
  <c r="BI280"/>
  <c r="BH280"/>
  <c r="BG280"/>
  <c r="BF280"/>
  <c r="T280"/>
  <c r="R280"/>
  <c r="P280"/>
  <c r="BI278"/>
  <c r="BH278"/>
  <c r="BG278"/>
  <c r="BF278"/>
  <c r="T278"/>
  <c r="R278"/>
  <c r="P278"/>
  <c r="BI276"/>
  <c r="BH276"/>
  <c r="BG276"/>
  <c r="BF276"/>
  <c r="T276"/>
  <c r="R276"/>
  <c r="P276"/>
  <c r="BI273"/>
  <c r="BH273"/>
  <c r="BG273"/>
  <c r="BF273"/>
  <c r="T273"/>
  <c r="R273"/>
  <c r="P273"/>
  <c r="BI270"/>
  <c r="BH270"/>
  <c r="BG270"/>
  <c r="BF270"/>
  <c r="T270"/>
  <c r="R270"/>
  <c r="P270"/>
  <c r="BI267"/>
  <c r="BH267"/>
  <c r="BG267"/>
  <c r="BF267"/>
  <c r="T267"/>
  <c r="R267"/>
  <c r="P267"/>
  <c r="BI264"/>
  <c r="BH264"/>
  <c r="BG264"/>
  <c r="BF264"/>
  <c r="T264"/>
  <c r="R264"/>
  <c r="P264"/>
  <c r="BI261"/>
  <c r="BH261"/>
  <c r="BG261"/>
  <c r="BF261"/>
  <c r="T261"/>
  <c r="R261"/>
  <c r="P261"/>
  <c r="BI260"/>
  <c r="BH260"/>
  <c r="BG260"/>
  <c r="BF260"/>
  <c r="T260"/>
  <c r="R260"/>
  <c r="P260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0"/>
  <c r="BH250"/>
  <c r="BG250"/>
  <c r="BF250"/>
  <c r="T250"/>
  <c r="R250"/>
  <c r="P250"/>
  <c r="BI248"/>
  <c r="BH248"/>
  <c r="BG248"/>
  <c r="BF248"/>
  <c r="T248"/>
  <c r="R248"/>
  <c r="P248"/>
  <c r="BI246"/>
  <c r="BH246"/>
  <c r="BG246"/>
  <c r="BF246"/>
  <c r="T246"/>
  <c r="R246"/>
  <c r="P246"/>
  <c r="BI243"/>
  <c r="BH243"/>
  <c r="BG243"/>
  <c r="BF243"/>
  <c r="T243"/>
  <c r="R243"/>
  <c r="P243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1"/>
  <c r="BH231"/>
  <c r="BG231"/>
  <c r="BF231"/>
  <c r="T231"/>
  <c r="R231"/>
  <c r="P231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1"/>
  <c r="BH221"/>
  <c r="BG221"/>
  <c r="BF221"/>
  <c r="T221"/>
  <c r="R221"/>
  <c r="P221"/>
  <c r="BI220"/>
  <c r="BH220"/>
  <c r="BG220"/>
  <c r="BF220"/>
  <c r="T220"/>
  <c r="R220"/>
  <c r="P220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0"/>
  <c r="BH210"/>
  <c r="BG210"/>
  <c r="BF210"/>
  <c r="T210"/>
  <c r="R210"/>
  <c r="P210"/>
  <c r="BI208"/>
  <c r="BH208"/>
  <c r="BG208"/>
  <c r="BF208"/>
  <c r="T208"/>
  <c r="R208"/>
  <c r="P208"/>
  <c r="BI205"/>
  <c r="BH205"/>
  <c r="BG205"/>
  <c r="BF205"/>
  <c r="T205"/>
  <c r="R205"/>
  <c r="P205"/>
  <c r="BI202"/>
  <c r="BH202"/>
  <c r="BG202"/>
  <c r="BF202"/>
  <c r="T202"/>
  <c r="R202"/>
  <c r="P202"/>
  <c r="BI199"/>
  <c r="BH199"/>
  <c r="BG199"/>
  <c r="BF199"/>
  <c r="T199"/>
  <c r="R199"/>
  <c r="P199"/>
  <c r="BI197"/>
  <c r="BH197"/>
  <c r="BG197"/>
  <c r="BF197"/>
  <c r="T197"/>
  <c r="R197"/>
  <c r="P197"/>
  <c r="BI194"/>
  <c r="BH194"/>
  <c r="BG194"/>
  <c r="BF194"/>
  <c r="T194"/>
  <c r="R194"/>
  <c r="P194"/>
  <c r="BI191"/>
  <c r="BH191"/>
  <c r="BG191"/>
  <c r="BF191"/>
  <c r="T191"/>
  <c r="R191"/>
  <c r="P191"/>
  <c r="BI188"/>
  <c r="BH188"/>
  <c r="BG188"/>
  <c r="BF188"/>
  <c r="T188"/>
  <c r="R188"/>
  <c r="P188"/>
  <c r="BI185"/>
  <c r="BH185"/>
  <c r="BG185"/>
  <c r="BF185"/>
  <c r="T185"/>
  <c r="R185"/>
  <c r="P185"/>
  <c r="BI182"/>
  <c r="BH182"/>
  <c r="BG182"/>
  <c r="BF182"/>
  <c r="T182"/>
  <c r="R182"/>
  <c r="P182"/>
  <c r="BI179"/>
  <c r="BH179"/>
  <c r="BG179"/>
  <c r="BF179"/>
  <c r="T179"/>
  <c r="R179"/>
  <c r="P179"/>
  <c r="BI177"/>
  <c r="BH177"/>
  <c r="BG177"/>
  <c r="BF177"/>
  <c r="T177"/>
  <c r="R177"/>
  <c r="P177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7"/>
  <c r="BH167"/>
  <c r="BG167"/>
  <c r="BF167"/>
  <c r="T167"/>
  <c r="R167"/>
  <c r="P167"/>
  <c r="BI165"/>
  <c r="BH165"/>
  <c r="BG165"/>
  <c r="BF165"/>
  <c r="T165"/>
  <c r="R165"/>
  <c r="P165"/>
  <c r="BI162"/>
  <c r="BH162"/>
  <c r="BG162"/>
  <c r="BF162"/>
  <c r="T162"/>
  <c r="R162"/>
  <c r="P162"/>
  <c r="BI159"/>
  <c r="BH159"/>
  <c r="BG159"/>
  <c r="BF159"/>
  <c r="T159"/>
  <c r="R159"/>
  <c r="P159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R150"/>
  <c r="P150"/>
  <c r="BI145"/>
  <c r="BH145"/>
  <c r="BG145"/>
  <c r="BF145"/>
  <c r="T145"/>
  <c r="R145"/>
  <c r="P145"/>
  <c r="BI140"/>
  <c r="BH140"/>
  <c r="BG140"/>
  <c r="BF140"/>
  <c r="T140"/>
  <c r="R140"/>
  <c r="P140"/>
  <c r="BI138"/>
  <c r="BH138"/>
  <c r="BG138"/>
  <c r="BF138"/>
  <c r="T138"/>
  <c r="R138"/>
  <c r="P138"/>
  <c r="BI135"/>
  <c r="BH135"/>
  <c r="BG135"/>
  <c r="BF135"/>
  <c r="T135"/>
  <c r="R135"/>
  <c r="P135"/>
  <c r="BI130"/>
  <c r="BH130"/>
  <c r="BG130"/>
  <c r="BF130"/>
  <c r="T130"/>
  <c r="R130"/>
  <c r="P130"/>
  <c r="BI127"/>
  <c r="BH127"/>
  <c r="BG127"/>
  <c r="BF127"/>
  <c r="T127"/>
  <c r="R127"/>
  <c r="P127"/>
  <c r="BI124"/>
  <c r="BH124"/>
  <c r="BG124"/>
  <c r="BF124"/>
  <c r="T124"/>
  <c r="R124"/>
  <c r="P124"/>
  <c r="BI119"/>
  <c r="BH119"/>
  <c r="BG119"/>
  <c r="BF119"/>
  <c r="T119"/>
  <c r="R119"/>
  <c r="P119"/>
  <c r="BI114"/>
  <c r="BH114"/>
  <c r="BG114"/>
  <c r="BF114"/>
  <c r="T114"/>
  <c r="R114"/>
  <c r="P114"/>
  <c r="BI109"/>
  <c r="BH109"/>
  <c r="BG109"/>
  <c r="BF109"/>
  <c r="T109"/>
  <c r="R109"/>
  <c r="P109"/>
  <c r="BI106"/>
  <c r="BH106"/>
  <c r="BG106"/>
  <c r="BF106"/>
  <c r="T106"/>
  <c r="R106"/>
  <c r="P106"/>
  <c r="BI102"/>
  <c r="BH102"/>
  <c r="BG102"/>
  <c r="BF102"/>
  <c r="T102"/>
  <c r="R102"/>
  <c r="P102"/>
  <c r="BI99"/>
  <c r="BH99"/>
  <c r="BG99"/>
  <c r="BF99"/>
  <c r="T99"/>
  <c r="R99"/>
  <c r="P99"/>
  <c r="BI97"/>
  <c r="BH97"/>
  <c r="BG97"/>
  <c r="BF97"/>
  <c r="T97"/>
  <c r="R97"/>
  <c r="P97"/>
  <c r="BI94"/>
  <c r="BH94"/>
  <c r="BG94"/>
  <c r="BF94"/>
  <c r="T94"/>
  <c r="R94"/>
  <c r="P94"/>
  <c r="BI92"/>
  <c r="BH92"/>
  <c r="BG92"/>
  <c r="BF92"/>
  <c r="T92"/>
  <c r="R92"/>
  <c r="P92"/>
  <c r="J87"/>
  <c r="J86"/>
  <c r="F86"/>
  <c r="F84"/>
  <c r="E82"/>
  <c r="J55"/>
  <c r="J54"/>
  <c r="F54"/>
  <c r="F52"/>
  <c r="E50"/>
  <c r="J18"/>
  <c r="E18"/>
  <c r="F87"/>
  <c r="J17"/>
  <c r="J12"/>
  <c r="J52"/>
  <c r="E7"/>
  <c r="E48"/>
  <c i="4" r="J37"/>
  <c r="J36"/>
  <c i="1" r="AY57"/>
  <c i="4" r="J35"/>
  <c i="1" r="AX57"/>
  <c i="4" r="BI362"/>
  <c r="BH362"/>
  <c r="BG362"/>
  <c r="BF362"/>
  <c r="T362"/>
  <c r="R362"/>
  <c r="P362"/>
  <c r="BI360"/>
  <c r="BH360"/>
  <c r="BG360"/>
  <c r="BF360"/>
  <c r="T360"/>
  <c r="R360"/>
  <c r="P360"/>
  <c r="BI358"/>
  <c r="BH358"/>
  <c r="BG358"/>
  <c r="BF358"/>
  <c r="T358"/>
  <c r="R358"/>
  <c r="P358"/>
  <c r="BI355"/>
  <c r="BH355"/>
  <c r="BG355"/>
  <c r="BF355"/>
  <c r="T355"/>
  <c r="R355"/>
  <c r="P355"/>
  <c r="BI352"/>
  <c r="BH352"/>
  <c r="BG352"/>
  <c r="BF352"/>
  <c r="T352"/>
  <c r="R352"/>
  <c r="P352"/>
  <c r="BI349"/>
  <c r="BH349"/>
  <c r="BG349"/>
  <c r="BF349"/>
  <c r="T349"/>
  <c r="R349"/>
  <c r="P349"/>
  <c r="BI346"/>
  <c r="BH346"/>
  <c r="BG346"/>
  <c r="BF346"/>
  <c r="T346"/>
  <c r="R346"/>
  <c r="P346"/>
  <c r="BI343"/>
  <c r="BH343"/>
  <c r="BG343"/>
  <c r="BF343"/>
  <c r="T343"/>
  <c r="R343"/>
  <c r="P343"/>
  <c r="BI341"/>
  <c r="BH341"/>
  <c r="BG341"/>
  <c r="BF341"/>
  <c r="T341"/>
  <c r="R341"/>
  <c r="P341"/>
  <c r="BI339"/>
  <c r="BH339"/>
  <c r="BG339"/>
  <c r="BF339"/>
  <c r="T339"/>
  <c r="R339"/>
  <c r="P339"/>
  <c r="BI336"/>
  <c r="BH336"/>
  <c r="BG336"/>
  <c r="BF336"/>
  <c r="T336"/>
  <c r="R336"/>
  <c r="P336"/>
  <c r="BI333"/>
  <c r="BH333"/>
  <c r="BG333"/>
  <c r="BF333"/>
  <c r="T333"/>
  <c r="R333"/>
  <c r="P333"/>
  <c r="BI331"/>
  <c r="BH331"/>
  <c r="BG331"/>
  <c r="BF331"/>
  <c r="T331"/>
  <c r="R331"/>
  <c r="P331"/>
  <c r="BI328"/>
  <c r="BH328"/>
  <c r="BG328"/>
  <c r="BF328"/>
  <c r="T328"/>
  <c r="R328"/>
  <c r="P328"/>
  <c r="BI326"/>
  <c r="BH326"/>
  <c r="BG326"/>
  <c r="BF326"/>
  <c r="T326"/>
  <c r="R326"/>
  <c r="P326"/>
  <c r="BI323"/>
  <c r="BH323"/>
  <c r="BG323"/>
  <c r="BF323"/>
  <c r="T323"/>
  <c r="R323"/>
  <c r="P323"/>
  <c r="BI321"/>
  <c r="BH321"/>
  <c r="BG321"/>
  <c r="BF321"/>
  <c r="T321"/>
  <c r="R321"/>
  <c r="P321"/>
  <c r="BI319"/>
  <c r="BH319"/>
  <c r="BG319"/>
  <c r="BF319"/>
  <c r="T319"/>
  <c r="R319"/>
  <c r="P319"/>
  <c r="BI316"/>
  <c r="BH316"/>
  <c r="BG316"/>
  <c r="BF316"/>
  <c r="T316"/>
  <c r="R316"/>
  <c r="P316"/>
  <c r="BI313"/>
  <c r="BH313"/>
  <c r="BG313"/>
  <c r="BF313"/>
  <c r="T313"/>
  <c r="R313"/>
  <c r="P313"/>
  <c r="BI310"/>
  <c r="BH310"/>
  <c r="BG310"/>
  <c r="BF310"/>
  <c r="T310"/>
  <c r="R310"/>
  <c r="P310"/>
  <c r="BI307"/>
  <c r="BH307"/>
  <c r="BG307"/>
  <c r="BF307"/>
  <c r="T307"/>
  <c r="R307"/>
  <c r="P307"/>
  <c r="BI304"/>
  <c r="BH304"/>
  <c r="BG304"/>
  <c r="BF304"/>
  <c r="T304"/>
  <c r="R304"/>
  <c r="P304"/>
  <c r="BI301"/>
  <c r="BH301"/>
  <c r="BG301"/>
  <c r="BF301"/>
  <c r="T301"/>
  <c r="R301"/>
  <c r="P301"/>
  <c r="BI298"/>
  <c r="BH298"/>
  <c r="BG298"/>
  <c r="BF298"/>
  <c r="T298"/>
  <c r="R298"/>
  <c r="P298"/>
  <c r="BI296"/>
  <c r="BH296"/>
  <c r="BG296"/>
  <c r="BF296"/>
  <c r="T296"/>
  <c r="R296"/>
  <c r="P296"/>
  <c r="BI293"/>
  <c r="BH293"/>
  <c r="BG293"/>
  <c r="BF293"/>
  <c r="T293"/>
  <c r="R293"/>
  <c r="P293"/>
  <c r="BI291"/>
  <c r="BH291"/>
  <c r="BG291"/>
  <c r="BF291"/>
  <c r="T291"/>
  <c r="R291"/>
  <c r="P291"/>
  <c r="BI289"/>
  <c r="BH289"/>
  <c r="BG289"/>
  <c r="BF289"/>
  <c r="T289"/>
  <c r="R289"/>
  <c r="P289"/>
  <c r="BI286"/>
  <c r="BH286"/>
  <c r="BG286"/>
  <c r="BF286"/>
  <c r="T286"/>
  <c r="R286"/>
  <c r="P286"/>
  <c r="BI284"/>
  <c r="BH284"/>
  <c r="BG284"/>
  <c r="BF284"/>
  <c r="T284"/>
  <c r="R284"/>
  <c r="P284"/>
  <c r="BI282"/>
  <c r="BH282"/>
  <c r="BG282"/>
  <c r="BF282"/>
  <c r="T282"/>
  <c r="R282"/>
  <c r="P282"/>
  <c r="BI280"/>
  <c r="BH280"/>
  <c r="BG280"/>
  <c r="BF280"/>
  <c r="T280"/>
  <c r="R280"/>
  <c r="P280"/>
  <c r="BI277"/>
  <c r="BH277"/>
  <c r="BG277"/>
  <c r="BF277"/>
  <c r="T277"/>
  <c r="R277"/>
  <c r="P277"/>
  <c r="BI274"/>
  <c r="BH274"/>
  <c r="BG274"/>
  <c r="BF274"/>
  <c r="T274"/>
  <c r="R274"/>
  <c r="P274"/>
  <c r="BI272"/>
  <c r="BH272"/>
  <c r="BG272"/>
  <c r="BF272"/>
  <c r="T272"/>
  <c r="R272"/>
  <c r="P272"/>
  <c r="BI270"/>
  <c r="BH270"/>
  <c r="BG270"/>
  <c r="BF270"/>
  <c r="T270"/>
  <c r="R270"/>
  <c r="P270"/>
  <c r="BI268"/>
  <c r="BH268"/>
  <c r="BG268"/>
  <c r="BF268"/>
  <c r="T268"/>
  <c r="R268"/>
  <c r="P268"/>
  <c r="BI266"/>
  <c r="BH266"/>
  <c r="BG266"/>
  <c r="BF266"/>
  <c r="T266"/>
  <c r="R266"/>
  <c r="P266"/>
  <c r="BI263"/>
  <c r="BH263"/>
  <c r="BG263"/>
  <c r="BF263"/>
  <c r="T263"/>
  <c r="R263"/>
  <c r="P263"/>
  <c r="BI261"/>
  <c r="BH261"/>
  <c r="BG261"/>
  <c r="BF261"/>
  <c r="T261"/>
  <c r="R261"/>
  <c r="P261"/>
  <c r="BI258"/>
  <c r="BH258"/>
  <c r="BG258"/>
  <c r="BF258"/>
  <c r="T258"/>
  <c r="R258"/>
  <c r="P258"/>
  <c r="BI256"/>
  <c r="BH256"/>
  <c r="BG256"/>
  <c r="BF256"/>
  <c r="T256"/>
  <c r="R256"/>
  <c r="P256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4"/>
  <c r="BH244"/>
  <c r="BG244"/>
  <c r="BF244"/>
  <c r="T244"/>
  <c r="R244"/>
  <c r="P244"/>
  <c r="BI242"/>
  <c r="BH242"/>
  <c r="BG242"/>
  <c r="BF242"/>
  <c r="T242"/>
  <c r="R242"/>
  <c r="P242"/>
  <c r="BI239"/>
  <c r="BH239"/>
  <c r="BG239"/>
  <c r="BF239"/>
  <c r="T239"/>
  <c r="R239"/>
  <c r="P239"/>
  <c r="BI237"/>
  <c r="BH237"/>
  <c r="BG237"/>
  <c r="BF237"/>
  <c r="T237"/>
  <c r="R237"/>
  <c r="P237"/>
  <c r="BI235"/>
  <c r="BH235"/>
  <c r="BG235"/>
  <c r="BF235"/>
  <c r="T235"/>
  <c r="R235"/>
  <c r="P235"/>
  <c r="BI232"/>
  <c r="BH232"/>
  <c r="BG232"/>
  <c r="BF232"/>
  <c r="T232"/>
  <c r="R232"/>
  <c r="P232"/>
  <c r="BI230"/>
  <c r="BH230"/>
  <c r="BG230"/>
  <c r="BF230"/>
  <c r="T230"/>
  <c r="R230"/>
  <c r="P230"/>
  <c r="BI227"/>
  <c r="BH227"/>
  <c r="BG227"/>
  <c r="BF227"/>
  <c r="T227"/>
  <c r="R227"/>
  <c r="P227"/>
  <c r="BI224"/>
  <c r="BH224"/>
  <c r="BG224"/>
  <c r="BF224"/>
  <c r="T224"/>
  <c r="R224"/>
  <c r="P224"/>
  <c r="BI221"/>
  <c r="BH221"/>
  <c r="BG221"/>
  <c r="BF221"/>
  <c r="T221"/>
  <c r="R221"/>
  <c r="P221"/>
  <c r="BI218"/>
  <c r="BH218"/>
  <c r="BG218"/>
  <c r="BF218"/>
  <c r="T218"/>
  <c r="R218"/>
  <c r="P218"/>
  <c r="BI216"/>
  <c r="BH216"/>
  <c r="BG216"/>
  <c r="BF216"/>
  <c r="T216"/>
  <c r="R216"/>
  <c r="P216"/>
  <c r="BI213"/>
  <c r="BH213"/>
  <c r="BG213"/>
  <c r="BF213"/>
  <c r="T213"/>
  <c r="R213"/>
  <c r="P213"/>
  <c r="BI210"/>
  <c r="BH210"/>
  <c r="BG210"/>
  <c r="BF210"/>
  <c r="T210"/>
  <c r="R210"/>
  <c r="P210"/>
  <c r="BI207"/>
  <c r="BH207"/>
  <c r="BG207"/>
  <c r="BF207"/>
  <c r="T207"/>
  <c r="R207"/>
  <c r="P207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8"/>
  <c r="BH188"/>
  <c r="BG188"/>
  <c r="BF188"/>
  <c r="T188"/>
  <c r="R188"/>
  <c r="P188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8"/>
  <c r="BH178"/>
  <c r="BG178"/>
  <c r="BF178"/>
  <c r="T178"/>
  <c r="R178"/>
  <c r="P178"/>
  <c r="BI176"/>
  <c r="BH176"/>
  <c r="BG176"/>
  <c r="BF176"/>
  <c r="T176"/>
  <c r="R176"/>
  <c r="P176"/>
  <c r="BI173"/>
  <c r="BH173"/>
  <c r="BG173"/>
  <c r="BF173"/>
  <c r="T173"/>
  <c r="R173"/>
  <c r="P173"/>
  <c r="BI170"/>
  <c r="BH170"/>
  <c r="BG170"/>
  <c r="BF170"/>
  <c r="T170"/>
  <c r="R170"/>
  <c r="P170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58"/>
  <c r="BH158"/>
  <c r="BG158"/>
  <c r="BF158"/>
  <c r="T158"/>
  <c r="R158"/>
  <c r="P158"/>
  <c r="BI155"/>
  <c r="BH155"/>
  <c r="BG155"/>
  <c r="BF155"/>
  <c r="T155"/>
  <c r="R155"/>
  <c r="P155"/>
  <c r="BI150"/>
  <c r="BH150"/>
  <c r="BG150"/>
  <c r="BF150"/>
  <c r="T150"/>
  <c r="R150"/>
  <c r="P150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4"/>
  <c r="BH134"/>
  <c r="BG134"/>
  <c r="BF134"/>
  <c r="T134"/>
  <c r="R134"/>
  <c r="P134"/>
  <c r="BI131"/>
  <c r="BH131"/>
  <c r="BG131"/>
  <c r="BF131"/>
  <c r="T131"/>
  <c r="R131"/>
  <c r="P131"/>
  <c r="BI128"/>
  <c r="BH128"/>
  <c r="BG128"/>
  <c r="BF128"/>
  <c r="T128"/>
  <c r="R128"/>
  <c r="P128"/>
  <c r="BI125"/>
  <c r="BH125"/>
  <c r="BG125"/>
  <c r="BF125"/>
  <c r="T125"/>
  <c r="R125"/>
  <c r="P125"/>
  <c r="BI120"/>
  <c r="BH120"/>
  <c r="BG120"/>
  <c r="BF120"/>
  <c r="T120"/>
  <c r="R120"/>
  <c r="P120"/>
  <c r="BI114"/>
  <c r="BH114"/>
  <c r="BG114"/>
  <c r="BF114"/>
  <c r="T114"/>
  <c r="R114"/>
  <c r="P114"/>
  <c r="BI109"/>
  <c r="BH109"/>
  <c r="BG109"/>
  <c r="BF109"/>
  <c r="T109"/>
  <c r="R109"/>
  <c r="P109"/>
  <c r="BI106"/>
  <c r="BH106"/>
  <c r="BG106"/>
  <c r="BF106"/>
  <c r="T106"/>
  <c r="R106"/>
  <c r="P106"/>
  <c r="BI102"/>
  <c r="BH102"/>
  <c r="BG102"/>
  <c r="BF102"/>
  <c r="T102"/>
  <c r="R102"/>
  <c r="P102"/>
  <c r="BI99"/>
  <c r="BH99"/>
  <c r="BG99"/>
  <c r="BF99"/>
  <c r="T99"/>
  <c r="R99"/>
  <c r="P99"/>
  <c r="BI97"/>
  <c r="BH97"/>
  <c r="BG97"/>
  <c r="BF97"/>
  <c r="T97"/>
  <c r="R97"/>
  <c r="P97"/>
  <c r="BI94"/>
  <c r="BH94"/>
  <c r="BG94"/>
  <c r="BF94"/>
  <c r="T94"/>
  <c r="R94"/>
  <c r="P94"/>
  <c r="BI92"/>
  <c r="BH92"/>
  <c r="BG92"/>
  <c r="BF92"/>
  <c r="T92"/>
  <c r="R92"/>
  <c r="P92"/>
  <c r="J87"/>
  <c r="J86"/>
  <c r="F86"/>
  <c r="F84"/>
  <c r="E82"/>
  <c r="J55"/>
  <c r="J54"/>
  <c r="F54"/>
  <c r="F52"/>
  <c r="E50"/>
  <c r="J18"/>
  <c r="E18"/>
  <c r="F87"/>
  <c r="J17"/>
  <c r="J12"/>
  <c r="J52"/>
  <c r="E7"/>
  <c r="E80"/>
  <c i="3" r="J37"/>
  <c r="J36"/>
  <c i="1" r="AY56"/>
  <c i="3" r="J35"/>
  <c i="1" r="AX56"/>
  <c i="3" r="BI345"/>
  <c r="BH345"/>
  <c r="BG345"/>
  <c r="BF345"/>
  <c r="T345"/>
  <c r="R345"/>
  <c r="P345"/>
  <c r="BI343"/>
  <c r="BH343"/>
  <c r="BG343"/>
  <c r="BF343"/>
  <c r="T343"/>
  <c r="R343"/>
  <c r="P343"/>
  <c r="BI341"/>
  <c r="BH341"/>
  <c r="BG341"/>
  <c r="BF341"/>
  <c r="T341"/>
  <c r="R341"/>
  <c r="P341"/>
  <c r="BI339"/>
  <c r="BH339"/>
  <c r="BG339"/>
  <c r="BF339"/>
  <c r="T339"/>
  <c r="R339"/>
  <c r="P339"/>
  <c r="BI336"/>
  <c r="BH336"/>
  <c r="BG336"/>
  <c r="BF336"/>
  <c r="T336"/>
  <c r="R336"/>
  <c r="P336"/>
  <c r="BI334"/>
  <c r="BH334"/>
  <c r="BG334"/>
  <c r="BF334"/>
  <c r="T334"/>
  <c r="R334"/>
  <c r="P334"/>
  <c r="BI332"/>
  <c r="BH332"/>
  <c r="BG332"/>
  <c r="BF332"/>
  <c r="T332"/>
  <c r="R332"/>
  <c r="P332"/>
  <c r="BI329"/>
  <c r="BH329"/>
  <c r="BG329"/>
  <c r="BF329"/>
  <c r="T329"/>
  <c r="R329"/>
  <c r="P329"/>
  <c r="BI327"/>
  <c r="BH327"/>
  <c r="BG327"/>
  <c r="BF327"/>
  <c r="T327"/>
  <c r="R327"/>
  <c r="P327"/>
  <c r="BI325"/>
  <c r="BH325"/>
  <c r="BG325"/>
  <c r="BF325"/>
  <c r="T325"/>
  <c r="R325"/>
  <c r="P325"/>
  <c r="BI322"/>
  <c r="BH322"/>
  <c r="BG322"/>
  <c r="BF322"/>
  <c r="T322"/>
  <c r="R322"/>
  <c r="P322"/>
  <c r="BI319"/>
  <c r="BH319"/>
  <c r="BG319"/>
  <c r="BF319"/>
  <c r="T319"/>
  <c r="R319"/>
  <c r="P319"/>
  <c r="BI317"/>
  <c r="BH317"/>
  <c r="BG317"/>
  <c r="BF317"/>
  <c r="T317"/>
  <c r="R317"/>
  <c r="P317"/>
  <c r="BI314"/>
  <c r="BH314"/>
  <c r="BG314"/>
  <c r="BF314"/>
  <c r="T314"/>
  <c r="R314"/>
  <c r="P314"/>
  <c r="BI312"/>
  <c r="BH312"/>
  <c r="BG312"/>
  <c r="BF312"/>
  <c r="T312"/>
  <c r="R312"/>
  <c r="P312"/>
  <c r="BI309"/>
  <c r="BH309"/>
  <c r="BG309"/>
  <c r="BF309"/>
  <c r="T309"/>
  <c r="R309"/>
  <c r="P309"/>
  <c r="BI307"/>
  <c r="BH307"/>
  <c r="BG307"/>
  <c r="BF307"/>
  <c r="T307"/>
  <c r="R307"/>
  <c r="P307"/>
  <c r="BI305"/>
  <c r="BH305"/>
  <c r="BG305"/>
  <c r="BF305"/>
  <c r="T305"/>
  <c r="R305"/>
  <c r="P305"/>
  <c r="BI302"/>
  <c r="BH302"/>
  <c r="BG302"/>
  <c r="BF302"/>
  <c r="T302"/>
  <c r="R302"/>
  <c r="P302"/>
  <c r="BI299"/>
  <c r="BH299"/>
  <c r="BG299"/>
  <c r="BF299"/>
  <c r="T299"/>
  <c r="R299"/>
  <c r="P299"/>
  <c r="BI296"/>
  <c r="BH296"/>
  <c r="BG296"/>
  <c r="BF296"/>
  <c r="T296"/>
  <c r="R296"/>
  <c r="P296"/>
  <c r="BI293"/>
  <c r="BH293"/>
  <c r="BG293"/>
  <c r="BF293"/>
  <c r="T293"/>
  <c r="R293"/>
  <c r="P293"/>
  <c r="BI290"/>
  <c r="BH290"/>
  <c r="BG290"/>
  <c r="BF290"/>
  <c r="T290"/>
  <c r="R290"/>
  <c r="P290"/>
  <c r="BI287"/>
  <c r="BH287"/>
  <c r="BG287"/>
  <c r="BF287"/>
  <c r="T287"/>
  <c r="R287"/>
  <c r="P287"/>
  <c r="BI284"/>
  <c r="BH284"/>
  <c r="BG284"/>
  <c r="BF284"/>
  <c r="T284"/>
  <c r="R284"/>
  <c r="P284"/>
  <c r="BI283"/>
  <c r="BH283"/>
  <c r="BG283"/>
  <c r="BF283"/>
  <c r="T283"/>
  <c r="R283"/>
  <c r="P283"/>
  <c r="BI280"/>
  <c r="BH280"/>
  <c r="BG280"/>
  <c r="BF280"/>
  <c r="T280"/>
  <c r="R280"/>
  <c r="P280"/>
  <c r="BI278"/>
  <c r="BH278"/>
  <c r="BG278"/>
  <c r="BF278"/>
  <c r="T278"/>
  <c r="R278"/>
  <c r="P278"/>
  <c r="BI276"/>
  <c r="BH276"/>
  <c r="BG276"/>
  <c r="BF276"/>
  <c r="T276"/>
  <c r="R276"/>
  <c r="P276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7"/>
  <c r="BH267"/>
  <c r="BG267"/>
  <c r="BF267"/>
  <c r="T267"/>
  <c r="R267"/>
  <c r="P267"/>
  <c r="BI264"/>
  <c r="BH264"/>
  <c r="BG264"/>
  <c r="BF264"/>
  <c r="T264"/>
  <c r="R264"/>
  <c r="P264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6"/>
  <c r="BH256"/>
  <c r="BG256"/>
  <c r="BF256"/>
  <c r="T256"/>
  <c r="R256"/>
  <c r="P256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7"/>
  <c r="BH237"/>
  <c r="BG237"/>
  <c r="BF237"/>
  <c r="T237"/>
  <c r="R237"/>
  <c r="P237"/>
  <c r="BI236"/>
  <c r="BH236"/>
  <c r="BG236"/>
  <c r="BF236"/>
  <c r="T236"/>
  <c r="R236"/>
  <c r="P236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6"/>
  <c r="BH226"/>
  <c r="BG226"/>
  <c r="BF226"/>
  <c r="T226"/>
  <c r="R226"/>
  <c r="P226"/>
  <c r="BI224"/>
  <c r="BH224"/>
  <c r="BG224"/>
  <c r="BF224"/>
  <c r="T224"/>
  <c r="R224"/>
  <c r="P224"/>
  <c r="BI221"/>
  <c r="BH221"/>
  <c r="BG221"/>
  <c r="BF221"/>
  <c r="T221"/>
  <c r="R221"/>
  <c r="P221"/>
  <c r="BI218"/>
  <c r="BH218"/>
  <c r="BG218"/>
  <c r="BF218"/>
  <c r="T218"/>
  <c r="R218"/>
  <c r="P218"/>
  <c r="BI215"/>
  <c r="BH215"/>
  <c r="BG215"/>
  <c r="BF215"/>
  <c r="T215"/>
  <c r="R215"/>
  <c r="P215"/>
  <c r="BI213"/>
  <c r="BH213"/>
  <c r="BG213"/>
  <c r="BF213"/>
  <c r="T213"/>
  <c r="R213"/>
  <c r="P213"/>
  <c r="BI210"/>
  <c r="BH210"/>
  <c r="BG210"/>
  <c r="BF210"/>
  <c r="T210"/>
  <c r="R210"/>
  <c r="P210"/>
  <c r="BI207"/>
  <c r="BH207"/>
  <c r="BG207"/>
  <c r="BF207"/>
  <c r="T207"/>
  <c r="R207"/>
  <c r="P207"/>
  <c r="BI204"/>
  <c r="BH204"/>
  <c r="BG204"/>
  <c r="BF204"/>
  <c r="T204"/>
  <c r="R204"/>
  <c r="P204"/>
  <c r="BI201"/>
  <c r="BH201"/>
  <c r="BG201"/>
  <c r="BF201"/>
  <c r="T201"/>
  <c r="R201"/>
  <c r="P201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87"/>
  <c r="BH187"/>
  <c r="BG187"/>
  <c r="BF187"/>
  <c r="T187"/>
  <c r="R187"/>
  <c r="P187"/>
  <c r="BI184"/>
  <c r="BH184"/>
  <c r="BG184"/>
  <c r="BF184"/>
  <c r="T184"/>
  <c r="R184"/>
  <c r="P184"/>
  <c r="BI182"/>
  <c r="BH182"/>
  <c r="BG182"/>
  <c r="BF182"/>
  <c r="T182"/>
  <c r="R182"/>
  <c r="P182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2"/>
  <c r="BH172"/>
  <c r="BG172"/>
  <c r="BF172"/>
  <c r="T172"/>
  <c r="R172"/>
  <c r="P172"/>
  <c r="BI170"/>
  <c r="BH170"/>
  <c r="BG170"/>
  <c r="BF170"/>
  <c r="T170"/>
  <c r="R170"/>
  <c r="P170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4"/>
  <c r="BH144"/>
  <c r="BG144"/>
  <c r="BF144"/>
  <c r="T144"/>
  <c r="R144"/>
  <c r="P144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R134"/>
  <c r="P134"/>
  <c r="BI130"/>
  <c r="BH130"/>
  <c r="BG130"/>
  <c r="BF130"/>
  <c r="T130"/>
  <c r="R130"/>
  <c r="P130"/>
  <c r="BI127"/>
  <c r="BH127"/>
  <c r="BG127"/>
  <c r="BF127"/>
  <c r="T127"/>
  <c r="R127"/>
  <c r="P127"/>
  <c r="BI125"/>
  <c r="BH125"/>
  <c r="BG125"/>
  <c r="BF125"/>
  <c r="T125"/>
  <c r="R125"/>
  <c r="P125"/>
  <c r="BI122"/>
  <c r="BH122"/>
  <c r="BG122"/>
  <c r="BF122"/>
  <c r="T122"/>
  <c r="R122"/>
  <c r="P122"/>
  <c r="BI120"/>
  <c r="BH120"/>
  <c r="BG120"/>
  <c r="BF120"/>
  <c r="T120"/>
  <c r="R120"/>
  <c r="P120"/>
  <c r="BI116"/>
  <c r="BH116"/>
  <c r="BG116"/>
  <c r="BF116"/>
  <c r="T116"/>
  <c r="R116"/>
  <c r="P116"/>
  <c r="BI113"/>
  <c r="BH113"/>
  <c r="BG113"/>
  <c r="BF113"/>
  <c r="T113"/>
  <c r="R113"/>
  <c r="P113"/>
  <c r="BI110"/>
  <c r="BH110"/>
  <c r="BG110"/>
  <c r="BF110"/>
  <c r="T110"/>
  <c r="R110"/>
  <c r="P110"/>
  <c r="BI107"/>
  <c r="BH107"/>
  <c r="BG107"/>
  <c r="BF107"/>
  <c r="T107"/>
  <c r="R107"/>
  <c r="P107"/>
  <c r="BI104"/>
  <c r="BH104"/>
  <c r="BG104"/>
  <c r="BF104"/>
  <c r="T104"/>
  <c r="R104"/>
  <c r="P104"/>
  <c r="BI99"/>
  <c r="BH99"/>
  <c r="BG99"/>
  <c r="BF99"/>
  <c r="T99"/>
  <c r="R99"/>
  <c r="P99"/>
  <c r="BI96"/>
  <c r="BH96"/>
  <c r="BG96"/>
  <c r="BF96"/>
  <c r="T96"/>
  <c r="R96"/>
  <c r="P96"/>
  <c r="BI93"/>
  <c r="BH93"/>
  <c r="BG93"/>
  <c r="BF93"/>
  <c r="T93"/>
  <c r="R93"/>
  <c r="P93"/>
  <c r="J87"/>
  <c r="J86"/>
  <c r="F86"/>
  <c r="F84"/>
  <c r="E82"/>
  <c r="J55"/>
  <c r="J54"/>
  <c r="F54"/>
  <c r="F52"/>
  <c r="E50"/>
  <c r="J18"/>
  <c r="E18"/>
  <c r="F87"/>
  <c r="J17"/>
  <c r="J12"/>
  <c r="J84"/>
  <c r="E7"/>
  <c r="E80"/>
  <c i="2" r="J37"/>
  <c r="J36"/>
  <c i="1" r="AY55"/>
  <c i="2" r="J35"/>
  <c i="1" r="AX55"/>
  <c i="2" r="BI1125"/>
  <c r="BH1125"/>
  <c r="BG1125"/>
  <c r="BF1125"/>
  <c r="T1125"/>
  <c r="R1125"/>
  <c r="P1125"/>
  <c r="BI1118"/>
  <c r="BH1118"/>
  <c r="BG1118"/>
  <c r="BF1118"/>
  <c r="T1118"/>
  <c r="R1118"/>
  <c r="P1118"/>
  <c r="BI1115"/>
  <c r="BH1115"/>
  <c r="BG1115"/>
  <c r="BF1115"/>
  <c r="T1115"/>
  <c r="R1115"/>
  <c r="P1115"/>
  <c r="BI1110"/>
  <c r="BH1110"/>
  <c r="BG1110"/>
  <c r="BF1110"/>
  <c r="T1110"/>
  <c r="R1110"/>
  <c r="P1110"/>
  <c r="BI1099"/>
  <c r="BH1099"/>
  <c r="BG1099"/>
  <c r="BF1099"/>
  <c r="T1099"/>
  <c r="R1099"/>
  <c r="P1099"/>
  <c r="BI1089"/>
  <c r="BH1089"/>
  <c r="BG1089"/>
  <c r="BF1089"/>
  <c r="T1089"/>
  <c r="R1089"/>
  <c r="P1089"/>
  <c r="BI1079"/>
  <c r="BH1079"/>
  <c r="BG1079"/>
  <c r="BF1079"/>
  <c r="T1079"/>
  <c r="R1079"/>
  <c r="P1079"/>
  <c r="BI1069"/>
  <c r="BH1069"/>
  <c r="BG1069"/>
  <c r="BF1069"/>
  <c r="T1069"/>
  <c r="R1069"/>
  <c r="P1069"/>
  <c r="BI1060"/>
  <c r="BH1060"/>
  <c r="BG1060"/>
  <c r="BF1060"/>
  <c r="T1060"/>
  <c r="R1060"/>
  <c r="P1060"/>
  <c r="BI1051"/>
  <c r="BH1051"/>
  <c r="BG1051"/>
  <c r="BF1051"/>
  <c r="T1051"/>
  <c r="R1051"/>
  <c r="P1051"/>
  <c r="BI1042"/>
  <c r="BH1042"/>
  <c r="BG1042"/>
  <c r="BF1042"/>
  <c r="T1042"/>
  <c r="R1042"/>
  <c r="P1042"/>
  <c r="BI1033"/>
  <c r="BH1033"/>
  <c r="BG1033"/>
  <c r="BF1033"/>
  <c r="T1033"/>
  <c r="R1033"/>
  <c r="P1033"/>
  <c r="BI1030"/>
  <c r="BH1030"/>
  <c r="BG1030"/>
  <c r="BF1030"/>
  <c r="T1030"/>
  <c r="R1030"/>
  <c r="P1030"/>
  <c r="BI1028"/>
  <c r="BH1028"/>
  <c r="BG1028"/>
  <c r="BF1028"/>
  <c r="T1028"/>
  <c r="R1028"/>
  <c r="P1028"/>
  <c r="BI1026"/>
  <c r="BH1026"/>
  <c r="BG1026"/>
  <c r="BF1026"/>
  <c r="T1026"/>
  <c r="R1026"/>
  <c r="P1026"/>
  <c r="BI1016"/>
  <c r="BH1016"/>
  <c r="BG1016"/>
  <c r="BF1016"/>
  <c r="T1016"/>
  <c r="R1016"/>
  <c r="P1016"/>
  <c r="BI1013"/>
  <c r="BH1013"/>
  <c r="BG1013"/>
  <c r="BF1013"/>
  <c r="T1013"/>
  <c r="R1013"/>
  <c r="P1013"/>
  <c r="BI1003"/>
  <c r="BH1003"/>
  <c r="BG1003"/>
  <c r="BF1003"/>
  <c r="T1003"/>
  <c r="R1003"/>
  <c r="P1003"/>
  <c r="BI984"/>
  <c r="BH984"/>
  <c r="BG984"/>
  <c r="BF984"/>
  <c r="T984"/>
  <c r="R984"/>
  <c r="P984"/>
  <c r="BI978"/>
  <c r="BH978"/>
  <c r="BG978"/>
  <c r="BF978"/>
  <c r="T978"/>
  <c r="R978"/>
  <c r="P978"/>
  <c r="BI970"/>
  <c r="BH970"/>
  <c r="BG970"/>
  <c r="BF970"/>
  <c r="T970"/>
  <c r="R970"/>
  <c r="P970"/>
  <c r="BI964"/>
  <c r="BH964"/>
  <c r="BG964"/>
  <c r="BF964"/>
  <c r="T964"/>
  <c r="R964"/>
  <c r="P964"/>
  <c r="BI960"/>
  <c r="BH960"/>
  <c r="BG960"/>
  <c r="BF960"/>
  <c r="T960"/>
  <c r="R960"/>
  <c r="P960"/>
  <c r="BI957"/>
  <c r="BH957"/>
  <c r="BG957"/>
  <c r="BF957"/>
  <c r="T957"/>
  <c r="R957"/>
  <c r="P957"/>
  <c r="BI954"/>
  <c r="BH954"/>
  <c r="BG954"/>
  <c r="BF954"/>
  <c r="T954"/>
  <c r="R954"/>
  <c r="P954"/>
  <c r="BI952"/>
  <c r="BH952"/>
  <c r="BG952"/>
  <c r="BF952"/>
  <c r="T952"/>
  <c r="R952"/>
  <c r="P952"/>
  <c r="BI950"/>
  <c r="BH950"/>
  <c r="BG950"/>
  <c r="BF950"/>
  <c r="T950"/>
  <c r="R950"/>
  <c r="P950"/>
  <c r="BI947"/>
  <c r="BH947"/>
  <c r="BG947"/>
  <c r="BF947"/>
  <c r="T947"/>
  <c r="R947"/>
  <c r="P947"/>
  <c r="BI944"/>
  <c r="BH944"/>
  <c r="BG944"/>
  <c r="BF944"/>
  <c r="T944"/>
  <c r="R944"/>
  <c r="P944"/>
  <c r="BI942"/>
  <c r="BH942"/>
  <c r="BG942"/>
  <c r="BF942"/>
  <c r="T942"/>
  <c r="R942"/>
  <c r="P942"/>
  <c r="BI940"/>
  <c r="BH940"/>
  <c r="BG940"/>
  <c r="BF940"/>
  <c r="T940"/>
  <c r="R940"/>
  <c r="P940"/>
  <c r="BI937"/>
  <c r="BH937"/>
  <c r="BG937"/>
  <c r="BF937"/>
  <c r="T937"/>
  <c r="R937"/>
  <c r="P937"/>
  <c r="BI933"/>
  <c r="BH933"/>
  <c r="BG933"/>
  <c r="BF933"/>
  <c r="T933"/>
  <c r="R933"/>
  <c r="P933"/>
  <c r="BI931"/>
  <c r="BH931"/>
  <c r="BG931"/>
  <c r="BF931"/>
  <c r="T931"/>
  <c r="R931"/>
  <c r="P931"/>
  <c r="BI929"/>
  <c r="BH929"/>
  <c r="BG929"/>
  <c r="BF929"/>
  <c r="T929"/>
  <c r="R929"/>
  <c r="P929"/>
  <c r="BI927"/>
  <c r="BH927"/>
  <c r="BG927"/>
  <c r="BF927"/>
  <c r="T927"/>
  <c r="R927"/>
  <c r="P927"/>
  <c r="BI924"/>
  <c r="BH924"/>
  <c r="BG924"/>
  <c r="BF924"/>
  <c r="T924"/>
  <c r="R924"/>
  <c r="P924"/>
  <c r="BI922"/>
  <c r="BH922"/>
  <c r="BG922"/>
  <c r="BF922"/>
  <c r="T922"/>
  <c r="R922"/>
  <c r="P922"/>
  <c r="BI920"/>
  <c r="BH920"/>
  <c r="BG920"/>
  <c r="BF920"/>
  <c r="T920"/>
  <c r="R920"/>
  <c r="P920"/>
  <c r="BI917"/>
  <c r="BH917"/>
  <c r="BG917"/>
  <c r="BF917"/>
  <c r="T917"/>
  <c r="R917"/>
  <c r="P917"/>
  <c r="BI907"/>
  <c r="BH907"/>
  <c r="BG907"/>
  <c r="BF907"/>
  <c r="T907"/>
  <c r="R907"/>
  <c r="P907"/>
  <c r="BI897"/>
  <c r="BH897"/>
  <c r="BG897"/>
  <c r="BF897"/>
  <c r="T897"/>
  <c r="R897"/>
  <c r="P897"/>
  <c r="BI894"/>
  <c r="BH894"/>
  <c r="BG894"/>
  <c r="BF894"/>
  <c r="T894"/>
  <c r="R894"/>
  <c r="P894"/>
  <c r="BI885"/>
  <c r="BH885"/>
  <c r="BG885"/>
  <c r="BF885"/>
  <c r="T885"/>
  <c r="R885"/>
  <c r="P885"/>
  <c r="BI882"/>
  <c r="BH882"/>
  <c r="BG882"/>
  <c r="BF882"/>
  <c r="T882"/>
  <c r="R882"/>
  <c r="P882"/>
  <c r="BI842"/>
  <c r="BH842"/>
  <c r="BG842"/>
  <c r="BF842"/>
  <c r="T842"/>
  <c r="R842"/>
  <c r="P842"/>
  <c r="BI832"/>
  <c r="BH832"/>
  <c r="BG832"/>
  <c r="BF832"/>
  <c r="T832"/>
  <c r="R832"/>
  <c r="P832"/>
  <c r="BI830"/>
  <c r="BH830"/>
  <c r="BG830"/>
  <c r="BF830"/>
  <c r="T830"/>
  <c r="R830"/>
  <c r="P830"/>
  <c r="BI827"/>
  <c r="BH827"/>
  <c r="BG827"/>
  <c r="BF827"/>
  <c r="T827"/>
  <c r="R827"/>
  <c r="P827"/>
  <c r="BI824"/>
  <c r="BH824"/>
  <c r="BG824"/>
  <c r="BF824"/>
  <c r="T824"/>
  <c r="R824"/>
  <c r="P824"/>
  <c r="BI822"/>
  <c r="BH822"/>
  <c r="BG822"/>
  <c r="BF822"/>
  <c r="T822"/>
  <c r="R822"/>
  <c r="P822"/>
  <c r="BI820"/>
  <c r="BH820"/>
  <c r="BG820"/>
  <c r="BF820"/>
  <c r="T820"/>
  <c r="R820"/>
  <c r="P820"/>
  <c r="BI814"/>
  <c r="BH814"/>
  <c r="BG814"/>
  <c r="BF814"/>
  <c r="T814"/>
  <c r="R814"/>
  <c r="P814"/>
  <c r="BI812"/>
  <c r="BH812"/>
  <c r="BG812"/>
  <c r="BF812"/>
  <c r="T812"/>
  <c r="R812"/>
  <c r="P812"/>
  <c r="BI804"/>
  <c r="BH804"/>
  <c r="BG804"/>
  <c r="BF804"/>
  <c r="T804"/>
  <c r="R804"/>
  <c r="P804"/>
  <c r="BI790"/>
  <c r="BH790"/>
  <c r="BG790"/>
  <c r="BF790"/>
  <c r="T790"/>
  <c r="R790"/>
  <c r="P790"/>
  <c r="BI781"/>
  <c r="BH781"/>
  <c r="BG781"/>
  <c r="BF781"/>
  <c r="T781"/>
  <c r="R781"/>
  <c r="P781"/>
  <c r="BI778"/>
  <c r="BH778"/>
  <c r="BG778"/>
  <c r="BF778"/>
  <c r="T778"/>
  <c r="R778"/>
  <c r="P778"/>
  <c r="BI769"/>
  <c r="BH769"/>
  <c r="BG769"/>
  <c r="BF769"/>
  <c r="T769"/>
  <c r="R769"/>
  <c r="P769"/>
  <c r="BI760"/>
  <c r="BH760"/>
  <c r="BG760"/>
  <c r="BF760"/>
  <c r="T760"/>
  <c r="R760"/>
  <c r="P760"/>
  <c r="BI751"/>
  <c r="BH751"/>
  <c r="BG751"/>
  <c r="BF751"/>
  <c r="T751"/>
  <c r="R751"/>
  <c r="P751"/>
  <c r="BI746"/>
  <c r="BH746"/>
  <c r="BG746"/>
  <c r="BF746"/>
  <c r="T746"/>
  <c r="R746"/>
  <c r="P746"/>
  <c r="BI741"/>
  <c r="BH741"/>
  <c r="BG741"/>
  <c r="BF741"/>
  <c r="T741"/>
  <c r="R741"/>
  <c r="P741"/>
  <c r="BI731"/>
  <c r="BH731"/>
  <c r="BG731"/>
  <c r="BF731"/>
  <c r="T731"/>
  <c r="R731"/>
  <c r="P731"/>
  <c r="BI721"/>
  <c r="BH721"/>
  <c r="BG721"/>
  <c r="BF721"/>
  <c r="T721"/>
  <c r="R721"/>
  <c r="P721"/>
  <c r="BI715"/>
  <c r="BH715"/>
  <c r="BG715"/>
  <c r="BF715"/>
  <c r="T715"/>
  <c r="R715"/>
  <c r="P715"/>
  <c r="BI707"/>
  <c r="BH707"/>
  <c r="BG707"/>
  <c r="BF707"/>
  <c r="T707"/>
  <c r="R707"/>
  <c r="P707"/>
  <c r="BI698"/>
  <c r="BH698"/>
  <c r="BG698"/>
  <c r="BF698"/>
  <c r="T698"/>
  <c r="R698"/>
  <c r="P698"/>
  <c r="BI691"/>
  <c r="BH691"/>
  <c r="BG691"/>
  <c r="BF691"/>
  <c r="T691"/>
  <c r="R691"/>
  <c r="P691"/>
  <c r="BI684"/>
  <c r="BH684"/>
  <c r="BG684"/>
  <c r="BF684"/>
  <c r="T684"/>
  <c r="R684"/>
  <c r="P684"/>
  <c r="BI677"/>
  <c r="BH677"/>
  <c r="BG677"/>
  <c r="BF677"/>
  <c r="T677"/>
  <c r="R677"/>
  <c r="P677"/>
  <c r="BI668"/>
  <c r="BH668"/>
  <c r="BG668"/>
  <c r="BF668"/>
  <c r="T668"/>
  <c r="R668"/>
  <c r="P668"/>
  <c r="BI659"/>
  <c r="BH659"/>
  <c r="BG659"/>
  <c r="BF659"/>
  <c r="T659"/>
  <c r="R659"/>
  <c r="P659"/>
  <c r="BI651"/>
  <c r="BH651"/>
  <c r="BG651"/>
  <c r="BF651"/>
  <c r="T651"/>
  <c r="R651"/>
  <c r="P651"/>
  <c r="BI648"/>
  <c r="BH648"/>
  <c r="BG648"/>
  <c r="BF648"/>
  <c r="T648"/>
  <c r="R648"/>
  <c r="P648"/>
  <c r="BI646"/>
  <c r="BH646"/>
  <c r="BG646"/>
  <c r="BF646"/>
  <c r="T646"/>
  <c r="R646"/>
  <c r="P646"/>
  <c r="BI644"/>
  <c r="BH644"/>
  <c r="BG644"/>
  <c r="BF644"/>
  <c r="T644"/>
  <c r="R644"/>
  <c r="P644"/>
  <c r="BI635"/>
  <c r="BH635"/>
  <c r="BG635"/>
  <c r="BF635"/>
  <c r="T635"/>
  <c r="R635"/>
  <c r="P635"/>
  <c r="BI625"/>
  <c r="BH625"/>
  <c r="BG625"/>
  <c r="BF625"/>
  <c r="T625"/>
  <c r="R625"/>
  <c r="P625"/>
  <c r="BI621"/>
  <c r="BH621"/>
  <c r="BG621"/>
  <c r="BF621"/>
  <c r="T621"/>
  <c r="R621"/>
  <c r="P621"/>
  <c r="BI617"/>
  <c r="BH617"/>
  <c r="BG617"/>
  <c r="BF617"/>
  <c r="T617"/>
  <c r="R617"/>
  <c r="P617"/>
  <c r="BI607"/>
  <c r="BH607"/>
  <c r="BG607"/>
  <c r="BF607"/>
  <c r="T607"/>
  <c r="R607"/>
  <c r="P607"/>
  <c r="BI604"/>
  <c r="BH604"/>
  <c r="BG604"/>
  <c r="BF604"/>
  <c r="T604"/>
  <c r="R604"/>
  <c r="P604"/>
  <c r="BI602"/>
  <c r="BH602"/>
  <c r="BG602"/>
  <c r="BF602"/>
  <c r="T602"/>
  <c r="R602"/>
  <c r="P602"/>
  <c r="BI600"/>
  <c r="BH600"/>
  <c r="BG600"/>
  <c r="BF600"/>
  <c r="T600"/>
  <c r="R600"/>
  <c r="P600"/>
  <c r="BI596"/>
  <c r="BH596"/>
  <c r="BG596"/>
  <c r="BF596"/>
  <c r="T596"/>
  <c r="R596"/>
  <c r="P596"/>
  <c r="BI592"/>
  <c r="BH592"/>
  <c r="BG592"/>
  <c r="BF592"/>
  <c r="T592"/>
  <c r="R592"/>
  <c r="P592"/>
  <c r="BI589"/>
  <c r="BH589"/>
  <c r="BG589"/>
  <c r="BF589"/>
  <c r="T589"/>
  <c r="R589"/>
  <c r="P589"/>
  <c r="BI579"/>
  <c r="BH579"/>
  <c r="BG579"/>
  <c r="BF579"/>
  <c r="T579"/>
  <c r="R579"/>
  <c r="P579"/>
  <c r="BI575"/>
  <c r="BH575"/>
  <c r="BG575"/>
  <c r="BF575"/>
  <c r="T575"/>
  <c r="R575"/>
  <c r="P575"/>
  <c r="BI572"/>
  <c r="BH572"/>
  <c r="BG572"/>
  <c r="BF572"/>
  <c r="T572"/>
  <c r="R572"/>
  <c r="P572"/>
  <c r="BI562"/>
  <c r="BH562"/>
  <c r="BG562"/>
  <c r="BF562"/>
  <c r="T562"/>
  <c r="R562"/>
  <c r="P562"/>
  <c r="BI552"/>
  <c r="BH552"/>
  <c r="BG552"/>
  <c r="BF552"/>
  <c r="T552"/>
  <c r="R552"/>
  <c r="P552"/>
  <c r="BI549"/>
  <c r="BH549"/>
  <c r="BG549"/>
  <c r="BF549"/>
  <c r="T549"/>
  <c r="R549"/>
  <c r="P549"/>
  <c r="BI547"/>
  <c r="BH547"/>
  <c r="BG547"/>
  <c r="BF547"/>
  <c r="T547"/>
  <c r="R547"/>
  <c r="P547"/>
  <c r="BI539"/>
  <c r="BH539"/>
  <c r="BG539"/>
  <c r="BF539"/>
  <c r="T539"/>
  <c r="R539"/>
  <c r="P539"/>
  <c r="BI530"/>
  <c r="BH530"/>
  <c r="BG530"/>
  <c r="BF530"/>
  <c r="T530"/>
  <c r="R530"/>
  <c r="P530"/>
  <c r="BI527"/>
  <c r="BH527"/>
  <c r="BG527"/>
  <c r="BF527"/>
  <c r="T527"/>
  <c r="R527"/>
  <c r="P527"/>
  <c r="BI525"/>
  <c r="BH525"/>
  <c r="BG525"/>
  <c r="BF525"/>
  <c r="T525"/>
  <c r="R525"/>
  <c r="P525"/>
  <c r="BI523"/>
  <c r="BH523"/>
  <c r="BG523"/>
  <c r="BF523"/>
  <c r="T523"/>
  <c r="R523"/>
  <c r="P523"/>
  <c r="BI520"/>
  <c r="BH520"/>
  <c r="BG520"/>
  <c r="BF520"/>
  <c r="T520"/>
  <c r="R520"/>
  <c r="P520"/>
  <c r="BI516"/>
  <c r="BH516"/>
  <c r="BG516"/>
  <c r="BF516"/>
  <c r="T516"/>
  <c r="R516"/>
  <c r="P516"/>
  <c r="BI512"/>
  <c r="BH512"/>
  <c r="BG512"/>
  <c r="BF512"/>
  <c r="T512"/>
  <c r="R512"/>
  <c r="P512"/>
  <c r="BI508"/>
  <c r="BH508"/>
  <c r="BG508"/>
  <c r="BF508"/>
  <c r="T508"/>
  <c r="R508"/>
  <c r="P508"/>
  <c r="BI505"/>
  <c r="BH505"/>
  <c r="BG505"/>
  <c r="BF505"/>
  <c r="T505"/>
  <c r="R505"/>
  <c r="P505"/>
  <c r="BI503"/>
  <c r="BH503"/>
  <c r="BG503"/>
  <c r="BF503"/>
  <c r="T503"/>
  <c r="R503"/>
  <c r="P503"/>
  <c r="BI501"/>
  <c r="BH501"/>
  <c r="BG501"/>
  <c r="BF501"/>
  <c r="T501"/>
  <c r="R501"/>
  <c r="P501"/>
  <c r="BI498"/>
  <c r="BH498"/>
  <c r="BG498"/>
  <c r="BF498"/>
  <c r="T498"/>
  <c r="R498"/>
  <c r="P498"/>
  <c r="BI494"/>
  <c r="BH494"/>
  <c r="BG494"/>
  <c r="BF494"/>
  <c r="T494"/>
  <c r="R494"/>
  <c r="P494"/>
  <c r="BI452"/>
  <c r="BH452"/>
  <c r="BG452"/>
  <c r="BF452"/>
  <c r="T452"/>
  <c r="R452"/>
  <c r="P452"/>
  <c r="BI447"/>
  <c r="BH447"/>
  <c r="BG447"/>
  <c r="BF447"/>
  <c r="T447"/>
  <c r="R447"/>
  <c r="P447"/>
  <c r="BI442"/>
  <c r="BH442"/>
  <c r="BG442"/>
  <c r="BF442"/>
  <c r="T442"/>
  <c r="R442"/>
  <c r="P442"/>
  <c r="BI438"/>
  <c r="BH438"/>
  <c r="BG438"/>
  <c r="BF438"/>
  <c r="T438"/>
  <c r="T437"/>
  <c r="R438"/>
  <c r="R437"/>
  <c r="P438"/>
  <c r="P437"/>
  <c r="BI435"/>
  <c r="BH435"/>
  <c r="BG435"/>
  <c r="BF435"/>
  <c r="T435"/>
  <c r="R435"/>
  <c r="P435"/>
  <c r="BI432"/>
  <c r="BH432"/>
  <c r="BG432"/>
  <c r="BF432"/>
  <c r="T432"/>
  <c r="R432"/>
  <c r="P432"/>
  <c r="BI430"/>
  <c r="BH430"/>
  <c r="BG430"/>
  <c r="BF430"/>
  <c r="T430"/>
  <c r="R430"/>
  <c r="P430"/>
  <c r="BI427"/>
  <c r="BH427"/>
  <c r="BG427"/>
  <c r="BF427"/>
  <c r="T427"/>
  <c r="R427"/>
  <c r="P427"/>
  <c r="BI425"/>
  <c r="BH425"/>
  <c r="BG425"/>
  <c r="BF425"/>
  <c r="T425"/>
  <c r="R425"/>
  <c r="P425"/>
  <c r="BI408"/>
  <c r="BH408"/>
  <c r="BG408"/>
  <c r="BF408"/>
  <c r="T408"/>
  <c r="R408"/>
  <c r="P408"/>
  <c r="BI398"/>
  <c r="BH398"/>
  <c r="BG398"/>
  <c r="BF398"/>
  <c r="T398"/>
  <c r="R398"/>
  <c r="P398"/>
  <c r="BI394"/>
  <c r="BH394"/>
  <c r="BG394"/>
  <c r="BF394"/>
  <c r="T394"/>
  <c r="R394"/>
  <c r="P394"/>
  <c r="BI385"/>
  <c r="BH385"/>
  <c r="BG385"/>
  <c r="BF385"/>
  <c r="T385"/>
  <c r="R385"/>
  <c r="P385"/>
  <c r="BI377"/>
  <c r="BH377"/>
  <c r="BG377"/>
  <c r="BF377"/>
  <c r="T377"/>
  <c r="R377"/>
  <c r="P377"/>
  <c r="BI365"/>
  <c r="BH365"/>
  <c r="BG365"/>
  <c r="BF365"/>
  <c r="T365"/>
  <c r="R365"/>
  <c r="P365"/>
  <c r="BI362"/>
  <c r="BH362"/>
  <c r="BG362"/>
  <c r="BF362"/>
  <c r="T362"/>
  <c r="R362"/>
  <c r="P362"/>
  <c r="BI352"/>
  <c r="BH352"/>
  <c r="BG352"/>
  <c r="BF352"/>
  <c r="T352"/>
  <c r="R352"/>
  <c r="P352"/>
  <c r="BI349"/>
  <c r="BH349"/>
  <c r="BG349"/>
  <c r="BF349"/>
  <c r="T349"/>
  <c r="R349"/>
  <c r="P349"/>
  <c r="BI343"/>
  <c r="BH343"/>
  <c r="BG343"/>
  <c r="BF343"/>
  <c r="T343"/>
  <c r="R343"/>
  <c r="P343"/>
  <c r="BI335"/>
  <c r="BH335"/>
  <c r="BG335"/>
  <c r="BF335"/>
  <c r="T335"/>
  <c r="R335"/>
  <c r="P335"/>
  <c r="BI332"/>
  <c r="BH332"/>
  <c r="BG332"/>
  <c r="BF332"/>
  <c r="T332"/>
  <c r="R332"/>
  <c r="P332"/>
  <c r="BI328"/>
  <c r="BH328"/>
  <c r="BG328"/>
  <c r="BF328"/>
  <c r="T328"/>
  <c r="R328"/>
  <c r="P328"/>
  <c r="BI325"/>
  <c r="BH325"/>
  <c r="BG325"/>
  <c r="BF325"/>
  <c r="T325"/>
  <c r="R325"/>
  <c r="P325"/>
  <c r="BI316"/>
  <c r="BH316"/>
  <c r="BG316"/>
  <c r="BF316"/>
  <c r="T316"/>
  <c r="R316"/>
  <c r="P316"/>
  <c r="BI307"/>
  <c r="BH307"/>
  <c r="BG307"/>
  <c r="BF307"/>
  <c r="T307"/>
  <c r="R307"/>
  <c r="P307"/>
  <c r="BI299"/>
  <c r="BH299"/>
  <c r="BG299"/>
  <c r="BF299"/>
  <c r="T299"/>
  <c r="R299"/>
  <c r="P299"/>
  <c r="BI292"/>
  <c r="BH292"/>
  <c r="BG292"/>
  <c r="BF292"/>
  <c r="T292"/>
  <c r="R292"/>
  <c r="P292"/>
  <c r="BI285"/>
  <c r="BH285"/>
  <c r="BG285"/>
  <c r="BF285"/>
  <c r="T285"/>
  <c r="R285"/>
  <c r="P285"/>
  <c r="BI275"/>
  <c r="BH275"/>
  <c r="BG275"/>
  <c r="BF275"/>
  <c r="T275"/>
  <c r="R275"/>
  <c r="P275"/>
  <c r="BI266"/>
  <c r="BH266"/>
  <c r="BG266"/>
  <c r="BF266"/>
  <c r="T266"/>
  <c r="R266"/>
  <c r="P266"/>
  <c r="BI256"/>
  <c r="BH256"/>
  <c r="BG256"/>
  <c r="BF256"/>
  <c r="T256"/>
  <c r="R256"/>
  <c r="P256"/>
  <c r="BI246"/>
  <c r="BH246"/>
  <c r="BG246"/>
  <c r="BF246"/>
  <c r="T246"/>
  <c r="R246"/>
  <c r="P246"/>
  <c r="BI243"/>
  <c r="BH243"/>
  <c r="BG243"/>
  <c r="BF243"/>
  <c r="T243"/>
  <c r="R243"/>
  <c r="P243"/>
  <c r="BI240"/>
  <c r="BH240"/>
  <c r="BG240"/>
  <c r="BF240"/>
  <c r="T240"/>
  <c r="R240"/>
  <c r="P240"/>
  <c r="BI237"/>
  <c r="BH237"/>
  <c r="BG237"/>
  <c r="BF237"/>
  <c r="T237"/>
  <c r="R237"/>
  <c r="P237"/>
  <c r="BI234"/>
  <c r="BH234"/>
  <c r="BG234"/>
  <c r="BF234"/>
  <c r="T234"/>
  <c r="R234"/>
  <c r="P234"/>
  <c r="BI193"/>
  <c r="BH193"/>
  <c r="BG193"/>
  <c r="BF193"/>
  <c r="T193"/>
  <c r="R193"/>
  <c r="P193"/>
  <c r="BI152"/>
  <c r="BH152"/>
  <c r="BG152"/>
  <c r="BF152"/>
  <c r="T152"/>
  <c r="R152"/>
  <c r="P152"/>
  <c r="BI149"/>
  <c r="BH149"/>
  <c r="BG149"/>
  <c r="BF149"/>
  <c r="T149"/>
  <c r="R149"/>
  <c r="P149"/>
  <c r="BI145"/>
  <c r="BH145"/>
  <c r="BG145"/>
  <c r="BF145"/>
  <c r="T145"/>
  <c r="R145"/>
  <c r="P145"/>
  <c r="BI103"/>
  <c r="BH103"/>
  <c r="BG103"/>
  <c r="BF103"/>
  <c r="T103"/>
  <c r="R103"/>
  <c r="P103"/>
  <c r="BI100"/>
  <c r="BH100"/>
  <c r="BG100"/>
  <c r="BF100"/>
  <c r="T100"/>
  <c r="T99"/>
  <c r="R100"/>
  <c r="R99"/>
  <c r="P100"/>
  <c r="P99"/>
  <c r="J94"/>
  <c r="J93"/>
  <c r="F93"/>
  <c r="F91"/>
  <c r="E89"/>
  <c r="J55"/>
  <c r="J54"/>
  <c r="F54"/>
  <c r="F52"/>
  <c r="E50"/>
  <c r="J18"/>
  <c r="E18"/>
  <c r="F94"/>
  <c r="J17"/>
  <c r="J12"/>
  <c r="J91"/>
  <c r="E7"/>
  <c r="E87"/>
  <c i="1" r="L50"/>
  <c r="AM50"/>
  <c r="AM49"/>
  <c r="L49"/>
  <c r="AM47"/>
  <c r="L47"/>
  <c r="L45"/>
  <c r="L44"/>
  <c i="2" r="J607"/>
  <c r="BK539"/>
  <c r="BK447"/>
  <c r="J325"/>
  <c r="BK193"/>
  <c i="3" r="J213"/>
  <c r="BK215"/>
  <c r="J280"/>
  <c r="J276"/>
  <c r="J287"/>
  <c r="BK322"/>
  <c r="BK293"/>
  <c i="4" r="BK339"/>
  <c r="BK247"/>
  <c r="J280"/>
  <c r="BK202"/>
  <c r="J183"/>
  <c i="5" r="J197"/>
  <c r="J174"/>
  <c r="J255"/>
  <c r="BK228"/>
  <c r="J243"/>
  <c i="6" r="BK264"/>
  <c r="BK272"/>
  <c r="BK322"/>
  <c r="J287"/>
  <c r="J134"/>
  <c r="BK99"/>
  <c i="7" r="J130"/>
  <c r="J201"/>
  <c r="J219"/>
  <c r="BK228"/>
  <c i="8" r="BK166"/>
  <c r="BK143"/>
  <c r="J206"/>
  <c r="J214"/>
  <c r="BK252"/>
  <c r="BK203"/>
  <c r="J99"/>
  <c r="BK286"/>
  <c r="J247"/>
  <c r="J178"/>
  <c r="BK342"/>
  <c r="J286"/>
  <c r="J235"/>
  <c i="9" r="J251"/>
  <c r="BK267"/>
  <c r="BK238"/>
  <c r="J171"/>
  <c r="J252"/>
  <c i="10" r="J102"/>
  <c i="11" r="J221"/>
  <c r="BK218"/>
  <c r="BK160"/>
  <c r="BK176"/>
  <c i="12" r="BK116"/>
  <c i="13" r="J158"/>
  <c r="J250"/>
  <c r="J176"/>
  <c r="J142"/>
  <c r="J261"/>
  <c i="14" r="BK206"/>
  <c r="BK175"/>
  <c r="J114"/>
  <c r="BK219"/>
  <c r="J234"/>
  <c i="15" r="J113"/>
  <c i="16" r="BK195"/>
  <c r="J117"/>
  <c r="BK254"/>
  <c r="J138"/>
  <c r="J179"/>
  <c i="17" r="J246"/>
  <c r="J260"/>
  <c r="BK165"/>
  <c r="BK97"/>
  <c r="BK187"/>
  <c i="19" r="J103"/>
  <c i="16" r="BK98"/>
  <c r="J129"/>
  <c i="17" r="BK107"/>
  <c r="BK250"/>
  <c r="BK234"/>
  <c r="J227"/>
  <c r="J231"/>
  <c i="2" r="BK589"/>
  <c r="BK494"/>
  <c r="J408"/>
  <c r="J285"/>
  <c i="3" r="J272"/>
  <c r="BK264"/>
  <c r="BK327"/>
  <c r="BK170"/>
  <c r="BK246"/>
  <c r="J240"/>
  <c r="BK273"/>
  <c r="J215"/>
  <c i="4" r="J268"/>
  <c r="BK210"/>
  <c r="J242"/>
  <c r="J237"/>
  <c r="J247"/>
  <c i="5" r="J278"/>
  <c r="J205"/>
  <c r="BK288"/>
  <c i="6" r="J322"/>
  <c r="BK167"/>
  <c r="J97"/>
  <c r="J237"/>
  <c r="J221"/>
  <c r="BK201"/>
  <c i="7" r="BK257"/>
  <c r="BK160"/>
  <c r="BK292"/>
  <c r="BK297"/>
  <c r="J282"/>
  <c i="8" r="BK174"/>
  <c r="BK248"/>
  <c r="J123"/>
  <c r="J284"/>
  <c r="BK241"/>
  <c r="J126"/>
  <c r="BK97"/>
  <c r="BK273"/>
  <c r="BK200"/>
  <c r="J154"/>
  <c r="J320"/>
  <c r="J270"/>
  <c r="J151"/>
  <c i="9" r="BK186"/>
  <c r="J214"/>
  <c r="J205"/>
  <c r="J273"/>
  <c r="BK99"/>
  <c i="11" r="J151"/>
  <c r="BK193"/>
  <c r="J146"/>
  <c r="J140"/>
  <c r="J152"/>
  <c r="BK157"/>
  <c i="12" r="J95"/>
  <c i="13" r="BK232"/>
  <c r="BK156"/>
  <c r="J241"/>
  <c r="J204"/>
  <c r="BK220"/>
  <c i="14" r="J158"/>
  <c r="J239"/>
  <c r="J189"/>
  <c r="BK233"/>
  <c r="BK167"/>
  <c i="15" r="BK110"/>
  <c i="16" r="J220"/>
  <c r="J248"/>
  <c r="J185"/>
  <c r="J237"/>
  <c r="BK106"/>
  <c i="17" r="BK221"/>
  <c r="J194"/>
  <c r="J244"/>
  <c r="BK217"/>
  <c r="BK222"/>
  <c i="18" r="BK126"/>
  <c i="16" r="J244"/>
  <c r="BK204"/>
  <c i="17" r="BK189"/>
  <c r="BK175"/>
  <c r="BK146"/>
  <c r="BK120"/>
  <c r="J206"/>
  <c r="J145"/>
  <c r="J241"/>
  <c r="BK158"/>
  <c i="18" r="BK102"/>
  <c i="19" r="J131"/>
  <c i="2" r="BK950"/>
  <c r="J942"/>
  <c r="BK929"/>
  <c r="J897"/>
  <c r="J820"/>
  <c r="BK778"/>
  <c r="J698"/>
  <c r="J646"/>
  <c r="J604"/>
  <c r="BK512"/>
  <c r="J398"/>
  <c r="BK275"/>
  <c r="J145"/>
  <c i="4" r="J125"/>
  <c r="BK326"/>
  <c r="BK224"/>
  <c r="BK134"/>
  <c r="J193"/>
  <c i="5" r="J191"/>
  <c r="J182"/>
  <c r="BK285"/>
  <c r="BK243"/>
  <c r="BK253"/>
  <c r="J314"/>
  <c r="BK94"/>
  <c i="6" r="BK210"/>
  <c r="J196"/>
  <c r="J264"/>
  <c r="BK283"/>
  <c r="BK139"/>
  <c r="J182"/>
  <c i="7" r="J304"/>
  <c r="J192"/>
  <c r="BK198"/>
  <c r="J297"/>
  <c r="J221"/>
  <c r="BK143"/>
  <c r="J94"/>
  <c i="8" r="BK302"/>
  <c r="J276"/>
  <c r="BK192"/>
  <c r="J291"/>
  <c i="9" r="BK233"/>
  <c r="J140"/>
  <c r="BK173"/>
  <c r="BK123"/>
  <c r="J246"/>
  <c r="BK265"/>
  <c i="10" r="J113"/>
  <c i="11" r="J145"/>
  <c r="BK227"/>
  <c r="BK166"/>
  <c r="BK251"/>
  <c r="J104"/>
  <c i="12" r="J113"/>
  <c i="13" r="J225"/>
  <c r="BK165"/>
  <c r="BK103"/>
  <c r="J249"/>
  <c r="BK136"/>
  <c r="J229"/>
  <c i="14" r="J130"/>
  <c r="BK197"/>
  <c r="BK137"/>
  <c r="J99"/>
  <c r="J243"/>
  <c i="15" r="BK102"/>
  <c i="16" r="BK201"/>
  <c r="BK217"/>
  <c r="J101"/>
  <c r="J172"/>
  <c r="J262"/>
  <c r="J255"/>
  <c i="17" r="BK243"/>
  <c r="J189"/>
  <c r="J243"/>
  <c r="BK258"/>
  <c r="J266"/>
  <c r="BK118"/>
  <c r="J174"/>
  <c i="19" r="BK121"/>
  <c i="2" r="BK1115"/>
  <c r="BK1099"/>
  <c r="J1069"/>
  <c r="J1033"/>
  <c r="J1026"/>
  <c r="BK970"/>
  <c r="BK944"/>
  <c r="J924"/>
  <c r="BK827"/>
  <c r="BK741"/>
  <c r="BK625"/>
  <c r="BK527"/>
  <c r="J385"/>
  <c r="BK246"/>
  <c i="3" r="J233"/>
  <c r="BK179"/>
  <c r="BK175"/>
  <c r="J201"/>
  <c r="BK231"/>
  <c r="J312"/>
  <c i="4" r="BK280"/>
  <c r="J253"/>
  <c r="J164"/>
  <c r="BK313"/>
  <c i="5" r="BK130"/>
  <c r="J238"/>
  <c r="J288"/>
  <c r="J106"/>
  <c i="6" r="J126"/>
  <c r="J229"/>
  <c r="J152"/>
  <c r="BK120"/>
  <c i="7" r="BK186"/>
  <c r="BK224"/>
  <c r="BK274"/>
  <c r="BK294"/>
  <c r="J97"/>
  <c i="8" r="J217"/>
  <c r="J252"/>
  <c r="J299"/>
  <c i="9" r="BK277"/>
  <c r="J148"/>
  <c r="J149"/>
  <c r="J146"/>
  <c i="11" r="BK259"/>
  <c r="BK245"/>
  <c r="BK173"/>
  <c r="BK142"/>
  <c i="12" r="J106"/>
  <c i="13" r="J237"/>
  <c r="J219"/>
  <c r="J96"/>
  <c r="J122"/>
  <c i="14" r="J217"/>
  <c r="BK231"/>
  <c r="J274"/>
  <c r="J266"/>
  <c i="16" r="BK173"/>
  <c r="BK144"/>
  <c r="BK156"/>
  <c r="J270"/>
  <c i="17" r="J178"/>
  <c r="BK274"/>
  <c r="BK254"/>
  <c r="J217"/>
  <c i="19" r="BK88"/>
  <c i="17" r="BK143"/>
  <c r="J151"/>
  <c i="18" r="J119"/>
  <c i="2" r="J575"/>
  <c r="J425"/>
  <c r="J292"/>
  <c i="3" r="J290"/>
  <c r="J327"/>
  <c r="J325"/>
  <c r="BK184"/>
  <c r="BK242"/>
  <c r="J210"/>
  <c r="J267"/>
  <c i="4" r="J349"/>
  <c r="BK304"/>
  <c r="BK362"/>
  <c r="J173"/>
  <c r="J266"/>
  <c r="J190"/>
  <c r="J358"/>
  <c r="BK261"/>
  <c r="BK190"/>
  <c r="J97"/>
  <c i="5" r="BK303"/>
  <c r="J97"/>
  <c r="BK236"/>
  <c r="J135"/>
  <c r="BK314"/>
  <c i="6" r="BK221"/>
  <c r="BK117"/>
  <c r="J112"/>
  <c r="BK97"/>
  <c r="J201"/>
  <c i="7" r="J189"/>
  <c r="J277"/>
  <c r="BK244"/>
  <c i="8" r="J236"/>
  <c r="J255"/>
  <c r="BK99"/>
  <c r="J166"/>
  <c i="9" r="J193"/>
  <c r="J245"/>
  <c r="J242"/>
  <c r="BK193"/>
  <c i="10" r="J109"/>
  <c i="11" r="J211"/>
  <c r="J250"/>
  <c r="BK99"/>
  <c r="BK224"/>
  <c i="12" r="J102"/>
  <c i="13" r="J139"/>
  <c r="BK117"/>
  <c r="J168"/>
  <c r="J129"/>
  <c i="14" r="J142"/>
  <c r="J107"/>
  <c r="J161"/>
  <c r="BK274"/>
  <c i="15" r="J95"/>
  <c i="16" r="J187"/>
  <c r="BK101"/>
  <c r="BK103"/>
  <c r="BK266"/>
  <c i="2" r="BK604"/>
  <c r="J539"/>
  <c r="J435"/>
  <c r="J365"/>
  <c r="J149"/>
  <c i="3" r="BK152"/>
  <c r="BK161"/>
  <c r="J218"/>
  <c i="4" r="BK213"/>
  <c r="J224"/>
  <c r="J298"/>
  <c i="5" r="BK156"/>
  <c r="BK185"/>
  <c r="J228"/>
  <c r="BK150"/>
  <c r="BK99"/>
  <c i="6" r="BK187"/>
  <c r="J324"/>
  <c r="J256"/>
  <c r="J179"/>
  <c r="BK224"/>
  <c i="7" r="J302"/>
  <c r="J261"/>
  <c r="J181"/>
  <c r="BK166"/>
  <c i="8" r="J282"/>
  <c r="J200"/>
  <c r="BK243"/>
  <c r="BK106"/>
  <c i="9" r="BK252"/>
  <c r="J99"/>
  <c r="J223"/>
  <c r="BK116"/>
  <c r="BK269"/>
  <c i="10" r="BK126"/>
  <c i="11" r="J230"/>
  <c r="J173"/>
  <c r="BK196"/>
  <c r="BK233"/>
  <c r="J165"/>
  <c i="12" r="BK91"/>
  <c i="13" r="BK151"/>
  <c r="BK172"/>
  <c r="J144"/>
  <c r="BK253"/>
  <c r="BK267"/>
  <c i="14" r="J219"/>
  <c r="J268"/>
  <c r="J240"/>
  <c r="J206"/>
  <c r="BK257"/>
  <c i="15" r="BK119"/>
  <c i="16" r="BK242"/>
  <c r="J268"/>
  <c r="BK147"/>
  <c r="J175"/>
  <c i="17" r="J148"/>
  <c r="BK270"/>
  <c r="J239"/>
  <c r="BK262"/>
  <c r="J276"/>
  <c r="BK160"/>
  <c i="19" r="J121"/>
  <c i="2" r="J1125"/>
  <c r="J1099"/>
  <c r="J1051"/>
  <c r="BK1016"/>
  <c r="J984"/>
  <c r="BK947"/>
  <c r="BK922"/>
  <c r="BK882"/>
  <c r="BK760"/>
  <c r="J684"/>
  <c r="BK635"/>
  <c r="BK501"/>
  <c r="BK352"/>
  <c r="J243"/>
  <c i="3" r="BK260"/>
  <c r="BK122"/>
  <c r="J155"/>
  <c r="BK221"/>
  <c r="J237"/>
  <c r="BK240"/>
  <c r="J125"/>
  <c i="4" r="BK270"/>
  <c r="J202"/>
  <c r="BK92"/>
  <c r="J128"/>
  <c r="J167"/>
  <c i="5" r="BK145"/>
  <c r="J156"/>
  <c r="BK221"/>
  <c r="BK199"/>
  <c i="6" r="J137"/>
  <c r="J276"/>
  <c r="BK286"/>
  <c r="J99"/>
  <c r="BK196"/>
  <c i="7" r="BK232"/>
  <c r="J198"/>
  <c r="BK157"/>
  <c i="8" r="J136"/>
  <c r="BK335"/>
  <c r="J294"/>
  <c r="BK120"/>
  <c i="9" r="BK142"/>
  <c r="BK232"/>
  <c r="J265"/>
  <c r="J116"/>
  <c i="10" r="BK122"/>
  <c i="11" r="BK265"/>
  <c r="BK252"/>
  <c r="J160"/>
  <c r="J130"/>
  <c i="13" r="J226"/>
  <c r="BK160"/>
  <c r="J201"/>
  <c r="BK139"/>
  <c i="14" r="J221"/>
  <c r="J171"/>
  <c r="BK262"/>
  <c r="BK165"/>
  <c r="BK171"/>
  <c i="16" r="BK127"/>
  <c r="J254"/>
  <c r="BK139"/>
  <c r="J136"/>
  <c i="3" r="BK262"/>
  <c r="J107"/>
  <c r="BK302"/>
  <c r="J152"/>
  <c r="J339"/>
  <c r="BK307"/>
  <c i="4" r="BK310"/>
  <c r="BK343"/>
  <c r="J109"/>
  <c r="BK150"/>
  <c r="BK291"/>
  <c r="BK114"/>
  <c i="5" r="BK194"/>
  <c r="J130"/>
  <c r="J202"/>
  <c r="BK316"/>
  <c i="6" r="J306"/>
  <c r="BK179"/>
  <c r="J244"/>
  <c i="7" r="BK277"/>
  <c r="BK250"/>
  <c r="J254"/>
  <c r="J252"/>
  <c r="J171"/>
  <c i="8" r="J316"/>
  <c r="J306"/>
  <c r="BK313"/>
  <c r="J263"/>
  <c r="BK214"/>
  <c r="BK117"/>
  <c r="BK311"/>
  <c r="BK266"/>
  <c r="J195"/>
  <c r="J133"/>
  <c r="BK326"/>
  <c r="BK261"/>
  <c r="BK183"/>
  <c i="9" r="BK243"/>
  <c r="J169"/>
  <c r="J253"/>
  <c r="BK149"/>
  <c r="BK130"/>
  <c i="11" r="J257"/>
  <c r="J208"/>
  <c r="BK164"/>
  <c r="BK243"/>
  <c r="BK226"/>
  <c i="12" r="BK109"/>
  <c i="13" r="J223"/>
  <c r="J187"/>
  <c r="BK204"/>
  <c r="J242"/>
  <c i="14" r="BK247"/>
  <c r="BK123"/>
  <c r="J260"/>
  <c r="BK228"/>
  <c r="BK120"/>
  <c i="15" r="J109"/>
  <c i="16" r="J160"/>
  <c r="J223"/>
  <c r="J144"/>
  <c r="J122"/>
  <c r="BK270"/>
  <c i="17" r="BK194"/>
  <c r="J165"/>
  <c r="J191"/>
  <c r="J130"/>
  <c r="BK246"/>
  <c r="J270"/>
  <c i="18" r="J91"/>
  <c i="2" r="F36"/>
  <c r="BK1060"/>
  <c r="BK984"/>
  <c r="J960"/>
  <c r="BK933"/>
  <c r="J917"/>
  <c r="J778"/>
  <c r="BK668"/>
  <c r="J549"/>
  <c r="BK427"/>
  <c r="BK292"/>
  <c i="1" r="AS73"/>
  <c i="3" r="J273"/>
  <c r="J195"/>
  <c r="BK167"/>
  <c r="J134"/>
  <c r="BK195"/>
  <c i="4" r="J355"/>
  <c r="BK296"/>
  <c r="J284"/>
  <c r="BK221"/>
  <c r="J178"/>
  <c i="5" r="J280"/>
  <c r="J179"/>
  <c r="J162"/>
  <c r="BK312"/>
  <c i="6" r="BK267"/>
  <c r="BK293"/>
  <c r="J262"/>
  <c r="BK237"/>
  <c i="7" r="BK240"/>
  <c r="BK127"/>
  <c r="J284"/>
  <c r="J257"/>
  <c i="8" r="J117"/>
  <c r="J318"/>
  <c r="J203"/>
  <c r="J94"/>
  <c i="9" r="J145"/>
  <c r="BK257"/>
  <c r="BK216"/>
  <c r="J176"/>
  <c i="11" r="BK161"/>
  <c r="BK220"/>
  <c r="J111"/>
  <c r="J277"/>
  <c i="12" r="J98"/>
  <c i="13" r="J231"/>
  <c r="J156"/>
  <c r="BK164"/>
  <c i="14" r="J123"/>
  <c r="J152"/>
  <c r="J149"/>
  <c r="BK161"/>
  <c i="15" r="BK95"/>
  <c i="16" r="J229"/>
  <c r="BK176"/>
  <c r="BK159"/>
  <c i="17" r="J225"/>
  <c r="J184"/>
  <c r="J118"/>
  <c r="J230"/>
  <c i="19" r="J112"/>
  <c i="17" r="J228"/>
  <c r="BK251"/>
  <c r="BK111"/>
  <c i="2" r="J621"/>
  <c r="J527"/>
  <c r="J432"/>
  <c r="BK240"/>
  <c i="3" r="J221"/>
  <c r="J204"/>
  <c r="BK290"/>
  <c r="BK270"/>
  <c r="BK305"/>
  <c r="BK207"/>
  <c r="BK187"/>
  <c i="4" r="BK336"/>
  <c r="J102"/>
  <c r="BK316"/>
  <c r="J261"/>
  <c r="J213"/>
  <c r="BK97"/>
  <c r="BK268"/>
  <c r="BK155"/>
  <c r="J188"/>
  <c i="5" r="J285"/>
  <c r="BK138"/>
  <c r="BK261"/>
  <c r="BK278"/>
  <c i="6" r="J260"/>
  <c r="BK316"/>
  <c r="BK152"/>
  <c r="J210"/>
  <c r="BK155"/>
  <c i="7" r="J183"/>
  <c r="J224"/>
  <c r="BK309"/>
  <c r="BK117"/>
  <c i="8" r="J171"/>
  <c r="BK186"/>
  <c r="J92"/>
  <c i="9" r="J221"/>
  <c r="J130"/>
  <c r="BK148"/>
  <c r="J165"/>
  <c r="J152"/>
  <c i="10" r="BK106"/>
  <c i="11" r="J180"/>
  <c r="J232"/>
  <c r="BK107"/>
  <c i="12" r="BK110"/>
  <c i="13" r="BK231"/>
  <c r="BK179"/>
  <c r="BK229"/>
  <c r="BK176"/>
  <c r="BK169"/>
  <c i="14" r="J215"/>
  <c i="2" r="J240"/>
  <c i="3" r="BK226"/>
  <c r="J244"/>
  <c r="J96"/>
  <c i="4" r="BK167"/>
  <c r="BK161"/>
  <c i="5" r="BK298"/>
  <c r="BK153"/>
  <c r="BK179"/>
  <c r="J124"/>
  <c r="J226"/>
  <c i="6" r="BK279"/>
  <c r="BK190"/>
  <c r="BK329"/>
  <c r="BK92"/>
  <c r="J109"/>
  <c i="7" r="J238"/>
  <c r="J206"/>
  <c r="BK289"/>
  <c r="BK138"/>
  <c i="8" r="J138"/>
  <c r="J322"/>
  <c r="J228"/>
  <c i="9" r="BK199"/>
  <c r="J249"/>
  <c r="J128"/>
  <c r="J261"/>
  <c r="BK137"/>
  <c r="BK120"/>
  <c i="11" r="J256"/>
  <c r="BK205"/>
  <c r="J107"/>
  <c r="J120"/>
  <c r="BK159"/>
  <c r="J128"/>
  <c i="12" r="BK119"/>
  <c i="13" r="BK101"/>
  <c r="J127"/>
  <c r="J173"/>
  <c r="J147"/>
  <c r="J151"/>
  <c i="14" r="J175"/>
  <c r="J116"/>
  <c r="J230"/>
  <c r="J181"/>
  <c r="J143"/>
  <c i="15" r="J110"/>
  <c i="16" r="BK151"/>
  <c r="BK207"/>
  <c r="J157"/>
  <c r="BK210"/>
  <c i="17" r="J234"/>
  <c r="J120"/>
  <c r="BK139"/>
  <c r="J107"/>
  <c r="BK240"/>
  <c r="BK224"/>
  <c i="18" r="BK95"/>
  <c i="1" r="AS68"/>
  <c i="2" r="J1115"/>
  <c r="J1079"/>
  <c r="J1030"/>
  <c r="BK978"/>
  <c r="J937"/>
  <c r="J920"/>
  <c r="J827"/>
  <c r="BK790"/>
  <c r="J715"/>
  <c r="BK644"/>
  <c r="J562"/>
  <c r="BK438"/>
  <c r="J307"/>
  <c i="3" r="J278"/>
  <c r="J170"/>
  <c r="BK249"/>
  <c r="J198"/>
  <c r="J144"/>
  <c r="J305"/>
  <c i="4" r="BK253"/>
  <c r="BK139"/>
  <c r="J235"/>
  <c r="BK274"/>
  <c r="J207"/>
  <c i="5" r="BK264"/>
  <c r="J165"/>
  <c r="J270"/>
  <c r="BK246"/>
  <c i="6" r="J253"/>
  <c r="BK212"/>
  <c r="BK258"/>
  <c r="J242"/>
  <c r="BK215"/>
  <c i="7" r="J169"/>
  <c r="J143"/>
  <c r="J294"/>
  <c r="J314"/>
  <c r="BK112"/>
  <c i="8" r="BK126"/>
  <c r="BK136"/>
  <c r="BK232"/>
  <c i="9" r="BK251"/>
  <c r="J229"/>
  <c r="BK240"/>
  <c r="BK259"/>
  <c i="11" r="J267"/>
  <c r="BK143"/>
  <c r="J139"/>
  <c r="BK120"/>
  <c i="13" r="BK157"/>
  <c r="J213"/>
  <c r="BK244"/>
  <c i="14" r="BK270"/>
  <c r="J262"/>
  <c r="J172"/>
  <c r="J212"/>
  <c r="J145"/>
  <c i="16" r="BK249"/>
  <c r="J204"/>
  <c r="BK165"/>
  <c i="2" r="BK516"/>
  <c r="BK385"/>
  <c r="J299"/>
  <c r="J100"/>
  <c i="3" r="J99"/>
  <c r="J302"/>
  <c r="J122"/>
  <c r="BK213"/>
  <c r="BK198"/>
  <c r="J226"/>
  <c r="J262"/>
  <c i="4" r="J244"/>
  <c r="BK282"/>
  <c r="BK94"/>
  <c r="J106"/>
  <c r="BK102"/>
  <c i="5" r="BK300"/>
  <c r="BK114"/>
  <c r="BK165"/>
  <c r="J194"/>
  <c r="BK177"/>
  <c i="6" r="J224"/>
  <c r="BK207"/>
  <c r="BK109"/>
  <c r="BK175"/>
  <c r="BK102"/>
  <c i="7" r="BK201"/>
  <c r="J112"/>
  <c r="J99"/>
  <c r="BK163"/>
  <c i="8" r="J326"/>
  <c r="J239"/>
  <c r="J181"/>
  <c r="J333"/>
  <c r="BK151"/>
  <c r="BK230"/>
  <c r="J120"/>
  <c r="BK320"/>
  <c r="BK259"/>
  <c r="J241"/>
  <c r="J157"/>
  <c r="J331"/>
  <c r="BK282"/>
  <c r="BK220"/>
  <c i="9" r="BK205"/>
  <c r="BK151"/>
  <c r="BK107"/>
  <c r="J173"/>
  <c r="J160"/>
  <c i="11" r="BK211"/>
  <c r="BK102"/>
  <c r="J246"/>
  <c r="BK214"/>
  <c r="J114"/>
  <c i="13" r="J198"/>
  <c r="BK113"/>
  <c r="J265"/>
  <c r="J160"/>
  <c r="BK147"/>
  <c i="14" r="J120"/>
  <c r="J151"/>
  <c r="BK221"/>
  <c r="J167"/>
  <c r="J203"/>
  <c i="15" r="BK106"/>
  <c i="16" r="BK255"/>
  <c r="BK238"/>
  <c r="BK182"/>
  <c r="J219"/>
  <c r="J198"/>
  <c i="17" r="J158"/>
  <c r="J111"/>
  <c r="J233"/>
  <c r="J187"/>
  <c r="BK239"/>
  <c i="18" r="BK98"/>
  <c i="16" r="BK136"/>
  <c i="17" r="J224"/>
  <c r="BK219"/>
  <c r="J172"/>
  <c r="BK200"/>
  <c r="J253"/>
  <c r="BK102"/>
  <c i="2" r="J957"/>
  <c r="BK937"/>
  <c r="J922"/>
  <c r="J882"/>
  <c r="BK822"/>
  <c r="BK781"/>
  <c r="BK746"/>
  <c r="BK648"/>
  <c r="BK617"/>
  <c r="BK530"/>
  <c r="BK442"/>
  <c r="BK307"/>
  <c i="4" r="J199"/>
  <c r="BK360"/>
  <c r="J274"/>
  <c r="J176"/>
  <c r="J134"/>
  <c r="BK272"/>
  <c i="5" r="BK290"/>
  <c r="BK255"/>
  <c r="BK172"/>
  <c r="BK170"/>
  <c r="J172"/>
  <c r="J234"/>
  <c i="6" r="BK314"/>
  <c r="J333"/>
  <c r="J281"/>
  <c r="J172"/>
  <c r="J331"/>
  <c r="J92"/>
  <c i="7" r="J174"/>
  <c r="J264"/>
  <c r="BK174"/>
  <c r="BK171"/>
  <c r="BK189"/>
  <c i="8" r="BK267"/>
  <c r="J112"/>
  <c r="BK296"/>
  <c r="J174"/>
  <c i="9" r="BK256"/>
  <c r="BK253"/>
  <c r="BK166"/>
  <c r="BK161"/>
  <c r="J107"/>
  <c i="11" r="J243"/>
  <c r="J218"/>
  <c r="J202"/>
  <c r="BK139"/>
  <c r="BK223"/>
  <c r="J186"/>
  <c i="12" r="J119"/>
  <c i="13" r="J192"/>
  <c r="BK110"/>
  <c r="BK223"/>
  <c r="BK163"/>
  <c r="J267"/>
  <c i="14" r="BK178"/>
  <c r="J250"/>
  <c r="BK212"/>
  <c r="BK140"/>
  <c r="BK159"/>
  <c i="15" r="J126"/>
  <c i="16" r="BK251"/>
  <c r="J222"/>
  <c r="BK213"/>
  <c r="BK141"/>
  <c r="J164"/>
  <c i="17" r="J166"/>
  <c r="J104"/>
  <c r="BK116"/>
  <c r="BK114"/>
  <c r="J247"/>
  <c r="J258"/>
  <c i="18" r="J95"/>
  <c i="1" r="AS62"/>
  <c i="2" r="BK1028"/>
  <c r="J978"/>
  <c r="J940"/>
  <c r="BK842"/>
  <c r="J751"/>
  <c r="J668"/>
  <c r="BK596"/>
  <c r="J508"/>
  <c r="J349"/>
  <c r="BK152"/>
  <c i="3" r="BK120"/>
  <c r="BK329"/>
  <c r="J322"/>
  <c r="BK312"/>
  <c r="BK287"/>
  <c r="J120"/>
  <c i="4" r="J341"/>
  <c r="BK358"/>
  <c r="J333"/>
  <c r="BK188"/>
  <c i="5" r="BK267"/>
  <c r="J298"/>
  <c r="J236"/>
  <c r="J220"/>
  <c r="J159"/>
  <c i="6" r="BK149"/>
  <c r="BK342"/>
  <c r="BK182"/>
  <c r="J226"/>
  <c i="7" r="J280"/>
  <c r="J300"/>
  <c r="BK130"/>
  <c r="BK195"/>
  <c i="8" r="BK148"/>
  <c r="J160"/>
  <c i="9" r="J240"/>
  <c r="BK118"/>
  <c r="BK140"/>
  <c r="J157"/>
  <c i="10" r="J119"/>
  <c i="11" r="J214"/>
  <c r="BK216"/>
  <c r="BK146"/>
  <c r="J169"/>
  <c i="13" r="BK241"/>
  <c r="BK251"/>
  <c r="BK122"/>
  <c r="BK150"/>
  <c i="14" r="BK97"/>
  <c r="BK187"/>
  <c r="BK225"/>
  <c r="BK99"/>
  <c i="15" r="BK109"/>
  <c i="16" r="J258"/>
  <c r="J241"/>
  <c r="J225"/>
  <c r="J115"/>
  <c i="17" r="BK241"/>
  <c r="BK162"/>
  <c r="BK137"/>
  <c i="18" r="J126"/>
  <c i="2" r="F34"/>
  <c i="4" r="J352"/>
  <c r="J239"/>
  <c r="J144"/>
  <c r="BK284"/>
  <c r="BK173"/>
  <c r="BK333"/>
  <c i="5" r="J253"/>
  <c r="BK270"/>
  <c r="BK220"/>
  <c r="J167"/>
  <c i="6" r="BK290"/>
  <c r="J177"/>
  <c r="J215"/>
  <c r="J167"/>
  <c r="BK236"/>
  <c i="7" r="BK122"/>
  <c r="BK302"/>
  <c r="BK230"/>
  <c r="J292"/>
  <c i="8" r="J304"/>
  <c r="J97"/>
  <c r="J148"/>
  <c r="BK294"/>
  <c i="9" r="BK230"/>
  <c r="J232"/>
  <c r="J102"/>
  <c r="J183"/>
  <c r="BK226"/>
  <c i="11" r="BK239"/>
  <c r="BK145"/>
  <c r="J196"/>
  <c r="BK246"/>
  <c i="12" r="BK122"/>
  <c i="14" r="BK215"/>
  <c r="BK230"/>
  <c r="BK194"/>
  <c i="15" r="BK98"/>
  <c i="16" r="BK239"/>
  <c r="BK172"/>
  <c r="J249"/>
  <c r="BK223"/>
  <c i="2" r="BK579"/>
  <c r="BK520"/>
  <c r="J427"/>
  <c r="BK332"/>
  <c i="3" r="J236"/>
  <c r="BK319"/>
  <c r="J319"/>
  <c r="J242"/>
  <c i="4" r="BK349"/>
  <c r="J131"/>
  <c r="J232"/>
  <c i="5" r="J305"/>
  <c r="J102"/>
  <c r="BK92"/>
  <c r="J283"/>
  <c i="6" r="J240"/>
  <c r="J155"/>
  <c r="BK193"/>
  <c r="J158"/>
  <c r="BK177"/>
  <c i="7" r="J230"/>
  <c r="BK300"/>
  <c r="BK221"/>
  <c r="J186"/>
  <c r="J176"/>
  <c i="8" r="J211"/>
  <c r="BK304"/>
  <c i="9" r="BK246"/>
  <c r="J159"/>
  <c r="BK170"/>
  <c r="BK208"/>
  <c i="10" r="BK95"/>
  <c i="11" r="BK250"/>
  <c r="BK130"/>
  <c r="BK253"/>
  <c r="J259"/>
  <c r="J273"/>
  <c i="12" r="J116"/>
  <c i="13" r="BK201"/>
  <c r="BK185"/>
  <c r="J163"/>
  <c r="J254"/>
  <c r="J169"/>
  <c r="J179"/>
  <c i="14" r="BK243"/>
  <c r="J255"/>
  <c r="BK157"/>
  <c r="BK128"/>
  <c r="BK114"/>
  <c i="16" r="BK189"/>
  <c r="BK187"/>
  <c r="J226"/>
  <c r="J110"/>
  <c i="17" r="BK260"/>
  <c r="J114"/>
  <c r="J99"/>
  <c r="BK128"/>
  <c r="BK203"/>
  <c i="18" r="BK91"/>
  <c i="1" r="AS70"/>
  <c i="2" r="BK1033"/>
  <c r="J1013"/>
  <c r="BK957"/>
  <c r="BK931"/>
  <c r="BK830"/>
  <c r="J781"/>
  <c r="BK698"/>
  <c r="J625"/>
  <c r="J530"/>
  <c r="BK430"/>
  <c r="BK149"/>
  <c i="3" r="J93"/>
  <c r="BK339"/>
  <c r="J260"/>
  <c r="BK204"/>
  <c r="BK201"/>
  <c i="4" r="J360"/>
  <c r="BK237"/>
  <c r="BK158"/>
  <c r="BK199"/>
  <c i="5" r="BK260"/>
  <c r="J264"/>
  <c r="J257"/>
  <c r="J296"/>
  <c i="6" r="J274"/>
  <c r="BK326"/>
  <c r="J193"/>
  <c i="7" r="BK287"/>
  <c r="BK217"/>
  <c r="BK149"/>
  <c r="J127"/>
  <c r="J244"/>
  <c i="8" r="J250"/>
  <c r="J340"/>
  <c i="9" r="BK145"/>
  <c r="BK152"/>
  <c r="J233"/>
  <c r="BK224"/>
  <c i="10" r="BK119"/>
  <c i="11" r="J229"/>
  <c r="J188"/>
  <c r="BK277"/>
  <c i="13" r="J239"/>
  <c r="BK257"/>
  <c r="J106"/>
  <c r="J145"/>
  <c i="14" r="J157"/>
  <c r="J194"/>
  <c r="BK143"/>
  <c r="BK227"/>
  <c i="16" r="J159"/>
  <c r="J189"/>
  <c r="BK232"/>
  <c i="2" r="J34"/>
  <c i="17" r="BK231"/>
  <c r="J262"/>
  <c r="J250"/>
  <c r="BK152"/>
  <c i="18" r="J98"/>
  <c i="16" r="BK192"/>
  <c r="BK168"/>
  <c i="17" r="J149"/>
  <c r="BK268"/>
  <c r="J252"/>
  <c r="J268"/>
  <c r="BK167"/>
  <c r="J177"/>
  <c r="BK209"/>
  <c r="J116"/>
  <c i="18" r="J113"/>
  <c i="19" r="J137"/>
  <c i="2" r="J954"/>
  <c r="J944"/>
  <c r="J927"/>
  <c r="BK885"/>
  <c r="BK824"/>
  <c r="J804"/>
  <c r="BK715"/>
  <c r="BK677"/>
  <c r="J635"/>
  <c r="BK549"/>
  <c r="J494"/>
  <c r="J352"/>
  <c r="J237"/>
  <c i="4" r="J155"/>
  <c r="BK301"/>
  <c r="J210"/>
  <c r="BK207"/>
  <c r="J310"/>
  <c i="5" r="BK240"/>
  <c r="J150"/>
  <c r="J153"/>
  <c r="BK102"/>
  <c r="J114"/>
  <c i="6" r="BK331"/>
  <c r="BK144"/>
  <c r="J336"/>
  <c r="BK233"/>
  <c r="BK172"/>
  <c r="BK126"/>
  <c i="7" r="BK259"/>
  <c r="BK106"/>
  <c r="BK314"/>
  <c r="BK94"/>
  <c r="J235"/>
  <c r="BK271"/>
  <c i="8" r="BK247"/>
  <c r="BK157"/>
  <c r="BK129"/>
  <c r="BK338"/>
  <c i="9" r="J170"/>
  <c r="BK160"/>
  <c r="J139"/>
  <c r="BK245"/>
  <c r="J226"/>
  <c r="J137"/>
  <c i="10" r="BK110"/>
  <c i="11" r="J254"/>
  <c r="BK267"/>
  <c r="J233"/>
  <c r="J216"/>
  <c r="BK165"/>
  <c r="BK158"/>
  <c i="12" r="BK126"/>
  <c i="13" r="J189"/>
  <c r="BK210"/>
  <c r="BK207"/>
  <c r="J159"/>
  <c i="14" r="J257"/>
  <c r="BK107"/>
  <c r="J177"/>
  <c r="BK189"/>
  <c r="J222"/>
  <c i="15" r="J106"/>
  <c i="16" r="BK129"/>
  <c r="J165"/>
  <c r="BK250"/>
  <c r="J169"/>
  <c r="BK226"/>
  <c i="17" r="J197"/>
  <c r="BK227"/>
  <c r="J257"/>
  <c r="J219"/>
  <c r="J212"/>
  <c r="BK278"/>
  <c i="18" r="J122"/>
  <c i="19" r="J88"/>
  <c i="2" r="J1118"/>
  <c r="BK1089"/>
  <c r="BK1051"/>
  <c r="BK1026"/>
  <c r="BK952"/>
  <c r="BK897"/>
  <c r="BK820"/>
  <c r="BK731"/>
  <c r="J659"/>
  <c r="J579"/>
  <c r="J447"/>
  <c r="BK362"/>
  <c r="BK237"/>
  <c i="3" r="J270"/>
  <c r="BK244"/>
  <c r="J343"/>
  <c r="J293"/>
  <c r="J264"/>
  <c r="BK251"/>
  <c r="J251"/>
  <c i="4" r="BK256"/>
  <c r="J230"/>
  <c r="J196"/>
  <c r="BK266"/>
  <c r="J216"/>
  <c i="5" r="BK213"/>
  <c r="BK97"/>
  <c r="J92"/>
  <c r="BK159"/>
  <c i="6" r="BK333"/>
  <c r="BK94"/>
  <c r="J296"/>
  <c r="J258"/>
  <c r="BK251"/>
  <c r="J102"/>
  <c i="7" r="BK214"/>
  <c r="BK203"/>
  <c r="J214"/>
  <c r="BK102"/>
  <c i="8" r="J313"/>
  <c r="BK112"/>
  <c r="J338"/>
  <c r="BK176"/>
  <c i="9" r="BK169"/>
  <c r="J188"/>
  <c r="J250"/>
  <c r="BK102"/>
  <c i="11" r="J238"/>
  <c r="J176"/>
  <c r="BK188"/>
  <c r="BK221"/>
  <c i="13" r="BK259"/>
  <c r="J207"/>
  <c r="J182"/>
  <c r="BK192"/>
  <c r="J217"/>
  <c i="14" r="BK217"/>
  <c r="BK255"/>
  <c r="J118"/>
  <c r="J241"/>
  <c r="J209"/>
  <c i="16" r="J156"/>
  <c r="J232"/>
  <c r="BK198"/>
  <c r="BK169"/>
  <c i="17" r="BK99"/>
  <c r="BK230"/>
  <c r="BK130"/>
  <c r="BK247"/>
  <c i="18" r="J106"/>
  <c i="17" r="J137"/>
  <c r="J278"/>
  <c i="18" r="BK109"/>
  <c i="2" r="BK592"/>
  <c r="J516"/>
  <c r="BK365"/>
  <c r="J256"/>
  <c i="3" r="J271"/>
  <c r="BK233"/>
  <c r="J314"/>
  <c r="J110"/>
  <c r="J172"/>
  <c r="J192"/>
  <c r="BK116"/>
  <c r="BK248"/>
  <c i="4" r="BK232"/>
  <c r="J323"/>
  <c r="J296"/>
  <c r="BK251"/>
  <c r="BK131"/>
  <c r="J321"/>
  <c r="BK196"/>
  <c r="J181"/>
  <c i="5" r="BK182"/>
  <c r="BK208"/>
  <c r="J300"/>
  <c r="BK231"/>
  <c i="6" r="J123"/>
  <c r="BK287"/>
  <c r="BK262"/>
  <c r="BK246"/>
  <c i="7" r="J195"/>
  <c r="BK268"/>
  <c r="BK154"/>
  <c r="BK261"/>
  <c i="8" r="J109"/>
  <c r="BK123"/>
  <c r="BK322"/>
  <c r="BK138"/>
  <c i="9" r="J164"/>
  <c r="BK128"/>
  <c r="J243"/>
  <c r="J118"/>
  <c i="10" r="BK102"/>
  <c i="11" r="BK273"/>
  <c r="BK180"/>
  <c r="J118"/>
  <c r="BK171"/>
  <c r="J149"/>
  <c i="12" r="J91"/>
  <c i="13" r="J115"/>
  <c r="BK189"/>
  <c r="BK248"/>
  <c r="J245"/>
  <c i="14" r="BK251"/>
  <c r="BK268"/>
  <c r="J102"/>
  <c r="J184"/>
  <c r="J139"/>
  <c i="16" r="J266"/>
  <c r="BK220"/>
  <c r="J170"/>
  <c i="2" r="F37"/>
  <c r="J952"/>
  <c r="BK894"/>
  <c r="BK814"/>
  <c r="BK751"/>
  <c r="J677"/>
  <c r="BK600"/>
  <c r="BK452"/>
  <c r="BK335"/>
  <c r="BK234"/>
  <c i="3" r="BK210"/>
  <c r="BK224"/>
  <c r="BK218"/>
  <c r="J249"/>
  <c r="J258"/>
  <c r="J336"/>
  <c r="BK236"/>
  <c i="4" r="BK331"/>
  <c r="J343"/>
  <c r="BK193"/>
  <c r="BK239"/>
  <c i="5" r="J310"/>
  <c r="BK307"/>
  <c r="BK127"/>
  <c r="J316"/>
  <c i="6" r="J319"/>
  <c r="J187"/>
  <c r="J283"/>
  <c r="J161"/>
  <c r="J149"/>
  <c i="7" r="BK282"/>
  <c r="BK212"/>
  <c r="J228"/>
  <c i="8" r="J261"/>
  <c r="BK306"/>
  <c r="J220"/>
  <c i="9" r="BK211"/>
  <c r="BK261"/>
  <c r="J196"/>
  <c r="BK176"/>
  <c r="J114"/>
  <c i="11" r="J223"/>
  <c r="BK275"/>
  <c r="BK123"/>
  <c r="J166"/>
  <c i="13" r="BK138"/>
  <c r="BK249"/>
  <c r="BK142"/>
  <c r="BK170"/>
  <c i="14" r="J197"/>
  <c r="J97"/>
  <c r="J128"/>
  <c r="BK151"/>
  <c i="15" r="J116"/>
  <c i="16" r="J148"/>
  <c r="BK160"/>
  <c r="J245"/>
  <c i="2" r="BK552"/>
  <c r="BK503"/>
  <c r="J430"/>
  <c r="J335"/>
  <c r="BK243"/>
  <c r="BK145"/>
  <c i="3" r="J283"/>
  <c r="BK134"/>
  <c r="J229"/>
  <c r="BK325"/>
  <c r="J329"/>
  <c r="J104"/>
  <c r="BK127"/>
  <c r="BK125"/>
  <c i="4" r="BK319"/>
  <c r="BK176"/>
  <c r="J185"/>
  <c r="BK144"/>
  <c r="J301"/>
  <c i="5" r="BK119"/>
  <c r="J240"/>
  <c r="BK135"/>
  <c r="BK276"/>
  <c r="BK124"/>
  <c i="6" r="BK340"/>
  <c r="J117"/>
  <c r="J170"/>
  <c r="J272"/>
  <c r="BK253"/>
  <c r="BK249"/>
  <c i="7" r="J203"/>
  <c r="BK284"/>
  <c r="J138"/>
  <c r="J163"/>
  <c r="BK206"/>
  <c i="8" r="BK239"/>
  <c r="BK209"/>
  <c r="J106"/>
  <c r="BK257"/>
  <c r="BK276"/>
  <c r="J232"/>
  <c r="J129"/>
  <c r="BK318"/>
  <c r="BK284"/>
  <c r="BK250"/>
  <c r="J176"/>
  <c r="J342"/>
  <c r="BK309"/>
  <c r="J245"/>
  <c r="J102"/>
  <c i="9" r="BK218"/>
  <c r="J239"/>
  <c r="J180"/>
  <c r="BK227"/>
  <c r="BK180"/>
  <c i="10" r="J122"/>
  <c i="11" r="J253"/>
  <c r="J157"/>
  <c r="BK97"/>
  <c r="J102"/>
  <c r="BK116"/>
  <c i="12" r="J110"/>
  <c i="13" r="J257"/>
  <c r="BK127"/>
  <c r="J228"/>
  <c r="BK145"/>
  <c r="BK158"/>
  <c i="14" r="J224"/>
  <c r="J164"/>
  <c r="J233"/>
  <c r="J160"/>
  <c r="BK146"/>
  <c r="BK278"/>
  <c i="15" r="BK91"/>
  <c r="J98"/>
  <c i="16" r="BK117"/>
  <c r="J207"/>
  <c r="BK164"/>
  <c r="J260"/>
  <c r="BK138"/>
  <c i="17" r="BK257"/>
  <c r="J159"/>
  <c r="BK104"/>
  <c r="BK142"/>
  <c i="18" r="BK106"/>
  <c i="16" r="BK252"/>
  <c i="17" r="J251"/>
  <c r="J240"/>
  <c r="BK212"/>
  <c r="BK174"/>
  <c i="2" r="J947"/>
  <c r="BK907"/>
  <c r="J830"/>
  <c r="J760"/>
  <c r="BK659"/>
  <c r="BK621"/>
  <c r="BK523"/>
  <c r="BK432"/>
  <c r="J343"/>
  <c r="J193"/>
  <c i="4" r="BK106"/>
  <c r="J256"/>
  <c r="J272"/>
  <c r="J92"/>
  <c r="J94"/>
  <c i="5" r="J221"/>
  <c r="J119"/>
  <c r="BK257"/>
  <c r="J145"/>
  <c i="6" r="BK244"/>
  <c r="J129"/>
  <c r="BK338"/>
  <c r="BK304"/>
  <c r="J246"/>
  <c r="BK218"/>
  <c i="7" r="J92"/>
  <c r="BK141"/>
  <c r="BK247"/>
  <c r="J102"/>
  <c r="BK320"/>
  <c i="8" r="J225"/>
  <c r="BK206"/>
  <c r="BK333"/>
  <c r="J329"/>
  <c r="J289"/>
  <c i="9" r="BK196"/>
  <c r="J218"/>
  <c r="J211"/>
  <c r="J143"/>
  <c r="J220"/>
  <c i="10" r="BK113"/>
  <c i="11" r="BK186"/>
  <c r="BK151"/>
  <c r="BK261"/>
  <c r="BK111"/>
  <c r="BK238"/>
  <c i="12" r="BK98"/>
  <c i="13" r="J141"/>
  <c r="BK245"/>
  <c r="BK168"/>
  <c r="BK195"/>
  <c i="14" r="BK239"/>
  <c r="BK149"/>
  <c r="BK253"/>
  <c r="J258"/>
  <c r="J148"/>
  <c r="BK104"/>
  <c i="16" r="J239"/>
  <c r="BK219"/>
  <c r="J119"/>
  <c r="J242"/>
  <c r="J103"/>
  <c r="BK115"/>
  <c i="17" r="BK252"/>
  <c r="J200"/>
  <c r="J175"/>
  <c r="BK159"/>
  <c r="J157"/>
  <c r="BK145"/>
  <c i="18" r="BK110"/>
  <c i="1" r="AS75"/>
  <c i="2" r="J1016"/>
  <c r="J964"/>
  <c r="J931"/>
  <c r="J842"/>
  <c r="BK804"/>
  <c r="BK707"/>
  <c r="BK562"/>
  <c r="J501"/>
  <c r="J332"/>
  <c r="BK103"/>
  <c i="3" r="BK345"/>
  <c r="BK237"/>
  <c r="J256"/>
  <c r="BK256"/>
  <c r="J334"/>
  <c r="BK284"/>
  <c i="4" r="J170"/>
  <c r="J307"/>
  <c r="BK321"/>
  <c r="J291"/>
  <c i="5" r="BK140"/>
  <c r="BK280"/>
  <c r="J276"/>
  <c r="BK205"/>
  <c i="6" r="J190"/>
  <c r="BK299"/>
  <c r="J290"/>
  <c r="J207"/>
  <c i="7" r="J307"/>
  <c r="J157"/>
  <c r="J240"/>
  <c r="BK169"/>
  <c i="8" r="BK279"/>
  <c r="BK263"/>
  <c r="BK316"/>
  <c r="BK225"/>
  <c i="9" r="BK239"/>
  <c r="J202"/>
  <c r="J277"/>
  <c i="10" r="BK91"/>
  <c i="11" r="BK137"/>
  <c r="BK140"/>
  <c r="BK249"/>
  <c r="J252"/>
  <c r="J148"/>
  <c i="13" r="J164"/>
  <c r="J138"/>
  <c r="BK96"/>
  <c r="J269"/>
  <c i="14" r="BK148"/>
  <c r="BK266"/>
  <c r="J170"/>
  <c i="15" r="J122"/>
  <c i="16" r="BK229"/>
  <c r="J201"/>
  <c r="BK179"/>
  <c r="BK245"/>
  <c i="17" r="J146"/>
  <c r="BK191"/>
  <c r="BK178"/>
  <c r="BK276"/>
  <c i="19" r="BK137"/>
  <c i="17" r="J274"/>
  <c r="J221"/>
  <c i="18" r="J109"/>
  <c i="2" r="J602"/>
  <c r="J505"/>
  <c r="J394"/>
  <c r="J316"/>
  <c r="J152"/>
  <c i="3" r="BK253"/>
  <c r="BK271"/>
  <c r="J130"/>
  <c r="BK272"/>
  <c r="BK314"/>
  <c r="BK130"/>
  <c r="J113"/>
  <c r="J161"/>
  <c r="J116"/>
  <c i="4" r="BK99"/>
  <c r="BK183"/>
  <c r="BK258"/>
  <c r="J270"/>
  <c r="BK216"/>
  <c r="BK170"/>
  <c r="BK341"/>
  <c r="J227"/>
  <c r="BK230"/>
  <c r="BK128"/>
  <c i="5" r="J170"/>
  <c r="J307"/>
  <c r="BK310"/>
  <c i="6" r="BK336"/>
  <c r="BK276"/>
  <c r="BK311"/>
  <c r="J204"/>
  <c r="BK184"/>
  <c i="7" r="BK219"/>
  <c r="BK311"/>
  <c r="J106"/>
  <c r="BK178"/>
  <c i="8" r="J243"/>
  <c r="J223"/>
  <c r="BK223"/>
  <c i="9" r="BK254"/>
  <c r="BK171"/>
  <c r="BK183"/>
  <c r="J257"/>
  <c r="BK111"/>
  <c i="11" r="J170"/>
  <c r="BK257"/>
  <c r="BK174"/>
  <c r="J240"/>
  <c i="12" r="BK113"/>
  <c i="13" r="BK148"/>
  <c r="J238"/>
  <c r="J157"/>
  <c r="J150"/>
  <c r="BK265"/>
  <c i="14" r="BK181"/>
  <c r="BK246"/>
  <c r="BK170"/>
  <c r="J104"/>
  <c i="15" r="J119"/>
  <c i="16" r="BK222"/>
  <c r="J113"/>
  <c r="J210"/>
  <c r="J231"/>
  <c r="BK142"/>
  <c i="2" r="J596"/>
  <c r="J525"/>
  <c r="J498"/>
  <c r="BK349"/>
  <c i="3" r="J296"/>
  <c r="J182"/>
  <c r="J248"/>
  <c i="4" r="BK328"/>
  <c r="BK277"/>
  <c r="BK181"/>
  <c i="5" r="J260"/>
  <c r="BK162"/>
  <c r="J250"/>
  <c i="6" r="J329"/>
  <c r="J326"/>
  <c r="BK274"/>
  <c r="BK260"/>
  <c r="BK242"/>
  <c r="BK137"/>
  <c i="7" r="BK307"/>
  <c r="J232"/>
  <c r="J250"/>
  <c i="8" r="J296"/>
  <c r="BK160"/>
  <c r="J335"/>
  <c r="J163"/>
  <c i="9" r="BK229"/>
  <c r="BK158"/>
  <c r="BK174"/>
  <c r="J158"/>
  <c r="BK143"/>
  <c i="10" r="J95"/>
  <c i="11" r="J261"/>
  <c r="J171"/>
  <c r="BK149"/>
  <c r="J199"/>
  <c r="J239"/>
  <c i="12" r="BK106"/>
  <c i="13" r="J185"/>
  <c r="J244"/>
  <c r="BK159"/>
  <c r="J195"/>
  <c r="BK237"/>
  <c i="14" r="BK111"/>
  <c r="J187"/>
  <c r="J111"/>
  <c r="BK164"/>
  <c r="J278"/>
  <c i="15" r="BK126"/>
  <c i="16" r="BK119"/>
  <c r="BK158"/>
  <c r="BK185"/>
  <c r="J238"/>
  <c r="BK96"/>
  <c i="17" r="BK181"/>
  <c r="J209"/>
  <c r="BK206"/>
  <c r="J171"/>
  <c r="BK233"/>
  <c r="J97"/>
  <c i="18" r="J110"/>
  <c i="19" r="BK99"/>
  <c i="2" r="BK1118"/>
  <c r="BK1079"/>
  <c r="BK1030"/>
  <c r="J1003"/>
  <c r="BK954"/>
  <c r="BK924"/>
  <c r="J822"/>
  <c r="BK769"/>
  <c r="J721"/>
  <c r="J651"/>
  <c r="J617"/>
  <c r="BK547"/>
  <c r="BK408"/>
  <c r="BK285"/>
  <c i="3" r="BK332"/>
  <c r="BK258"/>
  <c r="J317"/>
  <c r="BK309"/>
  <c r="BK276"/>
  <c r="BK299"/>
  <c r="BK278"/>
  <c i="4" r="J362"/>
  <c r="J293"/>
  <c r="J319"/>
  <c r="BK307"/>
  <c i="5" r="BK210"/>
  <c r="J213"/>
  <c r="J303"/>
  <c r="J138"/>
  <c i="6" r="BK204"/>
  <c r="BK106"/>
  <c r="J144"/>
  <c r="BK129"/>
  <c i="7" r="BK252"/>
  <c r="BK304"/>
  <c r="BK242"/>
  <c r="J217"/>
  <c r="BK97"/>
  <c i="8" r="J230"/>
  <c r="J266"/>
  <c r="BK178"/>
  <c i="9" r="J254"/>
  <c r="BK114"/>
  <c r="BK165"/>
  <c r="J97"/>
  <c i="11" r="BK152"/>
  <c r="J205"/>
  <c r="BK208"/>
  <c r="BK242"/>
  <c i="13" r="BK182"/>
  <c r="J110"/>
  <c r="BK173"/>
  <c i="14" r="BK260"/>
  <c r="J244"/>
  <c r="BK244"/>
  <c r="BK276"/>
  <c i="15" r="J91"/>
  <c i="16" r="BK110"/>
  <c r="BK225"/>
  <c r="J163"/>
  <c i="2" r="J600"/>
  <c r="BK525"/>
  <c r="BK435"/>
  <c r="J362"/>
  <c r="BK256"/>
  <c i="3" r="BK334"/>
  <c r="J167"/>
  <c r="J175"/>
  <c r="BK192"/>
  <c r="BK182"/>
  <c r="BK137"/>
  <c r="BK172"/>
  <c r="BK104"/>
  <c i="4" r="BK142"/>
  <c r="J289"/>
  <c r="J326"/>
  <c r="J316"/>
  <c i="5" r="J231"/>
  <c r="BK296"/>
  <c r="J246"/>
  <c r="BK106"/>
  <c r="J312"/>
  <c i="6" r="BK302"/>
  <c r="J299"/>
  <c r="J267"/>
  <c r="BK123"/>
  <c r="J340"/>
  <c r="J175"/>
  <c i="7" r="J133"/>
  <c r="BK225"/>
  <c r="BK183"/>
  <c r="J320"/>
  <c i="8" r="BK255"/>
  <c r="J259"/>
  <c r="J279"/>
  <c r="J189"/>
  <c r="BK109"/>
  <c r="J302"/>
  <c r="BK235"/>
  <c r="BK163"/>
  <c r="BK340"/>
  <c r="J257"/>
  <c i="9" r="BK275"/>
  <c r="J123"/>
  <c r="BK146"/>
  <c r="J275"/>
  <c r="J216"/>
  <c i="10" r="BK98"/>
  <c i="11" r="J265"/>
  <c r="BK232"/>
  <c r="J177"/>
  <c r="J97"/>
  <c r="J269"/>
  <c i="12" r="BK102"/>
  <c i="13" r="BK239"/>
  <c r="BK144"/>
  <c r="BK98"/>
  <c r="J251"/>
  <c r="J101"/>
  <c i="14" r="J227"/>
  <c r="BK258"/>
  <c r="BK116"/>
  <c r="J251"/>
  <c r="J270"/>
  <c i="15" r="BK116"/>
  <c i="16" r="J141"/>
  <c r="J176"/>
  <c r="BK248"/>
  <c r="J217"/>
  <c r="J250"/>
  <c i="17" r="BK197"/>
  <c r="J152"/>
  <c r="BK148"/>
  <c i="19" r="BK103"/>
  <c i="16" r="J228"/>
  <c i="17" r="J128"/>
  <c r="J142"/>
  <c r="J102"/>
  <c r="BK151"/>
  <c r="BK266"/>
  <c i="18" r="J102"/>
  <c r="BK116"/>
  <c i="2" r="J970"/>
  <c r="J933"/>
  <c r="BK917"/>
  <c r="J832"/>
  <c r="J812"/>
  <c r="J769"/>
  <c r="J707"/>
  <c r="BK651"/>
  <c r="J572"/>
  <c r="BK425"/>
  <c r="J328"/>
  <c r="F35"/>
  <c r="J894"/>
  <c r="J814"/>
  <c r="BK721"/>
  <c r="BK607"/>
  <c r="J520"/>
  <c r="BK398"/>
  <c r="J275"/>
  <c i="3" r="BK177"/>
  <c r="BK155"/>
  <c r="J284"/>
  <c r="BK229"/>
  <c r="J179"/>
  <c r="BK144"/>
  <c i="4" r="J336"/>
  <c r="BK185"/>
  <c r="J251"/>
  <c r="BK298"/>
  <c r="BK109"/>
  <c i="5" r="J177"/>
  <c r="BK188"/>
  <c r="BK217"/>
  <c r="J248"/>
  <c i="6" r="J212"/>
  <c r="BK319"/>
  <c r="BK324"/>
  <c r="J248"/>
  <c i="7" r="J274"/>
  <c r="BK254"/>
  <c r="J160"/>
  <c r="J149"/>
  <c r="J209"/>
  <c i="8" r="J183"/>
  <c r="J192"/>
  <c r="BK133"/>
  <c i="9" r="BK188"/>
  <c r="J256"/>
  <c r="J186"/>
  <c r="BK223"/>
  <c i="10" r="J116"/>
  <c i="11" r="J251"/>
  <c r="J99"/>
  <c r="J161"/>
  <c i="12" r="J126"/>
  <c i="13" r="J136"/>
  <c r="BK119"/>
  <c r="J172"/>
  <c r="J175"/>
  <c i="14" r="BK252"/>
  <c r="BK200"/>
  <c r="BK209"/>
  <c r="BK145"/>
  <c r="BK241"/>
  <c i="16" r="BK231"/>
  <c r="J182"/>
  <c r="J106"/>
  <c r="J142"/>
  <c i="17" r="J254"/>
  <c r="J139"/>
  <c r="J167"/>
  <c i="18" r="BK122"/>
  <c i="17" r="J160"/>
  <c r="BK177"/>
  <c i="18" r="BK119"/>
  <c i="2" r="J547"/>
  <c r="J442"/>
  <c r="BK343"/>
  <c r="J234"/>
  <c i="3" r="BK113"/>
  <c r="J164"/>
  <c r="J231"/>
  <c r="BK280"/>
  <c r="J341"/>
  <c r="BK343"/>
  <c r="J299"/>
  <c i="4" r="J313"/>
  <c r="BK218"/>
  <c r="J286"/>
  <c r="BK289"/>
  <c r="BK242"/>
  <c r="BK178"/>
  <c r="J346"/>
  <c r="BK249"/>
  <c r="J139"/>
  <c r="J304"/>
  <c i="5" r="J215"/>
  <c r="J140"/>
  <c r="BK238"/>
  <c r="BK109"/>
  <c i="6" r="J316"/>
  <c r="BK226"/>
  <c r="BK256"/>
  <c r="BK296"/>
  <c r="J251"/>
  <c i="7" r="J311"/>
  <c r="J122"/>
  <c r="J271"/>
  <c r="J225"/>
  <c r="J318"/>
  <c i="8" r="BK291"/>
  <c r="BK289"/>
  <c r="BK181"/>
  <c r="BK92"/>
  <c i="9" r="J208"/>
  <c r="J120"/>
  <c i="10" r="J98"/>
  <c i="11" r="BK118"/>
  <c r="J226"/>
  <c r="J159"/>
  <c r="J143"/>
  <c i="12" r="J122"/>
  <c i="13" r="BK242"/>
  <c r="J222"/>
  <c r="BK141"/>
  <c r="J210"/>
  <c r="BK226"/>
  <c i="14" r="BK254"/>
  <c r="J200"/>
  <c r="J231"/>
  <c r="J247"/>
  <c i="15" r="BK113"/>
  <c i="16" r="BK148"/>
  <c r="BK241"/>
  <c r="BK157"/>
  <c r="J150"/>
  <c i="2" r="BK572"/>
  <c r="J512"/>
  <c r="J452"/>
  <c r="BK299"/>
  <c i="3" r="BK149"/>
  <c r="J246"/>
  <c r="J158"/>
  <c r="BK107"/>
  <c i="4" r="J328"/>
  <c r="J339"/>
  <c i="5" r="BK250"/>
  <c r="BK248"/>
  <c r="J188"/>
  <c r="BK224"/>
  <c r="BK167"/>
  <c i="6" r="BK134"/>
  <c r="J279"/>
  <c r="J233"/>
  <c r="BK158"/>
  <c i="7" r="J154"/>
  <c r="J117"/>
  <c r="J212"/>
  <c r="J242"/>
  <c i="8" r="BK236"/>
  <c r="J267"/>
  <c r="BK169"/>
  <c i="9" r="BK157"/>
  <c r="BK139"/>
  <c r="J269"/>
  <c r="BK242"/>
  <c r="BK177"/>
  <c r="BK164"/>
  <c i="10" r="J110"/>
  <c i="11" r="J227"/>
  <c r="J224"/>
  <c r="BK169"/>
  <c r="J158"/>
  <c r="J220"/>
  <c i="12" r="J109"/>
  <c i="13" r="J232"/>
  <c r="J98"/>
  <c r="J220"/>
  <c r="BK213"/>
  <c r="J253"/>
  <c i="14" r="BK240"/>
  <c r="BK172"/>
  <c r="BK203"/>
  <c r="J137"/>
  <c r="BK234"/>
  <c r="BK224"/>
  <c i="16" r="J173"/>
  <c r="BK215"/>
  <c r="BK122"/>
  <c r="J168"/>
  <c r="BK150"/>
  <c i="17" r="BK140"/>
  <c r="BK253"/>
  <c r="BK215"/>
  <c r="J215"/>
  <c r="J181"/>
  <c r="BK255"/>
  <c i="18" r="J116"/>
  <c i="2" r="BK1125"/>
  <c r="J1089"/>
  <c r="J1042"/>
  <c r="BK1013"/>
  <c r="BK964"/>
  <c r="BK940"/>
  <c r="J907"/>
  <c r="J824"/>
  <c r="J746"/>
  <c r="J691"/>
  <c r="BK646"/>
  <c r="BK575"/>
  <c r="J523"/>
  <c r="BK325"/>
  <c r="BK100"/>
  <c i="3" r="BK317"/>
  <c r="BK336"/>
  <c r="J332"/>
  <c r="BK96"/>
  <c r="J187"/>
  <c i="4" r="J331"/>
  <c r="J277"/>
  <c r="J263"/>
  <c r="BK323"/>
  <c r="J282"/>
  <c i="5" r="J127"/>
  <c r="J293"/>
  <c r="BK226"/>
  <c r="BK305"/>
  <c i="6" r="J338"/>
  <c r="BK309"/>
  <c r="J314"/>
  <c r="J293"/>
  <c r="J231"/>
  <c i="7" r="J141"/>
  <c r="J309"/>
  <c r="BK264"/>
  <c r="BK316"/>
  <c i="8" r="BK331"/>
  <c r="J209"/>
  <c r="BK154"/>
  <c i="9" r="J177"/>
  <c r="BK202"/>
  <c r="BK97"/>
  <c r="J151"/>
  <c i="11" r="J245"/>
  <c r="BK170"/>
  <c r="BK229"/>
  <c r="BK230"/>
  <c i="13" r="J170"/>
  <c r="BK115"/>
  <c r="BK222"/>
  <c r="BK269"/>
  <c i="14" r="BK139"/>
  <c r="BK130"/>
  <c r="J178"/>
  <c r="J253"/>
  <c i="16" r="J213"/>
  <c r="J98"/>
  <c r="BK170"/>
  <c r="J139"/>
  <c i="2" r="BK920"/>
  <c r="J731"/>
  <c r="BK684"/>
  <c r="J644"/>
  <c r="J589"/>
  <c r="BK505"/>
  <c r="J377"/>
  <c r="J246"/>
  <c i="4" r="J142"/>
  <c r="BK352"/>
  <c r="BK235"/>
  <c r="BK164"/>
  <c r="J158"/>
  <c i="5" r="BK293"/>
  <c r="BK283"/>
  <c r="J210"/>
  <c r="J208"/>
  <c r="BK174"/>
  <c r="BK273"/>
  <c i="6" r="J270"/>
  <c r="BK281"/>
  <c r="J311"/>
  <c r="J120"/>
  <c r="J218"/>
  <c r="BK229"/>
  <c r="J164"/>
  <c i="7" r="J247"/>
  <c r="BK235"/>
  <c r="BK181"/>
  <c r="J265"/>
  <c r="BK192"/>
  <c i="8" r="J169"/>
  <c r="BK195"/>
  <c r="BK245"/>
  <c r="BK102"/>
  <c i="9" r="BK220"/>
  <c r="BK104"/>
  <c r="BK249"/>
  <c r="J230"/>
  <c r="J111"/>
  <c r="J174"/>
  <c i="10" r="BK109"/>
  <c i="11" r="J275"/>
  <c r="BK190"/>
  <c r="BK128"/>
  <c r="J193"/>
  <c r="J183"/>
  <c r="J137"/>
  <c r="J116"/>
  <c i="13" r="J248"/>
  <c r="J103"/>
  <c r="J148"/>
  <c r="J119"/>
  <c r="J259"/>
  <c r="BK106"/>
  <c i="14" r="BK184"/>
  <c r="BK158"/>
  <c r="BK102"/>
  <c r="BK174"/>
  <c r="J276"/>
  <c i="15" r="BK122"/>
  <c i="16" r="J158"/>
  <c r="BK258"/>
  <c r="J195"/>
  <c r="J151"/>
  <c r="J215"/>
  <c r="J192"/>
  <c i="17" r="J222"/>
  <c r="J143"/>
  <c r="J162"/>
  <c r="BK166"/>
  <c r="J140"/>
  <c r="BK228"/>
  <c r="BK184"/>
  <c r="BK225"/>
  <c i="18" r="BK113"/>
  <c i="19" r="BK112"/>
  <c i="2" r="BK1110"/>
  <c r="BK1069"/>
  <c r="BK1042"/>
  <c r="BK1003"/>
  <c r="J950"/>
  <c r="BK927"/>
  <c r="BK832"/>
  <c r="J790"/>
  <c r="BK691"/>
  <c r="BK602"/>
  <c r="J438"/>
  <c r="BK316"/>
  <c i="3" r="BK283"/>
  <c r="J127"/>
  <c r="BK139"/>
  <c r="BK110"/>
  <c r="J345"/>
  <c r="J224"/>
  <c i="4" r="BK120"/>
  <c r="J161"/>
  <c r="BK125"/>
  <c r="BK355"/>
  <c i="5" r="J199"/>
  <c r="BK234"/>
  <c r="BK197"/>
  <c r="J99"/>
  <c i="6" r="J304"/>
  <c r="J236"/>
  <c r="BK161"/>
  <c r="J106"/>
  <c r="BK170"/>
  <c i="7" r="BK238"/>
  <c r="J316"/>
  <c r="J268"/>
  <c r="BK280"/>
  <c i="8" r="J248"/>
  <c r="BK299"/>
  <c r="BK270"/>
  <c r="J143"/>
  <c i="9" r="BK214"/>
  <c r="BK221"/>
  <c r="J259"/>
  <c r="BK250"/>
  <c i="10" r="BK116"/>
  <c i="11" r="J249"/>
  <c r="J164"/>
  <c r="J142"/>
  <c r="BK202"/>
  <c i="12" r="BK95"/>
  <c i="13" r="BK219"/>
  <c r="BK175"/>
  <c r="BK129"/>
  <c r="BK228"/>
  <c i="14" r="J228"/>
  <c r="BK160"/>
  <c r="J252"/>
  <c r="BK191"/>
  <c r="BK152"/>
  <c i="16" r="J145"/>
  <c r="BK175"/>
  <c r="J252"/>
  <c i="17" r="BK244"/>
  <c r="J123"/>
  <c r="J255"/>
  <c r="BK172"/>
  <c i="1" r="AS65"/>
  <c i="19" r="BK131"/>
  <c i="2" r="BK498"/>
  <c r="BK328"/>
  <c r="J103"/>
  <c i="3" r="J184"/>
  <c r="BK99"/>
  <c r="BK164"/>
  <c r="J207"/>
  <c r="J253"/>
  <c r="J309"/>
  <c r="BK267"/>
  <c i="4" r="BK263"/>
  <c r="BK244"/>
  <c r="BK227"/>
  <c r="J218"/>
  <c r="J114"/>
  <c r="J221"/>
  <c r="BK286"/>
  <c r="J249"/>
  <c i="5" r="BK215"/>
  <c r="J267"/>
  <c r="J273"/>
  <c r="J109"/>
  <c i="6" r="BK164"/>
  <c r="BK270"/>
  <c r="J249"/>
  <c r="J94"/>
  <c i="7" r="J287"/>
  <c r="J166"/>
  <c r="BK176"/>
  <c r="J178"/>
  <c i="8" r="BK189"/>
  <c r="J309"/>
  <c r="J273"/>
  <c i="9" r="J166"/>
  <c r="BK273"/>
  <c r="BK190"/>
  <c r="J142"/>
  <c i="10" r="J126"/>
  <c i="11" r="BK240"/>
  <c r="BK114"/>
  <c r="BK177"/>
  <c r="J174"/>
  <c i="13" r="BK187"/>
  <c r="BK261"/>
  <c r="BK198"/>
  <c r="BK238"/>
  <c i="14" r="J146"/>
  <c r="J140"/>
  <c r="J191"/>
  <c r="BK118"/>
  <c i="15" r="J102"/>
  <c i="16" r="BK113"/>
  <c r="BK262"/>
  <c r="BK268"/>
  <c r="J96"/>
  <c i="2" r="J552"/>
  <c r="J503"/>
  <c r="BK394"/>
  <c r="BK266"/>
  <c i="3" r="BK296"/>
  <c r="BK341"/>
  <c r="J307"/>
  <c i="4" r="J258"/>
  <c r="BK293"/>
  <c i="5" r="BK202"/>
  <c r="J261"/>
  <c r="J290"/>
  <c r="J94"/>
  <c i="6" r="J309"/>
  <c r="BK240"/>
  <c r="J302"/>
  <c r="J139"/>
  <c r="BK306"/>
  <c r="BK248"/>
  <c i="7" r="BK99"/>
  <c r="BK133"/>
  <c r="J259"/>
  <c r="BK92"/>
  <c r="BK318"/>
  <c i="8" r="BK228"/>
  <c r="BK329"/>
  <c r="J186"/>
  <c r="J311"/>
  <c i="9" r="J190"/>
  <c r="J199"/>
  <c r="J267"/>
  <c r="J238"/>
  <c r="J227"/>
  <c i="10" r="J106"/>
  <c i="11" r="BK148"/>
  <c r="BK256"/>
  <c r="J242"/>
  <c r="J190"/>
  <c r="J123"/>
  <c r="BK104"/>
  <c i="13" r="BK250"/>
  <c r="BK215"/>
  <c r="BK217"/>
  <c r="J113"/>
  <c r="BK225"/>
  <c r="J117"/>
  <c i="14" r="BK142"/>
  <c r="J246"/>
  <c r="BK177"/>
  <c r="J254"/>
  <c r="J174"/>
  <c r="J165"/>
  <c i="16" r="BK244"/>
  <c r="J127"/>
  <c r="J147"/>
  <c r="BK163"/>
  <c r="BK237"/>
  <c i="17" r="J203"/>
  <c r="BK171"/>
  <c r="BK170"/>
  <c r="BK157"/>
  <c r="J170"/>
  <c r="BK149"/>
  <c r="BK123"/>
  <c i="19" r="J99"/>
  <c i="2" r="J1110"/>
  <c r="J1060"/>
  <c r="J1028"/>
  <c r="BK960"/>
  <c r="BK942"/>
  <c r="J929"/>
  <c r="J885"/>
  <c r="BK812"/>
  <c r="J741"/>
  <c r="J648"/>
  <c r="J592"/>
  <c r="BK508"/>
  <c r="BK377"/>
  <c r="J266"/>
  <c i="3" r="J137"/>
  <c r="J149"/>
  <c r="J177"/>
  <c r="BK158"/>
  <c r="BK93"/>
  <c r="J139"/>
  <c i="4" r="J150"/>
  <c r="J99"/>
  <c r="J120"/>
  <c r="BK346"/>
  <c i="5" r="J185"/>
  <c r="J224"/>
  <c r="BK191"/>
  <c r="J217"/>
  <c i="6" r="J286"/>
  <c r="J342"/>
  <c r="J184"/>
  <c r="BK231"/>
  <c r="BK112"/>
  <c i="7" r="BK209"/>
  <c r="BK265"/>
  <c r="J289"/>
  <c i="8" r="BK211"/>
  <c r="BK171"/>
  <c r="BK94"/>
  <c r="BK217"/>
  <c i="9" r="J224"/>
  <c r="J104"/>
  <c r="BK159"/>
  <c r="J161"/>
  <c i="10" r="J91"/>
  <c i="11" r="BK199"/>
  <c r="BK269"/>
  <c r="BK254"/>
  <c r="BK183"/>
  <c i="13" r="J215"/>
  <c r="J165"/>
  <c r="BK254"/>
  <c i="14" r="J159"/>
  <c r="J225"/>
  <c r="BK222"/>
  <c r="BK250"/>
  <c i="16" r="J251"/>
  <c r="BK228"/>
  <c r="BK260"/>
  <c r="BK145"/>
  <c i="2" l="1" r="T315"/>
  <c r="T424"/>
  <c r="BK507"/>
  <c r="J507"/>
  <c r="J68"/>
  <c r="BK650"/>
  <c r="J650"/>
  <c r="J72"/>
  <c r="T826"/>
  <c r="R956"/>
  <c r="T1109"/>
  <c i="3" r="R92"/>
  <c r="T133"/>
  <c r="P235"/>
  <c r="R266"/>
  <c r="R311"/>
  <c i="4" r="T91"/>
  <c i="8" r="BK105"/>
  <c r="BK104"/>
  <c r="P132"/>
  <c r="T180"/>
  <c r="BK265"/>
  <c r="J265"/>
  <c r="J66"/>
  <c r="P288"/>
  <c r="R308"/>
  <c r="T308"/>
  <c i="9" r="BK136"/>
  <c r="J136"/>
  <c r="J68"/>
  <c r="P258"/>
  <c r="P264"/>
  <c r="P263"/>
  <c r="T272"/>
  <c i="10" r="BK90"/>
  <c r="BK89"/>
  <c r="J89"/>
  <c r="J64"/>
  <c i="11" r="T136"/>
  <c r="BK264"/>
  <c r="BK263"/>
  <c r="J263"/>
  <c r="J70"/>
  <c r="T272"/>
  <c i="13" r="BK135"/>
  <c r="J135"/>
  <c r="J68"/>
  <c i="14" r="BK136"/>
  <c r="T265"/>
  <c r="T264"/>
  <c r="T273"/>
  <c i="15" r="R90"/>
  <c r="R89"/>
  <c r="R88"/>
  <c i="16" r="BK135"/>
  <c r="J135"/>
  <c r="J68"/>
  <c r="T257"/>
  <c r="T256"/>
  <c i="17" r="P136"/>
  <c r="R265"/>
  <c r="R264"/>
  <c r="T273"/>
  <c i="18" r="R90"/>
  <c r="R89"/>
  <c r="R88"/>
  <c i="2" r="R102"/>
  <c r="P441"/>
  <c r="T507"/>
  <c r="T551"/>
  <c r="P606"/>
  <c r="BK826"/>
  <c r="J826"/>
  <c r="J73"/>
  <c r="T926"/>
  <c r="P1032"/>
  <c i="3" r="BK133"/>
  <c r="R181"/>
  <c r="BK266"/>
  <c r="J266"/>
  <c r="J67"/>
  <c r="BK282"/>
  <c r="J282"/>
  <c r="J68"/>
  <c r="P311"/>
  <c i="4" r="BK105"/>
  <c r="J105"/>
  <c r="J62"/>
  <c r="P138"/>
  <c r="R187"/>
  <c r="T241"/>
  <c r="T276"/>
  <c r="BK325"/>
  <c r="J325"/>
  <c r="J69"/>
  <c r="BK345"/>
  <c r="J345"/>
  <c r="J70"/>
  <c i="5" r="R91"/>
  <c r="BK134"/>
  <c r="J134"/>
  <c r="J64"/>
  <c r="BK176"/>
  <c r="J176"/>
  <c r="J65"/>
  <c r="R176"/>
  <c r="BK219"/>
  <c r="J219"/>
  <c r="J66"/>
  <c r="T242"/>
  <c r="T259"/>
  <c r="T282"/>
  <c i="6" r="BK105"/>
  <c r="J105"/>
  <c r="J62"/>
  <c r="R105"/>
  <c r="R104"/>
  <c r="BK181"/>
  <c r="J181"/>
  <c r="J65"/>
  <c r="R235"/>
  <c r="T266"/>
  <c r="BK308"/>
  <c r="J308"/>
  <c r="J69"/>
  <c r="R328"/>
  <c i="7" r="P91"/>
  <c r="BK137"/>
  <c r="J137"/>
  <c r="J64"/>
  <c r="R180"/>
  <c r="P223"/>
  <c r="R246"/>
  <c r="T263"/>
  <c r="BK306"/>
  <c r="J306"/>
  <c r="J70"/>
  <c i="8" r="BK91"/>
  <c r="J91"/>
  <c r="J60"/>
  <c r="P105"/>
  <c r="P104"/>
  <c r="R132"/>
  <c r="R180"/>
  <c r="P234"/>
  <c r="R265"/>
  <c r="R288"/>
  <c r="BK325"/>
  <c r="J325"/>
  <c r="J70"/>
  <c i="9" r="P136"/>
  <c r="P135"/>
  <c r="T258"/>
  <c r="R264"/>
  <c r="R263"/>
  <c r="BK272"/>
  <c r="J272"/>
  <c r="J73"/>
  <c i="10" r="R90"/>
  <c r="R89"/>
  <c r="R88"/>
  <c i="11" r="BK96"/>
  <c r="J96"/>
  <c r="J64"/>
  <c r="P96"/>
  <c r="R96"/>
  <c r="T96"/>
  <c r="BK110"/>
  <c r="J110"/>
  <c r="J66"/>
  <c r="P110"/>
  <c r="P109"/>
  <c r="R110"/>
  <c r="R109"/>
  <c r="T110"/>
  <c r="T109"/>
  <c r="R258"/>
  <c r="T264"/>
  <c r="T263"/>
  <c i="12" r="P90"/>
  <c r="P89"/>
  <c r="P88"/>
  <c i="1" r="AU67"/>
  <c i="13" r="P95"/>
  <c r="T109"/>
  <c r="T108"/>
  <c r="T256"/>
  <c r="T255"/>
  <c i="14" r="T96"/>
  <c r="R110"/>
  <c r="R109"/>
  <c r="T259"/>
  <c i="16" r="P135"/>
  <c r="P134"/>
  <c i="17" r="R96"/>
  <c r="P110"/>
  <c r="P109"/>
  <c r="T259"/>
  <c i="8" r="T91"/>
  <c r="T105"/>
  <c r="T104"/>
  <c r="BK180"/>
  <c r="J180"/>
  <c r="J64"/>
  <c r="T234"/>
  <c r="BK288"/>
  <c r="J288"/>
  <c r="J67"/>
  <c r="P308"/>
  <c r="R325"/>
  <c r="R324"/>
  <c i="9" r="R136"/>
  <c r="R135"/>
  <c r="R258"/>
  <c r="P272"/>
  <c i="13" r="T95"/>
  <c r="BK109"/>
  <c r="J109"/>
  <c r="J66"/>
  <c r="BK256"/>
  <c r="J256"/>
  <c r="J70"/>
  <c r="BK264"/>
  <c r="J264"/>
  <c r="J72"/>
  <c i="14" r="R136"/>
  <c r="R265"/>
  <c r="R264"/>
  <c i="16" r="BK95"/>
  <c r="J95"/>
  <c r="J64"/>
  <c r="P109"/>
  <c r="P108"/>
  <c r="BK257"/>
  <c r="J257"/>
  <c r="J70"/>
  <c r="P265"/>
  <c i="17" r="BK96"/>
  <c r="J96"/>
  <c r="J64"/>
  <c r="BK110"/>
  <c r="J110"/>
  <c r="J66"/>
  <c r="BK259"/>
  <c r="J259"/>
  <c r="J69"/>
  <c r="T265"/>
  <c r="T264"/>
  <c r="P273"/>
  <c i="2" r="BK102"/>
  <c r="J102"/>
  <c r="J62"/>
  <c r="P315"/>
  <c r="R424"/>
  <c r="BK551"/>
  <c r="J551"/>
  <c r="J70"/>
  <c r="T650"/>
  <c r="P926"/>
  <c r="T956"/>
  <c r="BK1109"/>
  <c r="J1109"/>
  <c r="J77"/>
  <c i="3" r="R119"/>
  <c r="T181"/>
  <c r="P282"/>
  <c r="T331"/>
  <c i="4" r="R91"/>
  <c r="BK138"/>
  <c r="P187"/>
  <c r="BK241"/>
  <c r="J241"/>
  <c r="J66"/>
  <c r="P276"/>
  <c r="R295"/>
  <c r="T325"/>
  <c i="6" r="R91"/>
  <c r="R133"/>
  <c r="T181"/>
  <c r="BK266"/>
  <c r="J266"/>
  <c r="J67"/>
  <c r="P285"/>
  <c r="R308"/>
  <c r="P328"/>
  <c i="7" r="R91"/>
  <c r="P105"/>
  <c r="P104"/>
  <c r="R137"/>
  <c r="T180"/>
  <c r="BK246"/>
  <c r="J246"/>
  <c r="J67"/>
  <c r="P263"/>
  <c r="R286"/>
  <c r="T306"/>
  <c i="13" r="R135"/>
  <c r="R134"/>
  <c i="14" r="P136"/>
  <c r="P265"/>
  <c r="P264"/>
  <c r="R273"/>
  <c i="15" r="BK90"/>
  <c r="J90"/>
  <c r="J65"/>
  <c i="16" r="T95"/>
  <c r="BK109"/>
  <c r="BK108"/>
  <c r="J108"/>
  <c r="J65"/>
  <c r="P257"/>
  <c r="P256"/>
  <c r="BK265"/>
  <c r="J265"/>
  <c r="J72"/>
  <c i="17" r="R136"/>
  <c i="19" r="P102"/>
  <c r="P86"/>
  <c r="P85"/>
  <c i="1" r="AU78"/>
  <c i="2" r="P102"/>
  <c r="P98"/>
  <c r="BK424"/>
  <c r="J424"/>
  <c r="J64"/>
  <c r="P424"/>
  <c r="P507"/>
  <c r="P529"/>
  <c r="R551"/>
  <c r="R606"/>
  <c r="R826"/>
  <c r="BK1032"/>
  <c r="J1032"/>
  <c r="J76"/>
  <c r="P1109"/>
  <c i="3" r="BK92"/>
  <c r="P119"/>
  <c r="P133"/>
  <c r="T235"/>
  <c r="T282"/>
  <c r="P331"/>
  <c i="4" r="BK91"/>
  <c r="R105"/>
  <c r="R104"/>
  <c r="T138"/>
  <c r="R241"/>
  <c r="BK295"/>
  <c r="J295"/>
  <c r="J68"/>
  <c r="P325"/>
  <c r="P345"/>
  <c i="5" r="T105"/>
  <c r="T104"/>
  <c r="P134"/>
  <c r="R219"/>
  <c r="R242"/>
  <c r="R259"/>
  <c r="P282"/>
  <c r="BK302"/>
  <c r="J302"/>
  <c r="J70"/>
  <c i="6" r="BK91"/>
  <c r="P105"/>
  <c r="P104"/>
  <c r="T105"/>
  <c r="T104"/>
  <c r="T133"/>
  <c r="P235"/>
  <c r="P266"/>
  <c r="R285"/>
  <c r="T328"/>
  <c i="7" r="T105"/>
  <c r="T104"/>
  <c r="BK180"/>
  <c r="J180"/>
  <c r="J65"/>
  <c r="BK223"/>
  <c r="J223"/>
  <c r="J66"/>
  <c r="P246"/>
  <c r="R263"/>
  <c r="R306"/>
  <c i="8" r="R91"/>
  <c r="R105"/>
  <c r="R104"/>
  <c r="T132"/>
  <c r="BK234"/>
  <c r="J234"/>
  <c r="J65"/>
  <c r="P265"/>
  <c r="T288"/>
  <c r="P325"/>
  <c r="P324"/>
  <c i="9" r="T136"/>
  <c r="T135"/>
  <c r="BK264"/>
  <c r="J264"/>
  <c r="J71"/>
  <c r="R272"/>
  <c i="10" r="P90"/>
  <c r="P89"/>
  <c r="P88"/>
  <c i="1" r="AU64"/>
  <c i="11" r="P136"/>
  <c r="P135"/>
  <c r="P258"/>
  <c r="R264"/>
  <c r="R263"/>
  <c r="BK272"/>
  <c r="J272"/>
  <c r="J73"/>
  <c i="12" r="R90"/>
  <c r="R89"/>
  <c r="R88"/>
  <c i="13" r="BK95"/>
  <c r="J95"/>
  <c r="J64"/>
  <c r="R109"/>
  <c r="R108"/>
  <c r="R256"/>
  <c r="R255"/>
  <c r="R264"/>
  <c i="14" r="BK96"/>
  <c r="J96"/>
  <c r="J64"/>
  <c r="T110"/>
  <c r="T109"/>
  <c r="P259"/>
  <c r="BK273"/>
  <c r="J273"/>
  <c r="J73"/>
  <c i="15" r="P90"/>
  <c r="P89"/>
  <c r="P88"/>
  <c i="1" r="AU72"/>
  <c i="16" r="T135"/>
  <c r="T134"/>
  <c i="17" r="BK136"/>
  <c r="J136"/>
  <c r="J68"/>
  <c r="BK265"/>
  <c r="J265"/>
  <c r="J71"/>
  <c r="BK273"/>
  <c r="J273"/>
  <c r="J73"/>
  <c i="18" r="P90"/>
  <c r="P89"/>
  <c r="P88"/>
  <c i="1" r="AU77"/>
  <c i="19" r="R102"/>
  <c r="R86"/>
  <c r="R85"/>
  <c i="2" r="BK315"/>
  <c r="J315"/>
  <c r="J63"/>
  <c r="T441"/>
  <c r="BK529"/>
  <c r="J529"/>
  <c r="J69"/>
  <c r="T529"/>
  <c r="R650"/>
  <c r="R926"/>
  <c r="T1032"/>
  <c i="3" r="BK119"/>
  <c r="J119"/>
  <c r="J62"/>
  <c r="R133"/>
  <c r="BK235"/>
  <c r="J235"/>
  <c r="J66"/>
  <c r="R282"/>
  <c r="BK331"/>
  <c r="J331"/>
  <c r="J70"/>
  <c i="13" r="R95"/>
  <c r="P109"/>
  <c r="P108"/>
  <c r="P256"/>
  <c r="P255"/>
  <c r="P264"/>
  <c i="14" r="R96"/>
  <c r="BK110"/>
  <c r="J110"/>
  <c r="J66"/>
  <c r="BK259"/>
  <c r="J259"/>
  <c r="J69"/>
  <c i="16" r="P95"/>
  <c r="R109"/>
  <c r="R108"/>
  <c r="R257"/>
  <c r="R256"/>
  <c r="T265"/>
  <c i="17" r="P96"/>
  <c r="R110"/>
  <c r="R109"/>
  <c r="P259"/>
  <c i="18" r="BK90"/>
  <c r="J90"/>
  <c r="J65"/>
  <c i="19" r="T102"/>
  <c r="T86"/>
  <c r="T85"/>
  <c i="2" r="R315"/>
  <c r="R441"/>
  <c r="R507"/>
  <c r="R529"/>
  <c r="BK606"/>
  <c r="J606"/>
  <c r="J71"/>
  <c r="T606"/>
  <c r="P826"/>
  <c r="BK926"/>
  <c r="J926"/>
  <c r="J74"/>
  <c r="P956"/>
  <c r="R1109"/>
  <c i="3" r="P92"/>
  <c r="P91"/>
  <c r="T119"/>
  <c r="P181"/>
  <c r="P266"/>
  <c r="BK311"/>
  <c r="J311"/>
  <c r="J69"/>
  <c r="R331"/>
  <c i="4" r="P91"/>
  <c r="T105"/>
  <c r="T104"/>
  <c r="BK187"/>
  <c r="J187"/>
  <c r="J65"/>
  <c r="P241"/>
  <c r="R276"/>
  <c r="P295"/>
  <c r="R325"/>
  <c r="R345"/>
  <c i="5" r="BK91"/>
  <c r="J91"/>
  <c r="J60"/>
  <c r="T91"/>
  <c r="P105"/>
  <c r="P104"/>
  <c r="T134"/>
  <c r="T176"/>
  <c r="P219"/>
  <c r="P242"/>
  <c r="P259"/>
  <c r="R282"/>
  <c r="R302"/>
  <c i="6" r="T91"/>
  <c r="P133"/>
  <c r="P181"/>
  <c r="T235"/>
  <c r="R266"/>
  <c r="T285"/>
  <c r="T308"/>
  <c i="7" r="T91"/>
  <c r="R105"/>
  <c r="R104"/>
  <c r="T137"/>
  <c r="R223"/>
  <c r="T246"/>
  <c r="BK286"/>
  <c r="J286"/>
  <c r="J69"/>
  <c r="T286"/>
  <c i="11" r="BK136"/>
  <c r="J136"/>
  <c r="J68"/>
  <c r="BK258"/>
  <c r="J258"/>
  <c r="J69"/>
  <c r="P264"/>
  <c r="P263"/>
  <c r="R272"/>
  <c i="12" r="T90"/>
  <c r="T89"/>
  <c r="T88"/>
  <c i="13" r="P135"/>
  <c r="P134"/>
  <c r="P94"/>
  <c i="1" r="AU69"/>
  <c i="14" r="P96"/>
  <c r="P110"/>
  <c r="P109"/>
  <c r="R259"/>
  <c i="16" r="R135"/>
  <c r="R134"/>
  <c i="17" r="T96"/>
  <c r="T110"/>
  <c r="T109"/>
  <c r="R259"/>
  <c i="18" r="T90"/>
  <c r="T89"/>
  <c r="T88"/>
  <c i="2" r="T102"/>
  <c r="T98"/>
  <c r="BK441"/>
  <c r="J441"/>
  <c r="J67"/>
  <c r="P551"/>
  <c r="P650"/>
  <c r="BK956"/>
  <c r="J956"/>
  <c r="J75"/>
  <c r="R1032"/>
  <c i="3" r="T92"/>
  <c r="T91"/>
  <c r="BK181"/>
  <c r="J181"/>
  <c r="J65"/>
  <c r="R235"/>
  <c r="T266"/>
  <c r="T311"/>
  <c i="4" r="P105"/>
  <c r="P104"/>
  <c r="R138"/>
  <c r="R137"/>
  <c r="T187"/>
  <c r="BK276"/>
  <c r="J276"/>
  <c r="J67"/>
  <c r="T295"/>
  <c r="T345"/>
  <c i="5" r="P91"/>
  <c r="BK105"/>
  <c r="BK104"/>
  <c r="J104"/>
  <c r="J61"/>
  <c r="R105"/>
  <c r="R104"/>
  <c r="R134"/>
  <c r="R133"/>
  <c r="P176"/>
  <c r="T219"/>
  <c r="BK242"/>
  <c r="J242"/>
  <c r="J67"/>
  <c r="BK259"/>
  <c r="J259"/>
  <c r="J68"/>
  <c r="BK282"/>
  <c r="J282"/>
  <c r="J69"/>
  <c r="P302"/>
  <c i="6" r="P91"/>
  <c r="BK133"/>
  <c r="BK132"/>
  <c r="J132"/>
  <c r="J63"/>
  <c r="R181"/>
  <c r="BK235"/>
  <c r="J235"/>
  <c r="J66"/>
  <c r="BK285"/>
  <c r="J285"/>
  <c r="J68"/>
  <c r="P308"/>
  <c r="BK328"/>
  <c r="J328"/>
  <c r="J70"/>
  <c i="7" r="BK91"/>
  <c r="BK105"/>
  <c r="J105"/>
  <c r="J62"/>
  <c r="P137"/>
  <c r="P180"/>
  <c r="T223"/>
  <c r="BK263"/>
  <c r="J263"/>
  <c r="J68"/>
  <c r="P286"/>
  <c r="P306"/>
  <c i="8" r="P91"/>
  <c r="BK132"/>
  <c r="J132"/>
  <c r="J63"/>
  <c r="P180"/>
  <c r="R234"/>
  <c r="T265"/>
  <c r="BK308"/>
  <c r="J308"/>
  <c r="J68"/>
  <c r="T325"/>
  <c r="T324"/>
  <c i="9" r="BK96"/>
  <c r="P96"/>
  <c r="R96"/>
  <c r="T96"/>
  <c r="BK110"/>
  <c r="J110"/>
  <c r="J66"/>
  <c r="P110"/>
  <c r="P109"/>
  <c r="R110"/>
  <c r="R109"/>
  <c r="T110"/>
  <c r="T109"/>
  <c r="BK258"/>
  <c r="J258"/>
  <c r="J69"/>
  <c r="T264"/>
  <c r="T263"/>
  <c i="10" r="T90"/>
  <c r="T89"/>
  <c r="T88"/>
  <c i="11" r="R136"/>
  <c r="R135"/>
  <c r="R95"/>
  <c r="T258"/>
  <c r="P272"/>
  <c i="12" r="BK90"/>
  <c r="BK89"/>
  <c i="13" r="T135"/>
  <c r="T134"/>
  <c r="T94"/>
  <c r="T264"/>
  <c i="14" r="T136"/>
  <c r="T135"/>
  <c r="T95"/>
  <c r="BK265"/>
  <c r="J265"/>
  <c r="J71"/>
  <c r="P273"/>
  <c i="15" r="T90"/>
  <c r="T89"/>
  <c r="T88"/>
  <c i="16" r="R95"/>
  <c r="T109"/>
  <c r="T108"/>
  <c r="R265"/>
  <c i="17" r="T136"/>
  <c r="T135"/>
  <c r="T95"/>
  <c r="P265"/>
  <c r="P264"/>
  <c r="R273"/>
  <c i="19" r="BK102"/>
  <c r="J102"/>
  <c r="J63"/>
  <c i="12" r="BK125"/>
  <c r="J125"/>
  <c r="J66"/>
  <c i="13" r="BK260"/>
  <c r="J260"/>
  <c r="J71"/>
  <c i="9" r="BK268"/>
  <c r="J268"/>
  <c r="J72"/>
  <c i="2" r="BK437"/>
  <c r="J437"/>
  <c r="J65"/>
  <c i="17" r="BK269"/>
  <c r="J269"/>
  <c r="J72"/>
  <c i="19" r="BK87"/>
  <c r="J87"/>
  <c r="J61"/>
  <c i="10" r="BK125"/>
  <c r="J125"/>
  <c r="J66"/>
  <c i="16" r="BK261"/>
  <c r="J261"/>
  <c r="J71"/>
  <c i="19" r="BK130"/>
  <c r="J130"/>
  <c r="J64"/>
  <c i="2" r="BK99"/>
  <c r="J99"/>
  <c r="J61"/>
  <c i="14" r="BK269"/>
  <c r="J269"/>
  <c r="J72"/>
  <c i="15" r="BK125"/>
  <c r="J125"/>
  <c r="J66"/>
  <c i="18" r="BK125"/>
  <c r="J125"/>
  <c r="J66"/>
  <c i="19" r="BK136"/>
  <c r="J136"/>
  <c r="J65"/>
  <c r="BK98"/>
  <c r="J98"/>
  <c r="J62"/>
  <c i="11" r="BK268"/>
  <c r="J268"/>
  <c r="J72"/>
  <c i="19" r="F55"/>
  <c i="18" r="BK89"/>
  <c r="J89"/>
  <c r="J64"/>
  <c i="19" r="E48"/>
  <c r="J52"/>
  <c r="BE112"/>
  <c r="BE121"/>
  <c r="BE137"/>
  <c r="BE88"/>
  <c r="BE103"/>
  <c r="BE99"/>
  <c r="BE131"/>
  <c i="17" r="BK109"/>
  <c r="J109"/>
  <c r="J65"/>
  <c r="BK135"/>
  <c r="J135"/>
  <c r="J67"/>
  <c i="18" r="E76"/>
  <c r="BE91"/>
  <c r="BE126"/>
  <c r="J82"/>
  <c r="BE116"/>
  <c r="BE119"/>
  <c r="BE122"/>
  <c r="BE95"/>
  <c r="BE110"/>
  <c r="BE113"/>
  <c r="F85"/>
  <c r="BE98"/>
  <c r="BE102"/>
  <c r="BE106"/>
  <c r="BE109"/>
  <c i="17" r="F92"/>
  <c r="BE107"/>
  <c r="BE140"/>
  <c r="BE170"/>
  <c r="BE200"/>
  <c r="BE206"/>
  <c r="BE219"/>
  <c r="BE231"/>
  <c r="BE234"/>
  <c r="BE246"/>
  <c r="BE268"/>
  <c r="BE276"/>
  <c r="BE278"/>
  <c i="16" r="BK134"/>
  <c r="J134"/>
  <c r="J67"/>
  <c i="17" r="E50"/>
  <c r="BE102"/>
  <c r="BE104"/>
  <c r="BE148"/>
  <c r="BE178"/>
  <c r="BE203"/>
  <c r="BE215"/>
  <c r="BE217"/>
  <c r="BE221"/>
  <c r="BE227"/>
  <c r="BE239"/>
  <c r="BE250"/>
  <c r="BE251"/>
  <c r="BE252"/>
  <c r="BE253"/>
  <c r="BE254"/>
  <c r="J56"/>
  <c r="BE111"/>
  <c r="BE123"/>
  <c r="BE142"/>
  <c r="BE143"/>
  <c r="BE145"/>
  <c r="BE146"/>
  <c r="BE149"/>
  <c r="BE165"/>
  <c r="BE166"/>
  <c r="BE171"/>
  <c r="BE172"/>
  <c r="BE175"/>
  <c r="BE177"/>
  <c r="BE197"/>
  <c r="BE209"/>
  <c r="BE222"/>
  <c r="BE224"/>
  <c r="BE225"/>
  <c r="BE243"/>
  <c r="BE244"/>
  <c r="BE257"/>
  <c r="BE258"/>
  <c r="BE260"/>
  <c r="BE97"/>
  <c r="BE99"/>
  <c r="BE181"/>
  <c r="BE184"/>
  <c r="BE187"/>
  <c r="BE189"/>
  <c r="BE212"/>
  <c r="BE228"/>
  <c r="BE247"/>
  <c i="16" r="J109"/>
  <c r="J66"/>
  <c i="17" r="BE114"/>
  <c r="BE120"/>
  <c r="BE128"/>
  <c r="BE151"/>
  <c r="BE152"/>
  <c r="BE157"/>
  <c r="BE158"/>
  <c r="BE194"/>
  <c r="BE255"/>
  <c r="BE274"/>
  <c r="BE118"/>
  <c r="BE130"/>
  <c r="BE159"/>
  <c r="BE160"/>
  <c r="BE174"/>
  <c r="BE230"/>
  <c r="BE116"/>
  <c r="BE137"/>
  <c r="BE139"/>
  <c r="BE162"/>
  <c r="BE167"/>
  <c r="BE191"/>
  <c r="BE233"/>
  <c r="BE240"/>
  <c r="BE241"/>
  <c r="BE262"/>
  <c r="BE266"/>
  <c r="BE270"/>
  <c i="15" r="BK89"/>
  <c r="J89"/>
  <c r="J64"/>
  <c i="16" r="F91"/>
  <c r="BE101"/>
  <c r="BE119"/>
  <c r="BE160"/>
  <c r="BE172"/>
  <c r="BE182"/>
  <c r="BE185"/>
  <c r="BE201"/>
  <c r="BE215"/>
  <c r="BE217"/>
  <c r="BE231"/>
  <c r="BE241"/>
  <c r="BE242"/>
  <c r="BE268"/>
  <c r="BE270"/>
  <c r="BE117"/>
  <c r="BE122"/>
  <c r="BE127"/>
  <c r="BE129"/>
  <c r="BE147"/>
  <c r="BE151"/>
  <c r="BE157"/>
  <c r="BE173"/>
  <c r="BE220"/>
  <c r="BE222"/>
  <c r="BE229"/>
  <c r="BE249"/>
  <c r="BE266"/>
  <c r="BE106"/>
  <c r="BE110"/>
  <c r="BE144"/>
  <c r="BE156"/>
  <c r="BE158"/>
  <c r="BE159"/>
  <c r="BE175"/>
  <c r="BE252"/>
  <c r="BE254"/>
  <c r="BE258"/>
  <c r="E82"/>
  <c r="BE115"/>
  <c r="BE141"/>
  <c r="BE145"/>
  <c r="BE165"/>
  <c r="BE189"/>
  <c r="BE219"/>
  <c r="BE237"/>
  <c r="BE239"/>
  <c r="J56"/>
  <c r="BE164"/>
  <c r="BE245"/>
  <c r="BE250"/>
  <c r="BE251"/>
  <c r="BE255"/>
  <c r="BE260"/>
  <c r="BE262"/>
  <c r="BE96"/>
  <c r="BE113"/>
  <c r="BE136"/>
  <c r="BE139"/>
  <c r="BE148"/>
  <c r="BE150"/>
  <c r="BE168"/>
  <c r="BE187"/>
  <c r="BE192"/>
  <c r="BE198"/>
  <c r="BE238"/>
  <c r="BE138"/>
  <c r="BE163"/>
  <c r="BE169"/>
  <c r="BE170"/>
  <c r="BE176"/>
  <c r="BE204"/>
  <c r="BE207"/>
  <c r="BE210"/>
  <c r="BE213"/>
  <c r="BE226"/>
  <c r="BE244"/>
  <c r="BE98"/>
  <c r="BE103"/>
  <c r="BE142"/>
  <c r="BE179"/>
  <c r="BE195"/>
  <c r="BE223"/>
  <c r="BE225"/>
  <c r="BE228"/>
  <c r="BE232"/>
  <c r="BE248"/>
  <c i="15" r="J56"/>
  <c i="14" r="BK109"/>
  <c r="J109"/>
  <c r="J65"/>
  <c r="J136"/>
  <c r="J68"/>
  <c i="15" r="BE109"/>
  <c r="F59"/>
  <c r="BE110"/>
  <c r="BE113"/>
  <c r="BE116"/>
  <c i="14" r="BK264"/>
  <c r="J264"/>
  <c r="J70"/>
  <c i="15" r="E50"/>
  <c r="BE91"/>
  <c r="BE102"/>
  <c r="BE106"/>
  <c r="BE119"/>
  <c r="BE122"/>
  <c r="BE95"/>
  <c r="BE98"/>
  <c r="BE126"/>
  <c i="13" r="BK255"/>
  <c r="J255"/>
  <c r="J69"/>
  <c i="14" r="J56"/>
  <c r="BE97"/>
  <c r="BE99"/>
  <c r="BE142"/>
  <c r="BE149"/>
  <c r="BE167"/>
  <c r="BE177"/>
  <c r="BE240"/>
  <c r="BE262"/>
  <c r="BE274"/>
  <c r="BE276"/>
  <c r="BE278"/>
  <c r="BE102"/>
  <c r="BE114"/>
  <c r="BE137"/>
  <c r="BE157"/>
  <c r="BE164"/>
  <c r="BE178"/>
  <c r="BE203"/>
  <c r="BE224"/>
  <c r="BE225"/>
  <c r="BE244"/>
  <c r="BE247"/>
  <c r="BE260"/>
  <c r="BE111"/>
  <c r="BE139"/>
  <c r="BE140"/>
  <c r="BE152"/>
  <c r="BE158"/>
  <c r="BE159"/>
  <c r="BE175"/>
  <c r="BE209"/>
  <c r="BE215"/>
  <c r="BE228"/>
  <c r="BE143"/>
  <c r="BE146"/>
  <c r="BE194"/>
  <c r="BE197"/>
  <c r="BE217"/>
  <c r="BE246"/>
  <c r="BE254"/>
  <c r="BE255"/>
  <c r="BE257"/>
  <c r="BE270"/>
  <c r="BE123"/>
  <c r="BE148"/>
  <c r="BE174"/>
  <c r="BE227"/>
  <c r="BE241"/>
  <c r="BE250"/>
  <c i="13" r="BK134"/>
  <c i="14" r="E83"/>
  <c r="BE104"/>
  <c r="BE120"/>
  <c r="BE128"/>
  <c r="BE130"/>
  <c r="BE160"/>
  <c r="BE161"/>
  <c r="BE165"/>
  <c r="BE206"/>
  <c r="BE219"/>
  <c r="BE221"/>
  <c r="BE222"/>
  <c r="BE230"/>
  <c r="BE251"/>
  <c r="BE252"/>
  <c r="F92"/>
  <c r="BE107"/>
  <c r="BE116"/>
  <c r="BE118"/>
  <c r="BE170"/>
  <c r="BE189"/>
  <c r="BE191"/>
  <c r="BE212"/>
  <c r="BE231"/>
  <c r="BE233"/>
  <c r="BE239"/>
  <c r="BE266"/>
  <c r="BE268"/>
  <c r="BE145"/>
  <c r="BE151"/>
  <c r="BE171"/>
  <c r="BE172"/>
  <c r="BE181"/>
  <c r="BE184"/>
  <c r="BE187"/>
  <c r="BE200"/>
  <c r="BE234"/>
  <c r="BE243"/>
  <c r="BE253"/>
  <c r="BE258"/>
  <c i="13" r="F59"/>
  <c r="BE103"/>
  <c r="BE115"/>
  <c r="BE119"/>
  <c r="BE148"/>
  <c r="BE156"/>
  <c r="BE157"/>
  <c r="BE160"/>
  <c r="BE219"/>
  <c r="BE244"/>
  <c r="BE251"/>
  <c r="BE261"/>
  <c r="BE265"/>
  <c r="BE267"/>
  <c r="BE269"/>
  <c r="E82"/>
  <c r="BE110"/>
  <c r="BE147"/>
  <c r="BE187"/>
  <c r="BE207"/>
  <c r="BE210"/>
  <c r="BE213"/>
  <c r="BE215"/>
  <c r="BE232"/>
  <c r="BE257"/>
  <c i="12" r="J89"/>
  <c r="J64"/>
  <c i="13" r="BE122"/>
  <c r="BE145"/>
  <c r="BE231"/>
  <c r="BE238"/>
  <c r="BE245"/>
  <c r="BE250"/>
  <c i="12" r="J90"/>
  <c r="J65"/>
  <c i="13" r="BE101"/>
  <c r="BE136"/>
  <c r="BE138"/>
  <c r="BE139"/>
  <c r="BE141"/>
  <c r="BE158"/>
  <c r="BE179"/>
  <c r="BE182"/>
  <c r="BE185"/>
  <c r="BE204"/>
  <c r="BE217"/>
  <c r="BE228"/>
  <c r="BE237"/>
  <c r="BE239"/>
  <c r="BE242"/>
  <c r="BE249"/>
  <c r="J88"/>
  <c r="BE96"/>
  <c r="BE98"/>
  <c r="BE150"/>
  <c r="BE151"/>
  <c r="BE165"/>
  <c r="BE168"/>
  <c r="BE169"/>
  <c r="BE170"/>
  <c r="BE172"/>
  <c r="BE175"/>
  <c r="BE176"/>
  <c r="BE222"/>
  <c r="BE223"/>
  <c r="BE225"/>
  <c r="BE226"/>
  <c r="BE241"/>
  <c r="BE248"/>
  <c r="BE106"/>
  <c r="BE117"/>
  <c r="BE127"/>
  <c r="BE129"/>
  <c r="BE142"/>
  <c r="BE159"/>
  <c r="BE163"/>
  <c r="BE164"/>
  <c r="BE192"/>
  <c r="BE195"/>
  <c r="BE198"/>
  <c r="BE201"/>
  <c r="BE220"/>
  <c r="BE253"/>
  <c r="BE254"/>
  <c r="BE259"/>
  <c r="BE113"/>
  <c r="BE144"/>
  <c r="BE173"/>
  <c r="BE189"/>
  <c r="BE229"/>
  <c i="12" r="BE116"/>
  <c r="J82"/>
  <c r="F59"/>
  <c r="BE126"/>
  <c i="11" r="BK135"/>
  <c r="J135"/>
  <c r="J67"/>
  <c r="J264"/>
  <c r="J71"/>
  <c i="12" r="BE95"/>
  <c r="BE119"/>
  <c r="BE102"/>
  <c r="BE110"/>
  <c r="BE113"/>
  <c r="BE122"/>
  <c r="E50"/>
  <c r="BE91"/>
  <c r="BE98"/>
  <c r="BE106"/>
  <c r="BE109"/>
  <c i="11" r="BE118"/>
  <c r="BE145"/>
  <c r="BE146"/>
  <c r="BE159"/>
  <c r="BE160"/>
  <c r="BE180"/>
  <c r="BE216"/>
  <c r="BE218"/>
  <c r="BE223"/>
  <c r="BE240"/>
  <c r="BE243"/>
  <c r="BE254"/>
  <c r="BE256"/>
  <c r="BE275"/>
  <c r="BE277"/>
  <c i="10" r="BK88"/>
  <c r="J88"/>
  <c r="J63"/>
  <c i="11" r="F59"/>
  <c r="BE97"/>
  <c r="BE99"/>
  <c r="BE102"/>
  <c r="BE120"/>
  <c r="BE174"/>
  <c r="BE176"/>
  <c r="BE208"/>
  <c r="BE221"/>
  <c r="BE224"/>
  <c r="BE229"/>
  <c r="BE242"/>
  <c r="BE245"/>
  <c r="BE246"/>
  <c r="BE249"/>
  <c r="BE250"/>
  <c r="E83"/>
  <c r="BE104"/>
  <c r="BE107"/>
  <c r="BE161"/>
  <c r="BE164"/>
  <c r="BE170"/>
  <c r="BE202"/>
  <c r="BE205"/>
  <c r="BE128"/>
  <c r="BE130"/>
  <c r="BE137"/>
  <c r="BE148"/>
  <c r="BE186"/>
  <c r="BE211"/>
  <c r="BE214"/>
  <c r="BE227"/>
  <c r="BE230"/>
  <c r="BE238"/>
  <c r="BE252"/>
  <c r="J56"/>
  <c r="BE111"/>
  <c r="BE139"/>
  <c r="BE140"/>
  <c r="BE149"/>
  <c r="BE151"/>
  <c r="BE152"/>
  <c r="BE157"/>
  <c r="BE190"/>
  <c r="BE251"/>
  <c i="10" r="J90"/>
  <c r="J65"/>
  <c i="11" r="BE114"/>
  <c r="BE116"/>
  <c r="BE165"/>
  <c r="BE166"/>
  <c r="BE188"/>
  <c r="BE220"/>
  <c r="BE226"/>
  <c r="BE232"/>
  <c r="BE239"/>
  <c r="BE269"/>
  <c r="BE257"/>
  <c r="BE259"/>
  <c r="BE261"/>
  <c r="BE267"/>
  <c r="BE273"/>
  <c r="BE123"/>
  <c r="BE142"/>
  <c r="BE143"/>
  <c r="BE158"/>
  <c r="BE169"/>
  <c r="BE171"/>
  <c r="BE173"/>
  <c r="BE177"/>
  <c r="BE183"/>
  <c r="BE193"/>
  <c r="BE196"/>
  <c r="BE199"/>
  <c r="BE233"/>
  <c r="BE253"/>
  <c r="BE265"/>
  <c i="10" r="F59"/>
  <c r="BE91"/>
  <c r="BE95"/>
  <c r="BE98"/>
  <c r="BE126"/>
  <c i="9" r="J96"/>
  <c r="J64"/>
  <c r="BK135"/>
  <c r="J135"/>
  <c r="J67"/>
  <c i="10" r="BE110"/>
  <c r="BE119"/>
  <c r="BE116"/>
  <c r="E76"/>
  <c i="9" r="BK109"/>
  <c r="J109"/>
  <c r="J65"/>
  <c i="10" r="BE102"/>
  <c r="J56"/>
  <c r="BE106"/>
  <c r="BE109"/>
  <c r="BE113"/>
  <c r="BE122"/>
  <c i="8" r="J104"/>
  <c r="J61"/>
  <c r="J105"/>
  <c r="J62"/>
  <c i="9" r="J89"/>
  <c r="BE202"/>
  <c r="BE229"/>
  <c i="8" r="BK324"/>
  <c r="J324"/>
  <c r="J69"/>
  <c i="9" r="BE97"/>
  <c r="BE99"/>
  <c r="BE107"/>
  <c r="BE128"/>
  <c r="BE130"/>
  <c r="BE143"/>
  <c r="BE145"/>
  <c r="BE146"/>
  <c r="BE159"/>
  <c r="BE160"/>
  <c r="BE169"/>
  <c r="BE174"/>
  <c r="BE188"/>
  <c r="BE190"/>
  <c r="BE193"/>
  <c r="BE239"/>
  <c r="BE240"/>
  <c r="BE245"/>
  <c r="BE257"/>
  <c r="BE259"/>
  <c r="F59"/>
  <c r="BE102"/>
  <c r="BE123"/>
  <c r="BE140"/>
  <c r="BE157"/>
  <c r="BE166"/>
  <c r="BE196"/>
  <c r="BE199"/>
  <c r="BE216"/>
  <c r="BE218"/>
  <c r="BE220"/>
  <c r="BE221"/>
  <c r="BE223"/>
  <c r="BE249"/>
  <c r="BE250"/>
  <c r="BE251"/>
  <c r="BE104"/>
  <c r="BE120"/>
  <c r="BE137"/>
  <c r="BE139"/>
  <c r="BE158"/>
  <c r="BE214"/>
  <c r="BE226"/>
  <c r="BE227"/>
  <c r="BE230"/>
  <c r="BE233"/>
  <c r="BE243"/>
  <c r="BE252"/>
  <c r="BE254"/>
  <c r="BE256"/>
  <c r="BE261"/>
  <c r="E50"/>
  <c r="BE142"/>
  <c r="BE151"/>
  <c r="BE176"/>
  <c r="BE224"/>
  <c r="BE275"/>
  <c r="BE161"/>
  <c r="BE170"/>
  <c r="BE171"/>
  <c r="BE173"/>
  <c r="BE205"/>
  <c r="BE208"/>
  <c r="BE211"/>
  <c r="BE232"/>
  <c r="BE238"/>
  <c r="BE242"/>
  <c r="BE246"/>
  <c r="BE253"/>
  <c r="BE265"/>
  <c r="BE267"/>
  <c r="BE269"/>
  <c r="BE273"/>
  <c r="BE111"/>
  <c r="BE114"/>
  <c r="BE116"/>
  <c r="BE118"/>
  <c r="BE148"/>
  <c r="BE149"/>
  <c r="BE152"/>
  <c r="BE164"/>
  <c r="BE165"/>
  <c r="BE177"/>
  <c r="BE180"/>
  <c r="BE183"/>
  <c r="BE186"/>
  <c r="BE277"/>
  <c i="8" r="J84"/>
  <c r="BE192"/>
  <c r="BE203"/>
  <c r="BE209"/>
  <c r="BE214"/>
  <c r="BE241"/>
  <c r="BE250"/>
  <c r="BE252"/>
  <c r="BE302"/>
  <c r="BE304"/>
  <c r="BE313"/>
  <c r="BE316"/>
  <c r="BE342"/>
  <c i="7" r="J91"/>
  <c r="J60"/>
  <c r="BK104"/>
  <c r="J104"/>
  <c r="J61"/>
  <c i="8" r="E80"/>
  <c r="BE97"/>
  <c r="BE117"/>
  <c r="BE138"/>
  <c r="BE230"/>
  <c r="BE257"/>
  <c r="BE329"/>
  <c r="BE331"/>
  <c r="BE335"/>
  <c r="BE338"/>
  <c i="7" r="BK136"/>
  <c r="J136"/>
  <c r="J63"/>
  <c i="8" r="BE92"/>
  <c r="BE151"/>
  <c r="BE166"/>
  <c r="BE176"/>
  <c r="BE181"/>
  <c r="BE183"/>
  <c r="BE206"/>
  <c r="BE217"/>
  <c r="BE220"/>
  <c r="BE223"/>
  <c r="BE228"/>
  <c r="BE243"/>
  <c r="BE259"/>
  <c r="BE267"/>
  <c r="BE306"/>
  <c r="BE320"/>
  <c r="BE326"/>
  <c r="BE186"/>
  <c r="BE232"/>
  <c r="BE235"/>
  <c r="BE236"/>
  <c r="BE239"/>
  <c r="BE245"/>
  <c r="BE261"/>
  <c r="BE263"/>
  <c r="BE299"/>
  <c r="BE311"/>
  <c r="F87"/>
  <c r="BE106"/>
  <c r="BE109"/>
  <c r="BE112"/>
  <c r="BE169"/>
  <c r="BE171"/>
  <c r="BE174"/>
  <c r="BE178"/>
  <c r="BE200"/>
  <c r="BE248"/>
  <c r="BE282"/>
  <c r="BE284"/>
  <c r="BE294"/>
  <c r="BE94"/>
  <c r="BE126"/>
  <c r="BE129"/>
  <c r="BE133"/>
  <c r="BE143"/>
  <c r="BE154"/>
  <c r="BE266"/>
  <c r="BE286"/>
  <c r="BE291"/>
  <c r="BE296"/>
  <c r="BE318"/>
  <c r="BE322"/>
  <c r="BE340"/>
  <c r="BE99"/>
  <c r="BE102"/>
  <c r="BE136"/>
  <c r="BE157"/>
  <c r="BE160"/>
  <c r="BE163"/>
  <c r="BE211"/>
  <c r="BE225"/>
  <c r="BE270"/>
  <c r="BE276"/>
  <c r="BE279"/>
  <c r="BE333"/>
  <c r="BE120"/>
  <c r="BE123"/>
  <c r="BE148"/>
  <c r="BE189"/>
  <c r="BE195"/>
  <c r="BE247"/>
  <c r="BE255"/>
  <c r="BE273"/>
  <c r="BE289"/>
  <c r="BE309"/>
  <c i="7" r="E48"/>
  <c r="F87"/>
  <c r="BE102"/>
  <c r="BE130"/>
  <c r="BE133"/>
  <c r="BE138"/>
  <c r="BE141"/>
  <c r="BE143"/>
  <c r="BE183"/>
  <c r="BE201"/>
  <c r="BE221"/>
  <c r="BE232"/>
  <c r="BE265"/>
  <c r="BE294"/>
  <c r="BE297"/>
  <c r="BE304"/>
  <c r="BE316"/>
  <c r="BE318"/>
  <c r="BE320"/>
  <c r="BE195"/>
  <c r="BE230"/>
  <c r="BE268"/>
  <c r="BE271"/>
  <c r="BE274"/>
  <c r="BE277"/>
  <c r="BE307"/>
  <c i="6" r="J91"/>
  <c r="J60"/>
  <c r="BK104"/>
  <c r="J104"/>
  <c r="J61"/>
  <c i="7" r="J52"/>
  <c r="BE149"/>
  <c r="BE157"/>
  <c r="BE203"/>
  <c r="BE228"/>
  <c r="BE247"/>
  <c r="BE252"/>
  <c r="BE254"/>
  <c r="BE257"/>
  <c r="BE259"/>
  <c r="BE280"/>
  <c r="BE284"/>
  <c r="BE106"/>
  <c r="BE163"/>
  <c r="BE186"/>
  <c r="BE192"/>
  <c r="BE198"/>
  <c r="BE206"/>
  <c r="BE209"/>
  <c r="BE212"/>
  <c r="BE250"/>
  <c r="BE282"/>
  <c r="BE287"/>
  <c r="BE302"/>
  <c i="6" r="J133"/>
  <c r="J64"/>
  <c i="7" r="BE97"/>
  <c r="BE122"/>
  <c r="BE189"/>
  <c r="BE217"/>
  <c r="BE219"/>
  <c r="BE225"/>
  <c r="BE238"/>
  <c r="BE261"/>
  <c r="BE264"/>
  <c r="BE289"/>
  <c r="BE292"/>
  <c r="BE311"/>
  <c r="BE94"/>
  <c r="BE117"/>
  <c r="BE127"/>
  <c r="BE166"/>
  <c r="BE181"/>
  <c r="BE235"/>
  <c r="BE240"/>
  <c r="BE242"/>
  <c r="BE244"/>
  <c r="BE300"/>
  <c r="BE309"/>
  <c r="BE314"/>
  <c r="BE92"/>
  <c r="BE99"/>
  <c r="BE160"/>
  <c r="BE169"/>
  <c r="BE171"/>
  <c r="BE174"/>
  <c r="BE178"/>
  <c r="BE112"/>
  <c r="BE154"/>
  <c r="BE176"/>
  <c r="BE214"/>
  <c r="BE224"/>
  <c i="5" r="J105"/>
  <c r="J62"/>
  <c i="6" r="BE97"/>
  <c r="BE106"/>
  <c r="BE109"/>
  <c r="BE120"/>
  <c r="BE123"/>
  <c r="BE126"/>
  <c r="BE134"/>
  <c r="BE152"/>
  <c r="BE158"/>
  <c r="BE190"/>
  <c r="BE193"/>
  <c r="BE207"/>
  <c r="BE210"/>
  <c r="BE246"/>
  <c r="BE139"/>
  <c r="BE175"/>
  <c r="BE179"/>
  <c r="BE221"/>
  <c r="BE226"/>
  <c r="BE231"/>
  <c r="BE240"/>
  <c r="BE244"/>
  <c i="5" r="BK133"/>
  <c r="J133"/>
  <c r="J63"/>
  <c i="6" r="BE92"/>
  <c r="BE144"/>
  <c r="BE149"/>
  <c r="BE212"/>
  <c r="BE229"/>
  <c r="BE267"/>
  <c r="BE311"/>
  <c r="BE322"/>
  <c r="BE329"/>
  <c r="J52"/>
  <c r="BE94"/>
  <c r="BE137"/>
  <c r="BE155"/>
  <c r="BE170"/>
  <c r="BE187"/>
  <c r="BE196"/>
  <c r="BE236"/>
  <c r="BE248"/>
  <c r="BE251"/>
  <c r="BE256"/>
  <c r="BE274"/>
  <c r="BE293"/>
  <c r="BE302"/>
  <c r="BE319"/>
  <c r="E48"/>
  <c r="F55"/>
  <c r="BE99"/>
  <c r="BE117"/>
  <c r="BE167"/>
  <c r="BE177"/>
  <c r="BE253"/>
  <c r="BE260"/>
  <c r="BE276"/>
  <c r="BE281"/>
  <c r="BE286"/>
  <c r="BE324"/>
  <c r="BE333"/>
  <c r="BE264"/>
  <c r="BE296"/>
  <c r="BE304"/>
  <c r="BE338"/>
  <c r="BE342"/>
  <c r="BE102"/>
  <c r="BE112"/>
  <c r="BE161"/>
  <c r="BE164"/>
  <c r="BE172"/>
  <c r="BE204"/>
  <c r="BE224"/>
  <c r="BE249"/>
  <c r="BE270"/>
  <c r="BE279"/>
  <c r="BE290"/>
  <c r="BE331"/>
  <c r="BE336"/>
  <c r="BE340"/>
  <c r="BE129"/>
  <c r="BE182"/>
  <c r="BE184"/>
  <c r="BE201"/>
  <c r="BE215"/>
  <c r="BE218"/>
  <c r="BE233"/>
  <c r="BE237"/>
  <c r="BE242"/>
  <c r="BE258"/>
  <c r="BE262"/>
  <c r="BE272"/>
  <c r="BE283"/>
  <c r="BE287"/>
  <c r="BE299"/>
  <c r="BE306"/>
  <c r="BE309"/>
  <c r="BE314"/>
  <c r="BE316"/>
  <c r="BE326"/>
  <c i="4" r="J138"/>
  <c r="J64"/>
  <c i="5" r="J84"/>
  <c r="BE119"/>
  <c r="BE202"/>
  <c r="BE221"/>
  <c r="BE250"/>
  <c r="BE260"/>
  <c r="BE261"/>
  <c r="BE264"/>
  <c r="BE267"/>
  <c r="BE290"/>
  <c r="BE307"/>
  <c r="BE312"/>
  <c r="BE314"/>
  <c r="BE316"/>
  <c r="BE140"/>
  <c r="BE182"/>
  <c r="BE205"/>
  <c r="BE210"/>
  <c r="BE231"/>
  <c r="BE293"/>
  <c r="F55"/>
  <c r="BE102"/>
  <c r="BE106"/>
  <c r="BE114"/>
  <c r="BE153"/>
  <c r="BE156"/>
  <c r="BE179"/>
  <c r="BE188"/>
  <c r="BE240"/>
  <c r="BE243"/>
  <c r="BE257"/>
  <c r="BE305"/>
  <c r="E80"/>
  <c r="BE145"/>
  <c r="BE213"/>
  <c r="BE248"/>
  <c r="BE253"/>
  <c r="BE276"/>
  <c r="BE296"/>
  <c r="BE298"/>
  <c r="BE130"/>
  <c r="BE159"/>
  <c r="BE165"/>
  <c r="BE191"/>
  <c r="BE194"/>
  <c r="BE217"/>
  <c r="BE220"/>
  <c r="BE270"/>
  <c r="BE303"/>
  <c r="BE310"/>
  <c i="4" r="J91"/>
  <c r="J60"/>
  <c r="BK104"/>
  <c r="J104"/>
  <c r="J61"/>
  <c i="5" r="BE92"/>
  <c r="BE109"/>
  <c r="BE167"/>
  <c r="BE197"/>
  <c r="BE199"/>
  <c r="BE215"/>
  <c r="BE228"/>
  <c r="BE255"/>
  <c r="BE278"/>
  <c r="BE285"/>
  <c r="BE124"/>
  <c r="BE127"/>
  <c r="BE135"/>
  <c r="BE238"/>
  <c r="BE246"/>
  <c r="BE300"/>
  <c r="BE94"/>
  <c r="BE97"/>
  <c r="BE99"/>
  <c r="BE138"/>
  <c r="BE150"/>
  <c r="BE162"/>
  <c r="BE170"/>
  <c r="BE172"/>
  <c r="BE174"/>
  <c r="BE177"/>
  <c r="BE185"/>
  <c r="BE208"/>
  <c r="BE224"/>
  <c r="BE226"/>
  <c r="BE234"/>
  <c r="BE236"/>
  <c r="BE273"/>
  <c r="BE280"/>
  <c r="BE283"/>
  <c r="BE288"/>
  <c i="4" r="F55"/>
  <c r="BE139"/>
  <c r="BE142"/>
  <c r="BE144"/>
  <c r="BE150"/>
  <c r="BE242"/>
  <c r="BE244"/>
  <c r="BE251"/>
  <c r="BE253"/>
  <c r="BE280"/>
  <c r="BE296"/>
  <c r="BE321"/>
  <c r="BE343"/>
  <c i="3" r="J92"/>
  <c r="J61"/>
  <c r="J133"/>
  <c r="J64"/>
  <c i="4" r="E48"/>
  <c r="J84"/>
  <c r="BE173"/>
  <c r="BE185"/>
  <c r="BE193"/>
  <c r="BE196"/>
  <c r="BE210"/>
  <c r="BE213"/>
  <c r="BE216"/>
  <c r="BE218"/>
  <c r="BE247"/>
  <c r="BE249"/>
  <c r="BE256"/>
  <c r="BE270"/>
  <c r="BE326"/>
  <c r="BE328"/>
  <c r="BE97"/>
  <c r="BE99"/>
  <c r="BE106"/>
  <c r="BE109"/>
  <c r="BE125"/>
  <c r="BE178"/>
  <c r="BE181"/>
  <c r="BE183"/>
  <c r="BE239"/>
  <c r="BE258"/>
  <c r="BE263"/>
  <c r="BE266"/>
  <c r="BE282"/>
  <c r="BE304"/>
  <c r="BE331"/>
  <c r="BE333"/>
  <c r="BE336"/>
  <c r="BE339"/>
  <c r="BE349"/>
  <c r="BE92"/>
  <c r="BE94"/>
  <c r="BE230"/>
  <c r="BE237"/>
  <c r="BE284"/>
  <c r="BE286"/>
  <c r="BE298"/>
  <c r="BE358"/>
  <c r="BE102"/>
  <c r="BE114"/>
  <c r="BE120"/>
  <c r="BE155"/>
  <c r="BE167"/>
  <c r="BE170"/>
  <c r="BE176"/>
  <c r="BE188"/>
  <c r="BE190"/>
  <c r="BE199"/>
  <c r="BE202"/>
  <c r="BE232"/>
  <c r="BE272"/>
  <c r="BE274"/>
  <c r="BE310"/>
  <c r="BE313"/>
  <c r="BE341"/>
  <c r="BE355"/>
  <c r="BE134"/>
  <c r="BE158"/>
  <c r="BE164"/>
  <c r="BE207"/>
  <c r="BE227"/>
  <c r="BE235"/>
  <c r="BE268"/>
  <c r="BE289"/>
  <c r="BE291"/>
  <c r="BE293"/>
  <c r="BE301"/>
  <c r="BE323"/>
  <c r="BE360"/>
  <c r="BE128"/>
  <c r="BE131"/>
  <c r="BE161"/>
  <c r="BE221"/>
  <c r="BE224"/>
  <c r="BE261"/>
  <c r="BE277"/>
  <c r="BE307"/>
  <c r="BE316"/>
  <c r="BE319"/>
  <c r="BE346"/>
  <c r="BE352"/>
  <c r="BE362"/>
  <c i="3" r="E48"/>
  <c r="F55"/>
  <c r="BE233"/>
  <c r="BE283"/>
  <c r="BE93"/>
  <c r="BE122"/>
  <c r="BE155"/>
  <c r="BE158"/>
  <c r="BE167"/>
  <c r="BE170"/>
  <c r="BE182"/>
  <c r="BE215"/>
  <c r="BE237"/>
  <c r="BE244"/>
  <c r="BE246"/>
  <c r="BE248"/>
  <c r="BE249"/>
  <c r="BE256"/>
  <c r="BE312"/>
  <c r="BE327"/>
  <c r="BE329"/>
  <c r="J52"/>
  <c r="BE152"/>
  <c r="BE164"/>
  <c r="BE236"/>
  <c r="BE242"/>
  <c r="BE270"/>
  <c r="BE271"/>
  <c r="BE272"/>
  <c r="BE284"/>
  <c r="BE309"/>
  <c r="BE332"/>
  <c r="BE334"/>
  <c r="BE343"/>
  <c r="BE345"/>
  <c r="BE149"/>
  <c r="BE177"/>
  <c r="BE179"/>
  <c r="BE218"/>
  <c r="BE240"/>
  <c r="BE253"/>
  <c r="BE264"/>
  <c r="BE278"/>
  <c r="BE296"/>
  <c r="BE299"/>
  <c i="2" r="BK98"/>
  <c r="J98"/>
  <c r="J60"/>
  <c i="3" r="BE96"/>
  <c r="BE99"/>
  <c r="BE104"/>
  <c r="BE134"/>
  <c r="BE137"/>
  <c r="BE204"/>
  <c r="BE207"/>
  <c r="BE287"/>
  <c r="BE293"/>
  <c r="BE305"/>
  <c r="BE307"/>
  <c r="BE314"/>
  <c r="BE317"/>
  <c r="BE319"/>
  <c r="BE322"/>
  <c i="2" r="BK440"/>
  <c r="J440"/>
  <c r="J66"/>
  <c i="3" r="BE113"/>
  <c r="BE116"/>
  <c r="BE120"/>
  <c r="BE161"/>
  <c r="BE184"/>
  <c r="BE187"/>
  <c r="BE192"/>
  <c r="BE195"/>
  <c r="BE198"/>
  <c r="BE201"/>
  <c r="BE210"/>
  <c r="BE213"/>
  <c r="BE221"/>
  <c r="BE251"/>
  <c r="BE260"/>
  <c r="BE262"/>
  <c r="BE280"/>
  <c r="BE290"/>
  <c r="BE107"/>
  <c r="BE110"/>
  <c r="BE125"/>
  <c r="BE127"/>
  <c r="BE130"/>
  <c r="BE139"/>
  <c r="BE144"/>
  <c r="BE172"/>
  <c r="BE175"/>
  <c r="BE224"/>
  <c r="BE226"/>
  <c r="BE229"/>
  <c r="BE231"/>
  <c r="BE258"/>
  <c r="BE267"/>
  <c r="BE273"/>
  <c r="BE276"/>
  <c r="BE302"/>
  <c r="BE325"/>
  <c r="BE336"/>
  <c r="BE339"/>
  <c r="BE341"/>
  <c i="1" r="AW55"/>
  <c i="2" r="E48"/>
  <c r="J52"/>
  <c r="F55"/>
  <c r="BE100"/>
  <c r="BE103"/>
  <c r="BE145"/>
  <c r="BE149"/>
  <c r="BE152"/>
  <c r="BE193"/>
  <c r="BE234"/>
  <c r="BE237"/>
  <c r="BE240"/>
  <c r="BE243"/>
  <c r="BE246"/>
  <c r="BE256"/>
  <c r="BE266"/>
  <c r="BE275"/>
  <c r="BE285"/>
  <c r="BE292"/>
  <c r="BE299"/>
  <c r="BE307"/>
  <c r="BE316"/>
  <c r="BE325"/>
  <c r="BE328"/>
  <c r="BE332"/>
  <c r="BE335"/>
  <c r="BE343"/>
  <c r="BE349"/>
  <c r="BE352"/>
  <c r="BE362"/>
  <c r="BE365"/>
  <c r="BE377"/>
  <c r="BE385"/>
  <c r="BE394"/>
  <c r="BE398"/>
  <c r="BE408"/>
  <c r="BE425"/>
  <c r="BE427"/>
  <c r="BE430"/>
  <c r="BE432"/>
  <c r="BE435"/>
  <c r="BE438"/>
  <c r="BE442"/>
  <c r="BE447"/>
  <c r="BE452"/>
  <c r="BE494"/>
  <c r="BE498"/>
  <c r="BE501"/>
  <c r="BE503"/>
  <c r="BE505"/>
  <c r="BE508"/>
  <c r="BE512"/>
  <c r="BE516"/>
  <c r="BE520"/>
  <c r="BE523"/>
  <c r="BE525"/>
  <c r="BE527"/>
  <c r="BE530"/>
  <c r="BE539"/>
  <c r="BE547"/>
  <c r="BE549"/>
  <c r="BE552"/>
  <c r="BE562"/>
  <c r="BE572"/>
  <c r="BE575"/>
  <c r="BE579"/>
  <c r="BE589"/>
  <c r="BE592"/>
  <c r="BE596"/>
  <c r="BE600"/>
  <c r="BE602"/>
  <c r="BE604"/>
  <c r="BE607"/>
  <c r="BE617"/>
  <c r="BE621"/>
  <c r="BE625"/>
  <c r="BE635"/>
  <c r="BE644"/>
  <c r="BE646"/>
  <c r="BE648"/>
  <c r="BE651"/>
  <c r="BE659"/>
  <c r="BE668"/>
  <c r="BE677"/>
  <c r="BE684"/>
  <c r="BE691"/>
  <c r="BE698"/>
  <c r="BE707"/>
  <c r="BE715"/>
  <c r="BE721"/>
  <c r="BE731"/>
  <c r="BE741"/>
  <c r="BE746"/>
  <c r="BE751"/>
  <c r="BE760"/>
  <c r="BE769"/>
  <c r="BE778"/>
  <c r="BE781"/>
  <c r="BE790"/>
  <c r="BE804"/>
  <c r="BE812"/>
  <c r="BE814"/>
  <c r="BE820"/>
  <c r="BE822"/>
  <c r="BE824"/>
  <c r="BE827"/>
  <c r="BE830"/>
  <c r="BE832"/>
  <c r="BE842"/>
  <c r="BE882"/>
  <c r="BE885"/>
  <c r="BE894"/>
  <c r="BE897"/>
  <c r="BE907"/>
  <c r="BE917"/>
  <c r="BE920"/>
  <c r="BE922"/>
  <c r="BE924"/>
  <c r="BE927"/>
  <c r="BE929"/>
  <c r="BE931"/>
  <c r="BE933"/>
  <c r="BE937"/>
  <c r="BE940"/>
  <c r="BE942"/>
  <c r="BE944"/>
  <c r="BE947"/>
  <c r="BE950"/>
  <c r="BE952"/>
  <c r="BE954"/>
  <c r="BE957"/>
  <c r="BE960"/>
  <c r="BE964"/>
  <c r="BE970"/>
  <c r="BE978"/>
  <c r="BE984"/>
  <c r="BE1003"/>
  <c r="BE1013"/>
  <c r="BE1016"/>
  <c r="BE1026"/>
  <c r="BE1028"/>
  <c r="BE1030"/>
  <c r="BE1033"/>
  <c r="BE1042"/>
  <c r="BE1051"/>
  <c r="BE1060"/>
  <c r="BE1069"/>
  <c r="BE1079"/>
  <c r="BE1089"/>
  <c r="BE1099"/>
  <c r="BE1110"/>
  <c r="BE1115"/>
  <c r="BE1118"/>
  <c r="BE1125"/>
  <c i="1" r="BC55"/>
  <c r="BA55"/>
  <c r="BB55"/>
  <c r="BD55"/>
  <c i="3" r="F35"/>
  <c i="1" r="BB56"/>
  <c i="18" r="F36"/>
  <c i="1" r="BA77"/>
  <c i="3" r="F36"/>
  <c i="1" r="BC56"/>
  <c i="10" r="F36"/>
  <c i="1" r="BA64"/>
  <c i="10" r="F37"/>
  <c i="1" r="BB64"/>
  <c i="14" r="F38"/>
  <c i="1" r="BC71"/>
  <c i="8" r="F35"/>
  <c i="1" r="BB61"/>
  <c i="7" r="J34"/>
  <c i="1" r="AW60"/>
  <c i="18" r="J36"/>
  <c i="1" r="AW77"/>
  <c i="6" r="F37"/>
  <c i="1" r="BD59"/>
  <c i="5" r="F37"/>
  <c i="1" r="BD58"/>
  <c i="8" r="J34"/>
  <c i="1" r="AW61"/>
  <c i="18" r="F38"/>
  <c i="1" r="BC77"/>
  <c i="19" r="F37"/>
  <c i="1" r="BD78"/>
  <c i="4" r="F37"/>
  <c i="1" r="BD57"/>
  <c i="15" r="F36"/>
  <c i="1" r="BA72"/>
  <c r="AU68"/>
  <c i="5" r="F35"/>
  <c i="1" r="BB58"/>
  <c i="16" r="F38"/>
  <c i="1" r="BC74"/>
  <c r="BC73"/>
  <c r="AY73"/>
  <c i="12" r="J36"/>
  <c i="1" r="AW67"/>
  <c i="13" r="J36"/>
  <c i="1" r="AW69"/>
  <c i="14" r="J36"/>
  <c i="1" r="AW71"/>
  <c i="18" r="F39"/>
  <c i="1" r="BD77"/>
  <c i="3" r="F37"/>
  <c i="1" r="BD56"/>
  <c i="9" r="F39"/>
  <c i="1" r="BD63"/>
  <c i="13" r="F37"/>
  <c i="1" r="BB69"/>
  <c r="BB68"/>
  <c r="AX68"/>
  <c i="6" r="F35"/>
  <c i="1" r="BB59"/>
  <c i="15" r="F39"/>
  <c i="1" r="BD72"/>
  <c i="3" r="J34"/>
  <c i="1" r="AW56"/>
  <c i="13" r="F38"/>
  <c i="1" r="BC69"/>
  <c r="BC68"/>
  <c r="AY68"/>
  <c i="12" r="F37"/>
  <c i="1" r="BB67"/>
  <c i="12" r="F38"/>
  <c i="1" r="BC67"/>
  <c i="15" r="F37"/>
  <c i="1" r="BB72"/>
  <c i="19" r="F36"/>
  <c i="1" r="BC78"/>
  <c i="9" r="F36"/>
  <c i="1" r="BA63"/>
  <c i="13" r="F36"/>
  <c i="1" r="BA69"/>
  <c r="BA68"/>
  <c r="AW68"/>
  <c i="17" r="F36"/>
  <c i="1" r="BA76"/>
  <c i="19" r="F34"/>
  <c i="1" r="BA78"/>
  <c i="19" r="F35"/>
  <c i="1" r="BB78"/>
  <c i="4" r="J34"/>
  <c i="1" r="AW57"/>
  <c i="11" r="F37"/>
  <c i="1" r="BB66"/>
  <c i="11" r="F38"/>
  <c i="1" r="BC66"/>
  <c i="14" r="F37"/>
  <c i="1" r="BB71"/>
  <c i="8" r="F36"/>
  <c i="1" r="BC61"/>
  <c i="5" r="F36"/>
  <c i="1" r="BC58"/>
  <c i="17" r="F38"/>
  <c i="1" r="BC76"/>
  <c i="12" r="F39"/>
  <c i="1" r="BD67"/>
  <c i="12" r="F36"/>
  <c i="1" r="BA67"/>
  <c i="15" r="J36"/>
  <c i="1" r="AW72"/>
  <c i="15" r="F38"/>
  <c i="1" r="BC72"/>
  <c i="18" r="F37"/>
  <c i="1" r="BB77"/>
  <c i="7" r="F34"/>
  <c i="1" r="BA60"/>
  <c i="11" r="F39"/>
  <c i="1" r="BD66"/>
  <c i="6" r="F34"/>
  <c i="1" r="BA59"/>
  <c i="13" r="F39"/>
  <c i="1" r="BD69"/>
  <c r="BD68"/>
  <c i="7" r="F36"/>
  <c i="1" r="BC60"/>
  <c i="16" r="J36"/>
  <c i="1" r="AW74"/>
  <c i="7" r="F35"/>
  <c i="1" r="BB60"/>
  <c i="17" r="F37"/>
  <c i="1" r="BB76"/>
  <c i="9" r="F38"/>
  <c i="1" r="BC63"/>
  <c i="9" r="F37"/>
  <c i="1" r="BB63"/>
  <c r="AS54"/>
  <c i="8" r="F37"/>
  <c i="1" r="BD61"/>
  <c i="16" r="F37"/>
  <c i="1" r="BB74"/>
  <c r="BB73"/>
  <c r="AX73"/>
  <c i="4" r="F36"/>
  <c i="1" r="BC57"/>
  <c i="19" r="J34"/>
  <c i="1" r="AW78"/>
  <c i="5" r="F34"/>
  <c i="1" r="BA58"/>
  <c i="16" r="F39"/>
  <c i="1" r="BD74"/>
  <c r="BD73"/>
  <c i="11" r="J36"/>
  <c i="1" r="AW66"/>
  <c i="14" r="F36"/>
  <c i="1" r="BA71"/>
  <c i="9" r="J36"/>
  <c i="1" r="AW63"/>
  <c i="4" r="F34"/>
  <c i="1" r="BA57"/>
  <c i="10" r="F39"/>
  <c i="1" r="BD64"/>
  <c i="17" r="F39"/>
  <c i="1" r="BD76"/>
  <c i="6" r="J34"/>
  <c i="1" r="AW59"/>
  <c i="17" r="J36"/>
  <c i="1" r="AW76"/>
  <c i="10" r="F38"/>
  <c i="1" r="BC64"/>
  <c i="10" r="J36"/>
  <c i="1" r="AW64"/>
  <c i="11" r="F36"/>
  <c i="1" r="BA66"/>
  <c i="7" r="F37"/>
  <c i="1" r="BD60"/>
  <c i="3" r="F34"/>
  <c i="1" r="BA56"/>
  <c i="5" r="J34"/>
  <c i="1" r="AW58"/>
  <c i="6" r="F36"/>
  <c i="1" r="BC59"/>
  <c i="16" r="F36"/>
  <c i="1" r="BA74"/>
  <c r="BA73"/>
  <c r="AW73"/>
  <c i="4" r="F35"/>
  <c i="1" r="BB57"/>
  <c i="8" r="F34"/>
  <c i="1" r="BA61"/>
  <c i="14" r="F39"/>
  <c i="1" r="BD71"/>
  <c i="7" l="1" r="P136"/>
  <c r="P90"/>
  <c i="1" r="AU60"/>
  <c i="6" r="P132"/>
  <c i="2" r="R440"/>
  <c i="9" r="T95"/>
  <c i="4" r="T137"/>
  <c i="3" r="P132"/>
  <c r="P90"/>
  <c i="1" r="AU56"/>
  <c i="14" r="R135"/>
  <c r="R95"/>
  <c i="4" r="P137"/>
  <c i="2" r="P440"/>
  <c r="P97"/>
  <c i="1" r="AU55"/>
  <c i="11" r="T135"/>
  <c r="T95"/>
  <c i="3" r="T132"/>
  <c r="T90"/>
  <c i="8" r="P90"/>
  <c i="1" r="AU61"/>
  <c i="16" r="T94"/>
  <c i="6" r="P90"/>
  <c i="1" r="AU59"/>
  <c i="3" r="BK91"/>
  <c r="J91"/>
  <c r="J60"/>
  <c i="13" r="R94"/>
  <c i="6" r="R132"/>
  <c i="4" r="R90"/>
  <c i="9" r="R95"/>
  <c i="11" r="P95"/>
  <c i="1" r="AU66"/>
  <c i="12" r="BK88"/>
  <c r="J88"/>
  <c r="J63"/>
  <c i="16" r="R94"/>
  <c i="7" r="T136"/>
  <c i="8" r="R90"/>
  <c i="17" r="R135"/>
  <c r="R95"/>
  <c i="9" r="P95"/>
  <c i="1" r="AU63"/>
  <c i="3" r="BK132"/>
  <c r="J132"/>
  <c r="J63"/>
  <c i="4" r="P90"/>
  <c i="1" r="AU57"/>
  <c i="5" r="P133"/>
  <c r="P90"/>
  <c i="1" r="AU58"/>
  <c i="14" r="P135"/>
  <c r="P95"/>
  <c i="1" r="AU71"/>
  <c i="4" r="BK137"/>
  <c r="J137"/>
  <c r="J63"/>
  <c i="16" r="P94"/>
  <c i="1" r="AU74"/>
  <c i="14" r="BK135"/>
  <c r="J135"/>
  <c r="J67"/>
  <c i="7" r="R136"/>
  <c r="R90"/>
  <c i="6" r="R90"/>
  <c i="5" r="R90"/>
  <c i="3" r="R132"/>
  <c i="6" r="T132"/>
  <c r="T90"/>
  <c i="8" r="T90"/>
  <c i="17" r="P135"/>
  <c r="P95"/>
  <c i="1" r="AU76"/>
  <c i="4" r="T90"/>
  <c i="5" r="T133"/>
  <c r="T90"/>
  <c i="2" r="T440"/>
  <c r="T97"/>
  <c i="7" r="T90"/>
  <c i="2" r="R98"/>
  <c r="R97"/>
  <c i="3" r="R91"/>
  <c r="R90"/>
  <c i="11" r="BK109"/>
  <c r="J109"/>
  <c r="J65"/>
  <c i="13" r="BK108"/>
  <c r="J108"/>
  <c r="J65"/>
  <c i="19" r="BK86"/>
  <c r="J86"/>
  <c r="J60"/>
  <c i="17" r="BK264"/>
  <c r="J264"/>
  <c r="J70"/>
  <c i="9" r="BK263"/>
  <c r="J263"/>
  <c r="J70"/>
  <c i="16" r="BK256"/>
  <c r="J256"/>
  <c r="J69"/>
  <c i="18" r="BK88"/>
  <c r="J88"/>
  <c r="J63"/>
  <c i="17" r="BK95"/>
  <c r="J95"/>
  <c r="J63"/>
  <c i="15" r="BK88"/>
  <c r="J88"/>
  <c r="J63"/>
  <c i="14" r="BK95"/>
  <c r="J95"/>
  <c i="13" r="J134"/>
  <c r="J67"/>
  <c i="11" r="BK95"/>
  <c r="J95"/>
  <c r="J63"/>
  <c i="9" r="BK95"/>
  <c r="J95"/>
  <c i="8" r="BK90"/>
  <c r="J90"/>
  <c i="7" r="BK90"/>
  <c r="J90"/>
  <c r="J59"/>
  <c i="6" r="BK90"/>
  <c r="J90"/>
  <c r="J59"/>
  <c i="5" r="BK90"/>
  <c r="J90"/>
  <c r="J59"/>
  <c i="4" r="BK90"/>
  <c r="J90"/>
  <c i="2" r="BK97"/>
  <c r="J97"/>
  <c r="J59"/>
  <c i="1" r="AU62"/>
  <c i="9" r="J32"/>
  <c i="1" r="AG63"/>
  <c r="BB62"/>
  <c r="AX62"/>
  <c i="11" r="J35"/>
  <c i="1" r="AV66"/>
  <c r="AT66"/>
  <c i="8" r="J33"/>
  <c i="1" r="AV61"/>
  <c r="AT61"/>
  <c i="19" r="F33"/>
  <c i="1" r="AZ78"/>
  <c i="8" r="F33"/>
  <c i="1" r="AZ61"/>
  <c i="10" r="J32"/>
  <c i="1" r="AG64"/>
  <c i="15" r="F35"/>
  <c i="1" r="AZ72"/>
  <c i="16" r="J35"/>
  <c i="1" r="AV74"/>
  <c r="AT74"/>
  <c i="7" r="J33"/>
  <c i="1" r="AV60"/>
  <c r="AT60"/>
  <c i="14" r="J35"/>
  <c i="1" r="AV71"/>
  <c r="AT71"/>
  <c i="19" r="J33"/>
  <c i="1" r="AV78"/>
  <c r="AT78"/>
  <c r="AU75"/>
  <c i="6" r="J33"/>
  <c i="1" r="AV59"/>
  <c r="AT59"/>
  <c r="BD65"/>
  <c r="BC65"/>
  <c r="AY65"/>
  <c i="12" r="F35"/>
  <c i="1" r="AZ67"/>
  <c i="17" r="F35"/>
  <c i="1" r="AZ76"/>
  <c i="9" r="F35"/>
  <c i="1" r="AZ63"/>
  <c i="4" r="J33"/>
  <c i="1" r="AV57"/>
  <c r="AT57"/>
  <c i="5" r="F33"/>
  <c i="1" r="AZ58"/>
  <c r="BB65"/>
  <c r="AX65"/>
  <c i="8" r="J30"/>
  <c i="1" r="AG61"/>
  <c r="BC62"/>
  <c r="AY62"/>
  <c r="BD62"/>
  <c i="10" r="F35"/>
  <c i="1" r="AZ64"/>
  <c r="BD70"/>
  <c r="BC70"/>
  <c r="AY70"/>
  <c i="14" r="J32"/>
  <c i="1" r="AG71"/>
  <c r="BB70"/>
  <c r="AX70"/>
  <c r="BA70"/>
  <c r="AW70"/>
  <c i="16" r="F35"/>
  <c i="1" r="AZ74"/>
  <c r="AZ73"/>
  <c r="AV73"/>
  <c r="AT73"/>
  <c i="13" r="J35"/>
  <c i="1" r="AV69"/>
  <c r="AT69"/>
  <c i="7" r="F33"/>
  <c i="1" r="AZ60"/>
  <c r="BA62"/>
  <c r="AW62"/>
  <c i="11" r="F35"/>
  <c i="1" r="AZ66"/>
  <c i="15" r="J35"/>
  <c i="1" r="AV72"/>
  <c r="AT72"/>
  <c i="4" r="F33"/>
  <c i="1" r="AZ57"/>
  <c i="13" r="F35"/>
  <c i="1" r="AZ69"/>
  <c r="AZ68"/>
  <c r="AV68"/>
  <c r="AT68"/>
  <c r="AU73"/>
  <c i="2" r="F33"/>
  <c i="1" r="AZ55"/>
  <c r="AU65"/>
  <c i="5" r="J33"/>
  <c i="1" r="AV58"/>
  <c r="AT58"/>
  <c i="6" r="F33"/>
  <c i="1" r="AZ59"/>
  <c i="10" r="J35"/>
  <c i="1" r="AV64"/>
  <c r="AT64"/>
  <c r="BA65"/>
  <c r="AW65"/>
  <c i="12" r="J35"/>
  <c i="1" r="AV67"/>
  <c r="AT67"/>
  <c i="3" r="J33"/>
  <c i="1" r="AV56"/>
  <c r="AT56"/>
  <c i="14" r="F35"/>
  <c i="1" r="AZ71"/>
  <c i="9" r="J35"/>
  <c i="1" r="AV63"/>
  <c r="AT63"/>
  <c r="BB75"/>
  <c r="AX75"/>
  <c i="18" r="F35"/>
  <c i="1" r="AZ77"/>
  <c i="17" r="J35"/>
  <c i="1" r="AV76"/>
  <c r="AT76"/>
  <c r="AU70"/>
  <c i="3" r="F33"/>
  <c i="1" r="AZ56"/>
  <c r="BD75"/>
  <c r="BC75"/>
  <c r="AY75"/>
  <c r="BA75"/>
  <c r="AW75"/>
  <c i="18" r="J35"/>
  <c i="1" r="AV77"/>
  <c r="AT77"/>
  <c i="2" r="J33"/>
  <c i="1" r="AV55"/>
  <c r="AT55"/>
  <c i="4" r="J30"/>
  <c i="1" r="AG57"/>
  <c i="3" l="1" r="BK90"/>
  <c r="J90"/>
  <c i="16" r="BK94"/>
  <c r="J94"/>
  <c r="J63"/>
  <c i="13" r="BK94"/>
  <c r="J94"/>
  <c i="19" r="BK85"/>
  <c r="J85"/>
  <c r="J59"/>
  <c i="1" r="AN71"/>
  <c i="14" r="J63"/>
  <c r="J41"/>
  <c i="1" r="AN64"/>
  <c r="AN63"/>
  <c i="10" r="J41"/>
  <c i="9" r="J63"/>
  <c i="1" r="AN61"/>
  <c i="8" r="J59"/>
  <c i="9" r="J41"/>
  <c i="8" r="J39"/>
  <c i="1" r="AN57"/>
  <c i="4" r="J59"/>
  <c r="J39"/>
  <c i="1" r="AG62"/>
  <c i="3" r="J30"/>
  <c i="1" r="AG56"/>
  <c r="BA54"/>
  <c r="AW54"/>
  <c r="AK30"/>
  <c i="13" r="J32"/>
  <c i="1" r="AG69"/>
  <c r="AG68"/>
  <c r="AN68"/>
  <c r="BD54"/>
  <c r="W33"/>
  <c i="11" r="J32"/>
  <c i="1" r="AG66"/>
  <c i="17" r="J32"/>
  <c i="1" r="AG76"/>
  <c i="12" r="J32"/>
  <c i="1" r="AG67"/>
  <c r="BB54"/>
  <c r="AX54"/>
  <c r="BC54"/>
  <c r="AY54"/>
  <c r="AZ75"/>
  <c r="AV75"/>
  <c r="AT75"/>
  <c i="6" r="J30"/>
  <c i="1" r="AG59"/>
  <c r="AN59"/>
  <c r="AZ70"/>
  <c r="AV70"/>
  <c r="AT70"/>
  <c r="AZ65"/>
  <c r="AV65"/>
  <c r="AT65"/>
  <c i="5" r="J30"/>
  <c i="1" r="AG58"/>
  <c r="AN58"/>
  <c i="7" r="J30"/>
  <c i="1" r="AG60"/>
  <c r="AN60"/>
  <c i="2" r="J30"/>
  <c i="1" r="AG55"/>
  <c i="15" r="J32"/>
  <c i="1" r="AG72"/>
  <c r="AG70"/>
  <c r="AZ62"/>
  <c r="AV62"/>
  <c r="AT62"/>
  <c r="AU54"/>
  <c i="18" r="J32"/>
  <c i="1" r="AG77"/>
  <c r="AN77"/>
  <c i="13" l="1" r="J41"/>
  <c i="3" r="J39"/>
  <c i="12" r="J41"/>
  <c i="3" r="J59"/>
  <c i="13" r="J63"/>
  <c i="18" r="J41"/>
  <c i="17" r="J41"/>
  <c i="1" r="AN76"/>
  <c r="AN70"/>
  <c i="15" r="J41"/>
  <c i="1" r="AN72"/>
  <c i="11" r="J41"/>
  <c i="1" r="AN66"/>
  <c r="AN62"/>
  <c i="7" r="J39"/>
  <c i="6" r="J39"/>
  <c i="5" r="J39"/>
  <c i="2" r="J39"/>
  <c i="1" r="AN55"/>
  <c r="AN67"/>
  <c r="AN69"/>
  <c r="AN56"/>
  <c r="AG75"/>
  <c i="16" r="J32"/>
  <c i="1" r="AG74"/>
  <c r="AG73"/>
  <c r="AN73"/>
  <c r="W30"/>
  <c i="19" r="J30"/>
  <c i="1" r="AG78"/>
  <c r="W31"/>
  <c r="W32"/>
  <c r="AG65"/>
  <c r="AZ54"/>
  <c r="AV54"/>
  <c r="AK29"/>
  <c l="1" r="AN65"/>
  <c r="AN74"/>
  <c i="16" r="J41"/>
  <c i="19" r="J39"/>
  <c i="1" r="AN75"/>
  <c r="AN78"/>
  <c r="AG54"/>
  <c r="AK26"/>
  <c r="AK35"/>
  <c r="AT54"/>
  <c r="W29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<sst xmlns="http://schemas.openxmlformats.org/spreadsheetml/2006/main">
  <si>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</si>
  <si>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</si>
  <si>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</si>
  <si>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</si>
  <si>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</si>
  <si>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{94256169-42cf-408c-afc8-fec770822d7c}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</si>
  <si>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</si>
  <si>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</si>
  <si>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</si>
  <si>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</si>
  <si>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</si>
  <si>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</si>
  <si>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</si>
  <si>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</si>
  <si>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J221109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</si>
  <si>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</si>
  <si>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</si>
  <si>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Nemocnice Bruntál - oprava WC pro veřejnost, WC 1, 2, 3, 5 , 6, 7</t>
  </si>
  <si>
    <t>KSO:</t>
  </si>
  <si>
    <t>8011142</t>
  </si>
  <si>
    <t>CC-CZ:</t>
  </si>
  <si>
    <t>1264</t>
  </si>
  <si>
    <t>Místo:</t>
  </si>
  <si>
    <t>Nemocnice Bruntál, Nádražní 1589/29</t>
  </si>
  <si>
    <t>Datum:</t>
  </si>
  <si>
    <t>9. 11. 2022</t>
  </si>
  <si>
    <t>CZ-CPV:</t>
  </si>
  <si>
    <t>45453100-8</t>
  </si>
  <si>
    <t>CZ-CPA:</t>
  </si>
  <si>
    <t>410028</t>
  </si>
  <si>
    <t>Zadavatel:</t>
  </si>
  <si>
    <t>IČ:</t>
  </si>
  <si>
    <t>00295892</t>
  </si>
  <si>
    <t xml:space="preserve">Město Bruntál, Nádražní 20, Bruntál, 792 01 </t>
  </si>
  <si>
    <t>DIČ:</t>
  </si>
  <si>
    <t/>
  </si>
  <si>
    <t>Uchazeč:</t>
  </si>
  <si>
    <t>Vyplň údaj</t>
  </si>
  <si>
    <t>Projektant:</t>
  </si>
  <si>
    <t>18099980</t>
  </si>
  <si>
    <t xml:space="preserve">Ing. Roman Macoszek, Palackého 368, Vrbno p/Prad. 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</si>
  <si>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</si>
  <si>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</si>
  <si>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</si>
  <si>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</si>
  <si>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</si>
  <si>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</si>
  <si>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</si>
  <si>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</si>
  <si>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</si>
  <si>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</si>
  <si>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</si>
  <si>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</si>
  <si>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</si>
  <si>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</si>
  <si>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</si>
  <si>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</si>
  <si>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</si>
  <si>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</si>
  <si>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</si>
  <si>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</si>
  <si>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</si>
  <si>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</si>
  <si>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</si>
  <si>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</si>
  <si>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</si>
  <si>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</si>
  <si>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</si>
  <si>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</si>
  <si>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</si>
  <si>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</si>
  <si>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</si>
  <si>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</si>
  <si>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</si>
  <si>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</si>
  <si>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</si>
  <si>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</si>
  <si>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</si>
  <si>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</si>
  <si>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</si>
  <si>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</si>
  <si>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</si>
  <si>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</si>
  <si>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</si>
  <si>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</si>
  <si>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</si>
  <si>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část HSV+PSV</t>
  </si>
  <si>
    <t>STA</t>
  </si>
  <si>
    <t>1</t>
  </si>
  <si>
    <t>{91cf739d-db4b-485e-9a5b-e0ce5b4062b2}</t>
  </si>
  <si>
    <t>2</t>
  </si>
  <si>
    <t>SO 02</t>
  </si>
  <si>
    <t>ZTI+UT WC1</t>
  </si>
  <si>
    <t>{fca07e02-a97c-40bc-a4ba-31ad54af3c5c}</t>
  </si>
  <si>
    <t>SO 03</t>
  </si>
  <si>
    <t>ZTI+UT WC2</t>
  </si>
  <si>
    <t>{0e81b2c0-90ad-40e1-9105-1abb10abe3f0}</t>
  </si>
  <si>
    <t>SO 04</t>
  </si>
  <si>
    <t>ZTI+UT WC3</t>
  </si>
  <si>
    <t>{da0aa8af-cbcc-4b10-b634-a3d617cafa16}</t>
  </si>
  <si>
    <t>SO 06</t>
  </si>
  <si>
    <t>ZTI+UT WC5</t>
  </si>
  <si>
    <t>{f6d64cf8-1d64-451e-8ffc-c6d94c3eabee}</t>
  </si>
  <si>
    <t>SO 07</t>
  </si>
  <si>
    <t>ZTI+UT WC6</t>
  </si>
  <si>
    <t>{99d15bff-d14b-428a-a507-e4b1b58e82bf}</t>
  </si>
  <si>
    <t>SO 08</t>
  </si>
  <si>
    <t>ZTI+UT WC7</t>
  </si>
  <si>
    <t>{87302412-bbc9-4b52-89e7-49f61d9c8166}</t>
  </si>
  <si>
    <t>SO 09</t>
  </si>
  <si>
    <t>Elektroinstalace WC1</t>
  </si>
  <si>
    <t>{fc4b6ede-382b-490c-980f-bd594860d59b}</t>
  </si>
  <si>
    <t>01</t>
  </si>
  <si>
    <t>Soupis</t>
  </si>
  <si>
    <t>{47e2b378-3bdf-4a0d-bbaf-85f93b4a3b2a}</t>
  </si>
  <si>
    <t>02</t>
  </si>
  <si>
    <t>Specifikace-ZTI automat napájení pisoárů+ SSNV (systém signalizace nouzového volání WC imobilní)</t>
  </si>
  <si>
    <t>{6b7a113e-5eb0-4d75-8f75-79eb29fa8885}</t>
  </si>
  <si>
    <t>SO 10</t>
  </si>
  <si>
    <t>Elektroinstalace WC2</t>
  </si>
  <si>
    <t>{b47f2beb-9209-4deb-b1d6-5d7e28813c4b}</t>
  </si>
  <si>
    <t>{aad27c8a-6ffd-4933-99cb-fd9be6beb290}</t>
  </si>
  <si>
    <t>{8677bf88-062e-4247-857f-6fc9a95748e4}</t>
  </si>
  <si>
    <t>SO 11</t>
  </si>
  <si>
    <t>Elektroinstalace WC3</t>
  </si>
  <si>
    <t>{300954f6-26a5-4c51-8833-92689c8c10ef}</t>
  </si>
  <si>
    <t>{a15e60ef-7112-4bb3-a564-bce4eace3ecd}</t>
  </si>
  <si>
    <t>SO 13</t>
  </si>
  <si>
    <t>Elektroinstalace WC5</t>
  </si>
  <si>
    <t>{384830e5-34f1-4ceb-8eb6-f36537a2e6b2}</t>
  </si>
  <si>
    <t>elektroinstalace WC5</t>
  </si>
  <si>
    <t>{db0853db-24f8-4aa1-a919-a42a554994d4}</t>
  </si>
  <si>
    <t>{6016413d-35be-4417-bcb0-1396b842fe77}</t>
  </si>
  <si>
    <t>SO 14</t>
  </si>
  <si>
    <t>Elektroinstalace WC6</t>
  </si>
  <si>
    <t>{f2a320c8-d14a-4f2a-b3d2-5654196bfe8c}</t>
  </si>
  <si>
    <t>{edb9c981-a1e4-44f4-93c6-30cdb545e209}</t>
  </si>
  <si>
    <t>SO 15</t>
  </si>
  <si>
    <t>Elektroinstalace WC7</t>
  </si>
  <si>
    <t>{a8fabe83-29b2-47a3-ae9c-c5f87ed01e47}</t>
  </si>
  <si>
    <t>elektroinstalace WC7</t>
  </si>
  <si>
    <t>{47fc87db-de90-406c-b3b7-911248720306}</t>
  </si>
  <si>
    <t>{c7b298c0-33f9-432e-aac1-9be0a147cfa8}</t>
  </si>
  <si>
    <t>VRN</t>
  </si>
  <si>
    <t>Vedlejší rozpočtové náklady - celá stavba</t>
  </si>
  <si>
    <t>VON</t>
  </si>
  <si>
    <t>{112c97b1-f767-4200-8e25-d11dee8af59f}</t>
  </si>
  <si>
    <t>dlazbanova</t>
  </si>
  <si>
    <t>Plocha nové dlažby</t>
  </si>
  <si>
    <t>m2</t>
  </si>
  <si>
    <t>86,026</t>
  </si>
  <si>
    <t>nadobklady</t>
  </si>
  <si>
    <t>Plocha na keramickými obklady po strop</t>
  </si>
  <si>
    <t>145,641</t>
  </si>
  <si>
    <t>KRYCÍ LIST SOUPISU PRACÍ</t>
  </si>
  <si>
    <t>plochaobklad</t>
  </si>
  <si>
    <t>celkem plocha ker. obkladů</t>
  </si>
  <si>
    <t>356,385</t>
  </si>
  <si>
    <t>soklnovy</t>
  </si>
  <si>
    <t>Délka soklu nových místností</t>
  </si>
  <si>
    <t>mb</t>
  </si>
  <si>
    <t>156,82</t>
  </si>
  <si>
    <t>stropnovy</t>
  </si>
  <si>
    <t>Plocha stropů nových půdorysných dispozic WC</t>
  </si>
  <si>
    <t>83,598</t>
  </si>
  <si>
    <t>stropstáv</t>
  </si>
  <si>
    <t>plocha stropu pro otlučení/lešení</t>
  </si>
  <si>
    <t>81,499</t>
  </si>
  <si>
    <t>Objekt:</t>
  </si>
  <si>
    <t>SO 01 - Stavební část HSV+PSV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</si>
  <si>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</si>
  <si>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</si>
  <si>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</si>
  <si>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</si>
  <si>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</si>
  <si>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</si>
  <si>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</si>
  <si>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</si>
  <si>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</si>
  <si>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</si>
  <si>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</si>
  <si>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</si>
  <si>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</si>
  <si>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</si>
  <si>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</si>
  <si>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</si>
  <si>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</si>
  <si>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</si>
  <si>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</si>
  <si>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</si>
  <si>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</si>
  <si>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</si>
  <si>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</si>
  <si>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</si>
  <si>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</si>
  <si>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</si>
  <si>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</si>
  <si>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</si>
  <si>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</si>
  <si>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</si>
  <si>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</si>
  <si>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</si>
  <si>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</si>
  <si>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</si>
  <si>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</si>
  <si>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</si>
  <si>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</si>
  <si>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</si>
  <si>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</si>
  <si>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</si>
  <si>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</si>
  <si>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</si>
  <si>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317944321</t>
  </si>
  <si>
    <t>Válcované nosníky dodatečně osazované do připravených otvorů bez zazdění hlav do č. 12</t>
  </si>
  <si>
    <t>t</t>
  </si>
  <si>
    <t>CS ÚRS 2022 02</t>
  </si>
  <si>
    <t>4</t>
  </si>
  <si>
    <t>519351052</t>
  </si>
  <si>
    <t>Online PSC</t>
  </si>
  <si>
    <t>https://podminky.urs.cz/item/CS_URS_2022_02/317944321</t>
  </si>
  <si>
    <t>6</t>
  </si>
  <si>
    <t>Úpravy povrchů, podlahy a osazování výplní</t>
  </si>
  <si>
    <t>611131101</t>
  </si>
  <si>
    <t>Podkladní a spojovací vrstva vnitřních omítaných ploch cementový postřik nanášený ručně celoplošně stropů</t>
  </si>
  <si>
    <t>1896239808</t>
  </si>
  <si>
    <t>https://podminky.urs.cz/item/CS_URS_2022_02/611131101</t>
  </si>
  <si>
    <t>VV</t>
  </si>
  <si>
    <t>WC 1 - 1. PP</t>
  </si>
  <si>
    <t>"m.č. 001"1,8*4,1</t>
  </si>
  <si>
    <t>"m.č. 002"1,85*1,75</t>
  </si>
  <si>
    <t>"m.č. 003"1,85*1,8</t>
  </si>
  <si>
    <t>"m.č. 004"1,35*0,85</t>
  </si>
  <si>
    <t>Mezisoučet</t>
  </si>
  <si>
    <t>WC 2 - 1. NP</t>
  </si>
  <si>
    <t>"m.č. 101"1,45*1,75</t>
  </si>
  <si>
    <t>"m.č. 102"0,85*1,25</t>
  </si>
  <si>
    <t>"m.č. 103"1,8*4,1</t>
  </si>
  <si>
    <t>"m.č. 104"1,85*1,75</t>
  </si>
  <si>
    <t>"m.č. 105"1,85*1,8</t>
  </si>
  <si>
    <t>"m.č. 106"1,35*0,85</t>
  </si>
  <si>
    <t>WC 3 - 2. NP</t>
  </si>
  <si>
    <t>"m.č. 201"1,75*2,24</t>
  </si>
  <si>
    <t>"m.č. 202"1,25*0,85</t>
  </si>
  <si>
    <t>"m.č. 203"1,75*2,1</t>
  </si>
  <si>
    <t>"m.č. 204"1,25*0,85</t>
  </si>
  <si>
    <t>WC 5 - 2. NP</t>
  </si>
  <si>
    <t>"m.č. 209"1,85*1,8</t>
  </si>
  <si>
    <t>"m.č. 210"1,85*1,75</t>
  </si>
  <si>
    <t>"m.č. 211"1,35*0,85</t>
  </si>
  <si>
    <t>"m.č. 212"1,8*4,1</t>
  </si>
  <si>
    <t>WC 6 - 2. NP</t>
  </si>
  <si>
    <t>"m.č. 213"2,68*1,475</t>
  </si>
  <si>
    <t>"m.č. 214"0,85*1,25</t>
  </si>
  <si>
    <t>"m.č. 215"0,85*1,25</t>
  </si>
  <si>
    <t>"m.č. 216"1,73*1,65</t>
  </si>
  <si>
    <t>"m.č. 217"0,85*1,235</t>
  </si>
  <si>
    <t>WC 7 - 3. NP</t>
  </si>
  <si>
    <t>"m.č. 301"1,85*1,75</t>
  </si>
  <si>
    <t>"m.č. 302"1,85*1,75</t>
  </si>
  <si>
    <t>"m.č. 303"1,35*0,85</t>
  </si>
  <si>
    <t>"m.č. 304"1,8*4,1</t>
  </si>
  <si>
    <t>Součet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</si>
  <si>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</si>
  <si>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</si>
  <si>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1151836537</t>
  </si>
  <si>
    <t>https://podminky.urs.cz/item/CS_URS_2022_02/611321141</t>
  </si>
  <si>
    <t>611321191</t>
  </si>
  <si>
    <t>Omítka vápenocementová vnitřních ploch nanášená ručně Příplatek k cenám za každých dalších i započatých 5 mm tloušťky omítky přes 10 mm stropů</t>
  </si>
  <si>
    <t>-69809891</t>
  </si>
  <si>
    <t>https://podminky.urs.cz/item/CS_URS_2022_02/611321191</t>
  </si>
  <si>
    <t>stropnovy*2</t>
  </si>
  <si>
    <t>5</t>
  </si>
  <si>
    <t>612131101</t>
  </si>
  <si>
    <t>Podkladní a spojovací vrstva vnitřních omítaných ploch cementový postřik nanášený ručně celoplošně stěn</t>
  </si>
  <si>
    <t>1907200475</t>
  </si>
  <si>
    <t>https://podminky.urs.cz/item/CS_URS_2022_02/612131101</t>
  </si>
  <si>
    <t>pod keramický obklad</t>
  </si>
  <si>
    <t>WC 1 - 1.PP</t>
  </si>
  <si>
    <t xml:space="preserve"> "m.č. 001"(4,1+1,8)*2*2,25-0,9*1,97+0,9*0,15</t>
  </si>
  <si>
    <t>"m.č. 002"(1,85*1,75)*2*2,25-2*0,8*1,97</t>
  </si>
  <si>
    <t>"m.č. 003"(1,85+1,8)*2*2,25-0,8*1,97-0,6*1,97</t>
  </si>
  <si>
    <t>"m.č. 004"(1,35+0,85)*2*2,25-0,6*1,97+0,85*0,15</t>
  </si>
  <si>
    <t>WC 2 - 1.NP</t>
  </si>
  <si>
    <t>"m.č. 101"(1,45+1,75)*2*2,25-2*0,6*1,97</t>
  </si>
  <si>
    <t>"m.č. 102"(0,85+1,25)*2*2,25-0,6*1,97+0,85*0,15</t>
  </si>
  <si>
    <t>"m.č. 103"(4,1+1,8)*2*2,25-0,9*1,97+0,9*0,15</t>
  </si>
  <si>
    <t>"m.č. 104" (1,85+1,75)*2*2,25-2*0,8*1,97</t>
  </si>
  <si>
    <t>"m.č. 105"(1,85+1,8)*2*2,25-0,8*1,97-0,6*1,97</t>
  </si>
  <si>
    <t>"m.č 106"(1,35+0,85)*2-0,6*1,97+0,85*0,15</t>
  </si>
  <si>
    <t>WC 3 - 2.NP</t>
  </si>
  <si>
    <t>"m.č. 201"(1,75+2,24)*2*2,25-0,6*1,97*2</t>
  </si>
  <si>
    <t>"m.č. 202,204"((0,85+1,25)*2*2,25-0,6*1,97+0,85*0,15)*2</t>
  </si>
  <si>
    <t>"m.č. 203"(1,75+2,1)*2*2,25-0,6*1,97*2</t>
  </si>
  <si>
    <t>WC 5 - 2.NP</t>
  </si>
  <si>
    <t>"m.č. 209"(1,85+1,8)*2*2,25-2*0,8*1,97</t>
  </si>
  <si>
    <t>"m.č. 210"(1,85+1,75)*2*2,25-0,6*1,97-0,8*1,97</t>
  </si>
  <si>
    <t>"m.č. 211"(1,35+0,85)*2*2,25-0,6*1,97+0,85*0,15</t>
  </si>
  <si>
    <t>"m.č. 212"(1,8+4,1)*2*2,25-0,9*1,97+0,90*0,15</t>
  </si>
  <si>
    <t>WC 6 - 2.NP</t>
  </si>
  <si>
    <t>"m.č. 213"(2,68+1,475)*2*2,25-3*0,6*1,97</t>
  </si>
  <si>
    <t>"m.č. 214,215"((0,85+1,25)*2*2,25-0,6*1,97+0,85*0,15)*2</t>
  </si>
  <si>
    <t>"m.č. 216"(1,73+1,6)*2*2,25-0,6*1,97</t>
  </si>
  <si>
    <t>"m.č. 217"(0,85+1,235)*2*2,25-0,6*1,97+0,85*0,15</t>
  </si>
  <si>
    <t>WC 7 - 3.NP</t>
  </si>
  <si>
    <t>"m.č. 301"(1,85+1,75)*2*2,25-2*0,8*1,97</t>
  </si>
  <si>
    <t>"m.č. 302"(1,85+1,75)*2*2,25-0,6*1,97-0,8*1,97</t>
  </si>
  <si>
    <t>"m.č. 303"(1,35+0,85)*2*2,25-0,6*1,97+0,85*0,15</t>
  </si>
  <si>
    <t>"m.č. 304"(1,8+4,1)*2*2,25-0,9*1,97+0,9*0,15</t>
  </si>
  <si>
    <t>1942654395</t>
  </si>
  <si>
    <t>nad keramickými obklady po strop</t>
  </si>
  <si>
    <t xml:space="preserve"> "m.č. 001"(4,1+1,8)*2*1,0</t>
  </si>
  <si>
    <t>"m.č. 002"(1,85*1,75)*2*1,0</t>
  </si>
  <si>
    <t>"m.č. 003"(1,85+1,8)*2*1,0</t>
  </si>
  <si>
    <t>"m.č. 004"(1,35+0,85)*2*1,0</t>
  </si>
  <si>
    <t>"m.č. 101"(1,45+1,75)*2*0,75</t>
  </si>
  <si>
    <t>"m.č. 102"(0,85+1,25)*2*0,75</t>
  </si>
  <si>
    <t>"m.č. 103"(4,1+1,8)*2*0,75</t>
  </si>
  <si>
    <t>"m.č. 104"(1,85+1,75)*2*0,75</t>
  </si>
  <si>
    <t>"m.č. 105"(1,85+1,8)*2*0,75</t>
  </si>
  <si>
    <t>"m.č. 106"(1,35+0,85)*2*0,75</t>
  </si>
  <si>
    <t>"m.č. 201"(1,75+2,24)*2*0,75</t>
  </si>
  <si>
    <t>"m.č. 202,204"((0,85+1,25)*2*0,75)*2</t>
  </si>
  <si>
    <t>"m.č. 203"(1,75+2,1)*2*0,75</t>
  </si>
  <si>
    <t>"m.č. 209"(1,85+1,8)*2*0,75</t>
  </si>
  <si>
    <t>"m.č. 210"(1,85+1,75)*2*0,75</t>
  </si>
  <si>
    <t>"m.č. 211"(1,35+0,85)*2*0,75</t>
  </si>
  <si>
    <t>"m.č. 212"(1,8+4,1)*2*0,75</t>
  </si>
  <si>
    <t>"m.č. 213"(2,68+1,475)*2*0,75</t>
  </si>
  <si>
    <t>"m.č. 214,215"((0,85+1,25)*2*0,75)*2</t>
  </si>
  <si>
    <t>"m.č. 216"(1,73+1,6)*2*0,75</t>
  </si>
  <si>
    <t>"m.č. 217"(0,85+1,235)*2*0,75</t>
  </si>
  <si>
    <t>"m.č. 301"(1,85+1,75)*2*0,75</t>
  </si>
  <si>
    <t>"m.č. 302"(1,85+1,75)*2*0,75</t>
  </si>
  <si>
    <t>"m.č. 303"(1,35+0,85)*2*0,75</t>
  </si>
  <si>
    <t>"m.č. 304"(1,8+4,1)*2*0,75</t>
  </si>
  <si>
    <t>7</t>
  </si>
  <si>
    <t>612321121</t>
  </si>
  <si>
    <t>Omítka vápenocementová vnitřních ploch nanášená ručně jednovrstvá, tloušťky do 10 mm hladká svislých konstrukcí stěn</t>
  </si>
  <si>
    <t>1802621917</t>
  </si>
  <si>
    <t>https://podminky.urs.cz/item/CS_URS_2022_02/612321121</t>
  </si>
  <si>
    <t>8</t>
  </si>
  <si>
    <t>612321141</t>
  </si>
  <si>
    <t>Omítka vápenocementová vnitřních ploch nanášená ručně dvouvrstvá, tloušťky jádrové omítky do 10 mm a tloušťky štuku do 3 mm štuková svislých konstrukcí stěn</t>
  </si>
  <si>
    <t>1370645669</t>
  </si>
  <si>
    <t>https://podminky.urs.cz/item/CS_URS_2022_02/612321141</t>
  </si>
  <si>
    <t>9</t>
  </si>
  <si>
    <t>612321191</t>
  </si>
  <si>
    <t>Omítka vápenocementová vnitřních ploch nanášená ručně Příplatek k cenám za každých dalších i započatých 5 mm tloušťky omítky přes 10 mm stěn</t>
  </si>
  <si>
    <t>1246762884</t>
  </si>
  <si>
    <t>https://podminky.urs.cz/item/CS_URS_2022_02/612321191</t>
  </si>
  <si>
    <t>plochaobklad*2</t>
  </si>
  <si>
    <t>10</t>
  </si>
  <si>
    <t>-799631692</t>
  </si>
  <si>
    <t>nadobklady*2</t>
  </si>
  <si>
    <t>11</t>
  </si>
  <si>
    <t>631311121</t>
  </si>
  <si>
    <t>Doplnění dosavadních mazanin prostým betonem s dodáním hmot, bez potěru, plochy jednotlivě do 1 m2 a tl. do 80 mm</t>
  </si>
  <si>
    <t>m3</t>
  </si>
  <si>
    <t>1863714133</t>
  </si>
  <si>
    <t>https://podminky.urs.cz/item/CS_URS_2022_02/631311121</t>
  </si>
  <si>
    <t>zaplnění rýhy po vybourání prahu ocel. zárubní</t>
  </si>
  <si>
    <t>"WC 1 - 1.pp" (2*0,8+0,9+0,6+2*0,6)*0,15*0,06</t>
  </si>
  <si>
    <t>"WC 2 - 1.np" (0,6+2*0,8+0,8+0,6+0,6+0,9+0,6)*0,15*0,06</t>
  </si>
  <si>
    <t>"WC 3 - 2.np" (0,6*2+2*0,6)*0,15*0,06</t>
  </si>
  <si>
    <t>"WC 5 - 2.np" (2*0,8+2*0,6+0,6+0,9)*0,15*0,06</t>
  </si>
  <si>
    <t>"WC 6 - 2.np" (2*0,6+2*0,6+0,6)*0,15*0,06</t>
  </si>
  <si>
    <t>"WC 7 - 3.np" (2*0,8+2*0,6+0,6+0,9)*0,15*0,06</t>
  </si>
  <si>
    <t>12</t>
  </si>
  <si>
    <t>632451441</t>
  </si>
  <si>
    <t>Doplnění cementového potěru na mazaninách a betonových podkladech (s dodáním hmot), hlazeného dřevěným nebo ocelovým hladítkem, plochy jednotlivě do 1 m2 a tl. přes 30 do 40 mm</t>
  </si>
  <si>
    <t>-1088043276</t>
  </si>
  <si>
    <t>https://podminky.urs.cz/item/CS_URS_2022_02/632451441</t>
  </si>
  <si>
    <t>"WC 1 - 1.pp" (2*0,8+0,9+0,6+2*0,6)*0,15</t>
  </si>
  <si>
    <t>"WC 2 - 1.np" (0,6+2*0,8+0,8+0,6+0,6+0,9+0,6)*0,15</t>
  </si>
  <si>
    <t>"WC 3 - 2.np" (0,6*2+2*0,6)*0,15</t>
  </si>
  <si>
    <t>"WC 5 - 2.np" (2*0,8+2*0,6+0,6+0,9)*0,15</t>
  </si>
  <si>
    <t>"WC 6 - 2.np" (2*0,6+2*0,6+0,6)*0,15</t>
  </si>
  <si>
    <t>"WC 7 - 3.np" (2*0,8+2*0,6+0,6+0,9)*0,15</t>
  </si>
  <si>
    <t>13</t>
  </si>
  <si>
    <t>642944121</t>
  </si>
  <si>
    <t>Osazení ocelových dveřních zárubní lisovaných nebo z úhelníků dodatečně s vybetonováním prahu, plochy do 2,5 m2</t>
  </si>
  <si>
    <t>kus</t>
  </si>
  <si>
    <t>-638522611</t>
  </si>
  <si>
    <t>https://podminky.urs.cz/item/CS_URS_2022_02/642944121</t>
  </si>
  <si>
    <t>"WC 1 - 1.pp" 4</t>
  </si>
  <si>
    <t>"WC 2 - 1.np" 6</t>
  </si>
  <si>
    <t>"WC 3 - 2.np" 4</t>
  </si>
  <si>
    <t>"WC 5 - 2.np" 4</t>
  </si>
  <si>
    <t>"WC 6 - 2.np" 5</t>
  </si>
  <si>
    <t>"WC 7 - 3.np" 4</t>
  </si>
  <si>
    <t>14</t>
  </si>
  <si>
    <t>M</t>
  </si>
  <si>
    <t>55331480</t>
  </si>
  <si>
    <t>zárubeň jednokřídlá ocelová pro zdění tl stěny 75-100mm rozměru 600/1970, 2100mm</t>
  </si>
  <si>
    <t>759289426</t>
  </si>
  <si>
    <t>P</t>
  </si>
  <si>
    <t>Poznámka k položce:_x000d_
YH, YH s drážkou, YZP</t>
  </si>
  <si>
    <t>vč. těsnění PVC základní barva šedá</t>
  </si>
  <si>
    <t>"WC 1 - 1.pp" 1</t>
  </si>
  <si>
    <t>"WC 2 - 1.np" 2</t>
  </si>
  <si>
    <t>"WC 3 - 2.np" 2</t>
  </si>
  <si>
    <t>"WC 5 - 2.np" 1</t>
  </si>
  <si>
    <t>"WC 6 - 2.np" 3</t>
  </si>
  <si>
    <t>"WC 7 - 3.np" 1</t>
  </si>
  <si>
    <t>55331482</t>
  </si>
  <si>
    <t>zárubeň jednokřídlá ocelová pro zdění tl stěny 75-100mm rozměru 800/1970, 2100mm</t>
  </si>
  <si>
    <t>1111898654</t>
  </si>
  <si>
    <t>"WC 2 - 1.np" 1</t>
  </si>
  <si>
    <t>16</t>
  </si>
  <si>
    <t>55331485</t>
  </si>
  <si>
    <t>zárubeň jednokřídlá ocelová pro zdění tl stěny 110-150mm rozměru 600/1970, 2100mm</t>
  </si>
  <si>
    <t>2071002881</t>
  </si>
  <si>
    <t>"WC 6 - 2.np" 2</t>
  </si>
  <si>
    <t>17</t>
  </si>
  <si>
    <t>55331487</t>
  </si>
  <si>
    <t>zárubeň jednokřídlá ocelová pro zdění tl stěny 110-150mm rozměru 800/1970, 2100mm</t>
  </si>
  <si>
    <t>-1191265673</t>
  </si>
  <si>
    <t>"WC 7 - 3.np" 2</t>
  </si>
  <si>
    <t>18</t>
  </si>
  <si>
    <t>55331488</t>
  </si>
  <si>
    <t>zárubeň jednokřídlá ocelová pro zdění tl stěny 110-150mm rozměru 900/1970, 2100mm</t>
  </si>
  <si>
    <t>-1580620471</t>
  </si>
  <si>
    <t>Ostatní konstrukce a práce, bourání</t>
  </si>
  <si>
    <t>19</t>
  </si>
  <si>
    <t>949101111</t>
  </si>
  <si>
    <t>Lešení pomocné pracovní pro objekty pozemních staveb pro zatížení do 150 kg/m2, o výšce lešeňové podlahy do 1,9 m</t>
  </si>
  <si>
    <t>638784836</t>
  </si>
  <si>
    <t>https://podminky.urs.cz/item/CS_URS_2022_02/949101111</t>
  </si>
  <si>
    <t>"WC 1 - 1.pp" 1,8*2,75+1,85*1,75+1,85*1,8+1,35*0,85+2*0,85*1,25</t>
  </si>
  <si>
    <t>"WC 2 - 1.np" 1,45*1,75+1,8*2,75+1,85*1,75+1,85*1,8+1,35*0,85+1,8*1,25</t>
  </si>
  <si>
    <t>"WC 3 - 2.np" 1,75*2,24+2*1,25*0,85+1,75*2,1</t>
  </si>
  <si>
    <t>"WC 5 - 2.np" 1,85*1,8+1,8*2,75+2*0,85*1,25+1,35*0,85+1,85*1,75</t>
  </si>
  <si>
    <t>"WC 6 - 2.np" 2*0,85*1,25+2,68*1,475+0,85*1,235+1,73*1,635</t>
  </si>
  <si>
    <t>"WC 7 - 3.np" 1,85*1,8+1,8*2,75+2*0,85*1,25+1,35*0,85+1,85*1,75</t>
  </si>
  <si>
    <t>20</t>
  </si>
  <si>
    <t>-883280747</t>
  </si>
  <si>
    <t>952902031</t>
  </si>
  <si>
    <t>Čištění budov při provádění oprav a udržovacích prací podlah hladkých omytím</t>
  </si>
  <si>
    <t>469868258</t>
  </si>
  <si>
    <t>https://podminky.urs.cz/item/CS_URS_2022_02/952902031</t>
  </si>
  <si>
    <t>22</t>
  </si>
  <si>
    <t>952902321</t>
  </si>
  <si>
    <t>Čištění budov při provádění oprav a udržovacích prací stěn stíráním, výšky přes 2m</t>
  </si>
  <si>
    <t>-951247494</t>
  </si>
  <si>
    <t>https://podminky.urs.cz/item/CS_URS_2022_02/952902321</t>
  </si>
  <si>
    <t>23</t>
  </si>
  <si>
    <t>962031132</t>
  </si>
  <si>
    <t>Bourání příček z cihel, tvárnic nebo příčkovek z cihel pálených, plných nebo dutých na maltu vápennou nebo vápenocementovou, tl. do 100 mm</t>
  </si>
  <si>
    <t>-1069004115</t>
  </si>
  <si>
    <t>https://podminky.urs.cz/item/CS_URS_2022_02/962031132</t>
  </si>
  <si>
    <t>vybourání vnitřních dispozic stávajících WC / cihla plná nebo dutá</t>
  </si>
  <si>
    <t>"WC 1 - 1.pp" 1,8*3,25+1,25*3,25-2*0,7*2,0</t>
  </si>
  <si>
    <t>"WC 2 - 1.np" 1,8*3,25-0,9*2,0-0,7*2,0</t>
  </si>
  <si>
    <t>"WC 5 - 2.np" 1,8*3,25+1,25*3,25-2*0,7*2,0</t>
  </si>
  <si>
    <t>"WC 7 - 3.np" 1,8*3,25+1,25*3,25-2*0,7*2,0</t>
  </si>
  <si>
    <t>24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</si>
  <si>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</si>
  <si>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</si>
  <si>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1270222649</t>
  </si>
  <si>
    <t>https://podminky.urs.cz/item/CS_URS_2022_02/967031732</t>
  </si>
  <si>
    <t>"WC 1"0,15*2,0*2+0,15*2,0</t>
  </si>
  <si>
    <t>"WC 2"0,15*2,0</t>
  </si>
  <si>
    <t>"WC 5"0,15*2,0*2</t>
  </si>
  <si>
    <t>25</t>
  </si>
  <si>
    <t>967031733</t>
  </si>
  <si>
    <t>Přisekání (špicování) plošné nebo rovných ostění zdiva z cihel pálených plošné, na maltu vápennou nebo vápenocementovou, tl. na maltu vápennou nebo vápenocementovou, tl. do 150 mm</t>
  </si>
  <si>
    <t>464861737</t>
  </si>
  <si>
    <t>https://podminky.urs.cz/item/CS_URS_2022_02/967031733</t>
  </si>
  <si>
    <t>"WC 7"0,15*2,0+0,15*2,0</t>
  </si>
  <si>
    <t>26</t>
  </si>
  <si>
    <t>968072455</t>
  </si>
  <si>
    <t>Vybourání kovových rámů oken s křídly, dveřních zárubní, vrat, stěn, ostění nebo obkladů dveřních zárubní, plochy do 2 m2</t>
  </si>
  <si>
    <t>-638514291</t>
  </si>
  <si>
    <t>https://podminky.urs.cz/item/CS_URS_2022_02/968072455</t>
  </si>
  <si>
    <t>vč. nákladů na vyvěšení křídel</t>
  </si>
  <si>
    <t>"WC 1 - 1.pp" 2*0,8*1,97+0,8*1,97+0,6*1,97+2*0,6*1,97</t>
  </si>
  <si>
    <t>"WC 2 - 1.np" 0,6*1,97+2*0,8*1,97+0,8*1,97+0,6*1,97+0,6*1,97+0,8*1,97+0,6*1,97</t>
  </si>
  <si>
    <t>"WC 3 - 2.np" 0,6*1,97*2+2*0,6*1,97</t>
  </si>
  <si>
    <t>"WC 5 - 2.np" 2*0,8*1,97+2*0,6*1,97+0,6*1,97+0,8*1,97</t>
  </si>
  <si>
    <t>"WC 6 - 2.np" 2*0,6*1,97+2*0,6*1,97+0,6*1,97</t>
  </si>
  <si>
    <t>"WC 7 - 3.np" 2*0,8*1,97+2*0,6*1,97+0,6*1,97+0,8*1,97</t>
  </si>
  <si>
    <t>27</t>
  </si>
  <si>
    <t>971033431</t>
  </si>
  <si>
    <t>Vybourání otvorů ve zdivu základovém nebo nadzákladovém z cihel, tvárnic, příčkovek z cihel pálených na maltu vápennou nebo vápenocementovou plochy do 0,25 m2, tl. do 150 mm</t>
  </si>
  <si>
    <t>-1971922341</t>
  </si>
  <si>
    <t>https://podminky.urs.cz/item/CS_URS_2022_02/971033431</t>
  </si>
  <si>
    <t>"WC 6 vel. 500/500 mm pro VZT" 2</t>
  </si>
  <si>
    <t>28</t>
  </si>
  <si>
    <t>977311112</t>
  </si>
  <si>
    <t>Řezání stávajících betonových mazanin bez vyztužení hloubky přes 50 do 100 mm</t>
  </si>
  <si>
    <t>m</t>
  </si>
  <si>
    <t>-1416934043</t>
  </si>
  <si>
    <t>https://podminky.urs.cz/item/CS_URS_2022_02/977311112</t>
  </si>
  <si>
    <t>rozpojení a zarovnání stávajících bet. podkladů při vybourání ocel stáv. zárubní</t>
  </si>
  <si>
    <t>"WC 1 - 1.pp" 2*0,8+0,8+0,6+2*0,6</t>
  </si>
  <si>
    <t>"WC 2 - 1.np" 0,6+2*0,8+0,8+0,6+0,6+0,8+0,6</t>
  </si>
  <si>
    <t>"WC 3 - 2.np" 0,6*2+2*0,6</t>
  </si>
  <si>
    <t>"WC 5 - 2.np" 2*0,8+2*0,6+0,6+0,8</t>
  </si>
  <si>
    <t>"WC 6 - 2.np" 2*0,6+2*0,6+0,6</t>
  </si>
  <si>
    <t>"WC 7 - 3.np" 2*0,8+2*0,6+0,6+0,8</t>
  </si>
  <si>
    <t>"r-II. řez" 23,6</t>
  </si>
  <si>
    <t>29</t>
  </si>
  <si>
    <t>977332112.R</t>
  </si>
  <si>
    <t>Řezání ve stěnách z cihel, hl. do 50 mm</t>
  </si>
  <si>
    <t>160374530</t>
  </si>
  <si>
    <t>Poznámka k položce:_x000d_
Odřezání zdiva příček, aby nedošlo bouráním k narušení ponechávaných příček.</t>
  </si>
  <si>
    <t>rozpojení bouraných příček tl. 100 mm</t>
  </si>
  <si>
    <t>"WC 1 - 1.pp" 3,25*2*3</t>
  </si>
  <si>
    <t>"WC 2 - 1.np" 3,0*2*2</t>
  </si>
  <si>
    <t>"WC 5 - 2.np" 3,0*2*3</t>
  </si>
  <si>
    <t>"WC 7 - 3.np" 3,0*2*3</t>
  </si>
  <si>
    <t>30</t>
  </si>
  <si>
    <t>977332113.R</t>
  </si>
  <si>
    <t>Řezání ve stěnách z cihel, hl. do 100 mm</t>
  </si>
  <si>
    <t>1282190968</t>
  </si>
  <si>
    <t>rozpojení bouraných příček tl. 150 mm</t>
  </si>
  <si>
    <t>"WC 1 - 1.pp" 2,0*2*2+2,0*2</t>
  </si>
  <si>
    <t>"WC 2 - 1.np" 2,0*2</t>
  </si>
  <si>
    <t>"WC 5 - 2.np" 2,0*2*2</t>
  </si>
  <si>
    <t>"WC 6 - 2.np, VZT" 0,5*4*2</t>
  </si>
  <si>
    <t>"WC 7 - 3.np" 2,0*2+2,0*2</t>
  </si>
  <si>
    <t>31</t>
  </si>
  <si>
    <t>978011191</t>
  </si>
  <si>
    <t>Otlučení vápenných nebo vápenocementových omítek vnitřních ploch stropů, v rozsahu přes 50 do 100 %</t>
  </si>
  <si>
    <t>-1549492830</t>
  </si>
  <si>
    <t>https://podminky.urs.cz/item/CS_URS_2022_02/978011191</t>
  </si>
  <si>
    <t>požadavek na kompletní otlučení pro novou štuk. strop</t>
  </si>
  <si>
    <t>32</t>
  </si>
  <si>
    <t>978013191</t>
  </si>
  <si>
    <t>Otlučení vápenných nebo vápenocementových omítek vnitřních ploch stěn s vyškrabáním spar, s očištěním zdiva, v rozsahu přes 50 do 100 %</t>
  </si>
  <si>
    <t>48756779</t>
  </si>
  <si>
    <t>https://podminky.urs.cz/item/CS_URS_2022_02/978013191</t>
  </si>
  <si>
    <t>otlučení stěn nad obkladem 1,25 (pro sv. v. 3,25 m), 1,0 (pro sv. v. 3,00 m)</t>
  </si>
  <si>
    <t>"WC 1 - 1.pp" (1,8+2,75)*2*1,25+(1,85+1,75)*2*1,25+(1,85+1,8)*2*1,25+(1,35+0,85)*2*1,25+(0,85+1,25)*2*1,25*2</t>
  </si>
  <si>
    <t>"WC 2 - 1.np" (1,45+1,75)*2*1,00+(1,8+2,75)*2*1,00+(1,85+1,75)*2*1,00+(1,85+1,8)*2*1,00+(1,35+0,85)*2*1,00+(1,8+1,25)*2*1,00</t>
  </si>
  <si>
    <t>"WC 3 - 2.np" (1,75+2,24)*2*1,00+2*(1,25+0,85)*2*1,00+(1,75+2,1)*2*1,00</t>
  </si>
  <si>
    <t>"WC 5 - 2.np" (1,85+1,8)*2*1,00+(1,8+2,75)*2*1,00+(0,85+1,25)*2*1,00*2+(1,35+0,85)*2*1,00+(1,85+1,75)*2*1,00</t>
  </si>
  <si>
    <t>"WC 6 - 2.np" 2*(0,85+1,25)*2*1,00+(2,68+1,475)*2*1,00+(0,85*1,235)*2*1,00+(1,73+1,635)*2*1,00</t>
  </si>
  <si>
    <t>"WC 7 - 3.np" (1,85+1,8)*2*1,00+(1,8+2,75)*2*1,00+2*(0,85+1,25)*2*1,00+(1,35+0,85)*2*1,00+(1,85+1,75)*2*1,00</t>
  </si>
  <si>
    <t>33</t>
  </si>
  <si>
    <t>978059541</t>
  </si>
  <si>
    <t>Odsekání obkladů stěn včetně otlučení podkladní omítky až na zdivo z obkládaček vnitřních, z jakýchkoliv materiálů, plochy přes 1 m2</t>
  </si>
  <si>
    <t>322138051</t>
  </si>
  <si>
    <t>https://podminky.urs.cz/item/CS_URS_2022_02/978059541</t>
  </si>
  <si>
    <t xml:space="preserve">odsekání vnitř. ker. obkladů, vč. otlučení podkladní omítky až na zdivo (v. obkl. 2,0 m) </t>
  </si>
  <si>
    <t>"WC 1 - 1.pp" (1,8+2,75)*2*2,0+(1,85+1,75)*2*2,0+(1,85+1,8)*2*2,0+(1,35+0,85)*2*2,0+(0,85+1,25)*2*2,0*2</t>
  </si>
  <si>
    <t>"odpočet plochy otvorů dveří WC 1 - 1.pp" -(2*0,9*2,0+2*0,9*2,0+2*0,7*2,0+4*0,7*2,0)</t>
  </si>
  <si>
    <t>"WC 2 - 1.np" (1,45+1,75)*2*2,0+(1,8+2,75)*2*2,0+(1,85+1,75)*2*2,0+(1,85+1,8)*2*2,0+(1,35+0,85)*2*2,0+(1,8+1,25)*2*2,0</t>
  </si>
  <si>
    <t>"odpočet plochy otvorů dveří WC 2 - 1.np" -(0,7*2,0+2*0,9*2,0+2*0,9*2,0+2*0,7*2,0+2*0,7*2,0+2*0,9*2,0+2*0,7*2,0)</t>
  </si>
  <si>
    <t>"WC 3 - 2.np" (1,75+2,24)*2*2,0+2*(1,25+0,85)*2*2,0+(1,75+2,1)*2*2,0</t>
  </si>
  <si>
    <t>"odpočet plochy otvorů dveří WC 3 - 2.np" -(2*0,7*2,0+4*0,7*2,0)</t>
  </si>
  <si>
    <t>"WC 5 - 2.np" (1,85+1,8)*2*2,0+(1,8+2,75)*2*2,0+(0,85+1,25)*2*2,0*2+(1,35+0,85)*2*2,0+(1,85+1,75)*2*2,0</t>
  </si>
  <si>
    <t>"odpočet plochy otvorů dveří WC 5 - 2.np" -(2*0,9*2,0+4*0,7*2,0+2*0,7*2,0+2*0,9*2,0)</t>
  </si>
  <si>
    <t>"WC 6 - 2.np" 2*(0,85+1,25)*2*2,0+(2,68+1,475)*2*2,0+(0,85*1,235)*2*2,0+(1,73+1,635)*2*2,0</t>
  </si>
  <si>
    <t>"odpočet plochy otvorů dveří WC 6 - 2.np" -(4*0,7*2,0+2*0,7*2,0+2+0,7*2,0)</t>
  </si>
  <si>
    <t>"WC 7 - 3.np" (1,85+1,8)*2*2,0+(1,8+2,75)*2*2,0+2*(0,85+1,25)*2*2,0+(1,35+0,85)*2*2,0+(1,85+1,75)*2*2,0</t>
  </si>
  <si>
    <t>"odpočet plochy otvorů dveří WC 7 - 3.np" -(2*0,9*2,0+4*0,7*2,0+2*0,7*2,0+2*0,9*2,0)</t>
  </si>
  <si>
    <t>997</t>
  </si>
  <si>
    <t>Přesun sutě</t>
  </si>
  <si>
    <t>34</t>
  </si>
  <si>
    <t>997013213</t>
  </si>
  <si>
    <t>Vnitrostaveništní doprava suti a vybouraných hmot vodorovně do 50 m svisle ručně pro budovy a haly výšky přes 9 do 12 m</t>
  </si>
  <si>
    <t>-1609823469</t>
  </si>
  <si>
    <t>https://podminky.urs.cz/item/CS_URS_2022_02/997013213</t>
  </si>
  <si>
    <t>35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</si>
  <si>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</si>
  <si>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</si>
  <si>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581162785</t>
  </si>
  <si>
    <t>https://podminky.urs.cz/item/CS_URS_2022_02/997013219</t>
  </si>
  <si>
    <t>47,002*2 'Přepočtené koeficientem množství</t>
  </si>
  <si>
    <t>36</t>
  </si>
  <si>
    <t>997013501</t>
  </si>
  <si>
    <t>Odvoz suti a vybouraných hmot na skládku nebo meziskládku se složením, na vzdálenost do 1 km</t>
  </si>
  <si>
    <t>1332170372</t>
  </si>
  <si>
    <t>https://podminky.urs.cz/item/CS_URS_2022_02/997013501</t>
  </si>
  <si>
    <t>37</t>
  </si>
  <si>
    <t>997013509</t>
  </si>
  <si>
    <t>Odvoz suti a vybouraných hmot na skládku nebo meziskládku se složením, na vzdálenost Příplatek k ceně za každý další i započatý 1 km přes 1 km</t>
  </si>
  <si>
    <t>-1511150366</t>
  </si>
  <si>
    <t>https://podminky.urs.cz/item/CS_URS_2022_02/997013509</t>
  </si>
  <si>
    <t>47,002*14 'Přepočtené koeficientem množství</t>
  </si>
  <si>
    <t>38</t>
  </si>
  <si>
    <t>997013631</t>
  </si>
  <si>
    <t>Poplatek za uložení stavebního odpadu na skládce (skládkovné) směsného stavebního a demoličního zatříděného do Katalogu odpadů pod kódem 17 09 04</t>
  </si>
  <si>
    <t>-260488510</t>
  </si>
  <si>
    <t>https://podminky.urs.cz/item/CS_URS_2022_02/997013631</t>
  </si>
  <si>
    <t>998</t>
  </si>
  <si>
    <t>Přesun hmot</t>
  </si>
  <si>
    <t>39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</si>
  <si>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</si>
  <si>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</si>
  <si>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834877296</t>
  </si>
  <si>
    <t>https://podminky.urs.cz/item/CS_URS_2022_02/998018002</t>
  </si>
  <si>
    <t>PSV</t>
  </si>
  <si>
    <t>Práce a dodávky PSV</t>
  </si>
  <si>
    <t>711</t>
  </si>
  <si>
    <t>Izolace proti vodě, vlhkosti a plynům</t>
  </si>
  <si>
    <t>40</t>
  </si>
  <si>
    <t>711111052</t>
  </si>
  <si>
    <t>Provedení izolace proti zemní vlhkosti natěradly a tmely za studena na ploše vodorovné V dvojnásobným nátěrem tekutou lepenkou</t>
  </si>
  <si>
    <t>-821602657</t>
  </si>
  <si>
    <t>https://podminky.urs.cz/item/CS_URS_2022_02/711111052</t>
  </si>
  <si>
    <t>provedení pojistné hydroizolace</t>
  </si>
  <si>
    <t>"vodorovně"dlazbanova</t>
  </si>
  <si>
    <t>41</t>
  </si>
  <si>
    <t>58581246</t>
  </si>
  <si>
    <t>stěrka hydroizolační jednosložková do interiéru pod dlažbu</t>
  </si>
  <si>
    <t>kg</t>
  </si>
  <si>
    <t>360325305</t>
  </si>
  <si>
    <t>Poznámka k položce:_x000d_
Spotřeba: 0,5 kg/m2, tl. 1 mm</t>
  </si>
  <si>
    <t>"vodorovně" dlazbanova</t>
  </si>
  <si>
    <t>"výměra plochy izolace S"soklnovy*0,2</t>
  </si>
  <si>
    <t>42</t>
  </si>
  <si>
    <t>711112052</t>
  </si>
  <si>
    <t>Provedení izolace proti zemní vlhkosti natěradly a tmely za studena na ploše svislé S dvojnásobným nátěrem tekutou lepenkou</t>
  </si>
  <si>
    <t>-204501409</t>
  </si>
  <si>
    <t>https://podminky.urs.cz/item/CS_URS_2022_02/711112052</t>
  </si>
  <si>
    <t>"vytažení pojistné izolace na stěnu"</t>
  </si>
  <si>
    <t>"1. PP-WC1"</t>
  </si>
  <si>
    <t>"m.č. 001"(1,8+4,1)*2-0,9</t>
  </si>
  <si>
    <t>"m.č. 002"(1,85+1,75)*2-0,8*2</t>
  </si>
  <si>
    <t>"m.č. 003"(1,85+1,8)*2-0,8-0,6</t>
  </si>
  <si>
    <t>"m.č. 004"(1,35+0,85)*2-0,6</t>
  </si>
  <si>
    <t>"1. NP-WC2"</t>
  </si>
  <si>
    <t>"m.č. 101"(1,45+1,75)*2-0,6*2</t>
  </si>
  <si>
    <t>"m.č. 102"(0,85+1,25)*2-0,6</t>
  </si>
  <si>
    <t>"m.č. 103"(1,8+4,1)*2-0,9</t>
  </si>
  <si>
    <t>"m.č. 104"(1,85+1,75)*2-0,8*2</t>
  </si>
  <si>
    <t>"m.č. 105"(1,85+1,8)*2-0,8-0,6</t>
  </si>
  <si>
    <t>"m.č. 106"(1,35+0,85)*2-0,6</t>
  </si>
  <si>
    <t>"2. NP-WC3"</t>
  </si>
  <si>
    <t>"m.č. 201"(1,75+2,24)*2-0,6*2</t>
  </si>
  <si>
    <t>"m.č. 202,204"((1,25+0,85)*2-0,6)*2</t>
  </si>
  <si>
    <t>"m.č. 203"(1,75+2,1)*2-0,6*2</t>
  </si>
  <si>
    <t>"2. NP-WC5"</t>
  </si>
  <si>
    <t>"m.č. 209"(1,85+1,8)*2-0,8*2</t>
  </si>
  <si>
    <t>"m.č. 210"(1,85+1,75)*2-0,8-0,6</t>
  </si>
  <si>
    <t>"m.č. 211"(1,35+0,85)*2-0,6</t>
  </si>
  <si>
    <t>"m.č. 212"(1,8+4,1)*2-0,9</t>
  </si>
  <si>
    <t>"2. NP-WC6"</t>
  </si>
  <si>
    <t>"m.č. 213"(2,68+1,475)*2-0,6*3</t>
  </si>
  <si>
    <t>"m.č. 214,215"((0,85+1,25)*2-0,6)*2</t>
  </si>
  <si>
    <t>"m.č. 216"(1,73+1,65)*2-0,6*2</t>
  </si>
  <si>
    <t>"m.č. 217"(0,85+1,235)*2-0,6</t>
  </si>
  <si>
    <t>"3. NP-WC7"</t>
  </si>
  <si>
    <t>"m.č. 301"(1,85+1,75)*2-0,8*2</t>
  </si>
  <si>
    <t>"m.č. 302"(1,85+1,75)*2-0,8-0,6</t>
  </si>
  <si>
    <t>"m.č. 303"(1,35+0,85)*2-0,6</t>
  </si>
  <si>
    <t>"m.č. 304"(1,8+4,1)*2-0,9</t>
  </si>
  <si>
    <t>43</t>
  </si>
  <si>
    <t>711199101</t>
  </si>
  <si>
    <t>Provedení izolace proti zemní vlhkosti hydroizolační stěrkou doplňků vodotěsné těsnící pásky pro dilatační a styčné spáry</t>
  </si>
  <si>
    <t>-1794312978</t>
  </si>
  <si>
    <t>https://podminky.urs.cz/item/CS_URS_2022_02/711199101</t>
  </si>
  <si>
    <t>44</t>
  </si>
  <si>
    <t>24771221</t>
  </si>
  <si>
    <t>páska pružná těsnící hydroizolační š do 120mm</t>
  </si>
  <si>
    <t>290695716</t>
  </si>
  <si>
    <t>156,82*1,05 "Přepočtené koeficientem množství</t>
  </si>
  <si>
    <t>45</t>
  </si>
  <si>
    <t>998711102</t>
  </si>
  <si>
    <t>Přesun hmot pro izolace proti vodě, vlhkosti a plynům stanovený z hmotnosti přesunovaného materiálu vodorovná dopravní vzdálenost do 50 m v objektech výšky přes 6 do 12 m</t>
  </si>
  <si>
    <t>-1331047887</t>
  </si>
  <si>
    <t>https://podminky.urs.cz/item/CS_URS_2022_02/998711102</t>
  </si>
  <si>
    <t>46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</si>
  <si>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</si>
  <si>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</si>
  <si>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-833957120</t>
  </si>
  <si>
    <t>https://podminky.urs.cz/item/CS_URS_2022_02/998711181</t>
  </si>
  <si>
    <t>47</t>
  </si>
  <si>
    <t>998711192</t>
  </si>
  <si>
    <t>Přesun hmot pro izolace proti vodě, vlhkosti a plynům stanovený z hmotnosti přesunovaného materiálu Příplatek k cenám za zvětšený přesun přes vymezenou největší dopravní vzdálenost do 100 m</t>
  </si>
  <si>
    <t>-360870484</t>
  </si>
  <si>
    <t>https://podminky.urs.cz/item/CS_URS_2022_02/998711192</t>
  </si>
  <si>
    <t>725</t>
  </si>
  <si>
    <t>Zdravotechnika - zařizovací předměty</t>
  </si>
  <si>
    <t>48</t>
  </si>
  <si>
    <t>725291703</t>
  </si>
  <si>
    <t>Doplňky zařízení koupelen a záchodů smaltované madla rovná, délky 500 mm</t>
  </si>
  <si>
    <t>soubor</t>
  </si>
  <si>
    <t>1660565318</t>
  </si>
  <si>
    <t>https://podminky.urs.cz/item/CS_URS_2022_02/725291703</t>
  </si>
  <si>
    <t>pevné madlo šikmé u mísy</t>
  </si>
  <si>
    <t>"WC 1, WC 2, WC 3, WC 5, WC 6, WC 7" 1+2+2+1+3+1</t>
  </si>
  <si>
    <t>49</t>
  </si>
  <si>
    <t>725291708</t>
  </si>
  <si>
    <t>Doplňky zařízení koupelen a záchodů smaltované madla rovná, délky 1000 mm</t>
  </si>
  <si>
    <t>1087232217</t>
  </si>
  <si>
    <t>https://podminky.urs.cz/item/CS_URS_2022_02/725291708</t>
  </si>
  <si>
    <t xml:space="preserve">pevné madlo u mísy na stěnu  tvarované L</t>
  </si>
  <si>
    <t>"WC 1, WC 2, WC 5, WC 7" 1+1+1+1</t>
  </si>
  <si>
    <t>50</t>
  </si>
  <si>
    <t>725291711</t>
  </si>
  <si>
    <t>Doplňky zařízení koupelen a záchodů smaltované madla krakorcová, délky 550 mm</t>
  </si>
  <si>
    <t>1622179784</t>
  </si>
  <si>
    <t>https://podminky.urs.cz/item/CS_URS_2022_02/725291711</t>
  </si>
  <si>
    <t>pevné madlo u umyvadla</t>
  </si>
  <si>
    <t>"WC 1, WC 2, WC 5, WC 7"1+1+1+1</t>
  </si>
  <si>
    <t>51</t>
  </si>
  <si>
    <t>725291722</t>
  </si>
  <si>
    <t>Doplňky zařízení koupelen a záchodů smaltované madla krakorcová sklopná, délky 834 mm</t>
  </si>
  <si>
    <t>12685257</t>
  </si>
  <si>
    <t>https://podminky.urs.cz/item/CS_URS_2022_02/725291722</t>
  </si>
  <si>
    <t>52</t>
  </si>
  <si>
    <t>998725102</t>
  </si>
  <si>
    <t>Přesun hmot pro zařizovací předměty stanovený z hmotnosti přesunovaného materiálu vodorovná dopravní vzdálenost do 50 m v objektech výšky přes 6 do 12 m</t>
  </si>
  <si>
    <t>-2026864190</t>
  </si>
  <si>
    <t>https://podminky.urs.cz/item/CS_URS_2022_02/998725102</t>
  </si>
  <si>
    <t>53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</si>
  <si>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</si>
  <si>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</si>
  <si>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641833409</t>
  </si>
  <si>
    <t>https://podminky.urs.cz/item/CS_URS_2022_02/998725181</t>
  </si>
  <si>
    <t>54</t>
  </si>
  <si>
    <t>998725192</t>
  </si>
  <si>
    <t>Přesun hmot pro zařizovací předměty stanovený z hmotnosti přesunovaného materiálu Příplatek k cenám za zvětšený přesun přes vymezenou největší dopravní vzdálenost do 100 m</t>
  </si>
  <si>
    <t>932897594</t>
  </si>
  <si>
    <t>https://podminky.urs.cz/item/CS_URS_2022_02/998725192</t>
  </si>
  <si>
    <t>751</t>
  </si>
  <si>
    <t>Vzduchotechnika</t>
  </si>
  <si>
    <t>55</t>
  </si>
  <si>
    <t>751311091</t>
  </si>
  <si>
    <t>Montáž vyústi čtyřhranné do čtyřhranného potrubí, průřezu do 0,040 m2</t>
  </si>
  <si>
    <t>-909198332</t>
  </si>
  <si>
    <t>https://podminky.urs.cz/item/CS_URS_2022_02/751311091</t>
  </si>
  <si>
    <t>"WC 1" 4</t>
  </si>
  <si>
    <t>"WC 2" 5</t>
  </si>
  <si>
    <t>"WC 3" 2</t>
  </si>
  <si>
    <t>"WC 5" 4</t>
  </si>
  <si>
    <t>"WC 6"3</t>
  </si>
  <si>
    <t>"WC 7"4</t>
  </si>
  <si>
    <t>56</t>
  </si>
  <si>
    <t>553414000.R</t>
  </si>
  <si>
    <t>VP-1.0 225x125 UR vyústka průmyslová</t>
  </si>
  <si>
    <t>-593296426</t>
  </si>
  <si>
    <t>57</t>
  </si>
  <si>
    <t>998751101</t>
  </si>
  <si>
    <t>Přesun hmot pro vzduchotechniku stanovený z hmotnosti přesunovaného materiálu vodorovná dopravní vzdálenost do 100 m v objektech výšky do 12 m</t>
  </si>
  <si>
    <t>-268434099</t>
  </si>
  <si>
    <t>https://podminky.urs.cz/item/CS_URS_2022_02/998751101</t>
  </si>
  <si>
    <t>58</t>
  </si>
  <si>
    <t>998751181</t>
  </si>
  <si>
    <t>Přesun hmot pro vzduchotechniku stanovený z hmotnosti přesunovaného materiálu Příplatek k cenám za přesun prováděný bez použití mechanizace pro jakoukoliv výšku objektu</t>
  </si>
  <si>
    <t>-758823450</t>
  </si>
  <si>
    <t>https://podminky.urs.cz/item/CS_URS_2022_02/998751181</t>
  </si>
  <si>
    <t>762</t>
  </si>
  <si>
    <t>Konstrukce tesařské</t>
  </si>
  <si>
    <t>59</t>
  </si>
  <si>
    <t>762111811</t>
  </si>
  <si>
    <t>Demontáž stěn a příček z hranolků, fošen nebo latí</t>
  </si>
  <si>
    <t>-1777519973</t>
  </si>
  <si>
    <t>https://podminky.urs.cz/item/CS_URS_2022_02/762111811</t>
  </si>
  <si>
    <t>opláštění zábran pro vstup na pracoviště WC, vč. provedení otvíravých dveří _ visací zámek/petlice</t>
  </si>
  <si>
    <t>"WC 1"(1,2+5,0+1,2)*3,25</t>
  </si>
  <si>
    <t>"WC 2"(1,2+7,0+1,2)*3,0</t>
  </si>
  <si>
    <t>"WC 3"(1,2+6,6+1,2)*3,0</t>
  </si>
  <si>
    <t>"WC 5"(1,2+5,0+1,2)*3,0</t>
  </si>
  <si>
    <t>"WC 6"(1,2+4,0+1,2)*3,0</t>
  </si>
  <si>
    <t>"WC 7"(1,2+5,0+1,2)*3,0</t>
  </si>
  <si>
    <t>60</t>
  </si>
  <si>
    <t>762112110</t>
  </si>
  <si>
    <t>Montáž konstrukce stěn a příček na hladko (bez zářezů) z hraněného a polohraněného řeziva, průřezové plochy do 120 cm2</t>
  </si>
  <si>
    <t>-841564263</t>
  </si>
  <si>
    <t>https://podminky.urs.cz/item/CS_URS_2022_02/762112110</t>
  </si>
  <si>
    <t>zábrana z chodby pro provádění prací na WC- proti prachu a hluku</t>
  </si>
  <si>
    <t>"WC 1"(1,2+5,0+1,2)*2+(4+7+4)*3,25</t>
  </si>
  <si>
    <t>"WC 2"(1,2+7,0+1,2)*2+(4+10+4)*3,0</t>
  </si>
  <si>
    <t>"WC 3"(1,2+6,6+1,2)*2+(4+10+4)*3,0</t>
  </si>
  <si>
    <t>"WC 5"(1,2+5,0+1,2)*2+(4+7+4)*3,0</t>
  </si>
  <si>
    <t>"WC 6"(1,2+4,0+1,2)*2+(4+6+4)*3,0</t>
  </si>
  <si>
    <t>"WC 7"(1,2+5,0+1,2)*2+(4+7+4)*3,0</t>
  </si>
  <si>
    <t>61</t>
  </si>
  <si>
    <t>60512125</t>
  </si>
  <si>
    <t>hranol stavební řezivo průřezu do 120cm2 do dl 6m</t>
  </si>
  <si>
    <t>1207659909</t>
  </si>
  <si>
    <t>"viz montáž konstrukce stěn a příček - provizorium = 50% výměry pro 50% rozsahu WC 1,2,3,5,6,7, pak opakovaně" 382,75*0,06*0,08*0,5</t>
  </si>
  <si>
    <t>0,919*1,1 "Přepočtené koeficientem množství"</t>
  </si>
  <si>
    <t>62</t>
  </si>
  <si>
    <t>762195000</t>
  </si>
  <si>
    <t>Spojovací prostředky stěn a příček hřebíky, svory, fixační prkna</t>
  </si>
  <si>
    <t>839866472</t>
  </si>
  <si>
    <t>https://podminky.urs.cz/item/CS_URS_2022_02/762195000</t>
  </si>
  <si>
    <t>382,75*0,06*0,08</t>
  </si>
  <si>
    <t>63</t>
  </si>
  <si>
    <t>762431220</t>
  </si>
  <si>
    <t>Obložení stěn montáž deskami z dřevovláknitých hmot včetně tvarování a úpravy pro olištování spár dřevotřískovými nebo dřevoštěpkovými na sraz</t>
  </si>
  <si>
    <t>1917993575</t>
  </si>
  <si>
    <t>https://podminky.urs.cz/item/CS_URS_2022_02/762431220</t>
  </si>
  <si>
    <t>64</t>
  </si>
  <si>
    <t>607262360</t>
  </si>
  <si>
    <t>deska dřevoštěpková OSB 3 ostrá hrana nebroušená tl 10mm</t>
  </si>
  <si>
    <t>-135202779</t>
  </si>
  <si>
    <t>"viz montáž obložení - provizorium = 50% výměry pro 50% rozsahu WC 1,2,3,5,6,7, pak opakovaně" 142,85*0,5</t>
  </si>
  <si>
    <t>71,425*1,1 "Přepočtené koeficientem množství"</t>
  </si>
  <si>
    <t>65</t>
  </si>
  <si>
    <t>762431815</t>
  </si>
  <si>
    <t>Demontáž obložení stěn z dřevoštěpkových desek šroubovaných na sraz, tloušťka desky do 15 mm</t>
  </si>
  <si>
    <t>-848453277</t>
  </si>
  <si>
    <t>https://podminky.urs.cz/item/CS_URS_2022_02/762431815</t>
  </si>
  <si>
    <t>142,85</t>
  </si>
  <si>
    <t>66</t>
  </si>
  <si>
    <t>762495000</t>
  </si>
  <si>
    <t>Spojovací prostředky olištování spár, obložení stropů, střešních podhledů a stěn hřebíky, vruty</t>
  </si>
  <si>
    <t>-1976743270</t>
  </si>
  <si>
    <t>https://podminky.urs.cz/item/CS_URS_2022_02/762495000</t>
  </si>
  <si>
    <t>67</t>
  </si>
  <si>
    <t>998762102</t>
  </si>
  <si>
    <t>Přesun hmot pro konstrukce tesařské stanovený z hmotnosti přesunovaného materiálu vodorovná dopravní vzdálenost do 50 m v objektech výšky přes 6 do 12 m</t>
  </si>
  <si>
    <t>-767360100</t>
  </si>
  <si>
    <t>https://podminky.urs.cz/item/CS_URS_2022_02/998762102</t>
  </si>
  <si>
    <t>68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</si>
  <si>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</si>
  <si>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</si>
  <si>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1409192538</t>
  </si>
  <si>
    <t>https://podminky.urs.cz/item/CS_URS_2022_02/998762181</t>
  </si>
  <si>
    <t>69</t>
  </si>
  <si>
    <t>998762194</t>
  </si>
  <si>
    <t>Přesun hmot pro konstrukce tesařské stanovený z hmotnosti přesunovaného materiálu Příplatek k cenám za zvětšený přesun přes vymezenou největší dopravní vzdálenost do 1000 m</t>
  </si>
  <si>
    <t>1570084582</t>
  </si>
  <si>
    <t>https://podminky.urs.cz/item/CS_URS_2022_02/998762194</t>
  </si>
  <si>
    <t>763</t>
  </si>
  <si>
    <t>Konstrukce suché výstavby</t>
  </si>
  <si>
    <t>70</t>
  </si>
  <si>
    <t>763121426</t>
  </si>
  <si>
    <t>Stěna předsazená ze sádrokartonových desek s nosnou konstrukcí z ocelových profilů CW, UW jednoduše opláštěná deskou impregnovanou H2 tl. 12,5 mm bez izolace, EI 15, stěna tl. 112,5 mm, profil 100</t>
  </si>
  <si>
    <t>964718370</t>
  </si>
  <si>
    <t>https://podminky.urs.cz/item/CS_URS_2022_02/763121426</t>
  </si>
  <si>
    <t>opláštění podomítkového modulu š. 0,9 m/výška1,2 m/hl. 0,15 m</t>
  </si>
  <si>
    <t>"WC 1" 2*0,9*1,2+1,2*0,15+2*0,9*0,15</t>
  </si>
  <si>
    <t>"WC 2" 3*0,9*1,2+1,2*0,15+3*0,9*0,15</t>
  </si>
  <si>
    <t>"WC 3" 2*0,9*1,2+2*0,9*0,15</t>
  </si>
  <si>
    <t>"WC 5" 2*0,9*1,2+1,2*0,15+2*0,9*0,15</t>
  </si>
  <si>
    <t>"WC 6" 3*0,9*1,2+3*0,9*0,15</t>
  </si>
  <si>
    <t>"WC 7" 2*0,9*1,2+1,2*0,15+2*0,9*0,15</t>
  </si>
  <si>
    <t>71</t>
  </si>
  <si>
    <t>763121714</t>
  </si>
  <si>
    <t>Stěna předsazená ze sádrokartonových desek ostatní konstrukce a práce na předsazených stěnách ze sádrokartonových desek základní penetrační nátěr</t>
  </si>
  <si>
    <t>-1734479425</t>
  </si>
  <si>
    <t>https://podminky.urs.cz/item/CS_URS_2022_02/763121714</t>
  </si>
  <si>
    <t>17,73</t>
  </si>
  <si>
    <t>72</t>
  </si>
  <si>
    <t>763121751</t>
  </si>
  <si>
    <t>Stěna předsazená ze sádrokartonových desek Příplatek k cenám za plochu do 6 m2 jednotlivě</t>
  </si>
  <si>
    <t>1790316557</t>
  </si>
  <si>
    <t>https://podminky.urs.cz/item/CS_URS_2022_02/763121751</t>
  </si>
  <si>
    <t>73</t>
  </si>
  <si>
    <t>763172322</t>
  </si>
  <si>
    <t>Montáž dvířek pro konstrukce ze sádrokartonových desek revizních jednoplášťových pro příčky a předsazené stěny velikost (šxv) 300 x 300 mm</t>
  </si>
  <si>
    <t>-1974993869</t>
  </si>
  <si>
    <t>https://podminky.urs.cz/item/CS_URS_2022_02/763172322</t>
  </si>
  <si>
    <t xml:space="preserve">revizní dvířka v ker. obkladu stěny, vnitřní obvod dvířek s zpěňující páskou, proti průniku ohně a kouře mezi rámem, se zámkem </t>
  </si>
  <si>
    <t>"WC 1" 1</t>
  </si>
  <si>
    <t>"WC 2" 1+1</t>
  </si>
  <si>
    <t>"WC 3" 1+1</t>
  </si>
  <si>
    <t>"WC 5"1</t>
  </si>
  <si>
    <t>"WC 6"1+1</t>
  </si>
  <si>
    <t>"WC 7" 1</t>
  </si>
  <si>
    <t>74</t>
  </si>
  <si>
    <t>59030711</t>
  </si>
  <si>
    <t>dvířka revizní jednokřídlá s automatickým zámkem 300x300mm</t>
  </si>
  <si>
    <t>-1243222631</t>
  </si>
  <si>
    <t>75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</si>
  <si>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</si>
  <si>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</si>
  <si>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-1909855696</t>
  </si>
  <si>
    <t>https://podminky.urs.cz/item/CS_URS_2022_02/998763302</t>
  </si>
  <si>
    <t>76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</si>
  <si>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</si>
  <si>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</si>
  <si>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419572366</t>
  </si>
  <si>
    <t>https://podminky.urs.cz/item/CS_URS_2022_02/998763381</t>
  </si>
  <si>
    <t>77</t>
  </si>
  <si>
    <t>998763391</t>
  </si>
  <si>
    <t>Přesun hmot pro konstrukce montované z desek sádrokartonových, sádrovláknitých, cementovláknitých nebo cementových Příplatek k cenám za zvětšený přesun přes vymezenou dopravní vzdálenost do 100 m</t>
  </si>
  <si>
    <t>302544070</t>
  </si>
  <si>
    <t>https://podminky.urs.cz/item/CS_URS_2022_02/998763391</t>
  </si>
  <si>
    <t>766</t>
  </si>
  <si>
    <t>Konstrukce truhlářské</t>
  </si>
  <si>
    <t>78</t>
  </si>
  <si>
    <t>725291706</t>
  </si>
  <si>
    <t>Doplňky zařízení koupelen a záchodů smaltované madla rovná, délky 800 mm</t>
  </si>
  <si>
    <t>-211844261</t>
  </si>
  <si>
    <t>https://podminky.urs.cz/item/CS_URS_2022_02/725291706</t>
  </si>
  <si>
    <t>popis výrobku viz Výpis dveří - dodávky úprava pro imobilní osoby 2x 1ks dveří, včetně montáže na dveřní křídlo</t>
  </si>
  <si>
    <t>"WC 1 - 1.pp" 1*2</t>
  </si>
  <si>
    <t>"WC 2 - 1.np" 1*2</t>
  </si>
  <si>
    <t>"WC 5 - 2.np" 1*2</t>
  </si>
  <si>
    <t>"WC 7 - 3.np" 1*2</t>
  </si>
  <si>
    <t>79</t>
  </si>
  <si>
    <t>766660001</t>
  </si>
  <si>
    <t>Montáž dveřních křídel dřevěných nebo plastových otevíravých do ocelové zárubně povrchově upravených jednokřídlových, šířky do 800 mm</t>
  </si>
  <si>
    <t>605887829</t>
  </si>
  <si>
    <t>https://podminky.urs.cz/item/CS_URS_2022_02/766660001</t>
  </si>
  <si>
    <t>"WC 1 - 1.pp" 1+2</t>
  </si>
  <si>
    <t>"WC 2 - 1.np" 3+2</t>
  </si>
  <si>
    <t>"WC 5 - 2.np" 1+2</t>
  </si>
  <si>
    <t>"WC 7 - 3.np" 1+2</t>
  </si>
  <si>
    <t>80</t>
  </si>
  <si>
    <t>61162072</t>
  </si>
  <si>
    <t>dveře jednokřídlé voštinové povrch laminátový plné 600x1970-2100mm</t>
  </si>
  <si>
    <t>1277631726</t>
  </si>
  <si>
    <t>popis výrobku viz Výpis dveří</t>
  </si>
  <si>
    <t>"WC 2 - 1.np" 3</t>
  </si>
  <si>
    <t>81</t>
  </si>
  <si>
    <t>61162074</t>
  </si>
  <si>
    <t>dveře jednokřídlé voštinové povrch laminátový plné 800x1970-2100mm</t>
  </si>
  <si>
    <t>405724614</t>
  </si>
  <si>
    <t>"WC 1 - 1.pp"2</t>
  </si>
  <si>
    <t>"WC 2 - 1.np"2</t>
  </si>
  <si>
    <t>"WC 5 - 2.np" 2</t>
  </si>
  <si>
    <t>82</t>
  </si>
  <si>
    <t>766660002</t>
  </si>
  <si>
    <t>Montáž dveřních křídel dřevěných nebo plastových otevíravých do ocelové zárubně povrchově upravených jednokřídlových, šířky přes 800 mm</t>
  </si>
  <si>
    <t>425075191</t>
  </si>
  <si>
    <t>https://podminky.urs.cz/item/CS_URS_2022_02/766660002</t>
  </si>
  <si>
    <t>83</t>
  </si>
  <si>
    <t>61162075</t>
  </si>
  <si>
    <t>dveře jednokřídlé voštinové povrch laminátový plné 900x1970-2100mm</t>
  </si>
  <si>
    <t>-2123813554</t>
  </si>
  <si>
    <t>84</t>
  </si>
  <si>
    <t>766660720</t>
  </si>
  <si>
    <t>Montáž dveřních doplňků větrací mřížky s vyříznutím otvoru</t>
  </si>
  <si>
    <t>-657969824</t>
  </si>
  <si>
    <t>https://podminky.urs.cz/item/CS_URS_2022_02/766660720</t>
  </si>
  <si>
    <t>"WC 1" 4*2</t>
  </si>
  <si>
    <t>"WC 2" 6*2</t>
  </si>
  <si>
    <t>"WC 3" 4*2</t>
  </si>
  <si>
    <t>"WC 5" 4*2</t>
  </si>
  <si>
    <t>"WC 6" 5*2</t>
  </si>
  <si>
    <t>"WC 7" 4*2</t>
  </si>
  <si>
    <t>85</t>
  </si>
  <si>
    <t>2154000082.R</t>
  </si>
  <si>
    <t>Mřížka větrací hliníková bílá jednostranná 100×400 mm</t>
  </si>
  <si>
    <t>1909934543</t>
  </si>
  <si>
    <t>"WC 1" 1*2</t>
  </si>
  <si>
    <t>"WC 2" 3*2</t>
  </si>
  <si>
    <t>"WC 5" 1*2</t>
  </si>
  <si>
    <t>"WC 7" 1*2</t>
  </si>
  <si>
    <t>86</t>
  </si>
  <si>
    <t>2154000084.R</t>
  </si>
  <si>
    <t>Mřížka větrací hliníková bílá jednostranná 100×500 mm</t>
  </si>
  <si>
    <t>-1453263402</t>
  </si>
  <si>
    <t>"WC 1" 3*2</t>
  </si>
  <si>
    <t>"WC 5" 3*2</t>
  </si>
  <si>
    <t>"WC 7" 3*2</t>
  </si>
  <si>
    <t>87</t>
  </si>
  <si>
    <t>766660728</t>
  </si>
  <si>
    <t>Montáž dveřních doplňků dveřního kování interiérového zámku</t>
  </si>
  <si>
    <t>-2105698783</t>
  </si>
  <si>
    <t>https://podminky.urs.cz/item/CS_URS_2022_02/766660728</t>
  </si>
  <si>
    <t>komplet osazení zámku do dveřního křídla vč osazení zámkové vložky</t>
  </si>
  <si>
    <t>88</t>
  </si>
  <si>
    <t>54924100.R</t>
  </si>
  <si>
    <t>zámek zadlabací panikový dle norem EN1125 a EN179</t>
  </si>
  <si>
    <t>-893213219</t>
  </si>
  <si>
    <t>Poznámka k položce:_x000d_
varianta ,,B" klika/klika - dělený ořech 9 mm_x000d_
ovládání přes cylindrickou vložku_x000d_
paniková funkce: v uzamčené pozici se střelka i závora zatahují z vnitřní (únikové) strany stiskem kliky, z venkovní strany pouze klíčem_x000d_
oválné otvory v bočních deskách umožňují použití dvoudílného kování (kulaté i oválné rozety)_x000d_
přeměnu zámku z pravého na levý a naopak lze provést odklopením zarážky umístěné za vodítkem střelky, kdy se střelka uvolní a otočí o 180°_x000d_
změna strany panikové funkce pomocí šroubku</t>
  </si>
  <si>
    <t>"WC 1 - 1.pp, 3/L" 1</t>
  </si>
  <si>
    <t>"WC 2 - 1.np, 3/L, 6/L" 1+1</t>
  </si>
  <si>
    <t>"WC 3 - 2.np, 2/L, 2/P" 1+1</t>
  </si>
  <si>
    <t>"WC 5 - 2.np, 3/P" 1</t>
  </si>
  <si>
    <t>"WC 6 - 2.np, 3/L" 1+1</t>
  </si>
  <si>
    <t>"WC 7 - 3.np, 3/P" 1</t>
  </si>
  <si>
    <t>89</t>
  </si>
  <si>
    <t>54924004</t>
  </si>
  <si>
    <t>zámek zadlabací mezipokojový levý pro cylindrickou vložku rozteč 72x55mm</t>
  </si>
  <si>
    <t>-1762476990</t>
  </si>
  <si>
    <t>"WC 1 - 1.pp, 2/L"1</t>
  </si>
  <si>
    <t>"WC 2 - 1.np, 2/L" 1</t>
  </si>
  <si>
    <t>90</t>
  </si>
  <si>
    <t>54924006</t>
  </si>
  <si>
    <t>zámek zadlabací mezipokojový pravý pro cylindrickou vložku rozteč 72x55mm</t>
  </si>
  <si>
    <t>736085525</t>
  </si>
  <si>
    <t>"WC 5 - 2.np, 2/P" 1</t>
  </si>
  <si>
    <t>"WC 7 - 3.np, 2/P" 1</t>
  </si>
  <si>
    <t>91</t>
  </si>
  <si>
    <t>54924003</t>
  </si>
  <si>
    <t>zámek zadlabací mezipokojový pravý pro WC kování 72x55mm</t>
  </si>
  <si>
    <t>1055229220</t>
  </si>
  <si>
    <t>"WC 1 - 1.pp, 4/P" 1</t>
  </si>
  <si>
    <t>"WC 2 - 1.np, 4/P, 5/P" 1+1</t>
  </si>
  <si>
    <t>"WC 3 - 2.np, 1/P" 1</t>
  </si>
  <si>
    <t>"WC 5 - 2.np, 1/P" 1</t>
  </si>
  <si>
    <t>"WC 6 - 2.np, 1/P" 1</t>
  </si>
  <si>
    <t>"WC 7 - 3.np, 1/P" 1</t>
  </si>
  <si>
    <t>92</t>
  </si>
  <si>
    <t>54924005</t>
  </si>
  <si>
    <t>zámek zadlabací mezipokojový levý pro WC kování rozteč 72x55mm</t>
  </si>
  <si>
    <t>538701996</t>
  </si>
  <si>
    <t>"WC 1 - 1.pp, 1/L"1</t>
  </si>
  <si>
    <t>"WC 2 - 1.np, 1/L" 1</t>
  </si>
  <si>
    <t>"WC 3 - 2.np, 1/L" 1</t>
  </si>
  <si>
    <t>"WC 5 - 2.np, 4/L" 1</t>
  </si>
  <si>
    <t>"WC 6 - 2.np, 1/L, 2/L" 1+1</t>
  </si>
  <si>
    <t>"WC 7 - 3.np, 4/L" 1</t>
  </si>
  <si>
    <t>93</t>
  </si>
  <si>
    <t>54964110</t>
  </si>
  <si>
    <t>vložka cylindrická 30+35</t>
  </si>
  <si>
    <t>-1005258051</t>
  </si>
  <si>
    <t>pro dveře s panikovým zámkem</t>
  </si>
  <si>
    <t>94</t>
  </si>
  <si>
    <t>54964120.R</t>
  </si>
  <si>
    <t>vložka zámková cylindrická (EUROZÁMEK) se speciálním otočným uzamykacím knoflíkem bez klíče (Typ 2)</t>
  </si>
  <si>
    <t>-1567168953</t>
  </si>
  <si>
    <t>Poznámka k položce:_x000d_
Určeno pro Mezinárodní jednotný Systém NHZC 1 (Eurozámek - Euroklíč)_x000d_
pro osoby se zdravotním postižením a matky s dětmi do 3 let.</t>
  </si>
  <si>
    <t>"WC 2 - 1.np, 4/P" 1</t>
  </si>
  <si>
    <t>95</t>
  </si>
  <si>
    <t>766660729</t>
  </si>
  <si>
    <t>Montáž dveřních doplňků dveřního kování interiérového štítku s klikou</t>
  </si>
  <si>
    <t>94630707</t>
  </si>
  <si>
    <t>https://podminky.urs.cz/item/CS_URS_2022_02/766660729</t>
  </si>
  <si>
    <t>96</t>
  </si>
  <si>
    <t>54914650.R</t>
  </si>
  <si>
    <t>kování dveřní štítové (rozetové) interiérové pro WC, klika-klika, barevná indikace otevřeno/zavřeno, provedení matný nerez</t>
  </si>
  <si>
    <t>1520688242</t>
  </si>
  <si>
    <t>"WC 2 - 1.np, 5/P" 1</t>
  </si>
  <si>
    <t>97</t>
  </si>
  <si>
    <t>54914640.R</t>
  </si>
  <si>
    <t>kování dveřní štítové (rozetové) interiérové PZ (pro cylindrickou vložku), klika-klika, provedení matný nerez, na únikové cesty dle ČSN EN 179</t>
  </si>
  <si>
    <t>256062780</t>
  </si>
  <si>
    <t>98</t>
  </si>
  <si>
    <t>54914660.R</t>
  </si>
  <si>
    <t>kování dveřní štítové (rozetové) interiérové PZ (pro cylindrickou vložku), klika-klika, provedení matný nerez</t>
  </si>
  <si>
    <t>-918170205</t>
  </si>
  <si>
    <t>99</t>
  </si>
  <si>
    <t>54914670.R</t>
  </si>
  <si>
    <t>kování dveřní štítové (rozetové) interiérové plné (slepé), klika-klika, provedení matný nerez</t>
  </si>
  <si>
    <t>-986614546</t>
  </si>
  <si>
    <t>100</t>
  </si>
  <si>
    <t>998766102</t>
  </si>
  <si>
    <t>Přesun hmot pro konstrukce truhlářské stanovený z hmotnosti přesunovaného materiálu vodorovná dopravní vzdálenost do 50 m v objektech výšky přes 6 do 12 m</t>
  </si>
  <si>
    <t>1879304772</t>
  </si>
  <si>
    <t>https://podminky.urs.cz/item/CS_URS_2022_02/998766102</t>
  </si>
  <si>
    <t>101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</si>
  <si>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</si>
  <si>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</si>
  <si>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102790292</t>
  </si>
  <si>
    <t>https://podminky.urs.cz/item/CS_URS_2022_02/998766181</t>
  </si>
  <si>
    <t>102</t>
  </si>
  <si>
    <t>998766192</t>
  </si>
  <si>
    <t>Přesun hmot pro konstrukce truhlářské stanovený z hmotnosti přesunovaného materiálu Příplatek k ceně za zvětšený přesun přes vymezenou největší dopravní vzdálenost do 100 m</t>
  </si>
  <si>
    <t>267576330</t>
  </si>
  <si>
    <t>https://podminky.urs.cz/item/CS_URS_2022_02/998766192</t>
  </si>
  <si>
    <t>771</t>
  </si>
  <si>
    <t>Podlahy z dlaždic</t>
  </si>
  <si>
    <t>103</t>
  </si>
  <si>
    <t>771111011</t>
  </si>
  <si>
    <t>Příprava podkladu před provedením dlažby vysátí podlah</t>
  </si>
  <si>
    <t>-466651237</t>
  </si>
  <si>
    <t>https://podminky.urs.cz/item/CS_URS_2022_02/771111011</t>
  </si>
  <si>
    <t>104</t>
  </si>
  <si>
    <t>771161011</t>
  </si>
  <si>
    <t>Příprava podkladu před provedením dlažby montáž profilu dilatační spáry v rovině dlažby</t>
  </si>
  <si>
    <t>-216613940</t>
  </si>
  <si>
    <t>https://podminky.urs.cz/item/CS_URS_2022_02/771161011</t>
  </si>
  <si>
    <t>105</t>
  </si>
  <si>
    <t>59054164</t>
  </si>
  <si>
    <t>profil dilatační s bočními díly z PVC/CPE tl 10mm</t>
  </si>
  <si>
    <t>-1057948591</t>
  </si>
  <si>
    <t>Dilatace dlažby u dveřních otvorů</t>
  </si>
  <si>
    <t>0,8+0,6</t>
  </si>
  <si>
    <t>0,6+0,8+0,6</t>
  </si>
  <si>
    <t>0,6+0,6</t>
  </si>
  <si>
    <t>0,6+0,6+0,6</t>
  </si>
  <si>
    <t>18,4*1,1 "Přepočtené koeficientem množství</t>
  </si>
  <si>
    <t>106</t>
  </si>
  <si>
    <t>771574243</t>
  </si>
  <si>
    <t>Montáž podlah z dlaždic keramických lepených flexibilním lepidlem maloformátových pro vysoké mechanické zatížení hladkých přes 9 do 12 ks/m2</t>
  </si>
  <si>
    <t>-1785480594</t>
  </si>
  <si>
    <t>https://podminky.urs.cz/item/CS_URS_2022_02/771574243</t>
  </si>
  <si>
    <t>"m.č. 001"1,8*4,1+0,9*0,15</t>
  </si>
  <si>
    <t>"m.č. 002"1,85*1,75+0,8*0,15</t>
  </si>
  <si>
    <t>"m.č. 003"1,85*1,8+0,8*0,1</t>
  </si>
  <si>
    <t>"m.č. 004"1,35*0,85+0,6*0,1</t>
  </si>
  <si>
    <t>"m.č. 101"1,45*1,75+0,6*0,15</t>
  </si>
  <si>
    <t>"m.č. 102"0,85*1,25+0,6*0,1</t>
  </si>
  <si>
    <t>"m.č. 103"1,8*4,1+0,9*0,15</t>
  </si>
  <si>
    <t>"m.č. 104"1,85*1,75+0,8*0,15</t>
  </si>
  <si>
    <t>"m.č. 105"1,85*1,8+0,8*0,1</t>
  </si>
  <si>
    <t>"m.č. 106"1,35*0,85+0,6*0,1</t>
  </si>
  <si>
    <t>"m.č. 201"1,75*2,24+0,6*0,15</t>
  </si>
  <si>
    <t>"m.č. 202,204"(1,25*0,85+0,6*0,1)*2</t>
  </si>
  <si>
    <t>"m.č. 203"1,75*2,1+0,6*0,15</t>
  </si>
  <si>
    <t>"m.č. 209"1,85*1,8+0,8*0,15</t>
  </si>
  <si>
    <t>"m.č. 210"1,85*1,75+0,8*0,1</t>
  </si>
  <si>
    <t>"m.č. 211"1,35*0,85+0,6*0,1</t>
  </si>
  <si>
    <t>"m.č. 212"1,8*4,1+0,9*0,15</t>
  </si>
  <si>
    <t>"m.č. 213"2,68*1,475+0,6*0,15</t>
  </si>
  <si>
    <t>"m.č. 214,215"(0,85*1,25+0,6*0,1)*2</t>
  </si>
  <si>
    <t>"m.č. 216"1,73*1,65+0,6*0,15</t>
  </si>
  <si>
    <t>"m.č. 217"0,85*1,235+0,6*0,1</t>
  </si>
  <si>
    <t>"m.č. 301"1,85*1,75+0,8*0,15</t>
  </si>
  <si>
    <t>"m.č. 302"1,85*1,75+0,8*0,15</t>
  </si>
  <si>
    <t>"m.č. 303"1,35*0,85+0,6*0,1</t>
  </si>
  <si>
    <t>"m.č. 304"1,8*4,1+0,9*0,15</t>
  </si>
  <si>
    <t>107</t>
  </si>
  <si>
    <t>59761434</t>
  </si>
  <si>
    <t>dlažba keramická slinutá hladká do interiéru i exteriéru pro vysoké mechanické namáhání přes 9 do 12ks/m2</t>
  </si>
  <si>
    <t>1262572874</t>
  </si>
  <si>
    <t>86,026*1,05 "Přepočtené koeficientem množství</t>
  </si>
  <si>
    <t>108</t>
  </si>
  <si>
    <t>771579191</t>
  </si>
  <si>
    <t>Montáž podlah z dlaždic keramických lepených flexibilním lepidlem Příplatek k cenám za plochu do 5 m2 jednotlivě</t>
  </si>
  <si>
    <t>-1956144594</t>
  </si>
  <si>
    <t>https://podminky.urs.cz/item/CS_URS_2022_02/771579191</t>
  </si>
  <si>
    <t>"WC 1" 3,3+3,5+1,3</t>
  </si>
  <si>
    <t>"WC 2" 2,5+1,2+3,3+3,5+1,3</t>
  </si>
  <si>
    <t>"WC 3" 3,8+1,2+3,8+1,2</t>
  </si>
  <si>
    <t>"WC 5" 3,4+3,4+1,3</t>
  </si>
  <si>
    <t>"WC 6" 4,1+1,2+1,2+2,6+1,2</t>
  </si>
  <si>
    <t>"WC 7" 3,4+3,4+1,3</t>
  </si>
  <si>
    <t>109</t>
  </si>
  <si>
    <t>771591111</t>
  </si>
  <si>
    <t>Příprava podkladu před provedením dlažby nátěr penetrační na podlahu</t>
  </si>
  <si>
    <t>2125746995</t>
  </si>
  <si>
    <t>https://podminky.urs.cz/item/CS_URS_2022_02/771591111</t>
  </si>
  <si>
    <t>110</t>
  </si>
  <si>
    <t>771161021</t>
  </si>
  <si>
    <t>Příprava podkladu před provedením dlažby montáž profilu ukončujícího profilu pro plynulý přechod (dlažba-koberec apod.)</t>
  </si>
  <si>
    <t>648746656</t>
  </si>
  <si>
    <t>https://podminky.urs.cz/item/CS_URS_2022_02/771161021</t>
  </si>
  <si>
    <t>Přechod dlažba PVC</t>
  </si>
  <si>
    <t>0,9+0,8</t>
  </si>
  <si>
    <t>0,6+0,9+0,8</t>
  </si>
  <si>
    <t>0,8+0,9</t>
  </si>
  <si>
    <t>111</t>
  </si>
  <si>
    <t>59054101</t>
  </si>
  <si>
    <t>profil přechodový Al s pohyblivým ramenem 10x20mm</t>
  </si>
  <si>
    <t>1144446415</t>
  </si>
  <si>
    <t>9,8*1,1 "Přepočtené koeficientem množství</t>
  </si>
  <si>
    <t>112</t>
  </si>
  <si>
    <t>771591115</t>
  </si>
  <si>
    <t>Podlahy - dokončovací práce spárování silikonem</t>
  </si>
  <si>
    <t>67941236</t>
  </si>
  <si>
    <t>https://podminky.urs.cz/item/CS_URS_2022_02/771591115</t>
  </si>
  <si>
    <t>113</t>
  </si>
  <si>
    <t>998771102</t>
  </si>
  <si>
    <t>Přesun hmot pro podlahy z dlaždic stanovený z hmotnosti přesunovaného materiálu vodorovná dopravní vzdálenost do 50 m v objektech výšky přes 6 do 12 m</t>
  </si>
  <si>
    <t>1993511998</t>
  </si>
  <si>
    <t>https://podminky.urs.cz/item/CS_URS_2022_02/998771102</t>
  </si>
  <si>
    <t>114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</si>
  <si>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</si>
  <si>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</si>
  <si>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-1113926793</t>
  </si>
  <si>
    <t>https://podminky.urs.cz/item/CS_URS_2022_02/998771181</t>
  </si>
  <si>
    <t>115</t>
  </si>
  <si>
    <t>998771192</t>
  </si>
  <si>
    <t>Přesun hmot pro podlahy z dlaždic stanovený z hmotnosti přesunovaného materiálu Příplatek k ceně za zvětšený přesun přes vymezenou největší dopravní vzdálenost do 100 m</t>
  </si>
  <si>
    <t>1675223094</t>
  </si>
  <si>
    <t>https://podminky.urs.cz/item/CS_URS_2022_02/998771192</t>
  </si>
  <si>
    <t>776</t>
  </si>
  <si>
    <t>Podlahy povlakové</t>
  </si>
  <si>
    <t>116</t>
  </si>
  <si>
    <t>776111311</t>
  </si>
  <si>
    <t>Příprava podkladu vysátí podlah</t>
  </si>
  <si>
    <t>-1929891112</t>
  </si>
  <si>
    <t>https://podminky.urs.cz/item/CS_URS_2022_02/776111311</t>
  </si>
  <si>
    <t>117</t>
  </si>
  <si>
    <t>776121111</t>
  </si>
  <si>
    <t>Příprava podkladu penetrace vodou ředitelná podlah</t>
  </si>
  <si>
    <t>-129996422</t>
  </si>
  <si>
    <t>https://podminky.urs.cz/item/CS_URS_2022_02/776121111</t>
  </si>
  <si>
    <t>118</t>
  </si>
  <si>
    <t>776141111</t>
  </si>
  <si>
    <t>Příprava podkladu vyrovnání samonivelační stěrkou podlah min.pevnosti 20 MPa, tloušťky do 3 mm</t>
  </si>
  <si>
    <t>1715835419</t>
  </si>
  <si>
    <t>https://podminky.urs.cz/item/CS_URS_2022_02/776141111</t>
  </si>
  <si>
    <t>119</t>
  </si>
  <si>
    <t>776241111</t>
  </si>
  <si>
    <t>Montáž podlahovin ze sametového vinylu lepením pásů hladkých (bez vzoru)</t>
  </si>
  <si>
    <t>795404005</t>
  </si>
  <si>
    <t>https://podminky.urs.cz/item/CS_URS_2022_02/776241111</t>
  </si>
  <si>
    <t>opravy PVC na chodbách po provedení stavebních úprav WC pás šířky 1,5m</t>
  </si>
  <si>
    <t>"stěny chodby" 5,0*1,5+7,0*1,5+6,6*1,5+5,0*1,5+4,0*1,5+5,0*1,5</t>
  </si>
  <si>
    <t>120</t>
  </si>
  <si>
    <t>284110800</t>
  </si>
  <si>
    <t>vinyl sametový vyrobený systémem vločkování tl 4,3mm, nylon 6.6, hustota vlákna 70mil/m2, zátěž 33, R10, hořlavost Bfl S1, útlum 20dB</t>
  </si>
  <si>
    <t>-1122468300</t>
  </si>
  <si>
    <t>48,9</t>
  </si>
  <si>
    <t>48,9*1,1 "Přepočtené koeficientem množství</t>
  </si>
  <si>
    <t>121</t>
  </si>
  <si>
    <t>776421111</t>
  </si>
  <si>
    <t>Montáž lišt obvodových lepených</t>
  </si>
  <si>
    <t>1190212600</t>
  </si>
  <si>
    <t>https://podminky.urs.cz/item/CS_URS_2022_02/776421111</t>
  </si>
  <si>
    <t>122</t>
  </si>
  <si>
    <t>284110030</t>
  </si>
  <si>
    <t>lišta soklová PVC 30x30mm</t>
  </si>
  <si>
    <t>-874752106</t>
  </si>
  <si>
    <t>"stěny chodby" 5,0+7,0+6,6+5,0+4,0+5,0</t>
  </si>
  <si>
    <t>123</t>
  </si>
  <si>
    <t>776991221</t>
  </si>
  <si>
    <t>Ostatní práce údržba nových podlahovin po pokládce čištění včetně ošetření polymerním nátěrem jednosložkovým jednovrstvým</t>
  </si>
  <si>
    <t>813301347</t>
  </si>
  <si>
    <t>https://podminky.urs.cz/item/CS_URS_2022_02/776991221</t>
  </si>
  <si>
    <t>124</t>
  </si>
  <si>
    <t>776991821</t>
  </si>
  <si>
    <t>Ostatní práce odstranění lepidla ručně z podlah</t>
  </si>
  <si>
    <t>-32351488</t>
  </si>
  <si>
    <t>https://podminky.urs.cz/item/CS_URS_2022_02/776991821</t>
  </si>
  <si>
    <t>125</t>
  </si>
  <si>
    <t>998776102</t>
  </si>
  <si>
    <t>Přesun hmot pro podlahy povlakové stanovený z hmotnosti přesunovaného materiálu vodorovná dopravní vzdálenost do 50 m v objektech výšky přes 6 do 12 m</t>
  </si>
  <si>
    <t>-1706672827</t>
  </si>
  <si>
    <t>https://podminky.urs.cz/item/CS_URS_2022_02/998776102</t>
  </si>
  <si>
    <t>126</t>
  </si>
  <si>
    <t>998776181</t>
  </si>
  <si>
    <t>Přesun hmot pro podlahy povlakové stanovený z hmotnosti přesunovaného materiálu Příplatek k cenám za přesun prováděný bez použití mechanizace pro jakoukoliv výšku objektu</t>
  </si>
  <si>
    <t>1207766708</t>
  </si>
  <si>
    <t>https://podminky.urs.cz/item/CS_URS_2022_02/998776181</t>
  </si>
  <si>
    <t>127</t>
  </si>
  <si>
    <t>998776192</t>
  </si>
  <si>
    <t>Přesun hmot pro podlahy povlakové stanovený z hmotnosti přesunovaného materiálu Příplatek k cenám za zvětšený přesun přes vymezenou největší dopravní vzdálenost do 100 m</t>
  </si>
  <si>
    <t>1600023666</t>
  </si>
  <si>
    <t>https://podminky.urs.cz/item/CS_URS_2022_02/998776192</t>
  </si>
  <si>
    <t>781</t>
  </si>
  <si>
    <t>Dokončovací práce - obklady</t>
  </si>
  <si>
    <t>128</t>
  </si>
  <si>
    <t>781474113</t>
  </si>
  <si>
    <t>Montáž obkladů vnitřních stěn z dlaždic keramických lepených flexibilním lepidlem maloformátových hladkých přes 12 do 19 ks/m2</t>
  </si>
  <si>
    <t>102182144</t>
  </si>
  <si>
    <t>https://podminky.urs.cz/item/CS_URS_2022_02/781474113</t>
  </si>
  <si>
    <t>129</t>
  </si>
  <si>
    <t>59761071.R</t>
  </si>
  <si>
    <t>obklad keramický hladký přes 12 do 19ks/m2</t>
  </si>
  <si>
    <t>1372931805</t>
  </si>
  <si>
    <t>barvu a provedení odsouhlasí GP a INV s dodavatelem dle předložených vzorku/variant obkladaček</t>
  </si>
  <si>
    <t>356,385*1,05 "Přepočtené koeficientem množství</t>
  </si>
  <si>
    <t>130</t>
  </si>
  <si>
    <t>781491021</t>
  </si>
  <si>
    <t>Montáž zrcadel lepených silikonovým tmelem na keramický obklad, plochy do 1 m2</t>
  </si>
  <si>
    <t>1113099755</t>
  </si>
  <si>
    <t>https://podminky.urs.cz/item/CS_URS_2022_02/781491021</t>
  </si>
  <si>
    <t>systémové řešení dle doporučení výrobce zrcadel, kvalita, záruka přídržnosti k podkladu</t>
  </si>
  <si>
    <t>10*0,6*0,9</t>
  </si>
  <si>
    <t>5*0,6*1,1</t>
  </si>
  <si>
    <t>131</t>
  </si>
  <si>
    <t>634650000.R1</t>
  </si>
  <si>
    <t>zrcadlo na stěnu broušené bez fazety vel. 60/90 cm</t>
  </si>
  <si>
    <t>1015559471</t>
  </si>
  <si>
    <t>"WC 1" 0,6*0,9</t>
  </si>
  <si>
    <t>"WC 2" 0,6*0,9*2</t>
  </si>
  <si>
    <t>"WC 3" 0,6*0,9*2</t>
  </si>
  <si>
    <t>"WC 5" 0,6*0,9</t>
  </si>
  <si>
    <t>"WC 6" 0,6*0,9*2</t>
  </si>
  <si>
    <t>"WC 7" 0,6*0,9</t>
  </si>
  <si>
    <t>132</t>
  </si>
  <si>
    <t>634650000.R2</t>
  </si>
  <si>
    <t>zrcadlo na stěnu broušené bez fazety vel. 60/110 cm</t>
  </si>
  <si>
    <t>-676935084</t>
  </si>
  <si>
    <t>"WC 1" 0,6*1,1</t>
  </si>
  <si>
    <t>"WC 2" 0,6*1,1</t>
  </si>
  <si>
    <t>"WC 5" 0,6*1,1</t>
  </si>
  <si>
    <t>"WC 7" 0,6*1,1</t>
  </si>
  <si>
    <t>133</t>
  </si>
  <si>
    <t>781494111</t>
  </si>
  <si>
    <t>Obklad - dokončující práce profily ukončovací lepené flexibilním lepidlem rohové</t>
  </si>
  <si>
    <t>-618591955</t>
  </si>
  <si>
    <t>https://podminky.urs.cz/item/CS_URS_2022_02/781494111</t>
  </si>
  <si>
    <t>"WC 1" 2*0,9+0,15+1,2</t>
  </si>
  <si>
    <t>"WC 2" 3*0,9+0,15+1,2</t>
  </si>
  <si>
    <t>"WC 3" 2*0,9</t>
  </si>
  <si>
    <t>"WC 5" 2*0,9+0,15+1,2</t>
  </si>
  <si>
    <t>"WC 6" 3*0,9</t>
  </si>
  <si>
    <t>"WC 7" 2*0,9+0,15+1,2</t>
  </si>
  <si>
    <t>nároží pilířů</t>
  </si>
  <si>
    <t>"WC 1" 2,25</t>
  </si>
  <si>
    <t>"WC 2" 2,25*2</t>
  </si>
  <si>
    <t>"WC 3"2,25*2</t>
  </si>
  <si>
    <t>"WC 5" 2,25</t>
  </si>
  <si>
    <t>"WC 6" 2,25</t>
  </si>
  <si>
    <t>"WC 7" 2,25</t>
  </si>
  <si>
    <t>134</t>
  </si>
  <si>
    <t>781494511</t>
  </si>
  <si>
    <t>Obklad - dokončující práce profily ukončovací lepené flexibilním lepidlem ukončovací</t>
  </si>
  <si>
    <t>-340926959</t>
  </si>
  <si>
    <t>https://podminky.urs.cz/item/CS_URS_2022_02/781494511</t>
  </si>
  <si>
    <t>ukončení obkladů kolem dveří</t>
  </si>
  <si>
    <t>"WC 1"(2,1+1,0+2,1)+(2,1+0,9+2,1)+(2,0+0,9+2,0)*2+(2,0+0,7+2,0)</t>
  </si>
  <si>
    <t>"WC 2"(2,1+0,7+2,1)+(2,1+1,0+2,1)+(2,1+0,9+2,1)+(2,0+0,7+2,0)*4+(2,0+0,9+2,0)*2</t>
  </si>
  <si>
    <t>"WC 3"(2,1+0,7+2,1)*2+(2,0+0,7+2,0)*4</t>
  </si>
  <si>
    <t>"WC 5"(2,1+0,9+2,1)+(2,1+1,0+2,1)+(2,0+0,9+2,0)*2+(2,0+0,7+2,0)*2</t>
  </si>
  <si>
    <t>"WC 6"(2,1+0,7+2,1)*2+(2,0+0,7+2,0)*6</t>
  </si>
  <si>
    <t>"WC 7"(2,1+0,9+2,1)+(2,1+1,0+2,1)+(2,0+0,9+2,0)*2+(2,0+0,7+2,0)*2</t>
  </si>
  <si>
    <t>135</t>
  </si>
  <si>
    <t>781121011</t>
  </si>
  <si>
    <t>Příprava podkladu před provedením obkladu nátěr penetrační na stěnu</t>
  </si>
  <si>
    <t>794504264</t>
  </si>
  <si>
    <t>https://podminky.urs.cz/item/CS_URS_2022_02/781121011</t>
  </si>
  <si>
    <t>136</t>
  </si>
  <si>
    <t>781495115</t>
  </si>
  <si>
    <t>Obklad - dokončující práce ostatní práce spárování silikonem</t>
  </si>
  <si>
    <t>36225665</t>
  </si>
  <si>
    <t>https://podminky.urs.cz/item/CS_URS_2022_02/781495115</t>
  </si>
  <si>
    <t>"kouty obkladu"</t>
  </si>
  <si>
    <t>"WC 1" 2,25*17+0,9+0,85+0,15*3</t>
  </si>
  <si>
    <t>"WC 2"2,25*26+0,9+0,85*2+0,15*5</t>
  </si>
  <si>
    <t>"WC 3"2,25*18+0,85*2+0,15*4</t>
  </si>
  <si>
    <t>"WC 5" 2,25*17+0,9+0,85+0,15*3</t>
  </si>
  <si>
    <t>"WC 6"2,25*21+0,85*3+0,15*6</t>
  </si>
  <si>
    <t>"WC 7" 2,25*17+0,9+0,85+0,15*3</t>
  </si>
  <si>
    <t>137</t>
  </si>
  <si>
    <t>998781102</t>
  </si>
  <si>
    <t>Přesun hmot pro obklady keramické stanovený z hmotnosti přesunovaného materiálu vodorovná dopravní vzdálenost do 50 m v objektech výšky přes 6 do 12 m</t>
  </si>
  <si>
    <t>-480999274</t>
  </si>
  <si>
    <t>https://podminky.urs.cz/item/CS_URS_2022_02/998781102</t>
  </si>
  <si>
    <t>138</t>
  </si>
  <si>
    <t>998781181</t>
  </si>
  <si>
    <t>Přesun hmot pro obklady keramické stanovený z hmotnosti přesunovaného materiálu Příplatek k cenám za přesun prováděný bez použití mechanizace pro jakoukoliv výšku objektu</t>
  </si>
  <si>
    <t>-2002761029</t>
  </si>
  <si>
    <t>https://podminky.urs.cz/item/CS_URS_2022_02/998781181</t>
  </si>
  <si>
    <t>139</t>
  </si>
  <si>
    <t>998781192</t>
  </si>
  <si>
    <t>Přesun hmot pro obklady keramické stanovený z hmotnosti přesunovaného materiálu Příplatek k cenám za zvětšený přesun přes vymezenou největší dopravní vzdálenost do 100 m</t>
  </si>
  <si>
    <t>343892469</t>
  </si>
  <si>
    <t>https://podminky.urs.cz/item/CS_URS_2022_02/998781192</t>
  </si>
  <si>
    <t>783</t>
  </si>
  <si>
    <t>Dokončovací práce - nátěry</t>
  </si>
  <si>
    <t>140</t>
  </si>
  <si>
    <t>783301313</t>
  </si>
  <si>
    <t>Příprava podkladu zámečnických konstrukcí před provedením nátěru odmaštění odmašťovačem ředidlovým</t>
  </si>
  <si>
    <t>1875188787</t>
  </si>
  <si>
    <t>https://podminky.urs.cz/item/CS_URS_2022_02/783301313</t>
  </si>
  <si>
    <t>dle Výpisu dveří</t>
  </si>
  <si>
    <t>"pro 600/1970 mm dl. 100 mm" (2*1,97+0,6)*(0,1+2*0,05)*10</t>
  </si>
  <si>
    <t>"pro 800/1970 mm dl. 100 mm" (2*1,97+0,8)*(0,1+2*0,05)*3</t>
  </si>
  <si>
    <t>"pro 600/1970 mm dl. 150 mm" (2*1,97+0,6)*(0,15+2*0,05)*5</t>
  </si>
  <si>
    <t>"pro 800/1970 mm dl. 150 mm" (2*1,97+0,8)*(0,15+2*0,05)*5</t>
  </si>
  <si>
    <t>"pro 900/1970 mm dl. 150 mm" (2*1,97+0,9)*(0,15+2*0,05)*4</t>
  </si>
  <si>
    <t>141</t>
  </si>
  <si>
    <t>783314101</t>
  </si>
  <si>
    <t>Základní nátěr zámečnických konstrukcí jednonásobný syntetický</t>
  </si>
  <si>
    <t>-878850013</t>
  </si>
  <si>
    <t>https://podminky.urs.cz/item/CS_URS_2022_02/783314101</t>
  </si>
  <si>
    <t>142</t>
  </si>
  <si>
    <t>783315101</t>
  </si>
  <si>
    <t>Mezinátěr zámečnických konstrukcí jednonásobný syntetický standardní</t>
  </si>
  <si>
    <t>-1039969318</t>
  </si>
  <si>
    <t>https://podminky.urs.cz/item/CS_URS_2022_02/783315101</t>
  </si>
  <si>
    <t>143</t>
  </si>
  <si>
    <t>783317101</t>
  </si>
  <si>
    <t>Krycí nátěr (email) zámečnických konstrukcí jednonásobný syntetický standardní</t>
  </si>
  <si>
    <t>915100006</t>
  </si>
  <si>
    <t>https://podminky.urs.cz/item/CS_URS_2022_02/783317101</t>
  </si>
  <si>
    <t>144</t>
  </si>
  <si>
    <t>783401313</t>
  </si>
  <si>
    <t>Příprava podkladu klempířských konstrukcí před provedením nátěru odmaštěním odmašťovačem ředidlovým</t>
  </si>
  <si>
    <t>-1519253117</t>
  </si>
  <si>
    <t>https://podminky.urs.cz/item/CS_URS_2022_02/783401313</t>
  </si>
  <si>
    <t>"kompletní provedení opravy nátěrů na stávajících zařízení VZT a ÚT, vč. přípravy povrchů před nátěry - dle pož. GP a invest."</t>
  </si>
  <si>
    <t>"WC 1"10</t>
  </si>
  <si>
    <t>"WC 2"10</t>
  </si>
  <si>
    <t>"WC 3"10</t>
  </si>
  <si>
    <t>"WC 5"10</t>
  </si>
  <si>
    <t>"WC 6"10</t>
  </si>
  <si>
    <t>"WC 7"10</t>
  </si>
  <si>
    <t>145</t>
  </si>
  <si>
    <t>783414101</t>
  </si>
  <si>
    <t>Základní nátěr klempířských konstrukcí jednonásobný syntetický</t>
  </si>
  <si>
    <t>1305368654</t>
  </si>
  <si>
    <t>https://podminky.urs.cz/item/CS_URS_2022_02/783414101</t>
  </si>
  <si>
    <t>146</t>
  </si>
  <si>
    <t>783415101</t>
  </si>
  <si>
    <t>Mezinátěr klempířských konstrukcí jednonásobný syntetický standardní</t>
  </si>
  <si>
    <t>-1709690060</t>
  </si>
  <si>
    <t>https://podminky.urs.cz/item/CS_URS_2022_02/783415101</t>
  </si>
  <si>
    <t>147</t>
  </si>
  <si>
    <t>783417101</t>
  </si>
  <si>
    <t>Krycí nátěr (email) klempířských konstrukcí jednonásobný syntetický standardní</t>
  </si>
  <si>
    <t>854059400</t>
  </si>
  <si>
    <t>https://podminky.urs.cz/item/CS_URS_2022_02/783417101</t>
  </si>
  <si>
    <t>784</t>
  </si>
  <si>
    <t>Dokončovací práce - malby a tapety</t>
  </si>
  <si>
    <t>148</t>
  </si>
  <si>
    <t>784111011</t>
  </si>
  <si>
    <t>Obroušení podkladu omítky v místnostech výšky do 3,80 m</t>
  </si>
  <si>
    <t>742406739</t>
  </si>
  <si>
    <t>https://podminky.urs.cz/item/CS_URS_2022_02/784111011</t>
  </si>
  <si>
    <t>"stěny"nadobklady</t>
  </si>
  <si>
    <t>"stropy"stropnovy</t>
  </si>
  <si>
    <t>149</t>
  </si>
  <si>
    <t>784121001</t>
  </si>
  <si>
    <t>Oškrabání malby v místnostech výšky do 3,80 m</t>
  </si>
  <si>
    <t>-584493022</t>
  </si>
  <si>
    <t>https://podminky.urs.cz/item/CS_URS_2022_02/784121001</t>
  </si>
  <si>
    <t>"stěny chodby" 6,5*3,25+6,5*3,0+7,0*3,0+6,5*3,0+8,0*3,0+6,5*3,0</t>
  </si>
  <si>
    <t>150</t>
  </si>
  <si>
    <t>784181011</t>
  </si>
  <si>
    <t>Pačokování dvojnásobné v místnostech výšky do 3,80 m</t>
  </si>
  <si>
    <t>1906453190</t>
  </si>
  <si>
    <t>https://podminky.urs.cz/item/CS_URS_2022_02/784181011</t>
  </si>
  <si>
    <t>celkem plochy štukových omítek</t>
  </si>
  <si>
    <t>151</t>
  </si>
  <si>
    <t>784211111</t>
  </si>
  <si>
    <t>Malby z malířských směsí oděruvzdorných za mokra dvojnásobné, bílé za mokra oděruvzdorné velmi dobře v místnostech výšky do 3,80 m</t>
  </si>
  <si>
    <t>-1229452195</t>
  </si>
  <si>
    <t>https://podminky.urs.cz/item/CS_URS_2022_02/784211111</t>
  </si>
  <si>
    <t>SO 02 - ZTI+UT WC1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</si>
  <si>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</si>
  <si>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</si>
  <si>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</si>
  <si>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</si>
  <si>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</si>
  <si>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</si>
  <si>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</si>
  <si>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</si>
  <si>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-1721832161</t>
  </si>
  <si>
    <t>https://podminky.urs.cz/item/CS_URS_2022_02/971033231</t>
  </si>
  <si>
    <t>"ÚT"1+1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</si>
  <si>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</si>
  <si>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</si>
  <si>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618384315</t>
  </si>
  <si>
    <t>https://podminky.urs.cz/item/CS_URS_2022_02/971033331</t>
  </si>
  <si>
    <t>"m.č. 004"1</t>
  </si>
  <si>
    <t>-2048064784</t>
  </si>
  <si>
    <t>"m.č. 001"1</t>
  </si>
  <si>
    <t>971033521</t>
  </si>
  <si>
    <t>Vybourání otvorů ve zdivu základovém nebo nadzákladovém z cihel, tvárnic, příčkovek z cihel pálených na maltu vápennou nebo vápenocementovou plochy do 1 m2, tl. do 100 mm</t>
  </si>
  <si>
    <t>-1115207070</t>
  </si>
  <si>
    <t>https://podminky.urs.cz/item/CS_URS_2022_02/971033521</t>
  </si>
  <si>
    <t>"m.č. 003"0,4*1,0</t>
  </si>
  <si>
    <t>974031132</t>
  </si>
  <si>
    <t>Vysekání rýh ve zdivu cihelném na maltu vápennou nebo vápenocementovou do hl. 50 mm a šířky do 70 mm</t>
  </si>
  <si>
    <t>-119026680</t>
  </si>
  <si>
    <t>https://podminky.urs.cz/item/CS_URS_2022_02/974031132</t>
  </si>
  <si>
    <t>"vnitřní vodovod"3</t>
  </si>
  <si>
    <t>974031133</t>
  </si>
  <si>
    <t>Vysekání rýh ve zdivu cihelném na maltu vápennou nebo vápenocementovou do hl. 50 mm a šířky do 100 mm</t>
  </si>
  <si>
    <t>-1539554856</t>
  </si>
  <si>
    <t>https://podminky.urs.cz/item/CS_URS_2022_02/974031133</t>
  </si>
  <si>
    <t>"vnitřní vodovod"4</t>
  </si>
  <si>
    <t>974031142</t>
  </si>
  <si>
    <t>Vysekání rýh ve zdivu cihelném na maltu vápennou nebo vápenocementovou do hl. 70 mm a šířky do 70 mm</t>
  </si>
  <si>
    <t>-408120571</t>
  </si>
  <si>
    <t>https://podminky.urs.cz/item/CS_URS_2022_02/974031142</t>
  </si>
  <si>
    <t>"vnitřní kanalizace"4</t>
  </si>
  <si>
    <t>974031154</t>
  </si>
  <si>
    <t>Vysekání rýh ve zdivu cihelném na maltu vápennou nebo vápenocementovou do hl. 100 mm a šířky do 150 mm</t>
  </si>
  <si>
    <t>325077792</t>
  </si>
  <si>
    <t>https://podminky.urs.cz/item/CS_URS_2022_02/974031154</t>
  </si>
  <si>
    <t>"potrubí ÚT"3,5</t>
  </si>
  <si>
    <t>823655064</t>
  </si>
  <si>
    <t>177893978</t>
  </si>
  <si>
    <t>0,912*2 'Přepočtené koeficientem množství</t>
  </si>
  <si>
    <t>-1531434950</t>
  </si>
  <si>
    <t>-1435154719</t>
  </si>
  <si>
    <t>0,912*14 'Přepočtené koeficientem množství</t>
  </si>
  <si>
    <t>-2113314363</t>
  </si>
  <si>
    <t>721</t>
  </si>
  <si>
    <t>Zdravotechnika - vnitřní kanalizace</t>
  </si>
  <si>
    <t>721170975</t>
  </si>
  <si>
    <t>Opravy odpadního potrubí plastového krácení trub DN 125</t>
  </si>
  <si>
    <t>-1878165890</t>
  </si>
  <si>
    <t>https://podminky.urs.cz/item/CS_URS_2022_02/721170975</t>
  </si>
  <si>
    <t>1+1</t>
  </si>
  <si>
    <t>721171820.R</t>
  </si>
  <si>
    <t>Demontáž vnitřní kanalizace PVC</t>
  </si>
  <si>
    <t>865255403</t>
  </si>
  <si>
    <t>721171905</t>
  </si>
  <si>
    <t>Opravy odpadního potrubí plastového vsazení odbočky do potrubí DN 110</t>
  </si>
  <si>
    <t>-2090693367</t>
  </si>
  <si>
    <t>https://podminky.urs.cz/item/CS_URS_2022_02/721171905</t>
  </si>
  <si>
    <t>"odbočka dvojitá 110/110/110 87 st."1</t>
  </si>
  <si>
    <t>"odbočka 110/50 87 st"1</t>
  </si>
  <si>
    <t>721171915</t>
  </si>
  <si>
    <t>Opravy odpadního potrubí plastového propojení dosavadního potrubí DN 110</t>
  </si>
  <si>
    <t>1756657335</t>
  </si>
  <si>
    <t>https://podminky.urs.cz/item/CS_URS_2022_02/721171915</t>
  </si>
  <si>
    <t>"přesuvka"1</t>
  </si>
  <si>
    <t>"čistící kus"1</t>
  </si>
  <si>
    <t>721174042</t>
  </si>
  <si>
    <t>Potrubí z trub polypropylenových připojovací DN 40</t>
  </si>
  <si>
    <t>1105643686</t>
  </si>
  <si>
    <t>https://podminky.urs.cz/item/CS_URS_2022_02/721174042</t>
  </si>
  <si>
    <t>1,5</t>
  </si>
  <si>
    <t>721174043</t>
  </si>
  <si>
    <t>Potrubí z trub polypropylenových připojovací DN 50</t>
  </si>
  <si>
    <t>1429137230</t>
  </si>
  <si>
    <t>https://podminky.urs.cz/item/CS_URS_2022_02/721174043</t>
  </si>
  <si>
    <t>2,5</t>
  </si>
  <si>
    <t>721174045</t>
  </si>
  <si>
    <t>Potrubí z trub polypropylenových připojovací DN 110</t>
  </si>
  <si>
    <t>155073958</t>
  </si>
  <si>
    <t>https://podminky.urs.cz/item/CS_URS_2022_02/721174045</t>
  </si>
  <si>
    <t>721194104</t>
  </si>
  <si>
    <t>Vyměření přípojek na potrubí vyvedení a upevnění odpadních výpustek DN 40</t>
  </si>
  <si>
    <t>KUS</t>
  </si>
  <si>
    <t>-539946758</t>
  </si>
  <si>
    <t>https://podminky.urs.cz/item/CS_URS_2022_02/721194104</t>
  </si>
  <si>
    <t>"umyvadlo"1+1</t>
  </si>
  <si>
    <t>721194105</t>
  </si>
  <si>
    <t>Vyměření přípojek na potrubí vyvedení a upevnění odpadních výpustek DN 50</t>
  </si>
  <si>
    <t>-1954113831</t>
  </si>
  <si>
    <t>https://podminky.urs.cz/item/CS_URS_2022_02/721194105</t>
  </si>
  <si>
    <t>"pisoár"1+1</t>
  </si>
  <si>
    <t>721194109</t>
  </si>
  <si>
    <t>Vyměření přípojek na potrubí vyvedení a upevnění odpadních výpustek DN 110</t>
  </si>
  <si>
    <t>1858353934</t>
  </si>
  <si>
    <t>https://podminky.urs.cz/item/CS_URS_2022_02/721194109</t>
  </si>
  <si>
    <t>"klozet"1+1</t>
  </si>
  <si>
    <t>721290111</t>
  </si>
  <si>
    <t>Zkouška těsnosti kanalizace v objektech vodou do DN 125</t>
  </si>
  <si>
    <t>960187333</t>
  </si>
  <si>
    <t>https://podminky.urs.cz/item/CS_URS_2022_02/721290111</t>
  </si>
  <si>
    <t>1,5+2,5+1,5</t>
  </si>
  <si>
    <t>24633007</t>
  </si>
  <si>
    <t>pěna montážní PUR potrubí a studnařských skruží</t>
  </si>
  <si>
    <t>litr</t>
  </si>
  <si>
    <t>-847650527</t>
  </si>
  <si>
    <t>721910912</t>
  </si>
  <si>
    <t>Pročištění svislých odpadů v jednom podlaží do DN 200</t>
  </si>
  <si>
    <t>-252107625</t>
  </si>
  <si>
    <t>https://podminky.urs.cz/item/CS_URS_2022_02/721910912</t>
  </si>
  <si>
    <t>998721102</t>
  </si>
  <si>
    <t>Přesun hmot pro vnitřní kanalizace stanovený z hmotnosti přesunovaného materiálu vodorovná dopravní vzdálenost do 50 m v objektech výšky přes 6 do 12 m</t>
  </si>
  <si>
    <t>T</t>
  </si>
  <si>
    <t>165624684</t>
  </si>
  <si>
    <t>https://podminky.urs.cz/item/CS_URS_2022_02/998721102</t>
  </si>
  <si>
    <t>998721181</t>
  </si>
  <si>
    <t>Přesun hmot pro vnitřní kanalizace stanovený z hmotnosti přesunovaného materiálu Příplatek k ceně za přesun prováděný bez použití mechanizace pro jakoukoliv výšku objektu</t>
  </si>
  <si>
    <t>117314131</t>
  </si>
  <si>
    <t>https://podminky.urs.cz/item/CS_URS_2022_02/998721181</t>
  </si>
  <si>
    <t>998721192</t>
  </si>
  <si>
    <t>Přesun hmot pro vnitřní kanalizace stanovený z hmotnosti přesunovaného materiálu Příplatek k ceně za zvětšený přesun přes vymezenou největší dopravní vzdálenost do 100 m</t>
  </si>
  <si>
    <t>983314556</t>
  </si>
  <si>
    <t>https://podminky.urs.cz/item/CS_URS_2022_02/998721192</t>
  </si>
  <si>
    <t>722</t>
  </si>
  <si>
    <t>Zdravotechnika - vnitřní vodovod</t>
  </si>
  <si>
    <t>722130810.R</t>
  </si>
  <si>
    <t>Demontáž potrubí vnitřního vodovodu</t>
  </si>
  <si>
    <t>111850997</t>
  </si>
  <si>
    <t>722131914</t>
  </si>
  <si>
    <t>Opravy vodovodního potrubí z ocelových trubek pozinkovaných závitových vsazení odbočky do potrubí DN 32</t>
  </si>
  <si>
    <t>-237389827</t>
  </si>
  <si>
    <t>https://podminky.urs.cz/item/CS_URS_2022_02/722131914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</si>
  <si>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</si>
  <si>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</si>
  <si>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-1659514172</t>
  </si>
  <si>
    <t>https://podminky.urs.cz/item/CS_URS_2022_02/722181222</t>
  </si>
  <si>
    <t>"vnitřní kanalizace DN 40"1,5</t>
  </si>
  <si>
    <t>"vnitřní vodovod D 25 x 4,2"4</t>
  </si>
  <si>
    <t>722181223</t>
  </si>
  <si>
    <t>Ochrana potrubí termoizolačními trubicemi z pěnového polyetylenu PE přilepenými v příčných a podélných spojích, tloušťky izolace přes 6 do 9 mm, vnitřního průměru izolace DN přes 45 do 63 mm</t>
  </si>
  <si>
    <t>-561997631</t>
  </si>
  <si>
    <t>https://podminky.urs.cz/item/CS_URS_2022_02/722181223</t>
  </si>
  <si>
    <t>"vnitřní kanalizace DN 50"2,5</t>
  </si>
  <si>
    <t>722181245</t>
  </si>
  <si>
    <t>Ochrana potrubí termoizolačními trubicemi z pěnového polyetylenu PE přilepenými v příčných a podélných spojích, tloušťky izolace přes 13 do 20 mm, vnitřního průměru izolace DN přes 89 do 110 mm</t>
  </si>
  <si>
    <t>894027235</t>
  </si>
  <si>
    <t>https://podminky.urs.cz/item/CS_URS_2022_02/722181245</t>
  </si>
  <si>
    <t>"vnitřní kanalizace DN 110"1,5</t>
  </si>
  <si>
    <t>722190901</t>
  </si>
  <si>
    <t>Opravy ostatní uzavření nebo otevření vodovodního potrubí při opravách včetně vypuštění a napuštění</t>
  </si>
  <si>
    <t>-470834890</t>
  </si>
  <si>
    <t>https://podminky.urs.cz/item/CS_URS_2022_02/722190901</t>
  </si>
  <si>
    <t>722174022</t>
  </si>
  <si>
    <t>Potrubí z plastových trubek z polypropylenu PPR svařovaných polyfúzně PN 20 (SDR 6) D 20 x 3,4</t>
  </si>
  <si>
    <t>-2010069010</t>
  </si>
  <si>
    <t>https://podminky.urs.cz/item/CS_URS_2022_02/722174022</t>
  </si>
  <si>
    <t>722174023</t>
  </si>
  <si>
    <t>Potrubí z plastových trubek z polypropylenu PPR svařovaných polyfúzně PN 20 (SDR 6) D 25 x 4,2</t>
  </si>
  <si>
    <t>-1215478375</t>
  </si>
  <si>
    <t>https://podminky.urs.cz/item/CS_URS_2022_02/722174023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</si>
  <si>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</si>
  <si>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</si>
  <si>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-1717153212</t>
  </si>
  <si>
    <t>https://podminky.urs.cz/item/CS_URS_2022_02/722181221</t>
  </si>
  <si>
    <t>"vnitřní vodovod D 20 x 3,4"7</t>
  </si>
  <si>
    <t>722190401</t>
  </si>
  <si>
    <t>Zřízení přípojek na potrubí vyvedení a upevnění výpustek do DN 25</t>
  </si>
  <si>
    <t>-662465181</t>
  </si>
  <si>
    <t>https://podminky.urs.cz/item/CS_URS_2022_02/722190401</t>
  </si>
  <si>
    <t>2+2+1+1+1+1</t>
  </si>
  <si>
    <t>28654321</t>
  </si>
  <si>
    <t>koleno nástěnné PPR D 20x1/2"</t>
  </si>
  <si>
    <t>-2067304234</t>
  </si>
  <si>
    <t>722240122</t>
  </si>
  <si>
    <t>Armatury z plastických hmot kohouty (PPR) kulové DN 20</t>
  </si>
  <si>
    <t>-2062574142</t>
  </si>
  <si>
    <t>https://podminky.urs.cz/item/CS_URS_2022_02/722240122</t>
  </si>
  <si>
    <t>722240123</t>
  </si>
  <si>
    <t>Armatury z plastických hmot kohouty (PPR) kulové DN 25</t>
  </si>
  <si>
    <t>-1635200554</t>
  </si>
  <si>
    <t>https://podminky.urs.cz/item/CS_URS_2022_02/722240123</t>
  </si>
  <si>
    <t>722290226</t>
  </si>
  <si>
    <t>Zkoušky, proplach a desinfekce vodovodního potrubí zkoušky těsnosti vodovodního potrubí závitového do DN 50</t>
  </si>
  <si>
    <t>1526709338</t>
  </si>
  <si>
    <t>https://podminky.urs.cz/item/CS_URS_2022_02/722290226</t>
  </si>
  <si>
    <t>4+7</t>
  </si>
  <si>
    <t>1105216504</t>
  </si>
  <si>
    <t>722290234</t>
  </si>
  <si>
    <t>Zkoušky, proplach a desinfekce vodovodního potrubí proplach a desinfekce vodovodního potrubí do DN 80</t>
  </si>
  <si>
    <t>1003887298</t>
  </si>
  <si>
    <t>https://podminky.urs.cz/item/CS_URS_2022_02/722290234</t>
  </si>
  <si>
    <t>998722102</t>
  </si>
  <si>
    <t>Přesun hmot pro vnitřní vodovod stanovený z hmotnosti přesunovaného materiálu vodorovná dopravní vzdálenost do 50 m v objektech výšky přes 6 do 12 m</t>
  </si>
  <si>
    <t>969850321</t>
  </si>
  <si>
    <t>https://podminky.urs.cz/item/CS_URS_2022_02/998722102</t>
  </si>
  <si>
    <t>998722181</t>
  </si>
  <si>
    <t>Přesun hmot pro vnitřní vodovod stanovený z hmotnosti přesunovaného materiálu Příplatek k ceně za přesun prováděný bez použití mechanizace pro jakoukoliv výšku objektu</t>
  </si>
  <si>
    <t>-786771888</t>
  </si>
  <si>
    <t>https://podminky.urs.cz/item/CS_URS_2022_02/998722181</t>
  </si>
  <si>
    <t>998722192</t>
  </si>
  <si>
    <t>Přesun hmot pro vnitřní vodovod stanovený z hmotnosti přesunovaného materiálu Příplatek k ceně za zvětšený přesun přes vymezenou největší dopravní vzdálenost do 100 m</t>
  </si>
  <si>
    <t>1330968066</t>
  </si>
  <si>
    <t>https://podminky.urs.cz/item/CS_URS_2022_02/998722192</t>
  </si>
  <si>
    <t>725110821.R</t>
  </si>
  <si>
    <t>Demontáž zařizovacích předmětů s příslušenstvím</t>
  </si>
  <si>
    <t>-668654032</t>
  </si>
  <si>
    <t>725119125</t>
  </si>
  <si>
    <t>Zařízení záchodů montáž klozetových mís závěsných na nosné stěny</t>
  </si>
  <si>
    <t>-974601398</t>
  </si>
  <si>
    <t>https://podminky.urs.cz/item/CS_URS_2022_02/725119125</t>
  </si>
  <si>
    <t>64236021</t>
  </si>
  <si>
    <t>klozet keramický bílý závěsný hluboké splachování 490x360x350mm</t>
  </si>
  <si>
    <t>-1932174817</t>
  </si>
  <si>
    <t>64236051</t>
  </si>
  <si>
    <t>klozet keramický bílý závěsný hluboké splachování pro handicapované</t>
  </si>
  <si>
    <t>786359234</t>
  </si>
  <si>
    <t>55167394</t>
  </si>
  <si>
    <t>sedátko klozetové duroplastové bílé antibakteriální</t>
  </si>
  <si>
    <t>-1527321539</t>
  </si>
  <si>
    <t>725129102</t>
  </si>
  <si>
    <t>Pisoárové záchodky montáž ostatních typů automatických</t>
  </si>
  <si>
    <t>959276974</t>
  </si>
  <si>
    <t>https://podminky.urs.cz/item/CS_URS_2022_02/725129102</t>
  </si>
  <si>
    <t>64251310</t>
  </si>
  <si>
    <t>pisoár keramický automatický s radarovým splachovačem napájecí napětí 24V DC</t>
  </si>
  <si>
    <t>125704528</t>
  </si>
  <si>
    <t>725211616</t>
  </si>
  <si>
    <t>Umyvadla keramická bílá bez výtokových armatur připevněná na stěnu šrouby s krytem na sifon (polosloupem), šířka umyvadla 550 mm</t>
  </si>
  <si>
    <t>163462661</t>
  </si>
  <si>
    <t>https://podminky.urs.cz/item/CS_URS_2022_02/725211616</t>
  </si>
  <si>
    <t>725211681</t>
  </si>
  <si>
    <t>Umyvadla keramická bílá bez výtokových armatur připevněná na stěnu šrouby zdravotní, šířka umyvadla 640 mm</t>
  </si>
  <si>
    <t>-652347986</t>
  </si>
  <si>
    <t>https://podminky.urs.cz/item/CS_URS_2022_02/725211681</t>
  </si>
  <si>
    <t>725829111</t>
  </si>
  <si>
    <t>Baterie dřezové montáž ostatních typů stojánkových G 1/2"</t>
  </si>
  <si>
    <t>-660945877</t>
  </si>
  <si>
    <t>https://podminky.urs.cz/item/CS_URS_2022_02/725829111</t>
  </si>
  <si>
    <t>"umývadla"2</t>
  </si>
  <si>
    <t>55143974.R</t>
  </si>
  <si>
    <t>baterie dřezová páková stojánková s otáčivým ústím dl ramínka 143 mm</t>
  </si>
  <si>
    <t>1089834967</t>
  </si>
  <si>
    <t>"UM"1</t>
  </si>
  <si>
    <t>55145719</t>
  </si>
  <si>
    <t>baterie dřezová páková stojánková s pákou (lékařská)</t>
  </si>
  <si>
    <t>116790359</t>
  </si>
  <si>
    <t>"UM1"1</t>
  </si>
  <si>
    <t>-550936240</t>
  </si>
  <si>
    <t>1866894686</t>
  </si>
  <si>
    <t>1796341201</t>
  </si>
  <si>
    <t>726</t>
  </si>
  <si>
    <t>Zdravotechnika - předstěnové instalace</t>
  </si>
  <si>
    <t>726131204</t>
  </si>
  <si>
    <t>Předstěnové instalační systémy do lehkých stěn s kovovou konstrukcí montáž ostatních typů klozetů</t>
  </si>
  <si>
    <t>-1001304532</t>
  </si>
  <si>
    <t>https://podminky.urs.cz/item/CS_URS_2022_02/726131204</t>
  </si>
  <si>
    <t>55281706</t>
  </si>
  <si>
    <t>montážní prvek pro závěsné WC do lehkých stěn s kovovou konstrukcí ovládání zepředu stavební v 1120mm</t>
  </si>
  <si>
    <t>-984952877</t>
  </si>
  <si>
    <t>55281800</t>
  </si>
  <si>
    <t>tlačítko pro ovládání WC zepředu dvě vody bílé 246x164mm</t>
  </si>
  <si>
    <t>1333834993</t>
  </si>
  <si>
    <t>55281708</t>
  </si>
  <si>
    <t>montážní prvek pro závěsné WC do lehkých stěn s kovovou konstrukcí pro tělesně postižené stavební v 1120mm</t>
  </si>
  <si>
    <t>1660253636</t>
  </si>
  <si>
    <t>726191001</t>
  </si>
  <si>
    <t>Ostatní příslušenství instalačních systémů zvukoizolační souprava pro WC a bidet</t>
  </si>
  <si>
    <t>-1437901583</t>
  </si>
  <si>
    <t>https://podminky.urs.cz/item/CS_URS_2022_02/726191001</t>
  </si>
  <si>
    <t>998726112</t>
  </si>
  <si>
    <t>Přesun hmot pro instalační prefabrikáty stanovený z hmotnosti přesunovaného materiálu vodorovná dopravní vzdálenost do 50 m v objektech výšky přes 6 m do 12 m</t>
  </si>
  <si>
    <t>-1296182817</t>
  </si>
  <si>
    <t>https://podminky.urs.cz/item/CS_URS_2022_02/998726112</t>
  </si>
  <si>
    <t>998726181</t>
  </si>
  <si>
    <t>Přesun hmot pro instalační prefabrikáty stanovený z hmotnosti přesunovaného materiálu Příplatek k cenám za přesun prováděný bez použití mechanizace pro jakoukoliv výšku objektu</t>
  </si>
  <si>
    <t>284487953</t>
  </si>
  <si>
    <t>https://podminky.urs.cz/item/CS_URS_2022_02/998726181</t>
  </si>
  <si>
    <t>998726192</t>
  </si>
  <si>
    <t>Přesun hmot pro instalační prefabrikáty stanovený z hmotnosti přesunovaného materiálu Příplatek k cenám za zvětšený přesun přes vymezenou největší dopravní vzdálenost do 100 m</t>
  </si>
  <si>
    <t>2089961703</t>
  </si>
  <si>
    <t>https://podminky.urs.cz/item/CS_URS_2022_02/998726192</t>
  </si>
  <si>
    <t>733</t>
  </si>
  <si>
    <t>Ústřední vytápění - rozvodné potrubí</t>
  </si>
  <si>
    <t>733110820.R</t>
  </si>
  <si>
    <t>Demontáž potrubí ÚT</t>
  </si>
  <si>
    <t>279298488</t>
  </si>
  <si>
    <t>733191925</t>
  </si>
  <si>
    <t>Opravy rozvodů potrubí z trubek ocelových závitových normálních i zesílených navaření odbočky na stávající potrubí, odbočka DN 25</t>
  </si>
  <si>
    <t>1902547260</t>
  </si>
  <si>
    <t>https://podminky.urs.cz/item/CS_URS_2022_02/733191925</t>
  </si>
  <si>
    <t>733221102</t>
  </si>
  <si>
    <t>Potrubí z trubek měděných měkkých spojovaných měkkým pájením Ø 15/1</t>
  </si>
  <si>
    <t>-1272810641</t>
  </si>
  <si>
    <t>https://podminky.urs.cz/item/CS_URS_2022_02/733221102</t>
  </si>
  <si>
    <t>733221103</t>
  </si>
  <si>
    <t>Potrubí z trubek měděných měkkých spojovaných měkkým pájením Ø 18/1</t>
  </si>
  <si>
    <t>1269094266</t>
  </si>
  <si>
    <t>https://podminky.urs.cz/item/CS_URS_2022_02/733221103</t>
  </si>
  <si>
    <t>733224222</t>
  </si>
  <si>
    <t>Potrubí z trubek měděných Příplatek k cenám za zhotovení přípojky z trubek měděných Ø 15/1</t>
  </si>
  <si>
    <t>1913737746</t>
  </si>
  <si>
    <t>https://podminky.urs.cz/item/CS_URS_2022_02/733224222</t>
  </si>
  <si>
    <t>"připojení otopných těles"2+2</t>
  </si>
  <si>
    <t>733291101</t>
  </si>
  <si>
    <t>Zkoušky těsnosti potrubí z trubek měděných Ø do 35/1,5</t>
  </si>
  <si>
    <t>-891286186</t>
  </si>
  <si>
    <t>https://podminky.urs.cz/item/CS_URS_2022_02/733291101</t>
  </si>
  <si>
    <t>2+8</t>
  </si>
  <si>
    <t>733291903</t>
  </si>
  <si>
    <t>Opravy rozvodů potrubí z trubek měděných propojení potrubí Ø 18/1</t>
  </si>
  <si>
    <t>-1013421851</t>
  </si>
  <si>
    <t>https://podminky.urs.cz/item/CS_URS_2022_02/733291903</t>
  </si>
  <si>
    <t>733811211</t>
  </si>
  <si>
    <t>Ochrana potrubí termoizolačními trubicemi z pěnového polyetylenu PE přilepenými v příčných a podélných spojích, tloušťky izolace do 6 mm, vnitřního průměru izolace DN do 22 mm</t>
  </si>
  <si>
    <t>-540565441</t>
  </si>
  <si>
    <t>https://podminky.urs.cz/item/CS_URS_2022_02/733811211</t>
  </si>
  <si>
    <t>998733102</t>
  </si>
  <si>
    <t>Přesun hmot pro rozvody potrubí stanovený z hmotnosti přesunovaného materiálu vodorovná dopravní vzdálenost do 50 m v objektech výšky přes 6 do 12 m</t>
  </si>
  <si>
    <t>132599974</t>
  </si>
  <si>
    <t>https://podminky.urs.cz/item/CS_URS_2022_02/998733102</t>
  </si>
  <si>
    <t>998733181</t>
  </si>
  <si>
    <t>Přesun hmot pro rozvody potrubí stanovený z hmotnosti přesunovaného materiálu Příplatek k cenám za přesun prováděný bez použití mechanizace pro jakoukoliv výšku objektu</t>
  </si>
  <si>
    <t>724333017</t>
  </si>
  <si>
    <t>https://podminky.urs.cz/item/CS_URS_2022_02/998733181</t>
  </si>
  <si>
    <t>998733193</t>
  </si>
  <si>
    <t>Přesun hmot pro rozvody potrubí stanovený z hmotnosti přesunovaného materiálu Příplatek k cenám za zvětšený přesun přes vymezenou největší dopravní vzdálenost do 500 m</t>
  </si>
  <si>
    <t>1610730635</t>
  </si>
  <si>
    <t>https://podminky.urs.cz/item/CS_URS_2022_02/998733193</t>
  </si>
  <si>
    <t>734</t>
  </si>
  <si>
    <t>Ústřední vytápění - armatury</t>
  </si>
  <si>
    <t>734200826.R</t>
  </si>
  <si>
    <t>Demontáž armatur ÚT</t>
  </si>
  <si>
    <t>-1838019743</t>
  </si>
  <si>
    <t>734221542</t>
  </si>
  <si>
    <t>Ventily regulační závitové termostatické, bez hlavice ovládání PN 16 do 110°C rohové jednoregulační pro adaptér na měď nebo plast G 1/2 x 16</t>
  </si>
  <si>
    <t>-158563434</t>
  </si>
  <si>
    <t>https://podminky.urs.cz/item/CS_URS_2022_02/734221542</t>
  </si>
  <si>
    <t>734221681.R</t>
  </si>
  <si>
    <t>Termostatická hlavice kapalinová PN 10 do 110°C otopných těles s pojistkou proti odcizení</t>
  </si>
  <si>
    <t>2100426001</t>
  </si>
  <si>
    <t>734261417</t>
  </si>
  <si>
    <t>Šroubení regulační radiátorové rohové s vypouštěním G 1/2</t>
  </si>
  <si>
    <t>-1674810952</t>
  </si>
  <si>
    <t>https://podminky.urs.cz/item/CS_URS_2022_02/734261417</t>
  </si>
  <si>
    <t>734292764</t>
  </si>
  <si>
    <t>Ostatní armatury kulové kohouty PN 42 do 185°C přímé vnější a vnitřní závit G 3/4</t>
  </si>
  <si>
    <t>-775726366</t>
  </si>
  <si>
    <t>https://podminky.urs.cz/item/CS_URS_2022_02/734292764</t>
  </si>
  <si>
    <t>998734102</t>
  </si>
  <si>
    <t>Přesun hmot pro armatury stanovený z hmotnosti přesunovaného materiálu vodorovná dopravní vzdálenost do 50 m v objektech výšky přes 6 do 12 m</t>
  </si>
  <si>
    <t>-434841608</t>
  </si>
  <si>
    <t>https://podminky.urs.cz/item/CS_URS_2022_02/998734102</t>
  </si>
  <si>
    <t>998734181</t>
  </si>
  <si>
    <t>Přesun hmot pro armatury stanovený z hmotnosti přesunovaného materiálu Příplatek k cenám za přesun prováděný bez použití mechanizace pro jakoukoliv výšku objektu</t>
  </si>
  <si>
    <t>780975612</t>
  </si>
  <si>
    <t>https://podminky.urs.cz/item/CS_URS_2022_02/998734181</t>
  </si>
  <si>
    <t>998734193</t>
  </si>
  <si>
    <t>Přesun hmot pro armatury stanovený z hmotnosti přesunovaného materiálu Příplatek k cenám za zvětšený přesun přes vymezenou největší dopravní vzdálenost do 500 m</t>
  </si>
  <si>
    <t>422689744</t>
  </si>
  <si>
    <t>https://podminky.urs.cz/item/CS_URS_2022_02/998734193</t>
  </si>
  <si>
    <t>735</t>
  </si>
  <si>
    <t>Ústřední vytápění - otopná tělesa</t>
  </si>
  <si>
    <t>735151171</t>
  </si>
  <si>
    <t>Otopná tělesa panelová jednodesková PN 1,0 MPa, T do 110°C bez přídavné přestupní plochy výšky tělesa 600 mm stavební délky / výkonu 400 mm / 242 W</t>
  </si>
  <si>
    <t>451840588</t>
  </si>
  <si>
    <t>https://podminky.urs.cz/item/CS_URS_2022_02/735151171</t>
  </si>
  <si>
    <t>735221822</t>
  </si>
  <si>
    <t>Demontáž registrů z trubek hladkých DN 65 stavební délky do 3 m, o počtu pramenů registru 2</t>
  </si>
  <si>
    <t>-518595024</t>
  </si>
  <si>
    <t>https://podminky.urs.cz/item/CS_URS_2022_02/735221822</t>
  </si>
  <si>
    <t>735291800</t>
  </si>
  <si>
    <t>Demontáž konzol nebo držáků otopných těles, registrů, konvektorů do odpadu</t>
  </si>
  <si>
    <t>1700962769</t>
  </si>
  <si>
    <t>https://podminky.urs.cz/item/CS_URS_2022_02/735291800</t>
  </si>
  <si>
    <t>2*2</t>
  </si>
  <si>
    <t>735494811</t>
  </si>
  <si>
    <t>Vypuštění vody z otopných soustav bez kotlů, ohříváků, zásobníků a nádrží</t>
  </si>
  <si>
    <t>1289397420</t>
  </si>
  <si>
    <t>https://podminky.urs.cz/item/CS_URS_2022_02/735494811</t>
  </si>
  <si>
    <t>998735181</t>
  </si>
  <si>
    <t>Přesun hmot pro otopná tělesa stanovený z hmotnosti přesunovaného materiálu Příplatek k cenám za přesun prováděný bez použití mechanizace pro jakoukoliv výšku objektu</t>
  </si>
  <si>
    <t>314909188</t>
  </si>
  <si>
    <t>https://podminky.urs.cz/item/CS_URS_2022_02/998735181</t>
  </si>
  <si>
    <t>998735193</t>
  </si>
  <si>
    <t>Přesun hmot pro otopná tělesa stanovený z hmotnosti přesunovaného materiálu Příplatek k cenám za zvětšený přesun přes vymezenou největší dopravní vzdálenost do 500 m</t>
  </si>
  <si>
    <t>1813683953</t>
  </si>
  <si>
    <t>https://podminky.urs.cz/item/CS_URS_2022_02/998735193</t>
  </si>
  <si>
    <t>998735102</t>
  </si>
  <si>
    <t>Přesun hmot pro otopná tělesa stanovený z hmotnosti přesunovaného materiálu vodorovná dopravní vzdálenost do 50 m v objektech výšky přes 6 do 12 m</t>
  </si>
  <si>
    <t>482919800</t>
  </si>
  <si>
    <t>https://podminky.urs.cz/item/CS_URS_2022_02/998735102</t>
  </si>
  <si>
    <t>SO 03 - ZTI+UT WC2</t>
  </si>
  <si>
    <t>997 - Přesun sutě</t>
  </si>
  <si>
    <t>1782731561</t>
  </si>
  <si>
    <t>2081529053</t>
  </si>
  <si>
    <t>1,714*2 'Přepočtené koeficientem množství</t>
  </si>
  <si>
    <t>-522326703</t>
  </si>
  <si>
    <t>418490267</t>
  </si>
  <si>
    <t>1,714*14 'Přepočtené koeficientem množství</t>
  </si>
  <si>
    <t>-509756868</t>
  </si>
  <si>
    <t>-109516990</t>
  </si>
  <si>
    <t>-1953867939</t>
  </si>
  <si>
    <t>"dvířka m.č. 102"1</t>
  </si>
  <si>
    <t>"dvířka m.č. 106"1</t>
  </si>
  <si>
    <t>1292553817</t>
  </si>
  <si>
    <t>"m.č. 102"1</t>
  </si>
  <si>
    <t>"m.č. 103"1</t>
  </si>
  <si>
    <t>"m.č. 106"1</t>
  </si>
  <si>
    <t>673945114</t>
  </si>
  <si>
    <t>"m.č. 101"0,4*1,0</t>
  </si>
  <si>
    <t>"m.č. 105"0,4*1,0</t>
  </si>
  <si>
    <t>-19223750</t>
  </si>
  <si>
    <t>"vnitřní vodovod"1</t>
  </si>
  <si>
    <t>1483287317</t>
  </si>
  <si>
    <t>"vnitřní vodovod"4+3</t>
  </si>
  <si>
    <t>149292327</t>
  </si>
  <si>
    <t>"vnitřní kanalizace"9</t>
  </si>
  <si>
    <t>754112600</t>
  </si>
  <si>
    <t>"potrubí ÚT"3+3+2</t>
  </si>
  <si>
    <t>1135094926</t>
  </si>
  <si>
    <t>2+2</t>
  </si>
  <si>
    <t>-1280314465</t>
  </si>
  <si>
    <t>-1424516385</t>
  </si>
  <si>
    <t>"odbočka 110/110 87 st"1</t>
  </si>
  <si>
    <t>"odbočka 110/50 87 st"1+1</t>
  </si>
  <si>
    <t>1153372834</t>
  </si>
  <si>
    <t>"přesuvka"1+1</t>
  </si>
  <si>
    <t>"čistící kus"1+1</t>
  </si>
  <si>
    <t>-840552428</t>
  </si>
  <si>
    <t>-2019085799</t>
  </si>
  <si>
    <t>-12196628</t>
  </si>
  <si>
    <t>1,5+0,5</t>
  </si>
  <si>
    <t>400656975</t>
  </si>
  <si>
    <t>"umyvadlo"1+1+1</t>
  </si>
  <si>
    <t>-2084617783</t>
  </si>
  <si>
    <t>-837052786</t>
  </si>
  <si>
    <t>"klozet"1+1+1</t>
  </si>
  <si>
    <t>-1614972808</t>
  </si>
  <si>
    <t>6+2,5+2</t>
  </si>
  <si>
    <t>-28914343</t>
  </si>
  <si>
    <t>680353453</t>
  </si>
  <si>
    <t>-185233023</t>
  </si>
  <si>
    <t>-729816237</t>
  </si>
  <si>
    <t>329553644</t>
  </si>
  <si>
    <t>1751018411</t>
  </si>
  <si>
    <t>380943048</t>
  </si>
  <si>
    <t>155397362</t>
  </si>
  <si>
    <t>-911790223</t>
  </si>
  <si>
    <t>-53537729</t>
  </si>
  <si>
    <t>"vnitřní vodovod D 20 x 3,4"20</t>
  </si>
  <si>
    <t>-1411046462</t>
  </si>
  <si>
    <t>"vnitřní kanalizace DN 40"6</t>
  </si>
  <si>
    <t>-1849967741</t>
  </si>
  <si>
    <t>-537689620</t>
  </si>
  <si>
    <t>"vnitřní kanalizace DN 110"2</t>
  </si>
  <si>
    <t>-1052231854</t>
  </si>
  <si>
    <t>2+2+1+1+1+1+2+1</t>
  </si>
  <si>
    <t>-2023546360</t>
  </si>
  <si>
    <t>-391756779</t>
  </si>
  <si>
    <t>1476604674</t>
  </si>
  <si>
    <t>1+2</t>
  </si>
  <si>
    <t>-1038404460</t>
  </si>
  <si>
    <t>72160632</t>
  </si>
  <si>
    <t>20+4</t>
  </si>
  <si>
    <t>369032935</t>
  </si>
  <si>
    <t>-217391980</t>
  </si>
  <si>
    <t>1269281227</t>
  </si>
  <si>
    <t>1761424212</t>
  </si>
  <si>
    <t>1148989469</t>
  </si>
  <si>
    <t>-1977345022</t>
  </si>
  <si>
    <t>-1861897458</t>
  </si>
  <si>
    <t>1+1+1</t>
  </si>
  <si>
    <t>1016612923</t>
  </si>
  <si>
    <t>823708620</t>
  </si>
  <si>
    <t>CS ÚRS 2022 01</t>
  </si>
  <si>
    <t>-615257743</t>
  </si>
  <si>
    <t>1496002895</t>
  </si>
  <si>
    <t>-1653811463</t>
  </si>
  <si>
    <t>1482064360</t>
  </si>
  <si>
    <t>-1462001013</t>
  </si>
  <si>
    <t>-298502745</t>
  </si>
  <si>
    <t>"umývadla"2+1</t>
  </si>
  <si>
    <t>671604363</t>
  </si>
  <si>
    <t>"UM"1+1</t>
  </si>
  <si>
    <t>-276650867</t>
  </si>
  <si>
    <t>-1846236810</t>
  </si>
  <si>
    <t>876125797</t>
  </si>
  <si>
    <t>-1419877580</t>
  </si>
  <si>
    <t>2140277256</t>
  </si>
  <si>
    <t>-1999797123</t>
  </si>
  <si>
    <t>-1347926544</t>
  </si>
  <si>
    <t>-1753184580</t>
  </si>
  <si>
    <t>239911761</t>
  </si>
  <si>
    <t>-1528198483</t>
  </si>
  <si>
    <t>-394534658</t>
  </si>
  <si>
    <t>1864834561</t>
  </si>
  <si>
    <t>627661536</t>
  </si>
  <si>
    <t>1557570449</t>
  </si>
  <si>
    <t>-345511966</t>
  </si>
  <si>
    <t>1102208591</t>
  </si>
  <si>
    <t>275218273</t>
  </si>
  <si>
    <t>"připojení otoponých těles"2+2+2</t>
  </si>
  <si>
    <t>1164403575</t>
  </si>
  <si>
    <t>12+2</t>
  </si>
  <si>
    <t>-83940094</t>
  </si>
  <si>
    <t>1505623855</t>
  </si>
  <si>
    <t>-561298304</t>
  </si>
  <si>
    <t>-175971147</t>
  </si>
  <si>
    <t>-61004000</t>
  </si>
  <si>
    <t>1655638079</t>
  </si>
  <si>
    <t>-1724327110</t>
  </si>
  <si>
    <t>1329269398</t>
  </si>
  <si>
    <t>-1810629850</t>
  </si>
  <si>
    <t>1607733290</t>
  </si>
  <si>
    <t>1660619474</t>
  </si>
  <si>
    <t>-2030694010</t>
  </si>
  <si>
    <t>-1286386714</t>
  </si>
  <si>
    <t>1435094079</t>
  </si>
  <si>
    <t>-1792400168</t>
  </si>
  <si>
    <t>-81521142</t>
  </si>
  <si>
    <t>3*2</t>
  </si>
  <si>
    <t>956651770</t>
  </si>
  <si>
    <t>-361533113</t>
  </si>
  <si>
    <t>-627603340</t>
  </si>
  <si>
    <t>1882491259</t>
  </si>
  <si>
    <t>SO 04 - ZTI+UT WC3</t>
  </si>
  <si>
    <t>1904869209</t>
  </si>
  <si>
    <t>-1212675828</t>
  </si>
  <si>
    <t>1,079*2 'Přepočtené koeficientem množství</t>
  </si>
  <si>
    <t>686581794</t>
  </si>
  <si>
    <t>-968460266</t>
  </si>
  <si>
    <t>1,079*14 'Přepočtené koeficientem množství</t>
  </si>
  <si>
    <t>-1992789678</t>
  </si>
  <si>
    <t>-1338215097</t>
  </si>
  <si>
    <t>-857870555</t>
  </si>
  <si>
    <t>"m.č. 202"1</t>
  </si>
  <si>
    <t>"m.č. 204"1</t>
  </si>
  <si>
    <t>2031025365</t>
  </si>
  <si>
    <t>1207077382</t>
  </si>
  <si>
    <t>"m.č. 201"0,4*1,0</t>
  </si>
  <si>
    <t>"m.č. 203"0,4*1,0</t>
  </si>
  <si>
    <t>-93193246</t>
  </si>
  <si>
    <t>"vnitřní vodovod"3+3</t>
  </si>
  <si>
    <t>-819517423</t>
  </si>
  <si>
    <t>"vnitřní kanalizace"2+2</t>
  </si>
  <si>
    <t>1255296519</t>
  </si>
  <si>
    <t>"potrubí ÚT"3+3</t>
  </si>
  <si>
    <t>-1334764286</t>
  </si>
  <si>
    <t>-550990030</t>
  </si>
  <si>
    <t>-938357086</t>
  </si>
  <si>
    <t>"odbočka 110/110 87 st."1+1</t>
  </si>
  <si>
    <t>-1479581066</t>
  </si>
  <si>
    <t>-1336286023</t>
  </si>
  <si>
    <t>209357929</t>
  </si>
  <si>
    <t>0,5*2</t>
  </si>
  <si>
    <t>476650599</t>
  </si>
  <si>
    <t>589039958</t>
  </si>
  <si>
    <t>-1408684545</t>
  </si>
  <si>
    <t>4+1</t>
  </si>
  <si>
    <t>-274554846</t>
  </si>
  <si>
    <t>-1054123604</t>
  </si>
  <si>
    <t>-1890119349</t>
  </si>
  <si>
    <t>-243822869</t>
  </si>
  <si>
    <t>-1848059661</t>
  </si>
  <si>
    <t>434990767</t>
  </si>
  <si>
    <t>-53194826</t>
  </si>
  <si>
    <t>-896631294</t>
  </si>
  <si>
    <t>6+6</t>
  </si>
  <si>
    <t>-710963100</t>
  </si>
  <si>
    <t>"vnitřní vodovod D 20 x 3,4"12</t>
  </si>
  <si>
    <t>2050212805</t>
  </si>
  <si>
    <t>"vnitřní kanalizace DN 40"4</t>
  </si>
  <si>
    <t>-404074611</t>
  </si>
  <si>
    <t>"vnitřní kanalizace DN 110"1</t>
  </si>
  <si>
    <t>-432856439</t>
  </si>
  <si>
    <t>2+1+2+1</t>
  </si>
  <si>
    <t>954133298</t>
  </si>
  <si>
    <t>-824922731</t>
  </si>
  <si>
    <t>-540198370</t>
  </si>
  <si>
    <t>1588219678</t>
  </si>
  <si>
    <t>339464088</t>
  </si>
  <si>
    <t>1317457170</t>
  </si>
  <si>
    <t>1841837099</t>
  </si>
  <si>
    <t>-853313540</t>
  </si>
  <si>
    <t>-1293205513</t>
  </si>
  <si>
    <t>-199355771</t>
  </si>
  <si>
    <t>1523773522</t>
  </si>
  <si>
    <t>1244592994</t>
  </si>
  <si>
    <t>1681445658</t>
  </si>
  <si>
    <t>-1805936854</t>
  </si>
  <si>
    <t>918521995</t>
  </si>
  <si>
    <t>957354660</t>
  </si>
  <si>
    <t>-1775612142</t>
  </si>
  <si>
    <t>-547910272</t>
  </si>
  <si>
    <t>-617227721</t>
  </si>
  <si>
    <t>-682666142</t>
  </si>
  <si>
    <t>-1574632630</t>
  </si>
  <si>
    <t>-947433107</t>
  </si>
  <si>
    <t>-1087381274</t>
  </si>
  <si>
    <t>-44373832</t>
  </si>
  <si>
    <t>222351632</t>
  </si>
  <si>
    <t>-373990808</t>
  </si>
  <si>
    <t>-1036672038</t>
  </si>
  <si>
    <t>688925386</t>
  </si>
  <si>
    <t>1826712921</t>
  </si>
  <si>
    <t>11461450</t>
  </si>
  <si>
    <t>"připojení otoponých těles"2+2</t>
  </si>
  <si>
    <t>-1486501048</t>
  </si>
  <si>
    <t>-1985686052</t>
  </si>
  <si>
    <t>-1249511422</t>
  </si>
  <si>
    <t>-2106688979</t>
  </si>
  <si>
    <t>1954822014</t>
  </si>
  <si>
    <t>311501816</t>
  </si>
  <si>
    <t>711089651</t>
  </si>
  <si>
    <t>-2040520784</t>
  </si>
  <si>
    <t>-1488022744</t>
  </si>
  <si>
    <t>-1111749430</t>
  </si>
  <si>
    <t>1700549214</t>
  </si>
  <si>
    <t>1025523555</t>
  </si>
  <si>
    <t>-1750060153</t>
  </si>
  <si>
    <t>302057311</t>
  </si>
  <si>
    <t>280668864</t>
  </si>
  <si>
    <t>-1442820917</t>
  </si>
  <si>
    <t>544824467</t>
  </si>
  <si>
    <t>-2014691820</t>
  </si>
  <si>
    <t>411438882</t>
  </si>
  <si>
    <t>125586501</t>
  </si>
  <si>
    <t>SO 06 - ZTI+UT WC5</t>
  </si>
  <si>
    <t>8391667</t>
  </si>
  <si>
    <t>-1535991965</t>
  </si>
  <si>
    <t>0,908*2 'Přepočtené koeficientem množství</t>
  </si>
  <si>
    <t>-1577072255</t>
  </si>
  <si>
    <t>-851985205</t>
  </si>
  <si>
    <t>0,908*14 'Přepočtené koeficientem množství</t>
  </si>
  <si>
    <t>-645015462</t>
  </si>
  <si>
    <t>1784077081</t>
  </si>
  <si>
    <t>"ÚT"1</t>
  </si>
  <si>
    <t>1566724446</t>
  </si>
  <si>
    <t>"m.č. 211"1</t>
  </si>
  <si>
    <t>202129809</t>
  </si>
  <si>
    <t>"m.č. 212"1</t>
  </si>
  <si>
    <t>1346513416</t>
  </si>
  <si>
    <t>"m.č. 210"0,4*1,0</t>
  </si>
  <si>
    <t>-256467106</t>
  </si>
  <si>
    <t>1530531118</t>
  </si>
  <si>
    <t>-2031181515</t>
  </si>
  <si>
    <t>-521428342</t>
  </si>
  <si>
    <t>523695808</t>
  </si>
  <si>
    <t>1778907687</t>
  </si>
  <si>
    <t>530024376</t>
  </si>
  <si>
    <t>1327917870</t>
  </si>
  <si>
    <t>-1834631374</t>
  </si>
  <si>
    <t>1151261334</t>
  </si>
  <si>
    <t>-609169067</t>
  </si>
  <si>
    <t>653110212</t>
  </si>
  <si>
    <t>361868640</t>
  </si>
  <si>
    <t>1318974306</t>
  </si>
  <si>
    <t>-309625650</t>
  </si>
  <si>
    <t>-126324046</t>
  </si>
  <si>
    <t>1824688752</t>
  </si>
  <si>
    <t>-1220846032</t>
  </si>
  <si>
    <t>-374820662</t>
  </si>
  <si>
    <t>-925951219</t>
  </si>
  <si>
    <t>1682776776</t>
  </si>
  <si>
    <t>338190426</t>
  </si>
  <si>
    <t>-641905956</t>
  </si>
  <si>
    <t>1605825735</t>
  </si>
  <si>
    <t>2126957730</t>
  </si>
  <si>
    <t>599950722</t>
  </si>
  <si>
    <t>647282195</t>
  </si>
  <si>
    <t>-288431589</t>
  </si>
  <si>
    <t>-585933929</t>
  </si>
  <si>
    <t>-992042002</t>
  </si>
  <si>
    <t>-968130775</t>
  </si>
  <si>
    <t>43519946</t>
  </si>
  <si>
    <t>479422683</t>
  </si>
  <si>
    <t>604157782</t>
  </si>
  <si>
    <t>969309120</t>
  </si>
  <si>
    <t>-912889323</t>
  </si>
  <si>
    <t>674161280</t>
  </si>
  <si>
    <t>-1364171466</t>
  </si>
  <si>
    <t>-834360496</t>
  </si>
  <si>
    <t>470366120</t>
  </si>
  <si>
    <t>1234985706</t>
  </si>
  <si>
    <t>1260996719</t>
  </si>
  <si>
    <t>-1742589394</t>
  </si>
  <si>
    <t>-751828229</t>
  </si>
  <si>
    <t>-1326916219</t>
  </si>
  <si>
    <t>-2060622696</t>
  </si>
  <si>
    <t>304377320</t>
  </si>
  <si>
    <t>-998487561</t>
  </si>
  <si>
    <t>-1502171666</t>
  </si>
  <si>
    <t>897011316</t>
  </si>
  <si>
    <t>1413741719</t>
  </si>
  <si>
    <t>-639672271</t>
  </si>
  <si>
    <t>-1828903479</t>
  </si>
  <si>
    <t>816217396</t>
  </si>
  <si>
    <t>-1869131103</t>
  </si>
  <si>
    <t>105880294</t>
  </si>
  <si>
    <t>-224066917</t>
  </si>
  <si>
    <t>1297270847</t>
  </si>
  <si>
    <t>591951847</t>
  </si>
  <si>
    <t>1633898268</t>
  </si>
  <si>
    <t>-1292601858</t>
  </si>
  <si>
    <t>1788819335</t>
  </si>
  <si>
    <t>455880680</t>
  </si>
  <si>
    <t>1030156295</t>
  </si>
  <si>
    <t>-189046763</t>
  </si>
  <si>
    <t>1070965252</t>
  </si>
  <si>
    <t>2119844580</t>
  </si>
  <si>
    <t>-1818067653</t>
  </si>
  <si>
    <t>-706431223</t>
  </si>
  <si>
    <t>-2034005854</t>
  </si>
  <si>
    <t>1789185320</t>
  </si>
  <si>
    <t>396327121</t>
  </si>
  <si>
    <t>-1022920458</t>
  </si>
  <si>
    <t>965497947</t>
  </si>
  <si>
    <t>-1500227201</t>
  </si>
  <si>
    <t>2063465808</t>
  </si>
  <si>
    <t>-265772489</t>
  </si>
  <si>
    <t>-1181526535</t>
  </si>
  <si>
    <t>-1447009618</t>
  </si>
  <si>
    <t>1284041423</t>
  </si>
  <si>
    <t>468193731</t>
  </si>
  <si>
    <t>-773716095</t>
  </si>
  <si>
    <t>1951343215</t>
  </si>
  <si>
    <t>-34640279</t>
  </si>
  <si>
    <t>1151296989</t>
  </si>
  <si>
    <t>2029233489</t>
  </si>
  <si>
    <t>SO 07 - ZTI+UT WC6</t>
  </si>
  <si>
    <t>1928543917</t>
  </si>
  <si>
    <t>533842756</t>
  </si>
  <si>
    <t>1,045*2 'Přepočtené koeficientem množství</t>
  </si>
  <si>
    <t>136548152</t>
  </si>
  <si>
    <t>-1948471031</t>
  </si>
  <si>
    <t>1,045*14 'Přepočtené koeficientem množství</t>
  </si>
  <si>
    <t>93931649</t>
  </si>
  <si>
    <t>170789514</t>
  </si>
  <si>
    <t>"kanalizace"1+1</t>
  </si>
  <si>
    <t>"vodovod"2+1</t>
  </si>
  <si>
    <t>-448659636</t>
  </si>
  <si>
    <t>"m.č. 214"1</t>
  </si>
  <si>
    <t>"m.č. 217"1</t>
  </si>
  <si>
    <t>-1181805476</t>
  </si>
  <si>
    <t>-831001453</t>
  </si>
  <si>
    <t>"m.č. 215"0,4*1,0</t>
  </si>
  <si>
    <t>"m.č. 216"0,4*1,0</t>
  </si>
  <si>
    <t>-1449686993</t>
  </si>
  <si>
    <t>"vnitřní vodovod"2+2</t>
  </si>
  <si>
    <t>1084146921</t>
  </si>
  <si>
    <t>"vnitřní kanalizace"2+1</t>
  </si>
  <si>
    <t>-1033270599</t>
  </si>
  <si>
    <t>"potrubí ÚT"3+2</t>
  </si>
  <si>
    <t>-667557713</t>
  </si>
  <si>
    <t>1498414598</t>
  </si>
  <si>
    <t>933631120</t>
  </si>
  <si>
    <t>"odbočka 110/110 87 st."1</t>
  </si>
  <si>
    <t>132309134</t>
  </si>
  <si>
    <t>-1999588814</t>
  </si>
  <si>
    <t>1623125156</t>
  </si>
  <si>
    <t>-622703131</t>
  </si>
  <si>
    <t>47598227</t>
  </si>
  <si>
    <t>-1274032921</t>
  </si>
  <si>
    <t>-1454638495</t>
  </si>
  <si>
    <t>-1642403171</t>
  </si>
  <si>
    <t>237614676</t>
  </si>
  <si>
    <t>1386342322</t>
  </si>
  <si>
    <t>-13006834</t>
  </si>
  <si>
    <t>-997365064</t>
  </si>
  <si>
    <t>-791712168</t>
  </si>
  <si>
    <t>2+1</t>
  </si>
  <si>
    <t>-1889969077</t>
  </si>
  <si>
    <t>-9693762</t>
  </si>
  <si>
    <t>-1748473072</t>
  </si>
  <si>
    <t>"vnitřní kanalizace DN 40"2</t>
  </si>
  <si>
    <t>607212708</t>
  </si>
  <si>
    <t>-1786573789</t>
  </si>
  <si>
    <t>2+2+1+1+1</t>
  </si>
  <si>
    <t>69367201</t>
  </si>
  <si>
    <t>-1485846552</t>
  </si>
  <si>
    <t>-241777332</t>
  </si>
  <si>
    <t>57794293</t>
  </si>
  <si>
    <t>685903549</t>
  </si>
  <si>
    <t>-1957723384</t>
  </si>
  <si>
    <t>-492152967</t>
  </si>
  <si>
    <t>-1294430536</t>
  </si>
  <si>
    <t>-526599291</t>
  </si>
  <si>
    <t>178735859</t>
  </si>
  <si>
    <t>1312141697</t>
  </si>
  <si>
    <t>-554330175</t>
  </si>
  <si>
    <t>274819547</t>
  </si>
  <si>
    <t>1439833597</t>
  </si>
  <si>
    <t>508697475</t>
  </si>
  <si>
    <t>231795426</t>
  </si>
  <si>
    <t>-2027365444</t>
  </si>
  <si>
    <t>2027070255</t>
  </si>
  <si>
    <t>-396831514</t>
  </si>
  <si>
    <t>1998254052</t>
  </si>
  <si>
    <t>-1130454336</t>
  </si>
  <si>
    <t>1344312474</t>
  </si>
  <si>
    <t>-1934986220</t>
  </si>
  <si>
    <t>-1280522221</t>
  </si>
  <si>
    <t>-1020004777</t>
  </si>
  <si>
    <t>-953626699</t>
  </si>
  <si>
    <t>2005153502</t>
  </si>
  <si>
    <t>-81433936</t>
  </si>
  <si>
    <t>1280128577</t>
  </si>
  <si>
    <t>-1381537182</t>
  </si>
  <si>
    <t>964399723</t>
  </si>
  <si>
    <t>-1931595650</t>
  </si>
  <si>
    <t>2116967836</t>
  </si>
  <si>
    <t>-1574025537</t>
  </si>
  <si>
    <t>-865610238</t>
  </si>
  <si>
    <t>1158585976</t>
  </si>
  <si>
    <t>-462400009</t>
  </si>
  <si>
    <t>1871015225</t>
  </si>
  <si>
    <t>1237012084</t>
  </si>
  <si>
    <t>1161029191</t>
  </si>
  <si>
    <t>958226217</t>
  </si>
  <si>
    <t>1916137177</t>
  </si>
  <si>
    <t>-908390030</t>
  </si>
  <si>
    <t>1839400505</t>
  </si>
  <si>
    <t>718991451</t>
  </si>
  <si>
    <t>-1233659953</t>
  </si>
  <si>
    <t>-1618448380</t>
  </si>
  <si>
    <t>413592565</t>
  </si>
  <si>
    <t>-1411951843</t>
  </si>
  <si>
    <t>1793466016</t>
  </si>
  <si>
    <t>SO 08 - ZTI+UT WC7</t>
  </si>
  <si>
    <t>721 - Zdravotechnika - vnitřní kanalizace</t>
  </si>
  <si>
    <t>722 - Zdravotechnika - vnitřní vodovod</t>
  </si>
  <si>
    <t>725 - Zdravotechnika - zařizovací předměty</t>
  </si>
  <si>
    <t>733 - Ústřední vytápění - rozvodné potrubí</t>
  </si>
  <si>
    <t>734 - Ústřední vytápění - armatury</t>
  </si>
  <si>
    <t>735 - Ústřední vytápění - otopná tělesa</t>
  </si>
  <si>
    <t>-461263563</t>
  </si>
  <si>
    <t>280437344</t>
  </si>
  <si>
    <t>-199985483</t>
  </si>
  <si>
    <t>2019668222</t>
  </si>
  <si>
    <t>-1227781759</t>
  </si>
  <si>
    <t>-1972172489</t>
  </si>
  <si>
    <t>-861441072</t>
  </si>
  <si>
    <t>"m.č. 303"1</t>
  </si>
  <si>
    <t>-1600000660</t>
  </si>
  <si>
    <t>"m.č.303"1</t>
  </si>
  <si>
    <t>"m.č. 304"1</t>
  </si>
  <si>
    <t>1847911499</t>
  </si>
  <si>
    <t>"m.č. 302"0,4*1,0</t>
  </si>
  <si>
    <t>-1444757380</t>
  </si>
  <si>
    <t>135385114</t>
  </si>
  <si>
    <t>-1806620500</t>
  </si>
  <si>
    <t>-447437265</t>
  </si>
  <si>
    <t>-1726846025</t>
  </si>
  <si>
    <t>-677168357</t>
  </si>
  <si>
    <t>-815764787</t>
  </si>
  <si>
    <t>657980050</t>
  </si>
  <si>
    <t>-737058069</t>
  </si>
  <si>
    <t>-130484171</t>
  </si>
  <si>
    <t>445983474</t>
  </si>
  <si>
    <t>-588696467</t>
  </si>
  <si>
    <t>1112723036</t>
  </si>
  <si>
    <t>-898717988</t>
  </si>
  <si>
    <t>1701550749</t>
  </si>
  <si>
    <t>1832319644</t>
  </si>
  <si>
    <t>1223255778</t>
  </si>
  <si>
    <t>-1760459081</t>
  </si>
  <si>
    <t>-1011140215</t>
  </si>
  <si>
    <t>-1107697376</t>
  </si>
  <si>
    <t>-740151793</t>
  </si>
  <si>
    <t>1202598351</t>
  </si>
  <si>
    <t>1821275391</t>
  </si>
  <si>
    <t>665056048</t>
  </si>
  <si>
    <t>-203956725</t>
  </si>
  <si>
    <t>-1929150605</t>
  </si>
  <si>
    <t>1204513685</t>
  </si>
  <si>
    <t>-1048742072</t>
  </si>
  <si>
    <t>-1950020284</t>
  </si>
  <si>
    <t>-1124083167</t>
  </si>
  <si>
    <t>2010354375</t>
  </si>
  <si>
    <t>-2076427588</t>
  </si>
  <si>
    <t>1324349841</t>
  </si>
  <si>
    <t>-1488128984</t>
  </si>
  <si>
    <t>1726305807</t>
  </si>
  <si>
    <t>407716467</t>
  </si>
  <si>
    <t>-227501766</t>
  </si>
  <si>
    <t>2107343556</t>
  </si>
  <si>
    <t>-68429754</t>
  </si>
  <si>
    <t>-275101570</t>
  </si>
  <si>
    <t>-1615022388</t>
  </si>
  <si>
    <t>-1863774339</t>
  </si>
  <si>
    <t>1355780559</t>
  </si>
  <si>
    <t>1043877575</t>
  </si>
  <si>
    <t>-1456639762</t>
  </si>
  <si>
    <t>-1389113294</t>
  </si>
  <si>
    <t>1874833706</t>
  </si>
  <si>
    <t>2011676448</t>
  </si>
  <si>
    <t>-243922109</t>
  </si>
  <si>
    <t>1452487324</t>
  </si>
  <si>
    <t>1135594210</t>
  </si>
  <si>
    <t>724411215</t>
  </si>
  <si>
    <t>1695421183</t>
  </si>
  <si>
    <t>-111936795</t>
  </si>
  <si>
    <t>1583803030</t>
  </si>
  <si>
    <t>1358543315</t>
  </si>
  <si>
    <t>-776455414</t>
  </si>
  <si>
    <t>1782475726</t>
  </si>
  <si>
    <t>-1752444948</t>
  </si>
  <si>
    <t>-2094088356</t>
  </si>
  <si>
    <t>-1862902143</t>
  </si>
  <si>
    <t>-732463893</t>
  </si>
  <si>
    <t>1128775446</t>
  </si>
  <si>
    <t>-897422851</t>
  </si>
  <si>
    <t>1798127468</t>
  </si>
  <si>
    <t>782528495</t>
  </si>
  <si>
    <t>1905297808</t>
  </si>
  <si>
    <t>853337992</t>
  </si>
  <si>
    <t>-991769404</t>
  </si>
  <si>
    <t>-105249374</t>
  </si>
  <si>
    <t>308332126</t>
  </si>
  <si>
    <t>-437399425</t>
  </si>
  <si>
    <t>-1221387465</t>
  </si>
  <si>
    <t>-1990254296</t>
  </si>
  <si>
    <t>2059795632</t>
  </si>
  <si>
    <t>-1046053991</t>
  </si>
  <si>
    <t>317187470</t>
  </si>
  <si>
    <t>-939209834</t>
  </si>
  <si>
    <t>974863043</t>
  </si>
  <si>
    <t>-747580542</t>
  </si>
  <si>
    <t>-1294876947</t>
  </si>
  <si>
    <t>-614950607</t>
  </si>
  <si>
    <t>-664287483</t>
  </si>
  <si>
    <t>-880092326</t>
  </si>
  <si>
    <t>-1920090299</t>
  </si>
  <si>
    <t>1227380160</t>
  </si>
  <si>
    <t>SO 09 - Elektroinstalace WC1</t>
  </si>
  <si>
    <t>Soupis:</t>
  </si>
  <si>
    <t>01 - Elektroinstalace WC1</t>
  </si>
  <si>
    <t xml:space="preserve">    741 - Elektroinstalace - silnoproud</t>
  </si>
  <si>
    <t xml:space="preserve">    742 - Elektroinstalace - slaboproud</t>
  </si>
  <si>
    <t>M - Práce a dodávky M</t>
  </si>
  <si>
    <t xml:space="preserve">    21-M - Elektromontáže</t>
  </si>
  <si>
    <t>HZS - Hodinové zúčtovací sazby</t>
  </si>
  <si>
    <t>OST - Ostatní</t>
  </si>
  <si>
    <t>-1051105310</t>
  </si>
  <si>
    <t>-1108353897</t>
  </si>
  <si>
    <t>1,299*2 'Přepočtené koeficientem množství</t>
  </si>
  <si>
    <t>-1803022703</t>
  </si>
  <si>
    <t>2147304956</t>
  </si>
  <si>
    <t>1,299*14 'Přepočtené koeficientem množství</t>
  </si>
  <si>
    <t>-1754498497</t>
  </si>
  <si>
    <t>965043421</t>
  </si>
  <si>
    <t>Bourání mazanin betonových s potěrem nebo teracem tl. do 150 mm, plochy do 1 m2</t>
  </si>
  <si>
    <t>1396561252</t>
  </si>
  <si>
    <t>https://podminky.urs.cz/item/CS_URS_2022_02/965043421</t>
  </si>
  <si>
    <t>"pro elektro - bourání betonových podlah a mazanin tl. do 15 cm" 1,0*0,15</t>
  </si>
  <si>
    <t>-448466436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</si>
  <si>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</si>
  <si>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</si>
  <si>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-1331695127</t>
  </si>
  <si>
    <t>https://podminky.urs.cz/item/CS_URS_2022_02/971033341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</si>
  <si>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</si>
  <si>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</si>
  <si>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-1396562947</t>
  </si>
  <si>
    <t>https://podminky.urs.cz/item/CS_URS_2022_02/971033351</t>
  </si>
  <si>
    <t>973031616</t>
  </si>
  <si>
    <t>Vysekání výklenků nebo kapes ve zdivu z cihel na maltu vápennou nebo vápenocementovou kapes pro špalíky a krabice, velikosti do 100x100x50 mm</t>
  </si>
  <si>
    <t>556919738</t>
  </si>
  <si>
    <t>https://podminky.urs.cz/item/CS_URS_2022_02/973031616</t>
  </si>
  <si>
    <t>"kapsy 7x7x5 cm" 18</t>
  </si>
  <si>
    <t>973031619</t>
  </si>
  <si>
    <t>Vysekání výklenků nebo kapes ve zdivu z cihel na maltu vápennou nebo vápenocementovou kapes pro špalíky a krabice, velikosti do 150x150x100 mm</t>
  </si>
  <si>
    <t>-68464081</t>
  </si>
  <si>
    <t>https://podminky.urs.cz/item/CS_URS_2022_02/973031619</t>
  </si>
  <si>
    <t>"10x10x8 cm" 5</t>
  </si>
  <si>
    <t>"15x15x10" 5</t>
  </si>
  <si>
    <t>974031121</t>
  </si>
  <si>
    <t>Vysekání rýh ve zdivu cihelném na maltu vápennou nebo vápenocementovou do hl. 30 mm a šířky do 30 mm</t>
  </si>
  <si>
    <t>1884447561</t>
  </si>
  <si>
    <t>https://podminky.urs.cz/item/CS_URS_2022_02/974031121</t>
  </si>
  <si>
    <t>363594917</t>
  </si>
  <si>
    <t>"rýha 50 mm hl./š. 50 mm" 20,0</t>
  </si>
  <si>
    <t xml:space="preserve">"rýha  50 mm hl./š. 70 mm" 5,0 </t>
  </si>
  <si>
    <t>741</t>
  </si>
  <si>
    <t>Elektroinstalace - silnoproud</t>
  </si>
  <si>
    <t>741110001</t>
  </si>
  <si>
    <t>Montáž trubek elektroinstalačních s nasunutím nebo našroubováním do krabic plastových tuhých, uložených pevně, vnější Ø přes 16 do 23 mm</t>
  </si>
  <si>
    <t>812929561</t>
  </si>
  <si>
    <t>https://podminky.urs.cz/item/CS_URS_2022_02/741110001</t>
  </si>
  <si>
    <t>34571098.R</t>
  </si>
  <si>
    <t>trubka elektroinstalační tuhá z PVC D 20 mm/3m, vč. úchytů</t>
  </si>
  <si>
    <t>R-položka</t>
  </si>
  <si>
    <t>798984159</t>
  </si>
  <si>
    <t>741110002</t>
  </si>
  <si>
    <t>Montáž trubek elektroinstalačních s nasunutím nebo našroubováním do krabic plastových tuhých, uložených pevně, vnější Ø přes 23 do 35 mm</t>
  </si>
  <si>
    <t>-1526899987</t>
  </si>
  <si>
    <t>https://podminky.urs.cz/item/CS_URS_2022_02/741110002</t>
  </si>
  <si>
    <t>34571099.R</t>
  </si>
  <si>
    <t>trubka elektroinstalační tuhá z PVC D 25 mm/3m, vč. úchytů</t>
  </si>
  <si>
    <t>1797050035</t>
  </si>
  <si>
    <t>741110061</t>
  </si>
  <si>
    <t>Montáž trubek elektroinstalačních s nasunutím nebo našroubováním do krabic plastových ohebných, uložených pod omítku, vnější Ø přes 11 do 23 mm</t>
  </si>
  <si>
    <t>1264006282</t>
  </si>
  <si>
    <t>https://podminky.urs.cz/item/CS_URS_2022_02/741110061</t>
  </si>
  <si>
    <t>34571061</t>
  </si>
  <si>
    <t>trubka elektroinstalační ohebná z PVC (ČSN) 2313</t>
  </si>
  <si>
    <t>-2048834362</t>
  </si>
  <si>
    <t>741110062</t>
  </si>
  <si>
    <t>Montáž trubek elektroinstalačních s nasunutím nebo našroubováním do krabic plastových ohebných, uložených pod omítku, vnější Ø přes 23 do 35 mm</t>
  </si>
  <si>
    <t>-1132165923</t>
  </si>
  <si>
    <t>https://podminky.urs.cz/item/CS_URS_2022_02/741110062</t>
  </si>
  <si>
    <t>34571064</t>
  </si>
  <si>
    <t>trubka elektroinstalační ohebná z PVC (ČSN) 2329</t>
  </si>
  <si>
    <t>-185556531</t>
  </si>
  <si>
    <t>741110063</t>
  </si>
  <si>
    <t>Montáž trubek elektroinstalačních s nasunutím nebo našroubováním do krabic plastových ohebných, uložených pod omítku, vnější Ø přes 35 mm</t>
  </si>
  <si>
    <t>207106001</t>
  </si>
  <si>
    <t>https://podminky.urs.cz/item/CS_URS_2022_02/741110063</t>
  </si>
  <si>
    <t>34571065</t>
  </si>
  <si>
    <t>trubka elektroinstalační ohebná z PVC (ČSN) 2336</t>
  </si>
  <si>
    <t>-81213714</t>
  </si>
  <si>
    <t>741110511</t>
  </si>
  <si>
    <t>Montáž lišt a kanálků elektroinstalačních se spojkami, ohyby a rohy a s nasunutím do krabic vkládacích s víčkem, šířky do 60 mm</t>
  </si>
  <si>
    <t>872409109</t>
  </si>
  <si>
    <t>https://podminky.urs.cz/item/CS_URS_2022_02/741110511</t>
  </si>
  <si>
    <t>"lišty vkládací s víčken, šířky do 20 mm" 20,0</t>
  </si>
  <si>
    <t>"lišty vkládací s víčken, šířky do 40 mm" 20,0+40,0+40,0</t>
  </si>
  <si>
    <t>34571010</t>
  </si>
  <si>
    <t>lišta elektroinstalační vkládací 18x13mm</t>
  </si>
  <si>
    <t>-1026241152</t>
  </si>
  <si>
    <t>34571011</t>
  </si>
  <si>
    <t>lišta elektroinstalační vkládací 24x22mm</t>
  </si>
  <si>
    <t>1073207155</t>
  </si>
  <si>
    <t>34571012</t>
  </si>
  <si>
    <t>lišta elektroinstalační vkládací 40x15mm</t>
  </si>
  <si>
    <t>-1105484232</t>
  </si>
  <si>
    <t>34571007</t>
  </si>
  <si>
    <t>lišta elektroinstalační hranatá PVC 40x20mm</t>
  </si>
  <si>
    <t>-500214060</t>
  </si>
  <si>
    <t>741112001</t>
  </si>
  <si>
    <t>Montáž krabic elektroinstalačních bez napojení na trubky a lišty, demontáže a montáže víčka a přístroje protahovacích nebo odbočných zapuštěných plastových kruhových</t>
  </si>
  <si>
    <t>1478643211</t>
  </si>
  <si>
    <t>https://podminky.urs.cz/item/CS_URS_2022_02/741112001</t>
  </si>
  <si>
    <t>"KU 68, KO97" 10+5</t>
  </si>
  <si>
    <t>34571457</t>
  </si>
  <si>
    <t>krabice pod omítku PVC odbočná kruhová D 70mm s víčkem</t>
  </si>
  <si>
    <t>-962661749</t>
  </si>
  <si>
    <t>34571458</t>
  </si>
  <si>
    <t>krabice pod omítku PVC odbočná kruhová D 100mm s víčkem</t>
  </si>
  <si>
    <t>-59627539</t>
  </si>
  <si>
    <t>741112021</t>
  </si>
  <si>
    <t>Montáž krabic elektroinstalačních bez napojení na trubky a lišty, demontáže a montáže víčka a přístroje protahovacích nebo odbočných nástěnných plastových čtyřhranných, vel. do 100x100 mm</t>
  </si>
  <si>
    <t>98195576</t>
  </si>
  <si>
    <t>https://podminky.urs.cz/item/CS_URS_2022_02/741112021</t>
  </si>
  <si>
    <t>"KO100, KO 125" 3+2</t>
  </si>
  <si>
    <t>34571459</t>
  </si>
  <si>
    <t>krabice pod omítku PVC odbočná čtvercová 100x100mm s víčkem</t>
  </si>
  <si>
    <t>-344048995</t>
  </si>
  <si>
    <t>34571524</t>
  </si>
  <si>
    <t>krabice pod omítku PVC odbočná čtvercová 125x125mm s víčkem</t>
  </si>
  <si>
    <t>1542155218</t>
  </si>
  <si>
    <t>741112051</t>
  </si>
  <si>
    <t>Montáž krabic elektroinstalačních bez napojení na trubky a lišty, demontáže a montáže víčka a přístroje protahovacích nebo odbočných lištových plastových odbočných</t>
  </si>
  <si>
    <t>-246535098</t>
  </si>
  <si>
    <t>https://podminky.urs.cz/item/CS_URS_2022_02/741112051</t>
  </si>
  <si>
    <t>34571426.R</t>
  </si>
  <si>
    <t>krabice elektroinstalační nástěnná z PH 100x100x61 mm, IP 66</t>
  </si>
  <si>
    <t>-774335470</t>
  </si>
  <si>
    <t>741112061</t>
  </si>
  <si>
    <t>Montáž krabic elektroinstalačních bez napojení na trubky a lišty, demontáže a montáže víčka a přístroje přístrojových zapuštěných plastových kruhových</t>
  </si>
  <si>
    <t>-179151906</t>
  </si>
  <si>
    <t>https://podminky.urs.cz/item/CS_URS_2022_02/741112061</t>
  </si>
  <si>
    <t>34571511.R</t>
  </si>
  <si>
    <t>krabice přístrojová instalační 400 V, D 70 mm x 40mm</t>
  </si>
  <si>
    <t>-1765351833</t>
  </si>
  <si>
    <t>741120301</t>
  </si>
  <si>
    <t>Montáž vodičů izolovaných měděných bez ukončení uložených pevně plných a laněných s PVC pláštěm, bezhalogenových, ohniodolných (např. CY, CHAH-V) průřezu žíly 0,55 až 16 mm2</t>
  </si>
  <si>
    <t>1214241914</t>
  </si>
  <si>
    <t>https://podminky.urs.cz/item/CS_URS_2022_02/741120301</t>
  </si>
  <si>
    <t>"CY 4+CY 6 mm2)" 30,0+30,0</t>
  </si>
  <si>
    <t>34140825</t>
  </si>
  <si>
    <t>vodič propojovací jádro Cu plné izolace PVC 450/750V (H07V-U) 1x4mm2</t>
  </si>
  <si>
    <t>-1813677740</t>
  </si>
  <si>
    <t>Poznámka k položce:_x000d_
H07V-U CY, průměr vodiče 4mm</t>
  </si>
  <si>
    <t>"vodič CY 4 zž (H07V-U)" 30,0</t>
  </si>
  <si>
    <t>34140826</t>
  </si>
  <si>
    <t>vodič propojovací jádro Cu plné izolace PVC 450/750V (H07V-U) 1x6mm2</t>
  </si>
  <si>
    <t>785961909</t>
  </si>
  <si>
    <t>Poznámka k položce:_x000d_
H07V-U CY, průměr vodiče 4,1mm</t>
  </si>
  <si>
    <t>"vodič CY 6 zž (H07VV-U)" 30,0</t>
  </si>
  <si>
    <t>741122011</t>
  </si>
  <si>
    <t>Montáž kabelů měděných bez ukončení uložených pod omítku plných kulatých (např. CYKY), počtu a průřezu žil 2x1,5 až 2,5 mm2</t>
  </si>
  <si>
    <t>-1608780596</t>
  </si>
  <si>
    <t>https://podminky.urs.cz/item/CS_URS_2022_02/741122011</t>
  </si>
  <si>
    <t>34111005</t>
  </si>
  <si>
    <t>kabel instalační jádro Cu plné izolace PVC plášť PVC 450/750V (CYKY) 2x1,5mm2</t>
  </si>
  <si>
    <t>1423055355</t>
  </si>
  <si>
    <t>Poznámka k položce:_x000d_
CYKY, průměr kabelu 8,1mm</t>
  </si>
  <si>
    <t>741122015</t>
  </si>
  <si>
    <t>Montáž kabelů měděných bez ukončení uložených pod omítku plných kulatých (např. CYKY), počtu a průřezu žil 3x1,5 mm2</t>
  </si>
  <si>
    <t>-325336822</t>
  </si>
  <si>
    <t>https://podminky.urs.cz/item/CS_URS_2022_02/741122015</t>
  </si>
  <si>
    <t>"CYKY 3x1,5" 40,0+60,0</t>
  </si>
  <si>
    <t>34111030</t>
  </si>
  <si>
    <t>kabel instalační jádro Cu plné izolace PVC plášť PVC 450/750V (CYKY) 3x1,5mm2</t>
  </si>
  <si>
    <t>-1531645235</t>
  </si>
  <si>
    <t>Poznámka k položce:_x000d_
CYKY, průměr kabelu 8,6mm</t>
  </si>
  <si>
    <t>"CYKY-O 3x15 (A) + CYKY-J 3x1,5 (C)" 40,0+60,0</t>
  </si>
  <si>
    <t>741122031</t>
  </si>
  <si>
    <t>Montáž kabelů měděných bez ukončení uložených pod omítku plných kulatých (např. CYKY), počtu a průřezu žil 5x1,5 až 2,5 mm2</t>
  </si>
  <si>
    <t>2043577476</t>
  </si>
  <si>
    <t>https://podminky.urs.cz/item/CS_URS_2022_02/741122031</t>
  </si>
  <si>
    <t>"CYKY 5x1,5 mm" 30,0</t>
  </si>
  <si>
    <t>34111090</t>
  </si>
  <si>
    <t>kabel instalační jádro Cu plné izolace PVC plášť PVC 450/750V (CYKY) 5x1,5mm2</t>
  </si>
  <si>
    <t>-1664608017</t>
  </si>
  <si>
    <t>Poznámka k položce:_x000d_
CYKY, průměr kabelu 10,1mm</t>
  </si>
  <si>
    <t>"CYKY - J 5x1,5 (C)" 30,0</t>
  </si>
  <si>
    <t>741122211</t>
  </si>
  <si>
    <t>Montáž kabelů měděných bez ukončení uložených volně nebo v liště plných kulatých (např. CYKY) počtu a průřezu žil 3x1,5 až 6 mm2</t>
  </si>
  <si>
    <t>1475987835</t>
  </si>
  <si>
    <t>https://podminky.urs.cz/item/CS_URS_2022_02/741122211</t>
  </si>
  <si>
    <t>"CYKY 3x1,5" 40,0+120,0</t>
  </si>
  <si>
    <t>-497027401</t>
  </si>
  <si>
    <t>"CYKY-J 3x15 (A) + CYKY-J 3x1,5 (C)" 40,0+120,0</t>
  </si>
  <si>
    <t>741122231</t>
  </si>
  <si>
    <t>Montáž kabelů měděných bez ukončení uložených volně nebo v liště plných kulatých (např. CYKY) počtu a průřezu žil 5x1,5 až 2,5 mm2</t>
  </si>
  <si>
    <t>1506793984</t>
  </si>
  <si>
    <t>https://podminky.urs.cz/item/CS_URS_2022_02/741122231</t>
  </si>
  <si>
    <t>"Cyky 5x1,5" 80,0</t>
  </si>
  <si>
    <t>1786012817</t>
  </si>
  <si>
    <t>"CYKY - J 5x1,5 (C)" 80,0</t>
  </si>
  <si>
    <t>741130021</t>
  </si>
  <si>
    <t>Ukončení vodičů izolovaných s označením a zapojením na svorkovnici s otevřením a uzavřením krytu, průřezu žíly do 2,5 mm2</t>
  </si>
  <si>
    <t>-351540501</t>
  </si>
  <si>
    <t>https://podminky.urs.cz/item/CS_URS_2022_02/741130021</t>
  </si>
  <si>
    <t>741130022</t>
  </si>
  <si>
    <t>Ukončení vodičů izolovaných s označením a zapojením na svorkovnici s otevřením a uzavřením krytu, průřezu žíly do 4 mm2</t>
  </si>
  <si>
    <t>350260067</t>
  </si>
  <si>
    <t>https://podminky.urs.cz/item/CS_URS_2022_02/741130022</t>
  </si>
  <si>
    <t>741130023</t>
  </si>
  <si>
    <t>Ukončení vodičů izolovaných s označením a zapojením na svorkovnici s otevřením a uzavřením krytu, průřezu žíly do 6 mm2</t>
  </si>
  <si>
    <t>941059754</t>
  </si>
  <si>
    <t>https://podminky.urs.cz/item/CS_URS_2022_02/741130023</t>
  </si>
  <si>
    <t>74123000.R</t>
  </si>
  <si>
    <t>Úprava skříně pro osazení a připojení jistícího pravku - Kompletace skříň RM patro - ost. D+M</t>
  </si>
  <si>
    <t>kpl</t>
  </si>
  <si>
    <t>-2110331962</t>
  </si>
  <si>
    <t>741231014</t>
  </si>
  <si>
    <t>Montáž svorkovnic do rozváděčů s popisnými štítky se zapojením vodičů na jedné straně nulových</t>
  </si>
  <si>
    <t>1525725995</t>
  </si>
  <si>
    <t>https://podminky.urs.cz/item/CS_URS_2022_02/741231014</t>
  </si>
  <si>
    <t>34562290.R</t>
  </si>
  <si>
    <t>můstek PE 12 (svorkovnice 12x16mm2), nekrytý IP00, zelený, 63A, na DIN, rozměr 87x23x28mm</t>
  </si>
  <si>
    <t>-2024046052</t>
  </si>
  <si>
    <t>741310101</t>
  </si>
  <si>
    <t>Montáž spínačů jedno nebo dvoupólových polozapuštěných nebo zapuštěných se zapojením vodičů bezšroubové připojení spínačů, řazení 1-jednopólových</t>
  </si>
  <si>
    <t>1726134542</t>
  </si>
  <si>
    <t>https://podminky.urs.cz/item/CS_URS_2022_02/741310101</t>
  </si>
  <si>
    <t>34535512.R</t>
  </si>
  <si>
    <t xml:space="preserve">spínač jednopólový 10A bílý - Spínač č. 1, 3559-A01345, 10A, 250V,  IP20, zapuštěný, vč. rámečku a příslušenství</t>
  </si>
  <si>
    <t>1304007602</t>
  </si>
  <si>
    <t>741310115</t>
  </si>
  <si>
    <t>Montáž spínačů jedno nebo dvoupólových polozapuštěných nebo zapuštěných se zapojením vodičů bezšroubové připojení ovladačů, řazení 6/0-tlačítkových přepínacích</t>
  </si>
  <si>
    <t>1500340082</t>
  </si>
  <si>
    <t>https://podminky.urs.cz/item/CS_URS_2022_02/741310115</t>
  </si>
  <si>
    <t>34535553.R</t>
  </si>
  <si>
    <t xml:space="preserve">přepínač střídavý řazení 6 10A bílý - Spínač č. 6, 3559-A06345, 10A, 250V,  IP20, zapuštěný, vč. rámečku a příslušenství</t>
  </si>
  <si>
    <t>1626430235</t>
  </si>
  <si>
    <t>741311004</t>
  </si>
  <si>
    <t>Montáž spínačů speciálních se zapojením vodičů čidla pohybu nástěnného</t>
  </si>
  <si>
    <t>-2065706791</t>
  </si>
  <si>
    <t>https://podminky.urs.cz/item/CS_URS_2022_02/741311004</t>
  </si>
  <si>
    <t>345.R01</t>
  </si>
  <si>
    <t>spínač infrapasivní 360st., 10A, 230V, IP55, nástropní</t>
  </si>
  <si>
    <t>ks</t>
  </si>
  <si>
    <t>-2056232666</t>
  </si>
  <si>
    <t>741320105</t>
  </si>
  <si>
    <t>Montáž jističů se zapojením vodičů jednopólových nn do 25 A ve skříni</t>
  </si>
  <si>
    <t>142206517</t>
  </si>
  <si>
    <t>https://podminky.urs.cz/item/CS_URS_2022_02/741320105</t>
  </si>
  <si>
    <t>"Jitič" 3</t>
  </si>
  <si>
    <t>"jistič 10B" 2</t>
  </si>
  <si>
    <t>35822107</t>
  </si>
  <si>
    <t>jistič 1-pólový 6 A vypínací charakteristika B vypínací schopnost 10 kA</t>
  </si>
  <si>
    <t>-1611161044</t>
  </si>
  <si>
    <t>35822109</t>
  </si>
  <si>
    <t>jistič 1pólový-charakteristika B 10A</t>
  </si>
  <si>
    <t>-241581433</t>
  </si>
  <si>
    <t>741321003</t>
  </si>
  <si>
    <t>Montáž proudových chráničů se zapojením vodičů dvoupólových nn do 25 A ve skříni</t>
  </si>
  <si>
    <t>461348579</t>
  </si>
  <si>
    <t>https://podminky.urs.cz/item/CS_URS_2022_02/741321003</t>
  </si>
  <si>
    <t>35889206.R</t>
  </si>
  <si>
    <t xml:space="preserve">proudový chránič s nadproudovou ochranou  OLI - 10B -1N - 030AC   Icn10kA</t>
  </si>
  <si>
    <t>144591165</t>
  </si>
  <si>
    <t>741330763</t>
  </si>
  <si>
    <t>Montáž relé časových bez zapojení</t>
  </si>
  <si>
    <t>-1173537655</t>
  </si>
  <si>
    <t>https://podminky.urs.cz/item/CS_URS_2022_02/741330763</t>
  </si>
  <si>
    <t>358350001.R</t>
  </si>
  <si>
    <t xml:space="preserve">časové rele spínání ventilátorů ELKO CRM-81J, 16A, 230V nastavení zpoždění 1-10min. </t>
  </si>
  <si>
    <t>998998892</t>
  </si>
  <si>
    <t>741370032</t>
  </si>
  <si>
    <t>Montáž svítidel žárovkových se zapojením vodičů bytových nebo společenských místností nástěnných přisazených 1 zdroj se sklem</t>
  </si>
  <si>
    <t>96243559</t>
  </si>
  <si>
    <t>https://podminky.urs.cz/item/CS_URS_2022_02/741370032</t>
  </si>
  <si>
    <t>"montáž pro B, B+N, C" 1+1+3</t>
  </si>
  <si>
    <t>34774900.R</t>
  </si>
  <si>
    <t>B - Svítidlo kulaté interiér LED 27W (MODUS BRSB3KO375) prům. 375mm, 2400lm, IP44, přisazené vč. příslušenství</t>
  </si>
  <si>
    <t>-1155020255</t>
  </si>
  <si>
    <t>34774901.R</t>
  </si>
  <si>
    <t>B+N - Svítidlo kulaté interiér LED 27W (MODUS BRSB3KO375) prům. 375mm, 2400lm, IP44, vč. nouzového modulu 1hod, přisazené vč. příslušenství</t>
  </si>
  <si>
    <t>-237125099</t>
  </si>
  <si>
    <t>34774902.R</t>
  </si>
  <si>
    <t>C - Svítidlo kulaté interiér LED 14W (MODUS BRSB3KO300) prům. 285mm, 1300lm, IP44, přisazené vč. příslušenství</t>
  </si>
  <si>
    <t>1516808691</t>
  </si>
  <si>
    <t>741370034.R</t>
  </si>
  <si>
    <t>Montáž svítidel žárovkových se zapojením vodičů bytových nebo společenských místností nástěnných přisazených 1 zdroj kompaktní nouzové</t>
  </si>
  <si>
    <t>1088989083</t>
  </si>
  <si>
    <t>34774903.R</t>
  </si>
  <si>
    <t xml:space="preserve">N -Svítidlo nouzové  LED  Exit 3W/350lm/1h, s autonomním akumulátorem, AT, 230V,  IP65, piktogram vč. příslušenství</t>
  </si>
  <si>
    <t>-372531132</t>
  </si>
  <si>
    <t>741810001</t>
  </si>
  <si>
    <t>Zkoušky a prohlídky elektrických rozvodů a zařízení celková prohlídka a vyhotovení revizní zprávy pro objem montážních prací do 100 tis. Kč</t>
  </si>
  <si>
    <t>788366818</t>
  </si>
  <si>
    <t>https://podminky.urs.cz/item/CS_URS_2022_02/741810001</t>
  </si>
  <si>
    <t>741920034.R</t>
  </si>
  <si>
    <t>Montáž a zhotovení protipožárního zatěsnění kabelového prostupu</t>
  </si>
  <si>
    <t>868582281</t>
  </si>
  <si>
    <t>N.C. 001</t>
  </si>
  <si>
    <t>bílá zpěňující protipožární stěrka (vč. protipožární peěny a minerální vaty)</t>
  </si>
  <si>
    <t>-2074923327</t>
  </si>
  <si>
    <t>742</t>
  </si>
  <si>
    <t>Elektroinstalace - slaboproud</t>
  </si>
  <si>
    <t>742121001</t>
  </si>
  <si>
    <t>Montáž kabelů sdělovacích pro vnitřní rozvody počtu žil do 15</t>
  </si>
  <si>
    <t>-1668173126</t>
  </si>
  <si>
    <t>https://podminky.urs.cz/item/CS_URS_2022_02/742121001</t>
  </si>
  <si>
    <t>34121580</t>
  </si>
  <si>
    <t>kabel ovládací průmyslový stíněný laminovanou Al fólií s příložným Cu drátem jádro Cu plné izolace PVC plášť PVC 250V (JQTQ) 2x0,80mm2</t>
  </si>
  <si>
    <t>1081037795</t>
  </si>
  <si>
    <t>Poznámka k položce:_x000d_
JQTQ, průměr kabelu 6,5mm</t>
  </si>
  <si>
    <t>Práce a dodávky M</t>
  </si>
  <si>
    <t>21-M</t>
  </si>
  <si>
    <t>Elektromontáže</t>
  </si>
  <si>
    <t>210220321</t>
  </si>
  <si>
    <t>Montáž hromosvodného vedení svorek na potrubí se zhotovením pásku</t>
  </si>
  <si>
    <t>1884345567</t>
  </si>
  <si>
    <t>https://podminky.urs.cz/item/CS_URS_2022_02/210220321</t>
  </si>
  <si>
    <t>35442000.R</t>
  </si>
  <si>
    <t>svorka zemnící, vč. Cu pásku (0,5m)</t>
  </si>
  <si>
    <t>271332235</t>
  </si>
  <si>
    <t>HZS</t>
  </si>
  <si>
    <t>Hodinové zúčtovací sazby</t>
  </si>
  <si>
    <t>HZS2232</t>
  </si>
  <si>
    <t>Hodinové zúčtovací sazby profesí PSV provádění stavebních instalací elektrikář odborný</t>
  </si>
  <si>
    <t>hod</t>
  </si>
  <si>
    <t>512</t>
  </si>
  <si>
    <t>-995494028</t>
  </si>
  <si>
    <t>https://podminky.urs.cz/item/CS_URS_2022_02/HZS2232</t>
  </si>
  <si>
    <t>OST</t>
  </si>
  <si>
    <t>Ostatní</t>
  </si>
  <si>
    <t>OST.R01</t>
  </si>
  <si>
    <t>Mimostaveništní doprava dodávek</t>
  </si>
  <si>
    <t>%</t>
  </si>
  <si>
    <t>1641246269</t>
  </si>
  <si>
    <t>Poznámka k položce:_x000d_
"3,6% z dodávek elektro"3,6/100</t>
  </si>
  <si>
    <t>OST.R02</t>
  </si>
  <si>
    <t>Přesuny hmot dodávek elektro</t>
  </si>
  <si>
    <t>785405363</t>
  </si>
  <si>
    <t>Poznámka k položce:_x000d_
"1% z dodávek elektro" 1/100</t>
  </si>
  <si>
    <t>OST.R03</t>
  </si>
  <si>
    <t>Podíl přidružených výkonů (PPV) z montážních prací</t>
  </si>
  <si>
    <t>258547637</t>
  </si>
  <si>
    <t>Poznámka k položce:_x000d_
"podíl PPV 6% z ceny montáží" 6/100</t>
  </si>
  <si>
    <t>02 - Specifikace-ZTI automat napájení pisoárů+ SSNV (systém signalizace nouzového volání WC imobilní)</t>
  </si>
  <si>
    <t>1700156875</t>
  </si>
  <si>
    <t>ZTI - napojení pisoárů</t>
  </si>
  <si>
    <t>10,0</t>
  </si>
  <si>
    <t>34571063</t>
  </si>
  <si>
    <t>trubka elektroinstalační ohebná z PVC (ČSN) 2323</t>
  </si>
  <si>
    <t>-828548241</t>
  </si>
  <si>
    <t>ZTI napojení pisoárů</t>
  </si>
  <si>
    <t>-1003348950</t>
  </si>
  <si>
    <t>15,0</t>
  </si>
  <si>
    <t>-1163708735</t>
  </si>
  <si>
    <t>"kabel CYKY - O 2*1,5 (D)" 15,0</t>
  </si>
  <si>
    <t>741.R01</t>
  </si>
  <si>
    <t>AS - napájecí zdroj automatického splachování pisoáru SLZ 01Y, 230V/24V, 25W, IP55, (max.3ventily)</t>
  </si>
  <si>
    <t>929357721</t>
  </si>
  <si>
    <t>741.R02</t>
  </si>
  <si>
    <t>Komplexní montáž zařízení - ZTI napojení pisoárů - elektro</t>
  </si>
  <si>
    <t xml:space="preserve">hod </t>
  </si>
  <si>
    <t>-1625720644</t>
  </si>
  <si>
    <t>741.R03</t>
  </si>
  <si>
    <t xml:space="preserve">Spínač tlačítkový FAP 2001 potvrzovací vč. rámečku </t>
  </si>
  <si>
    <t>-1319098734</t>
  </si>
  <si>
    <t>SSNV - systém signalizace nouzového volání pro WC imobilní</t>
  </si>
  <si>
    <t>741.R04</t>
  </si>
  <si>
    <t xml:space="preserve">Spínač talčítkový FAP 3002 s táhlem pro nouzové volání  vč. rámečku</t>
  </si>
  <si>
    <t>-1261974536</t>
  </si>
  <si>
    <t>741.R05</t>
  </si>
  <si>
    <t xml:space="preserve">Kontrolní modul s alarmem FEH 2001  vč. rámečku </t>
  </si>
  <si>
    <t>151160343</t>
  </si>
  <si>
    <t>741.R06</t>
  </si>
  <si>
    <t xml:space="preserve">Transformátor FLM 1000, 230V/15V  vč. rámečku</t>
  </si>
  <si>
    <t>734830035</t>
  </si>
  <si>
    <t>741.R07</t>
  </si>
  <si>
    <t>Komplexní montáž zařízení - SSNV pro WC imobilní - elektro</t>
  </si>
  <si>
    <t>-448043917</t>
  </si>
  <si>
    <t>4,0</t>
  </si>
  <si>
    <t>OST.R04</t>
  </si>
  <si>
    <t>Drobný materiál (5%), krabice, izol. pásky, šroubky, hmoždinky apod.</t>
  </si>
  <si>
    <t>-730248247</t>
  </si>
  <si>
    <t>Poznámka k položce:_x000d_
"5 % z ceny dodávky elektro materiálu"5/100</t>
  </si>
  <si>
    <t>SO 10 - Elektroinstalace WC2</t>
  </si>
  <si>
    <t>01 - Elektroinstalace WC2</t>
  </si>
  <si>
    <t>1161172249</t>
  </si>
  <si>
    <t>1630599484</t>
  </si>
  <si>
    <t>1,363*2 'Přepočtené koeficientem množství</t>
  </si>
  <si>
    <t>799295021</t>
  </si>
  <si>
    <t>1639375737</t>
  </si>
  <si>
    <t>1,363*14 'Přepočtené koeficientem množství</t>
  </si>
  <si>
    <t>1860997805</t>
  </si>
  <si>
    <t>844655254</t>
  </si>
  <si>
    <t>1218363460</t>
  </si>
  <si>
    <t>185982965</t>
  </si>
  <si>
    <t>-1672037146</t>
  </si>
  <si>
    <t>972645054</t>
  </si>
  <si>
    <t>"kapsy 7x7x5 cm" 22</t>
  </si>
  <si>
    <t>-42095847</t>
  </si>
  <si>
    <t>-738173177</t>
  </si>
  <si>
    <t>264508598</t>
  </si>
  <si>
    <t>"rýha 50 mm hl./š. 50 mm" 25,0</t>
  </si>
  <si>
    <t>1122427979</t>
  </si>
  <si>
    <t>-1873183333</t>
  </si>
  <si>
    <t>1070505140</t>
  </si>
  <si>
    <t>2116994091</t>
  </si>
  <si>
    <t>-1979133127</t>
  </si>
  <si>
    <t>862454932</t>
  </si>
  <si>
    <t>-836534482</t>
  </si>
  <si>
    <t>-1101158440</t>
  </si>
  <si>
    <t>-1989597764</t>
  </si>
  <si>
    <t>1078678922</t>
  </si>
  <si>
    <t>1946306576</t>
  </si>
  <si>
    <t>"lišty vkládací s víčken, šířky do 40 mm" 20,0+30,0+30,0</t>
  </si>
  <si>
    <t>174962113</t>
  </si>
  <si>
    <t>1662250400</t>
  </si>
  <si>
    <t>1368047425</t>
  </si>
  <si>
    <t>1103989947</t>
  </si>
  <si>
    <t>-1009672912</t>
  </si>
  <si>
    <t>1506951806</t>
  </si>
  <si>
    <t>-1439450946</t>
  </si>
  <si>
    <t>-1151805502</t>
  </si>
  <si>
    <t>-354951687</t>
  </si>
  <si>
    <t>305031489</t>
  </si>
  <si>
    <t>1355605216</t>
  </si>
  <si>
    <t>-1592964078</t>
  </si>
  <si>
    <t>-330105862</t>
  </si>
  <si>
    <t>1129627880</t>
  </si>
  <si>
    <t>1687218883</t>
  </si>
  <si>
    <t>-1621337116</t>
  </si>
  <si>
    <t>-507138365</t>
  </si>
  <si>
    <t>-983059108</t>
  </si>
  <si>
    <t>-1933851152</t>
  </si>
  <si>
    <t>1005635220</t>
  </si>
  <si>
    <t>"CYKY 3x1,5" 60,0+70,0</t>
  </si>
  <si>
    <t>-1170973035</t>
  </si>
  <si>
    <t>"CYKY-O 3x15 (A) + CYKY-J 3x1,5 (C)" 60,0+70,0</t>
  </si>
  <si>
    <t>7775134</t>
  </si>
  <si>
    <t>-2079416119</t>
  </si>
  <si>
    <t>-1453353672</t>
  </si>
  <si>
    <t>-1334519489</t>
  </si>
  <si>
    <t>559323979</t>
  </si>
  <si>
    <t>-2109698922</t>
  </si>
  <si>
    <t>-1457442091</t>
  </si>
  <si>
    <t>972588631</t>
  </si>
  <si>
    <t>1074711994</t>
  </si>
  <si>
    <t>1871559936</t>
  </si>
  <si>
    <t>736863735</t>
  </si>
  <si>
    <t>1193957849</t>
  </si>
  <si>
    <t>-42032524</t>
  </si>
  <si>
    <t>-792453516</t>
  </si>
  <si>
    <t>34608166</t>
  </si>
  <si>
    <t>1497573892</t>
  </si>
  <si>
    <t>91835670</t>
  </si>
  <si>
    <t>1600921097</t>
  </si>
  <si>
    <t>2034028205</t>
  </si>
  <si>
    <t>-813459601</t>
  </si>
  <si>
    <t>1489986702</t>
  </si>
  <si>
    <t>1364414838</t>
  </si>
  <si>
    <t>-2001840136</t>
  </si>
  <si>
    <t>-1261900203</t>
  </si>
  <si>
    <t>1005270558</t>
  </si>
  <si>
    <t>-1762369699</t>
  </si>
  <si>
    <t>"montáž pro B, B+N, C" 4+1+2</t>
  </si>
  <si>
    <t>506113427</t>
  </si>
  <si>
    <t>445218272</t>
  </si>
  <si>
    <t>-1405489291</t>
  </si>
  <si>
    <t>-107036568</t>
  </si>
  <si>
    <t>1660108844</t>
  </si>
  <si>
    <t>-243893143</t>
  </si>
  <si>
    <t>-1283438713</t>
  </si>
  <si>
    <t>1813534873</t>
  </si>
  <si>
    <t>718098978</t>
  </si>
  <si>
    <t>1276328826</t>
  </si>
  <si>
    <t>623109264</t>
  </si>
  <si>
    <t>-1952424288</t>
  </si>
  <si>
    <t>268513336</t>
  </si>
  <si>
    <t>1502958508</t>
  </si>
  <si>
    <t>1926531572</t>
  </si>
  <si>
    <t>-1931722140</t>
  </si>
  <si>
    <t>1029044303</t>
  </si>
  <si>
    <t>1972266910</t>
  </si>
  <si>
    <t>-1668310236</t>
  </si>
  <si>
    <t>-1756456127</t>
  </si>
  <si>
    <t>-674753608</t>
  </si>
  <si>
    <t>-1761444684</t>
  </si>
  <si>
    <t>1104483351</t>
  </si>
  <si>
    <t>1883268773</t>
  </si>
  <si>
    <t>-858467993</t>
  </si>
  <si>
    <t>980757819</t>
  </si>
  <si>
    <t>1713271727</t>
  </si>
  <si>
    <t>5,0</t>
  </si>
  <si>
    <t>-222189501</t>
  </si>
  <si>
    <t>SO 11 - Elektroinstalace WC3</t>
  </si>
  <si>
    <t>01 - Elektroinstalace WC3</t>
  </si>
  <si>
    <t>586358377</t>
  </si>
  <si>
    <t>1824656951</t>
  </si>
  <si>
    <t>0,851*2 'Přepočtené koeficientem množství</t>
  </si>
  <si>
    <t>1718874303</t>
  </si>
  <si>
    <t>1895510531</t>
  </si>
  <si>
    <t>0,851*14 'Přepočtené koeficientem množství</t>
  </si>
  <si>
    <t>-883083371</t>
  </si>
  <si>
    <t>-738636332</t>
  </si>
  <si>
    <t>942549837</t>
  </si>
  <si>
    <t>-1861874508</t>
  </si>
  <si>
    <t>901671520</t>
  </si>
  <si>
    <t>765837333</t>
  </si>
  <si>
    <t>"kapsy 7x7x5 cm" 13</t>
  </si>
  <si>
    <t>1956684884</t>
  </si>
  <si>
    <t>"10x10x8 cm" 3</t>
  </si>
  <si>
    <t>"15x15x10" 2</t>
  </si>
  <si>
    <t>-1631326767</t>
  </si>
  <si>
    <t>515107724</t>
  </si>
  <si>
    <t>"rýha 50 mm hl./š. 50 mm" 5,0</t>
  </si>
  <si>
    <t xml:space="preserve">"rýha  50 mm hl./š. 70 mm" 3,0 </t>
  </si>
  <si>
    <t>-1173000127</t>
  </si>
  <si>
    <t>1903494202</t>
  </si>
  <si>
    <t>1207611025</t>
  </si>
  <si>
    <t>-896671465</t>
  </si>
  <si>
    <t>1796727226</t>
  </si>
  <si>
    <t>650621724</t>
  </si>
  <si>
    <t>-571162339</t>
  </si>
  <si>
    <t>-1084601610</t>
  </si>
  <si>
    <t>-74815011</t>
  </si>
  <si>
    <t>-606582139</t>
  </si>
  <si>
    <t>661704899</t>
  </si>
  <si>
    <t>"lišty vkládací s víčken, šířky do 20 mm" 10,0</t>
  </si>
  <si>
    <t>"lišty vkládací s víčken, šířky do 40 mm" 10,0+20,0+20,0</t>
  </si>
  <si>
    <t>183034403</t>
  </si>
  <si>
    <t>-709246195</t>
  </si>
  <si>
    <t>673662022</t>
  </si>
  <si>
    <t>1190670961</t>
  </si>
  <si>
    <t>1099126307</t>
  </si>
  <si>
    <t>"KU 68, KO97" 5+3</t>
  </si>
  <si>
    <t>-1328434291</t>
  </si>
  <si>
    <t>833080468</t>
  </si>
  <si>
    <t>885394264</t>
  </si>
  <si>
    <t>"KO100, KO 125" 1+1</t>
  </si>
  <si>
    <t>-1553408379</t>
  </si>
  <si>
    <t>1100670258</t>
  </si>
  <si>
    <t>-1785119104</t>
  </si>
  <si>
    <t>-38555833</t>
  </si>
  <si>
    <t>496921464</t>
  </si>
  <si>
    <t>597428882</t>
  </si>
  <si>
    <t>-113642428</t>
  </si>
  <si>
    <t>"CY 4+CY 6 mm2)" 20,0+30,0</t>
  </si>
  <si>
    <t>-230068542</t>
  </si>
  <si>
    <t>"vodič CY 4 zž (H07V-U)" 20,0</t>
  </si>
  <si>
    <t>-666277440</t>
  </si>
  <si>
    <t>-1015346217</t>
  </si>
  <si>
    <t>-1629257765</t>
  </si>
  <si>
    <t>650280273</t>
  </si>
  <si>
    <t>"CYKY 3x1,5" 30,0+40,0</t>
  </si>
  <si>
    <t>-378233139</t>
  </si>
  <si>
    <t>"CYKY-O 3x15 (A) + CYKY-J 3x1,5 (C)" 30,0+40,0</t>
  </si>
  <si>
    <t>-1946320005</t>
  </si>
  <si>
    <t>"CYKY 5x1,5 mm" 20,0</t>
  </si>
  <si>
    <t>-1915562847</t>
  </si>
  <si>
    <t>"CYKY - J 5x1,5 (C)" 20</t>
  </si>
  <si>
    <t>-1964162719</t>
  </si>
  <si>
    <t>"CYKY 3x1,5" 30,0+60,0</t>
  </si>
  <si>
    <t>-1614152803</t>
  </si>
  <si>
    <t>"CYKY-J 3x15 (A) + CYKY-J 3x1,5 (C)"30,0+60,0</t>
  </si>
  <si>
    <t>1684507982</t>
  </si>
  <si>
    <t>"Cyky 5x1,5" 60,0</t>
  </si>
  <si>
    <t>-817912055</t>
  </si>
  <si>
    <t>"CYKY - J 5x1,5 (C)" 60,0</t>
  </si>
  <si>
    <t>-706320286</t>
  </si>
  <si>
    <t>-23298981</t>
  </si>
  <si>
    <t>-1032144567</t>
  </si>
  <si>
    <t>42977801</t>
  </si>
  <si>
    <t>-1672762074</t>
  </si>
  <si>
    <t>-1065865119</t>
  </si>
  <si>
    <t>-1118602390</t>
  </si>
  <si>
    <t>-1818409041</t>
  </si>
  <si>
    <t>648095243</t>
  </si>
  <si>
    <t>1152878734</t>
  </si>
  <si>
    <t>2006806550</t>
  </si>
  <si>
    <t>1856615271</t>
  </si>
  <si>
    <t>1016480928</t>
  </si>
  <si>
    <t>"Jistič 6B" 1</t>
  </si>
  <si>
    <t>1993865736</t>
  </si>
  <si>
    <t>1346293447</t>
  </si>
  <si>
    <t>-1928048397</t>
  </si>
  <si>
    <t>-506199325</t>
  </si>
  <si>
    <t>205360756</t>
  </si>
  <si>
    <t>1803822587</t>
  </si>
  <si>
    <t>2076953223</t>
  </si>
  <si>
    <t>"montáž pro C" 6</t>
  </si>
  <si>
    <t>230974859</t>
  </si>
  <si>
    <t>-893439440</t>
  </si>
  <si>
    <t>-162567889</t>
  </si>
  <si>
    <t>1687519970</t>
  </si>
  <si>
    <t>638315663</t>
  </si>
  <si>
    <t>-1371605278</t>
  </si>
  <si>
    <t>2075021106</t>
  </si>
  <si>
    <t>1496307495</t>
  </si>
  <si>
    <t>-2079457902</t>
  </si>
  <si>
    <t>-17398551</t>
  </si>
  <si>
    <t>2129181518</t>
  </si>
  <si>
    <t>2048302283</t>
  </si>
  <si>
    <t>SO 13 - Elektroinstalace WC5</t>
  </si>
  <si>
    <t>01 - elektroinstalace WC5</t>
  </si>
  <si>
    <t>340232318</t>
  </si>
  <si>
    <t>390735941</t>
  </si>
  <si>
    <t>-1171612921</t>
  </si>
  <si>
    <t>1777938564</t>
  </si>
  <si>
    <t>-35359529</t>
  </si>
  <si>
    <t>-1887079161</t>
  </si>
  <si>
    <t>-906460178</t>
  </si>
  <si>
    <t>-615444303</t>
  </si>
  <si>
    <t>-314498729</t>
  </si>
  <si>
    <t>-535249903</t>
  </si>
  <si>
    <t>-500112306</t>
  </si>
  <si>
    <t>-744693418</t>
  </si>
  <si>
    <t>-1290450602</t>
  </si>
  <si>
    <t>181717420</t>
  </si>
  <si>
    <t>1824137288</t>
  </si>
  <si>
    <t>-519506659</t>
  </si>
  <si>
    <t>2078768770</t>
  </si>
  <si>
    <t>-1483629508</t>
  </si>
  <si>
    <t>-780390188</t>
  </si>
  <si>
    <t>-1076190235</t>
  </si>
  <si>
    <t>-1904675160</t>
  </si>
  <si>
    <t>-344053297</t>
  </si>
  <si>
    <t>433875367</t>
  </si>
  <si>
    <t>-451581996</t>
  </si>
  <si>
    <t>"lišty vkládací s víčken, šířky do 40 mm" 10,0+20,0+30,0</t>
  </si>
  <si>
    <t>-1230053816</t>
  </si>
  <si>
    <t>-1018113601</t>
  </si>
  <si>
    <t>-2126869015</t>
  </si>
  <si>
    <t>1126556848</t>
  </si>
  <si>
    <t>-812798014</t>
  </si>
  <si>
    <t>243222080</t>
  </si>
  <si>
    <t>-35766270</t>
  </si>
  <si>
    <t xml:space="preserve">Poznámka k položce:_x000d_
_x000d_
</t>
  </si>
  <si>
    <t>-164638668</t>
  </si>
  <si>
    <t>1694392555</t>
  </si>
  <si>
    <t>-516189539</t>
  </si>
  <si>
    <t>-2086864925</t>
  </si>
  <si>
    <t>-1460406754</t>
  </si>
  <si>
    <t>1497568913</t>
  </si>
  <si>
    <t>1244362177</t>
  </si>
  <si>
    <t>1559721654</t>
  </si>
  <si>
    <t>663327618</t>
  </si>
  <si>
    <t>1789914395</t>
  </si>
  <si>
    <t>1012790222</t>
  </si>
  <si>
    <t>1106435294</t>
  </si>
  <si>
    <t>-1462557202</t>
  </si>
  <si>
    <t>-26299987</t>
  </si>
  <si>
    <t>-1534901898</t>
  </si>
  <si>
    <t>-2089086793</t>
  </si>
  <si>
    <t>2047069299</t>
  </si>
  <si>
    <t>1357493125</t>
  </si>
  <si>
    <t>"CYKY-J 3x15 (A) + CYKY-J 3x1,5 (C)"40,0+120,0</t>
  </si>
  <si>
    <t>-1262243817</t>
  </si>
  <si>
    <t>-1220163619</t>
  </si>
  <si>
    <t>1810165961</t>
  </si>
  <si>
    <t>-1786811956</t>
  </si>
  <si>
    <t>-1705843128</t>
  </si>
  <si>
    <t>-1675597043</t>
  </si>
  <si>
    <t>-1891511659</t>
  </si>
  <si>
    <t>-73808206</t>
  </si>
  <si>
    <t>1839191615</t>
  </si>
  <si>
    <t>1089340635</t>
  </si>
  <si>
    <t>-478233494</t>
  </si>
  <si>
    <t>-390129552</t>
  </si>
  <si>
    <t>983354307</t>
  </si>
  <si>
    <t>-2142374852</t>
  </si>
  <si>
    <t>-1587726723</t>
  </si>
  <si>
    <t>"Jistič 6B" 3</t>
  </si>
  <si>
    <t>1869564396</t>
  </si>
  <si>
    <t>149510235</t>
  </si>
  <si>
    <t>1979712042</t>
  </si>
  <si>
    <t>-1553494473</t>
  </si>
  <si>
    <t>1082242094</t>
  </si>
  <si>
    <t>1872596296</t>
  </si>
  <si>
    <t>528615243</t>
  </si>
  <si>
    <t>491457313</t>
  </si>
  <si>
    <t>-2011622805</t>
  </si>
  <si>
    <t>-1729681206</t>
  </si>
  <si>
    <t>1020739742</t>
  </si>
  <si>
    <t>-417255733</t>
  </si>
  <si>
    <t>1624361987</t>
  </si>
  <si>
    <t>2142867316</t>
  </si>
  <si>
    <t>113733091</t>
  </si>
  <si>
    <t>-1788550822</t>
  </si>
  <si>
    <t>1301836760</t>
  </si>
  <si>
    <t>-613105432</t>
  </si>
  <si>
    <t>1988041699</t>
  </si>
  <si>
    <t>2080768566</t>
  </si>
  <si>
    <t>-666941478</t>
  </si>
  <si>
    <t>-730406622</t>
  </si>
  <si>
    <t>-1515809092</t>
  </si>
  <si>
    <t>-694300190</t>
  </si>
  <si>
    <t>-1268412971</t>
  </si>
  <si>
    <t>201570158</t>
  </si>
  <si>
    <t>1268575950</t>
  </si>
  <si>
    <t>11693749</t>
  </si>
  <si>
    <t>-1731335611</t>
  </si>
  <si>
    <t>-1414520780</t>
  </si>
  <si>
    <t>571677043</t>
  </si>
  <si>
    <t>2047687253</t>
  </si>
  <si>
    <t>-519529801</t>
  </si>
  <si>
    <t>1502483460</t>
  </si>
  <si>
    <t>-1148979567</t>
  </si>
  <si>
    <t>SO 14 - Elektroinstalace WC6</t>
  </si>
  <si>
    <t>01 - Elektroinstalace WC6</t>
  </si>
  <si>
    <t>608862518</t>
  </si>
  <si>
    <t>48392315</t>
  </si>
  <si>
    <t>0,869*2 'Přepočtené koeficientem množství</t>
  </si>
  <si>
    <t>787640858</t>
  </si>
  <si>
    <t>292501319</t>
  </si>
  <si>
    <t>0,869*14 'Přepočtené koeficientem množství</t>
  </si>
  <si>
    <t>1791691481</t>
  </si>
  <si>
    <t>233585305</t>
  </si>
  <si>
    <t>23184163</t>
  </si>
  <si>
    <t>868500281</t>
  </si>
  <si>
    <t>960025574</t>
  </si>
  <si>
    <t>2060129767</t>
  </si>
  <si>
    <t>"kapsy 7x7x5 cm" 9</t>
  </si>
  <si>
    <t>854036990</t>
  </si>
  <si>
    <t>"10x10x8 cm" 1</t>
  </si>
  <si>
    <t>1486692031</t>
  </si>
  <si>
    <t>136257028</t>
  </si>
  <si>
    <t>"rýha 50 mm hl./š. 50 mm" 8,0</t>
  </si>
  <si>
    <t>-682055945</t>
  </si>
  <si>
    <t>-1822973670</t>
  </si>
  <si>
    <t>2092661448</t>
  </si>
  <si>
    <t>291550498</t>
  </si>
  <si>
    <t>943138045</t>
  </si>
  <si>
    <t>280137113</t>
  </si>
  <si>
    <t>725932687</t>
  </si>
  <si>
    <t>1023504364</t>
  </si>
  <si>
    <t>1805128618</t>
  </si>
  <si>
    <t>678671358</t>
  </si>
  <si>
    <t>167488605</t>
  </si>
  <si>
    <t>2032523178</t>
  </si>
  <si>
    <t>1570649639</t>
  </si>
  <si>
    <t>-1355830668</t>
  </si>
  <si>
    <t>320235222</t>
  </si>
  <si>
    <t>-323263563</t>
  </si>
  <si>
    <t>"KU 68, KO97" 5+4</t>
  </si>
  <si>
    <t>1548881928</t>
  </si>
  <si>
    <t>535838209</t>
  </si>
  <si>
    <t>1417859422</t>
  </si>
  <si>
    <t>-848900355</t>
  </si>
  <si>
    <t>-478869059</t>
  </si>
  <si>
    <t>-719668532</t>
  </si>
  <si>
    <t>-868289839</t>
  </si>
  <si>
    <t>-656208638</t>
  </si>
  <si>
    <t>329879274</t>
  </si>
  <si>
    <t>898353734</t>
  </si>
  <si>
    <t>-981006733</t>
  </si>
  <si>
    <t>-560135979</t>
  </si>
  <si>
    <t>-1839482804</t>
  </si>
  <si>
    <t>-1656909276</t>
  </si>
  <si>
    <t>-417485683</t>
  </si>
  <si>
    <t>1493597580</t>
  </si>
  <si>
    <t>-1687654359</t>
  </si>
  <si>
    <t>1000593281</t>
  </si>
  <si>
    <t>1574211442</t>
  </si>
  <si>
    <t>-627339539</t>
  </si>
  <si>
    <t>505463759</t>
  </si>
  <si>
    <t>258066551</t>
  </si>
  <si>
    <t>-476107399</t>
  </si>
  <si>
    <t>353930234</t>
  </si>
  <si>
    <t>206840897</t>
  </si>
  <si>
    <t>43336134</t>
  </si>
  <si>
    <t>900616774</t>
  </si>
  <si>
    <t>-1040114532</t>
  </si>
  <si>
    <t>-362188751</t>
  </si>
  <si>
    <t>-924363024</t>
  </si>
  <si>
    <t>-632569237</t>
  </si>
  <si>
    <t>-138191522</t>
  </si>
  <si>
    <t>-2112911999</t>
  </si>
  <si>
    <t>-753234009</t>
  </si>
  <si>
    <t>-171269598</t>
  </si>
  <si>
    <t>-1031381658</t>
  </si>
  <si>
    <t>1320247351</t>
  </si>
  <si>
    <t>2063780053</t>
  </si>
  <si>
    <t>-1007934454</t>
  </si>
  <si>
    <t>-137659949</t>
  </si>
  <si>
    <t>-1894551722</t>
  </si>
  <si>
    <t>-1118944138</t>
  </si>
  <si>
    <t>"montáž pro B+C" 2+3</t>
  </si>
  <si>
    <t>870151439</t>
  </si>
  <si>
    <t>1368666963</t>
  </si>
  <si>
    <t>59842342</t>
  </si>
  <si>
    <t>-1591726565</t>
  </si>
  <si>
    <t>-1403687979</t>
  </si>
  <si>
    <t>-1320297556</t>
  </si>
  <si>
    <t>1769572097</t>
  </si>
  <si>
    <t>-181394114</t>
  </si>
  <si>
    <t>-1380656169</t>
  </si>
  <si>
    <t>333125180</t>
  </si>
  <si>
    <t>-1049477742</t>
  </si>
  <si>
    <t>1192477895</t>
  </si>
  <si>
    <t>-1713206935</t>
  </si>
  <si>
    <t>SO 15 - Elektroinstalace WC7</t>
  </si>
  <si>
    <t>01 - elektroinstalace WC7</t>
  </si>
  <si>
    <t>1264833640</t>
  </si>
  <si>
    <t>289774236</t>
  </si>
  <si>
    <t>637008612</t>
  </si>
  <si>
    <t>-486427676</t>
  </si>
  <si>
    <t>-1409608796</t>
  </si>
  <si>
    <t>-1662885459</t>
  </si>
  <si>
    <t>-1335295180</t>
  </si>
  <si>
    <t>-1639529537</t>
  </si>
  <si>
    <t>123789517</t>
  </si>
  <si>
    <t>1173611100</t>
  </si>
  <si>
    <t>-1196194139</t>
  </si>
  <si>
    <t>-1269613824</t>
  </si>
  <si>
    <t>-113819154</t>
  </si>
  <si>
    <t>-1625070187</t>
  </si>
  <si>
    <t>1919872543</t>
  </si>
  <si>
    <t>237191717</t>
  </si>
  <si>
    <t>-657480334</t>
  </si>
  <si>
    <t>-1480392895</t>
  </si>
  <si>
    <t>947597900</t>
  </si>
  <si>
    <t>423629486</t>
  </si>
  <si>
    <t>-1467256105</t>
  </si>
  <si>
    <t>-1500930148</t>
  </si>
  <si>
    <t>-1899673339</t>
  </si>
  <si>
    <t>1459242129</t>
  </si>
  <si>
    <t>-1062566506</t>
  </si>
  <si>
    <t>1297301039</t>
  </si>
  <si>
    <t>-25444056</t>
  </si>
  <si>
    <t>34571002.R</t>
  </si>
  <si>
    <t>lišta elektroinstalační hranatá 70 x 40</t>
  </si>
  <si>
    <t>1337747180</t>
  </si>
  <si>
    <t>"lišta vkládací s víčkem LV 70x40 mm bílá" 30,0</t>
  </si>
  <si>
    <t>1071390738</t>
  </si>
  <si>
    <t>526315063</t>
  </si>
  <si>
    <t>643867974</t>
  </si>
  <si>
    <t>-1689400882</t>
  </si>
  <si>
    <t>-1326064989</t>
  </si>
  <si>
    <t>-394537485</t>
  </si>
  <si>
    <t>-1583602941</t>
  </si>
  <si>
    <t>1319884048</t>
  </si>
  <si>
    <t>-1258277676</t>
  </si>
  <si>
    <t>-1510176296</t>
  </si>
  <si>
    <t>-1712050935</t>
  </si>
  <si>
    <t>1568734435</t>
  </si>
  <si>
    <t>911975070</t>
  </si>
  <si>
    <t>864021256</t>
  </si>
  <si>
    <t>-207804717</t>
  </si>
  <si>
    <t>-917087662</t>
  </si>
  <si>
    <t>2037764281</t>
  </si>
  <si>
    <t>1518920779</t>
  </si>
  <si>
    <t>-928392720</t>
  </si>
  <si>
    <t>1914168677</t>
  </si>
  <si>
    <t>220118023</t>
  </si>
  <si>
    <t>622895909</t>
  </si>
  <si>
    <t>"Cyky 5x1,5" 40,0</t>
  </si>
  <si>
    <t>-567838174</t>
  </si>
  <si>
    <t>"CYKY - J 5x1,5 (C)" 40,0</t>
  </si>
  <si>
    <t>-1058899466</t>
  </si>
  <si>
    <t>-1969847380</t>
  </si>
  <si>
    <t>-47860029</t>
  </si>
  <si>
    <t>1832187627</t>
  </si>
  <si>
    <t>103659684</t>
  </si>
  <si>
    <t>2011139797</t>
  </si>
  <si>
    <t>113579333</t>
  </si>
  <si>
    <t>193740921</t>
  </si>
  <si>
    <t>-1069795581</t>
  </si>
  <si>
    <t>602219835</t>
  </si>
  <si>
    <t>-1933815837</t>
  </si>
  <si>
    <t>1310274697</t>
  </si>
  <si>
    <t>-1522700799</t>
  </si>
  <si>
    <t>-1777438945</t>
  </si>
  <si>
    <t>94779274</t>
  </si>
  <si>
    <t>335081698</t>
  </si>
  <si>
    <t>-621085486</t>
  </si>
  <si>
    <t>1023416386</t>
  </si>
  <si>
    <t>814049671</t>
  </si>
  <si>
    <t>1330156929</t>
  </si>
  <si>
    <t>1827110391</t>
  </si>
  <si>
    <t>1385001574</t>
  </si>
  <si>
    <t>1655405178</t>
  </si>
  <si>
    <t>-1480543942</t>
  </si>
  <si>
    <t>1158229886</t>
  </si>
  <si>
    <t>1932299951</t>
  </si>
  <si>
    <t>-878423970</t>
  </si>
  <si>
    <t>-310407013</t>
  </si>
  <si>
    <t>279676925</t>
  </si>
  <si>
    <t>-1918253577</t>
  </si>
  <si>
    <t>1536406881</t>
  </si>
  <si>
    <t>-1688712442</t>
  </si>
  <si>
    <t>2089446608</t>
  </si>
  <si>
    <t>-1678156052</t>
  </si>
  <si>
    <t>1992418580</t>
  </si>
  <si>
    <t>84688851</t>
  </si>
  <si>
    <t>2030786894</t>
  </si>
  <si>
    <t>-1905054277</t>
  </si>
  <si>
    <t>-1948398850</t>
  </si>
  <si>
    <t>1762241882</t>
  </si>
  <si>
    <t>579007115</t>
  </si>
  <si>
    <t>803698976</t>
  </si>
  <si>
    <t>-111875740</t>
  </si>
  <si>
    <t>-1776833726</t>
  </si>
  <si>
    <t>-325403164</t>
  </si>
  <si>
    <t>-1110068927</t>
  </si>
  <si>
    <t>1581835065</t>
  </si>
  <si>
    <t>-1554431418</t>
  </si>
  <si>
    <t>VRN - Vedlejší rozpočtové náklady - celá stavba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</si>
  <si>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</si>
  <si>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</si>
  <si>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</si>
  <si>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</si>
  <si>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</si>
  <si>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</si>
  <si>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</si>
  <si>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</si>
  <si>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</si>
  <si>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</si>
  <si>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</si>
  <si>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</si>
  <si>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129826874</t>
  </si>
  <si>
    <t>https://podminky.urs.cz/item/CS_URS_2022_02/013254000</t>
  </si>
  <si>
    <t>"dokumentace skutečného provedení stavební části, všech řemesel a instalací, předání dokladové části stavby dle SoD"</t>
  </si>
  <si>
    <t>"WC 1"1</t>
  </si>
  <si>
    <t>"WC 2"1</t>
  </si>
  <si>
    <t>"WC 3"1</t>
  </si>
  <si>
    <t>"WC 6"1</t>
  </si>
  <si>
    <t>"WC 7"1</t>
  </si>
  <si>
    <t>VRN3</t>
  </si>
  <si>
    <t>Zařízení staveniště</t>
  </si>
  <si>
    <t>030001000</t>
  </si>
  <si>
    <t>409604746</t>
  </si>
  <si>
    <t>https://podminky.urs.cz/item/CS_URS_2022_02/030001000</t>
  </si>
  <si>
    <t>VRN4</t>
  </si>
  <si>
    <t>Inženýrská činnost</t>
  </si>
  <si>
    <t>044002000</t>
  </si>
  <si>
    <t>Revize</t>
  </si>
  <si>
    <t>1853407047</t>
  </si>
  <si>
    <t>https://podminky.urs.cz/item/CS_URS_2022_02/044002000</t>
  </si>
  <si>
    <t>044002001.R</t>
  </si>
  <si>
    <t>Písemná oznamovací povinnost organizaci státního odborného dozoru (TIČR) před zahájením montážních prací</t>
  </si>
  <si>
    <t>2142040547</t>
  </si>
  <si>
    <t>Poznámka k položce:_x000d_
Dle vyhl. 73/2010 Sb. vyhrazené el. zařízení třídy I skupiny C (ve zdravotních zařízeních)</t>
  </si>
  <si>
    <t>045002000</t>
  </si>
  <si>
    <t>Kompletační a koordinační činnost</t>
  </si>
  <si>
    <t>526217808</t>
  </si>
  <si>
    <t>https://podminky.urs.cz/item/CS_URS_2022_02/045002000</t>
  </si>
  <si>
    <t>VRN5</t>
  </si>
  <si>
    <t>Finanční náklady</t>
  </si>
  <si>
    <t>056002000</t>
  </si>
  <si>
    <t>Bankovní záruka</t>
  </si>
  <si>
    <t>1489698448</t>
  </si>
  <si>
    <t>https://podminky.urs.cz/item/CS_URS_2022_02/056002000</t>
  </si>
  <si>
    <t>"náklady zhotovitele na zřízení bankovní záruky za řádné a včasné provedení díla" 1</t>
  </si>
  <si>
    <t>"náklady zhotovitele na zřízení bankovní záruky za kvalitu díla"1</t>
  </si>
  <si>
    <t>VRN7</t>
  </si>
  <si>
    <t>Provozní vlivy</t>
  </si>
  <si>
    <t>071203000</t>
  </si>
  <si>
    <t>Provoz dalšího subjektu</t>
  </si>
  <si>
    <t>-1888491229</t>
  </si>
  <si>
    <t>https://podminky.urs.cz/item/CS_URS_2022_02/071203000</t>
  </si>
  <si>
    <t>"zhotovitel v ceně díla zajistí koordinaci stavebních činností s potřebami chodu nemocnice, uzpůsobí pracovní dobu a činnosti požadavkům vedení nem" 1</t>
  </si>
  <si>
    <t>SEZNAM FIGUR</t>
  </si>
  <si>
    <t>Výměra</t>
  </si>
  <si>
    <t xml:space="preserve"> SO 01</t>
  </si>
  <si>
    <t>Použití figury:</t>
  </si>
  <si>
    <t>Montáž podlah keramických pro mechanické zatížení hladkých lepených flexibilním lepidlem přes 9 do 12 ks/m2</t>
  </si>
  <si>
    <t>Provedení izolace proti zemní vlhkosti vodorovné za studena 2x nátěr tekutou lepenkou</t>
  </si>
  <si>
    <t>Vysátí podkladu před pokládkou dlažby</t>
  </si>
  <si>
    <t>Nátěr penetrační na podlahu</t>
  </si>
  <si>
    <t>Lešení pomocné pro objekty pozemních staveb s lešeňovou podlahou v do 1,9 m zatížení do 150 kg/m2</t>
  </si>
  <si>
    <t>Čištění budov omytí hladkých podlah</t>
  </si>
  <si>
    <t>Cementový postřik vnitřních stěn nanášený celoplošně ručně</t>
  </si>
  <si>
    <t>Vápenocementová omítka štuková dvouvrstvá vnitřních stěn nanášená ručně</t>
  </si>
  <si>
    <t>Příplatek k vápenocementové omítce vnitřních stěn za každých dalších 5 mm tloušťky ručně</t>
  </si>
  <si>
    <t>Obroušení podkladu omítnutého v místnostech v do 3,80 m</t>
  </si>
  <si>
    <t>Dvojnásobné pačokování v místnostech v do 3,80 m</t>
  </si>
  <si>
    <t>Dvojnásobné bílé malby ze směsí za mokra velmi dobře oděruvzdorných v místnostech v do 3,80 m</t>
  </si>
  <si>
    <t>Vápenocementová omítka hladká jednovrstvá vnitřních stěn nanášená ručně</t>
  </si>
  <si>
    <t>Nátěr penetrační na stěnu</t>
  </si>
  <si>
    <t>Montáž obkladů vnitřních keramických hladkých přes 12 do 19 ks/m2 lepených flexibilním lepidlem</t>
  </si>
  <si>
    <t>Čištění budov stírání stěn výšky přes 2 m</t>
  </si>
  <si>
    <t>Provedení izolace proti zemní vlhkosti svislé za studena 2x nátěr tekutou lepenkou</t>
  </si>
  <si>
    <t>Provedení těsnícího pásu do spoje dilatační nebo styčné spáry podlaha - stěna</t>
  </si>
  <si>
    <t>Podlahy spárování silikonem</t>
  </si>
  <si>
    <t>Cementový postřik vnitřních stropů nanášený celoplošně ručně</t>
  </si>
  <si>
    <t>Vápenocementová omítka štuková dvouvrstvá vnitřních stropů rovných nanášená ručně</t>
  </si>
  <si>
    <t>Příplatek k vápenocementové omítce vnitřních stropů za každých dalších 5 mm tloušťky ručně</t>
  </si>
  <si>
    <t>Otlučení (osekání) vnitřní vápenné nebo vápenocementové omítky stropů v rozsahu přes 50 do 100 %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</si>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</sst>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3" fillId="0" borderId="0" applyNumberFormat="0" applyFill="0" applyBorder="0" applyAlignment="0" applyProtection="0"/>
  </cellStyleXfs>
  <cellXfs count="4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32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5" fillId="0" borderId="13" xfId="0" applyNumberFormat="1" applyFont="1" applyBorder="1" applyAlignment="1" applyProtection="1"/>
    <xf numFmtId="166" fontId="35" fillId="0" borderId="14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</xf>
    <xf numFmtId="0" fontId="38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40" fillId="0" borderId="23" xfId="0" applyFont="1" applyBorder="1" applyAlignment="1" applyProtection="1">
      <alignment horizontal="center" vertical="center"/>
    </xf>
    <xf numFmtId="49" fontId="40" fillId="0" borderId="23" xfId="0" applyNumberFormat="1" applyFont="1" applyBorder="1" applyAlignment="1" applyProtection="1">
      <alignment horizontal="left" vertical="center" wrapText="1"/>
    </xf>
    <xf numFmtId="0" fontId="40" fillId="0" borderId="23" xfId="0" applyFont="1" applyBorder="1" applyAlignment="1" applyProtection="1">
      <alignment horizontal="left" vertical="center" wrapText="1"/>
    </xf>
    <xf numFmtId="0" fontId="40" fillId="0" borderId="23" xfId="0" applyFont="1" applyBorder="1" applyAlignment="1" applyProtection="1">
      <alignment horizontal="center" vertical="center" wrapText="1"/>
    </xf>
    <xf numFmtId="167" fontId="40" fillId="0" borderId="23" xfId="0" applyNumberFormat="1" applyFont="1" applyBorder="1" applyAlignment="1" applyProtection="1">
      <alignment vertical="center"/>
    </xf>
    <xf numFmtId="4" fontId="40" fillId="2" borderId="23" xfId="0" applyNumberFormat="1" applyFont="1" applyFill="1" applyBorder="1" applyAlignment="1" applyProtection="1">
      <alignment vertical="center"/>
      <protection locked="0"/>
    </xf>
    <xf numFmtId="4" fontId="40" fillId="0" borderId="23" xfId="0" applyNumberFormat="1" applyFont="1" applyBorder="1" applyAlignment="1" applyProtection="1">
      <alignment vertical="center"/>
    </xf>
    <xf numFmtId="0" fontId="41" fillId="0" borderId="4" xfId="0" applyFont="1" applyBorder="1" applyAlignment="1">
      <alignment vertical="center"/>
    </xf>
    <xf numFmtId="0" fontId="40" fillId="2" borderId="15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42" fillId="0" borderId="0" xfId="0" applyFont="1" applyAlignment="1" applyProtection="1">
      <alignment vertical="center" wrapText="1"/>
    </xf>
    <xf numFmtId="0" fontId="12" fillId="0" borderId="20" xfId="0" applyFont="1" applyBorder="1" applyAlignment="1" applyProtection="1">
      <alignment vertical="center"/>
    </xf>
    <xf numFmtId="0" fontId="12" fillId="0" borderId="21" xfId="0" applyFont="1" applyBorder="1" applyAlignment="1" applyProtection="1">
      <alignment vertical="center"/>
    </xf>
    <xf numFmtId="0" fontId="12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167" fontId="23" fillId="2" borderId="23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/>
    </xf>
    <xf numFmtId="167" fontId="43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7" xfId="0" applyFont="1" applyBorder="1" applyAlignment="1">
      <alignment vertical="center" wrapText="1"/>
    </xf>
    <xf numFmtId="0" fontId="46" fillId="0" borderId="29" xfId="0" applyFont="1" applyBorder="1" applyAlignment="1">
      <alignment horizontal="left" wrapText="1"/>
    </xf>
    <xf numFmtId="0" fontId="44" fillId="0" borderId="28" xfId="0" applyFont="1" applyBorder="1" applyAlignment="1">
      <alignment vertical="center" wrapText="1"/>
    </xf>
    <xf numFmtId="0" fontId="46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48" fillId="0" borderId="27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7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vertical="center"/>
    </xf>
    <xf numFmtId="49" fontId="47" fillId="0" borderId="1" xfId="0" applyNumberFormat="1" applyFont="1" applyBorder="1" applyAlignment="1">
      <alignment horizontal="left" vertical="center" wrapText="1"/>
    </xf>
    <xf numFmtId="49" fontId="47" fillId="0" borderId="1" xfId="0" applyNumberFormat="1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44" fillId="0" borderId="1" xfId="0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50" fillId="0" borderId="29" xfId="0" applyFont="1" applyBorder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2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0" fontId="47" fillId="0" borderId="1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top"/>
    </xf>
    <xf numFmtId="0" fontId="47" fillId="0" borderId="1" xfId="0" applyFont="1" applyBorder="1" applyAlignment="1">
      <alignment horizontal="center" vertical="top"/>
    </xf>
    <xf numFmtId="0" fontId="48" fillId="0" borderId="30" xfId="0" applyFont="1" applyBorder="1" applyAlignment="1">
      <alignment horizontal="left" vertical="center"/>
    </xf>
    <xf numFmtId="0" fontId="48" fillId="0" borderId="31" xfId="0" applyFont="1" applyBorder="1" applyAlignment="1">
      <alignment horizontal="left" vertical="center"/>
    </xf>
    <xf numFmtId="0" fontId="48" fillId="0" borderId="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6" fillId="0" borderId="1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7" fillId="0" borderId="1" xfId="0" applyFont="1" applyBorder="1" applyAlignment="1">
      <alignment vertical="top"/>
    </xf>
    <xf numFmtId="49" fontId="47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6" fillId="0" borderId="29" xfId="0" applyFont="1" applyBorder="1" applyAlignment="1">
      <alignment horizontal="left"/>
    </xf>
    <xf numFmtId="0" fontId="50" fillId="0" borderId="29" xfId="0" applyFont="1" applyBorder="1" applyAlignment="1"/>
    <xf numFmtId="0" fontId="44" fillId="0" borderId="27" xfId="0" applyFont="1" applyBorder="1" applyAlignment="1">
      <alignment vertical="top"/>
    </xf>
    <xf numFmtId="0" fontId="44" fillId="0" borderId="28" xfId="0" applyFont="1" applyBorder="1" applyAlignment="1">
      <alignment vertical="top"/>
    </xf>
    <xf numFmtId="0" fontId="44" fillId="0" borderId="30" xfId="0" applyFont="1" applyBorder="1" applyAlignment="1">
      <alignment vertical="top"/>
    </xf>
    <xf numFmtId="0" fontId="44" fillId="0" borderId="29" xfId="0" applyFont="1" applyBorder="1" applyAlignment="1">
      <alignment vertical="top"/>
    </xf>
    <xf numFmtId="0" fontId="44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theme" Target="theme/theme1.xml" /><Relationship Id="rId24" Type="http://schemas.openxmlformats.org/officeDocument/2006/relationships/calcChain" Target="calcChain.xml" /><Relationship Id="rId2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741110061" TargetMode="External" /><Relationship Id="rId2" Type="http://schemas.openxmlformats.org/officeDocument/2006/relationships/hyperlink" Target="https://podminky.urs.cz/item/CS_URS_2022_02/741122011" TargetMode="External" /><Relationship Id="rId3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997013213" TargetMode="External" /><Relationship Id="rId2" Type="http://schemas.openxmlformats.org/officeDocument/2006/relationships/hyperlink" Target="https://podminky.urs.cz/item/CS_URS_2022_02/997013219" TargetMode="External" /><Relationship Id="rId3" Type="http://schemas.openxmlformats.org/officeDocument/2006/relationships/hyperlink" Target="https://podminky.urs.cz/item/CS_URS_2022_02/997013501" TargetMode="External" /><Relationship Id="rId4" Type="http://schemas.openxmlformats.org/officeDocument/2006/relationships/hyperlink" Target="https://podminky.urs.cz/item/CS_URS_2022_02/997013509" TargetMode="External" /><Relationship Id="rId5" Type="http://schemas.openxmlformats.org/officeDocument/2006/relationships/hyperlink" Target="https://podminky.urs.cz/item/CS_URS_2022_02/997013631" TargetMode="External" /><Relationship Id="rId6" Type="http://schemas.openxmlformats.org/officeDocument/2006/relationships/hyperlink" Target="https://podminky.urs.cz/item/CS_URS_2022_02/965043421" TargetMode="External" /><Relationship Id="rId7" Type="http://schemas.openxmlformats.org/officeDocument/2006/relationships/hyperlink" Target="https://podminky.urs.cz/item/CS_URS_2022_02/971033331" TargetMode="External" /><Relationship Id="rId8" Type="http://schemas.openxmlformats.org/officeDocument/2006/relationships/hyperlink" Target="https://podminky.urs.cz/item/CS_URS_2022_02/971033341" TargetMode="External" /><Relationship Id="rId9" Type="http://schemas.openxmlformats.org/officeDocument/2006/relationships/hyperlink" Target="https://podminky.urs.cz/item/CS_URS_2022_02/971033351" TargetMode="External" /><Relationship Id="rId10" Type="http://schemas.openxmlformats.org/officeDocument/2006/relationships/hyperlink" Target="https://podminky.urs.cz/item/CS_URS_2022_02/973031616" TargetMode="External" /><Relationship Id="rId11" Type="http://schemas.openxmlformats.org/officeDocument/2006/relationships/hyperlink" Target="https://podminky.urs.cz/item/CS_URS_2022_02/973031619" TargetMode="External" /><Relationship Id="rId12" Type="http://schemas.openxmlformats.org/officeDocument/2006/relationships/hyperlink" Target="https://podminky.urs.cz/item/CS_URS_2022_02/974031121" TargetMode="External" /><Relationship Id="rId13" Type="http://schemas.openxmlformats.org/officeDocument/2006/relationships/hyperlink" Target="https://podminky.urs.cz/item/CS_URS_2022_02/974031132" TargetMode="External" /><Relationship Id="rId14" Type="http://schemas.openxmlformats.org/officeDocument/2006/relationships/hyperlink" Target="https://podminky.urs.cz/item/CS_URS_2022_02/741110001" TargetMode="External" /><Relationship Id="rId15" Type="http://schemas.openxmlformats.org/officeDocument/2006/relationships/hyperlink" Target="https://podminky.urs.cz/item/CS_URS_2022_02/741110002" TargetMode="External" /><Relationship Id="rId16" Type="http://schemas.openxmlformats.org/officeDocument/2006/relationships/hyperlink" Target="https://podminky.urs.cz/item/CS_URS_2022_02/741110061" TargetMode="External" /><Relationship Id="rId17" Type="http://schemas.openxmlformats.org/officeDocument/2006/relationships/hyperlink" Target="https://podminky.urs.cz/item/CS_URS_2022_02/741110062" TargetMode="External" /><Relationship Id="rId18" Type="http://schemas.openxmlformats.org/officeDocument/2006/relationships/hyperlink" Target="https://podminky.urs.cz/item/CS_URS_2022_02/741110063" TargetMode="External" /><Relationship Id="rId19" Type="http://schemas.openxmlformats.org/officeDocument/2006/relationships/hyperlink" Target="https://podminky.urs.cz/item/CS_URS_2022_02/741110511" TargetMode="External" /><Relationship Id="rId20" Type="http://schemas.openxmlformats.org/officeDocument/2006/relationships/hyperlink" Target="https://podminky.urs.cz/item/CS_URS_2022_02/741112001" TargetMode="External" /><Relationship Id="rId21" Type="http://schemas.openxmlformats.org/officeDocument/2006/relationships/hyperlink" Target="https://podminky.urs.cz/item/CS_URS_2022_02/741112021" TargetMode="External" /><Relationship Id="rId22" Type="http://schemas.openxmlformats.org/officeDocument/2006/relationships/hyperlink" Target="https://podminky.urs.cz/item/CS_URS_2022_02/741112051" TargetMode="External" /><Relationship Id="rId23" Type="http://schemas.openxmlformats.org/officeDocument/2006/relationships/hyperlink" Target="https://podminky.urs.cz/item/CS_URS_2022_02/741112061" TargetMode="External" /><Relationship Id="rId24" Type="http://schemas.openxmlformats.org/officeDocument/2006/relationships/hyperlink" Target="https://podminky.urs.cz/item/CS_URS_2022_02/741120301" TargetMode="External" /><Relationship Id="rId25" Type="http://schemas.openxmlformats.org/officeDocument/2006/relationships/hyperlink" Target="https://podminky.urs.cz/item/CS_URS_2022_02/741122011" TargetMode="External" /><Relationship Id="rId26" Type="http://schemas.openxmlformats.org/officeDocument/2006/relationships/hyperlink" Target="https://podminky.urs.cz/item/CS_URS_2022_02/741122015" TargetMode="External" /><Relationship Id="rId27" Type="http://schemas.openxmlformats.org/officeDocument/2006/relationships/hyperlink" Target="https://podminky.urs.cz/item/CS_URS_2022_02/741122031" TargetMode="External" /><Relationship Id="rId28" Type="http://schemas.openxmlformats.org/officeDocument/2006/relationships/hyperlink" Target="https://podminky.urs.cz/item/CS_URS_2022_02/741122211" TargetMode="External" /><Relationship Id="rId29" Type="http://schemas.openxmlformats.org/officeDocument/2006/relationships/hyperlink" Target="https://podminky.urs.cz/item/CS_URS_2022_02/741122231" TargetMode="External" /><Relationship Id="rId30" Type="http://schemas.openxmlformats.org/officeDocument/2006/relationships/hyperlink" Target="https://podminky.urs.cz/item/CS_URS_2022_02/741130021" TargetMode="External" /><Relationship Id="rId31" Type="http://schemas.openxmlformats.org/officeDocument/2006/relationships/hyperlink" Target="https://podminky.urs.cz/item/CS_URS_2022_02/741130022" TargetMode="External" /><Relationship Id="rId32" Type="http://schemas.openxmlformats.org/officeDocument/2006/relationships/hyperlink" Target="https://podminky.urs.cz/item/CS_URS_2022_02/741130023" TargetMode="External" /><Relationship Id="rId33" Type="http://schemas.openxmlformats.org/officeDocument/2006/relationships/hyperlink" Target="https://podminky.urs.cz/item/CS_URS_2022_02/741231014" TargetMode="External" /><Relationship Id="rId34" Type="http://schemas.openxmlformats.org/officeDocument/2006/relationships/hyperlink" Target="https://podminky.urs.cz/item/CS_URS_2022_02/741310101" TargetMode="External" /><Relationship Id="rId35" Type="http://schemas.openxmlformats.org/officeDocument/2006/relationships/hyperlink" Target="https://podminky.urs.cz/item/CS_URS_2022_02/741310115" TargetMode="External" /><Relationship Id="rId36" Type="http://schemas.openxmlformats.org/officeDocument/2006/relationships/hyperlink" Target="https://podminky.urs.cz/item/CS_URS_2022_02/741311004" TargetMode="External" /><Relationship Id="rId37" Type="http://schemas.openxmlformats.org/officeDocument/2006/relationships/hyperlink" Target="https://podminky.urs.cz/item/CS_URS_2022_02/741320105" TargetMode="External" /><Relationship Id="rId38" Type="http://schemas.openxmlformats.org/officeDocument/2006/relationships/hyperlink" Target="https://podminky.urs.cz/item/CS_URS_2022_02/741321003" TargetMode="External" /><Relationship Id="rId39" Type="http://schemas.openxmlformats.org/officeDocument/2006/relationships/hyperlink" Target="https://podminky.urs.cz/item/CS_URS_2022_02/741330763" TargetMode="External" /><Relationship Id="rId40" Type="http://schemas.openxmlformats.org/officeDocument/2006/relationships/hyperlink" Target="https://podminky.urs.cz/item/CS_URS_2022_02/741370032" TargetMode="External" /><Relationship Id="rId41" Type="http://schemas.openxmlformats.org/officeDocument/2006/relationships/hyperlink" Target="https://podminky.urs.cz/item/CS_URS_2022_02/741810001" TargetMode="External" /><Relationship Id="rId42" Type="http://schemas.openxmlformats.org/officeDocument/2006/relationships/hyperlink" Target="https://podminky.urs.cz/item/CS_URS_2022_02/742121001" TargetMode="External" /><Relationship Id="rId43" Type="http://schemas.openxmlformats.org/officeDocument/2006/relationships/hyperlink" Target="https://podminky.urs.cz/item/CS_URS_2022_02/210220321" TargetMode="External" /><Relationship Id="rId44" Type="http://schemas.openxmlformats.org/officeDocument/2006/relationships/hyperlink" Target="https://podminky.urs.cz/item/CS_URS_2022_02/HZS2232" TargetMode="External" /><Relationship Id="rId45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741110061" TargetMode="External" /><Relationship Id="rId2" Type="http://schemas.openxmlformats.org/officeDocument/2006/relationships/hyperlink" Target="https://podminky.urs.cz/item/CS_URS_2022_02/741122011" TargetMode="External" /><Relationship Id="rId3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997013213" TargetMode="External" /><Relationship Id="rId2" Type="http://schemas.openxmlformats.org/officeDocument/2006/relationships/hyperlink" Target="https://podminky.urs.cz/item/CS_URS_2022_02/997013219" TargetMode="External" /><Relationship Id="rId3" Type="http://schemas.openxmlformats.org/officeDocument/2006/relationships/hyperlink" Target="https://podminky.urs.cz/item/CS_URS_2022_02/997013501" TargetMode="External" /><Relationship Id="rId4" Type="http://schemas.openxmlformats.org/officeDocument/2006/relationships/hyperlink" Target="https://podminky.urs.cz/item/CS_URS_2022_02/997013509" TargetMode="External" /><Relationship Id="rId5" Type="http://schemas.openxmlformats.org/officeDocument/2006/relationships/hyperlink" Target="https://podminky.urs.cz/item/CS_URS_2022_02/997013631" TargetMode="External" /><Relationship Id="rId6" Type="http://schemas.openxmlformats.org/officeDocument/2006/relationships/hyperlink" Target="https://podminky.urs.cz/item/CS_URS_2022_02/965043421" TargetMode="External" /><Relationship Id="rId7" Type="http://schemas.openxmlformats.org/officeDocument/2006/relationships/hyperlink" Target="https://podminky.urs.cz/item/CS_URS_2022_02/971033331" TargetMode="External" /><Relationship Id="rId8" Type="http://schemas.openxmlformats.org/officeDocument/2006/relationships/hyperlink" Target="https://podminky.urs.cz/item/CS_URS_2022_02/971033341" TargetMode="External" /><Relationship Id="rId9" Type="http://schemas.openxmlformats.org/officeDocument/2006/relationships/hyperlink" Target="https://podminky.urs.cz/item/CS_URS_2022_02/971033351" TargetMode="External" /><Relationship Id="rId10" Type="http://schemas.openxmlformats.org/officeDocument/2006/relationships/hyperlink" Target="https://podminky.urs.cz/item/CS_URS_2022_02/973031616" TargetMode="External" /><Relationship Id="rId11" Type="http://schemas.openxmlformats.org/officeDocument/2006/relationships/hyperlink" Target="https://podminky.urs.cz/item/CS_URS_2022_02/973031619" TargetMode="External" /><Relationship Id="rId12" Type="http://schemas.openxmlformats.org/officeDocument/2006/relationships/hyperlink" Target="https://podminky.urs.cz/item/CS_URS_2022_02/974031121" TargetMode="External" /><Relationship Id="rId13" Type="http://schemas.openxmlformats.org/officeDocument/2006/relationships/hyperlink" Target="https://podminky.urs.cz/item/CS_URS_2022_02/974031132" TargetMode="External" /><Relationship Id="rId14" Type="http://schemas.openxmlformats.org/officeDocument/2006/relationships/hyperlink" Target="https://podminky.urs.cz/item/CS_URS_2022_02/741110001" TargetMode="External" /><Relationship Id="rId15" Type="http://schemas.openxmlformats.org/officeDocument/2006/relationships/hyperlink" Target="https://podminky.urs.cz/item/CS_URS_2022_02/741110002" TargetMode="External" /><Relationship Id="rId16" Type="http://schemas.openxmlformats.org/officeDocument/2006/relationships/hyperlink" Target="https://podminky.urs.cz/item/CS_URS_2022_02/741110061" TargetMode="External" /><Relationship Id="rId17" Type="http://schemas.openxmlformats.org/officeDocument/2006/relationships/hyperlink" Target="https://podminky.urs.cz/item/CS_URS_2022_02/741110062" TargetMode="External" /><Relationship Id="rId18" Type="http://schemas.openxmlformats.org/officeDocument/2006/relationships/hyperlink" Target="https://podminky.urs.cz/item/CS_URS_2022_02/741110063" TargetMode="External" /><Relationship Id="rId19" Type="http://schemas.openxmlformats.org/officeDocument/2006/relationships/hyperlink" Target="https://podminky.urs.cz/item/CS_URS_2022_02/741110511" TargetMode="External" /><Relationship Id="rId20" Type="http://schemas.openxmlformats.org/officeDocument/2006/relationships/hyperlink" Target="https://podminky.urs.cz/item/CS_URS_2022_02/741112001" TargetMode="External" /><Relationship Id="rId21" Type="http://schemas.openxmlformats.org/officeDocument/2006/relationships/hyperlink" Target="https://podminky.urs.cz/item/CS_URS_2022_02/741112021" TargetMode="External" /><Relationship Id="rId22" Type="http://schemas.openxmlformats.org/officeDocument/2006/relationships/hyperlink" Target="https://podminky.urs.cz/item/CS_URS_2022_02/741112051" TargetMode="External" /><Relationship Id="rId23" Type="http://schemas.openxmlformats.org/officeDocument/2006/relationships/hyperlink" Target="https://podminky.urs.cz/item/CS_URS_2022_02/741112061" TargetMode="External" /><Relationship Id="rId24" Type="http://schemas.openxmlformats.org/officeDocument/2006/relationships/hyperlink" Target="https://podminky.urs.cz/item/CS_URS_2022_02/741120301" TargetMode="External" /><Relationship Id="rId25" Type="http://schemas.openxmlformats.org/officeDocument/2006/relationships/hyperlink" Target="https://podminky.urs.cz/item/CS_URS_2022_02/741122011" TargetMode="External" /><Relationship Id="rId26" Type="http://schemas.openxmlformats.org/officeDocument/2006/relationships/hyperlink" Target="https://podminky.urs.cz/item/CS_URS_2022_02/741122015" TargetMode="External" /><Relationship Id="rId27" Type="http://schemas.openxmlformats.org/officeDocument/2006/relationships/hyperlink" Target="https://podminky.urs.cz/item/CS_URS_2022_02/741122031" TargetMode="External" /><Relationship Id="rId28" Type="http://schemas.openxmlformats.org/officeDocument/2006/relationships/hyperlink" Target="https://podminky.urs.cz/item/CS_URS_2022_02/741122211" TargetMode="External" /><Relationship Id="rId29" Type="http://schemas.openxmlformats.org/officeDocument/2006/relationships/hyperlink" Target="https://podminky.urs.cz/item/CS_URS_2022_02/741122231" TargetMode="External" /><Relationship Id="rId30" Type="http://schemas.openxmlformats.org/officeDocument/2006/relationships/hyperlink" Target="https://podminky.urs.cz/item/CS_URS_2022_02/741130021" TargetMode="External" /><Relationship Id="rId31" Type="http://schemas.openxmlformats.org/officeDocument/2006/relationships/hyperlink" Target="https://podminky.urs.cz/item/CS_URS_2022_02/741130022" TargetMode="External" /><Relationship Id="rId32" Type="http://schemas.openxmlformats.org/officeDocument/2006/relationships/hyperlink" Target="https://podminky.urs.cz/item/CS_URS_2022_02/741130023" TargetMode="External" /><Relationship Id="rId33" Type="http://schemas.openxmlformats.org/officeDocument/2006/relationships/hyperlink" Target="https://podminky.urs.cz/item/CS_URS_2022_02/741231014" TargetMode="External" /><Relationship Id="rId34" Type="http://schemas.openxmlformats.org/officeDocument/2006/relationships/hyperlink" Target="https://podminky.urs.cz/item/CS_URS_2022_02/741310101" TargetMode="External" /><Relationship Id="rId35" Type="http://schemas.openxmlformats.org/officeDocument/2006/relationships/hyperlink" Target="https://podminky.urs.cz/item/CS_URS_2022_02/741310115" TargetMode="External" /><Relationship Id="rId36" Type="http://schemas.openxmlformats.org/officeDocument/2006/relationships/hyperlink" Target="https://podminky.urs.cz/item/CS_URS_2022_02/741311004" TargetMode="External" /><Relationship Id="rId37" Type="http://schemas.openxmlformats.org/officeDocument/2006/relationships/hyperlink" Target="https://podminky.urs.cz/item/CS_URS_2022_02/741320105" TargetMode="External" /><Relationship Id="rId38" Type="http://schemas.openxmlformats.org/officeDocument/2006/relationships/hyperlink" Target="https://podminky.urs.cz/item/CS_URS_2022_02/741321003" TargetMode="External" /><Relationship Id="rId39" Type="http://schemas.openxmlformats.org/officeDocument/2006/relationships/hyperlink" Target="https://podminky.urs.cz/item/CS_URS_2022_02/741330763" TargetMode="External" /><Relationship Id="rId40" Type="http://schemas.openxmlformats.org/officeDocument/2006/relationships/hyperlink" Target="https://podminky.urs.cz/item/CS_URS_2022_02/741370032" TargetMode="External" /><Relationship Id="rId41" Type="http://schemas.openxmlformats.org/officeDocument/2006/relationships/hyperlink" Target="https://podminky.urs.cz/item/CS_URS_2022_02/741810001" TargetMode="External" /><Relationship Id="rId42" Type="http://schemas.openxmlformats.org/officeDocument/2006/relationships/hyperlink" Target="https://podminky.urs.cz/item/CS_URS_2022_02/210220321" TargetMode="External" /><Relationship Id="rId43" Type="http://schemas.openxmlformats.org/officeDocument/2006/relationships/hyperlink" Target="https://podminky.urs.cz/item/CS_URS_2022_02/HZS2232" TargetMode="External" /><Relationship Id="rId44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997013213" TargetMode="External" /><Relationship Id="rId2" Type="http://schemas.openxmlformats.org/officeDocument/2006/relationships/hyperlink" Target="https://podminky.urs.cz/item/CS_URS_2022_02/997013219" TargetMode="External" /><Relationship Id="rId3" Type="http://schemas.openxmlformats.org/officeDocument/2006/relationships/hyperlink" Target="https://podminky.urs.cz/item/CS_URS_2022_02/997013501" TargetMode="External" /><Relationship Id="rId4" Type="http://schemas.openxmlformats.org/officeDocument/2006/relationships/hyperlink" Target="https://podminky.urs.cz/item/CS_URS_2022_02/997013509" TargetMode="External" /><Relationship Id="rId5" Type="http://schemas.openxmlformats.org/officeDocument/2006/relationships/hyperlink" Target="https://podminky.urs.cz/item/CS_URS_2022_02/997013631" TargetMode="External" /><Relationship Id="rId6" Type="http://schemas.openxmlformats.org/officeDocument/2006/relationships/hyperlink" Target="https://podminky.urs.cz/item/CS_URS_2022_02/965043421" TargetMode="External" /><Relationship Id="rId7" Type="http://schemas.openxmlformats.org/officeDocument/2006/relationships/hyperlink" Target="https://podminky.urs.cz/item/CS_URS_2022_02/971033331" TargetMode="External" /><Relationship Id="rId8" Type="http://schemas.openxmlformats.org/officeDocument/2006/relationships/hyperlink" Target="https://podminky.urs.cz/item/CS_URS_2022_02/971033341" TargetMode="External" /><Relationship Id="rId9" Type="http://schemas.openxmlformats.org/officeDocument/2006/relationships/hyperlink" Target="https://podminky.urs.cz/item/CS_URS_2022_02/971033351" TargetMode="External" /><Relationship Id="rId10" Type="http://schemas.openxmlformats.org/officeDocument/2006/relationships/hyperlink" Target="https://podminky.urs.cz/item/CS_URS_2022_02/973031616" TargetMode="External" /><Relationship Id="rId11" Type="http://schemas.openxmlformats.org/officeDocument/2006/relationships/hyperlink" Target="https://podminky.urs.cz/item/CS_URS_2022_02/973031619" TargetMode="External" /><Relationship Id="rId12" Type="http://schemas.openxmlformats.org/officeDocument/2006/relationships/hyperlink" Target="https://podminky.urs.cz/item/CS_URS_2022_02/974031121" TargetMode="External" /><Relationship Id="rId13" Type="http://schemas.openxmlformats.org/officeDocument/2006/relationships/hyperlink" Target="https://podminky.urs.cz/item/CS_URS_2022_02/974031132" TargetMode="External" /><Relationship Id="rId14" Type="http://schemas.openxmlformats.org/officeDocument/2006/relationships/hyperlink" Target="https://podminky.urs.cz/item/CS_URS_2022_02/741110001" TargetMode="External" /><Relationship Id="rId15" Type="http://schemas.openxmlformats.org/officeDocument/2006/relationships/hyperlink" Target="https://podminky.urs.cz/item/CS_URS_2022_02/741110002" TargetMode="External" /><Relationship Id="rId16" Type="http://schemas.openxmlformats.org/officeDocument/2006/relationships/hyperlink" Target="https://podminky.urs.cz/item/CS_URS_2022_02/741110061" TargetMode="External" /><Relationship Id="rId17" Type="http://schemas.openxmlformats.org/officeDocument/2006/relationships/hyperlink" Target="https://podminky.urs.cz/item/CS_URS_2022_02/741110062" TargetMode="External" /><Relationship Id="rId18" Type="http://schemas.openxmlformats.org/officeDocument/2006/relationships/hyperlink" Target="https://podminky.urs.cz/item/CS_URS_2022_02/741110063" TargetMode="External" /><Relationship Id="rId19" Type="http://schemas.openxmlformats.org/officeDocument/2006/relationships/hyperlink" Target="https://podminky.urs.cz/item/CS_URS_2022_02/741110511" TargetMode="External" /><Relationship Id="rId20" Type="http://schemas.openxmlformats.org/officeDocument/2006/relationships/hyperlink" Target="https://podminky.urs.cz/item/CS_URS_2022_02/741112001" TargetMode="External" /><Relationship Id="rId21" Type="http://schemas.openxmlformats.org/officeDocument/2006/relationships/hyperlink" Target="https://podminky.urs.cz/item/CS_URS_2022_02/741112021" TargetMode="External" /><Relationship Id="rId22" Type="http://schemas.openxmlformats.org/officeDocument/2006/relationships/hyperlink" Target="https://podminky.urs.cz/item/CS_URS_2022_02/741112051" TargetMode="External" /><Relationship Id="rId23" Type="http://schemas.openxmlformats.org/officeDocument/2006/relationships/hyperlink" Target="https://podminky.urs.cz/item/CS_URS_2022_02/741112061" TargetMode="External" /><Relationship Id="rId24" Type="http://schemas.openxmlformats.org/officeDocument/2006/relationships/hyperlink" Target="https://podminky.urs.cz/item/CS_URS_2022_02/741120301" TargetMode="External" /><Relationship Id="rId25" Type="http://schemas.openxmlformats.org/officeDocument/2006/relationships/hyperlink" Target="https://podminky.urs.cz/item/CS_URS_2022_02/741122011" TargetMode="External" /><Relationship Id="rId26" Type="http://schemas.openxmlformats.org/officeDocument/2006/relationships/hyperlink" Target="https://podminky.urs.cz/item/CS_URS_2022_02/741122015" TargetMode="External" /><Relationship Id="rId27" Type="http://schemas.openxmlformats.org/officeDocument/2006/relationships/hyperlink" Target="https://podminky.urs.cz/item/CS_URS_2022_02/741122031" TargetMode="External" /><Relationship Id="rId28" Type="http://schemas.openxmlformats.org/officeDocument/2006/relationships/hyperlink" Target="https://podminky.urs.cz/item/CS_URS_2022_02/741122211" TargetMode="External" /><Relationship Id="rId29" Type="http://schemas.openxmlformats.org/officeDocument/2006/relationships/hyperlink" Target="https://podminky.urs.cz/item/CS_URS_2022_02/741122231" TargetMode="External" /><Relationship Id="rId30" Type="http://schemas.openxmlformats.org/officeDocument/2006/relationships/hyperlink" Target="https://podminky.urs.cz/item/CS_URS_2022_02/741130021" TargetMode="External" /><Relationship Id="rId31" Type="http://schemas.openxmlformats.org/officeDocument/2006/relationships/hyperlink" Target="https://podminky.urs.cz/item/CS_URS_2022_02/741130022" TargetMode="External" /><Relationship Id="rId32" Type="http://schemas.openxmlformats.org/officeDocument/2006/relationships/hyperlink" Target="https://podminky.urs.cz/item/CS_URS_2022_02/741130023" TargetMode="External" /><Relationship Id="rId33" Type="http://schemas.openxmlformats.org/officeDocument/2006/relationships/hyperlink" Target="https://podminky.urs.cz/item/CS_URS_2022_02/741231014" TargetMode="External" /><Relationship Id="rId34" Type="http://schemas.openxmlformats.org/officeDocument/2006/relationships/hyperlink" Target="https://podminky.urs.cz/item/CS_URS_2022_02/741310101" TargetMode="External" /><Relationship Id="rId35" Type="http://schemas.openxmlformats.org/officeDocument/2006/relationships/hyperlink" Target="https://podminky.urs.cz/item/CS_URS_2022_02/741310115" TargetMode="External" /><Relationship Id="rId36" Type="http://schemas.openxmlformats.org/officeDocument/2006/relationships/hyperlink" Target="https://podminky.urs.cz/item/CS_URS_2022_02/741311004" TargetMode="External" /><Relationship Id="rId37" Type="http://schemas.openxmlformats.org/officeDocument/2006/relationships/hyperlink" Target="https://podminky.urs.cz/item/CS_URS_2022_02/741320105" TargetMode="External" /><Relationship Id="rId38" Type="http://schemas.openxmlformats.org/officeDocument/2006/relationships/hyperlink" Target="https://podminky.urs.cz/item/CS_URS_2022_02/741321003" TargetMode="External" /><Relationship Id="rId39" Type="http://schemas.openxmlformats.org/officeDocument/2006/relationships/hyperlink" Target="https://podminky.urs.cz/item/CS_URS_2022_02/741330763" TargetMode="External" /><Relationship Id="rId40" Type="http://schemas.openxmlformats.org/officeDocument/2006/relationships/hyperlink" Target="https://podminky.urs.cz/item/CS_URS_2022_02/741370032" TargetMode="External" /><Relationship Id="rId41" Type="http://schemas.openxmlformats.org/officeDocument/2006/relationships/hyperlink" Target="https://podminky.urs.cz/item/CS_URS_2022_02/741810001" TargetMode="External" /><Relationship Id="rId42" Type="http://schemas.openxmlformats.org/officeDocument/2006/relationships/hyperlink" Target="https://podminky.urs.cz/item/CS_URS_2022_02/742121001" TargetMode="External" /><Relationship Id="rId43" Type="http://schemas.openxmlformats.org/officeDocument/2006/relationships/hyperlink" Target="https://podminky.urs.cz/item/CS_URS_2022_02/210220321" TargetMode="External" /><Relationship Id="rId44" Type="http://schemas.openxmlformats.org/officeDocument/2006/relationships/hyperlink" Target="https://podminky.urs.cz/item/CS_URS_2022_02/HZS2232" TargetMode="External" /><Relationship Id="rId45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741110061" TargetMode="External" /><Relationship Id="rId2" Type="http://schemas.openxmlformats.org/officeDocument/2006/relationships/hyperlink" Target="https://podminky.urs.cz/item/CS_URS_2022_02/741122011" TargetMode="External" /><Relationship Id="rId3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997013213" TargetMode="External" /><Relationship Id="rId2" Type="http://schemas.openxmlformats.org/officeDocument/2006/relationships/hyperlink" Target="https://podminky.urs.cz/item/CS_URS_2022_02/997013219" TargetMode="External" /><Relationship Id="rId3" Type="http://schemas.openxmlformats.org/officeDocument/2006/relationships/hyperlink" Target="https://podminky.urs.cz/item/CS_URS_2022_02/997013501" TargetMode="External" /><Relationship Id="rId4" Type="http://schemas.openxmlformats.org/officeDocument/2006/relationships/hyperlink" Target="https://podminky.urs.cz/item/CS_URS_2022_02/997013509" TargetMode="External" /><Relationship Id="rId5" Type="http://schemas.openxmlformats.org/officeDocument/2006/relationships/hyperlink" Target="https://podminky.urs.cz/item/CS_URS_2022_02/997013631" TargetMode="External" /><Relationship Id="rId6" Type="http://schemas.openxmlformats.org/officeDocument/2006/relationships/hyperlink" Target="https://podminky.urs.cz/item/CS_URS_2022_02/965043421" TargetMode="External" /><Relationship Id="rId7" Type="http://schemas.openxmlformats.org/officeDocument/2006/relationships/hyperlink" Target="https://podminky.urs.cz/item/CS_URS_2022_02/971033331" TargetMode="External" /><Relationship Id="rId8" Type="http://schemas.openxmlformats.org/officeDocument/2006/relationships/hyperlink" Target="https://podminky.urs.cz/item/CS_URS_2022_02/971033341" TargetMode="External" /><Relationship Id="rId9" Type="http://schemas.openxmlformats.org/officeDocument/2006/relationships/hyperlink" Target="https://podminky.urs.cz/item/CS_URS_2022_02/971033351" TargetMode="External" /><Relationship Id="rId10" Type="http://schemas.openxmlformats.org/officeDocument/2006/relationships/hyperlink" Target="https://podminky.urs.cz/item/CS_URS_2022_02/973031616" TargetMode="External" /><Relationship Id="rId11" Type="http://schemas.openxmlformats.org/officeDocument/2006/relationships/hyperlink" Target="https://podminky.urs.cz/item/CS_URS_2022_02/973031619" TargetMode="External" /><Relationship Id="rId12" Type="http://schemas.openxmlformats.org/officeDocument/2006/relationships/hyperlink" Target="https://podminky.urs.cz/item/CS_URS_2022_02/974031121" TargetMode="External" /><Relationship Id="rId13" Type="http://schemas.openxmlformats.org/officeDocument/2006/relationships/hyperlink" Target="https://podminky.urs.cz/item/CS_URS_2022_02/974031132" TargetMode="External" /><Relationship Id="rId14" Type="http://schemas.openxmlformats.org/officeDocument/2006/relationships/hyperlink" Target="https://podminky.urs.cz/item/CS_URS_2022_02/741110001" TargetMode="External" /><Relationship Id="rId15" Type="http://schemas.openxmlformats.org/officeDocument/2006/relationships/hyperlink" Target="https://podminky.urs.cz/item/CS_URS_2022_02/741110002" TargetMode="External" /><Relationship Id="rId16" Type="http://schemas.openxmlformats.org/officeDocument/2006/relationships/hyperlink" Target="https://podminky.urs.cz/item/CS_URS_2022_02/741110061" TargetMode="External" /><Relationship Id="rId17" Type="http://schemas.openxmlformats.org/officeDocument/2006/relationships/hyperlink" Target="https://podminky.urs.cz/item/CS_URS_2022_02/741110062" TargetMode="External" /><Relationship Id="rId18" Type="http://schemas.openxmlformats.org/officeDocument/2006/relationships/hyperlink" Target="https://podminky.urs.cz/item/CS_URS_2022_02/741110063" TargetMode="External" /><Relationship Id="rId19" Type="http://schemas.openxmlformats.org/officeDocument/2006/relationships/hyperlink" Target="https://podminky.urs.cz/item/CS_URS_2022_02/741110511" TargetMode="External" /><Relationship Id="rId20" Type="http://schemas.openxmlformats.org/officeDocument/2006/relationships/hyperlink" Target="https://podminky.urs.cz/item/CS_URS_2022_02/741112001" TargetMode="External" /><Relationship Id="rId21" Type="http://schemas.openxmlformats.org/officeDocument/2006/relationships/hyperlink" Target="https://podminky.urs.cz/item/CS_URS_2022_02/741112021" TargetMode="External" /><Relationship Id="rId22" Type="http://schemas.openxmlformats.org/officeDocument/2006/relationships/hyperlink" Target="https://podminky.urs.cz/item/CS_URS_2022_02/741112051" TargetMode="External" /><Relationship Id="rId23" Type="http://schemas.openxmlformats.org/officeDocument/2006/relationships/hyperlink" Target="https://podminky.urs.cz/item/CS_URS_2022_02/741112061" TargetMode="External" /><Relationship Id="rId24" Type="http://schemas.openxmlformats.org/officeDocument/2006/relationships/hyperlink" Target="https://podminky.urs.cz/item/CS_URS_2022_02/741120301" TargetMode="External" /><Relationship Id="rId25" Type="http://schemas.openxmlformats.org/officeDocument/2006/relationships/hyperlink" Target="https://podminky.urs.cz/item/CS_URS_2022_02/741122011" TargetMode="External" /><Relationship Id="rId26" Type="http://schemas.openxmlformats.org/officeDocument/2006/relationships/hyperlink" Target="https://podminky.urs.cz/item/CS_URS_2022_02/741122015" TargetMode="External" /><Relationship Id="rId27" Type="http://schemas.openxmlformats.org/officeDocument/2006/relationships/hyperlink" Target="https://podminky.urs.cz/item/CS_URS_2022_02/741122031" TargetMode="External" /><Relationship Id="rId28" Type="http://schemas.openxmlformats.org/officeDocument/2006/relationships/hyperlink" Target="https://podminky.urs.cz/item/CS_URS_2022_02/741122211" TargetMode="External" /><Relationship Id="rId29" Type="http://schemas.openxmlformats.org/officeDocument/2006/relationships/hyperlink" Target="https://podminky.urs.cz/item/CS_URS_2022_02/741122231" TargetMode="External" /><Relationship Id="rId30" Type="http://schemas.openxmlformats.org/officeDocument/2006/relationships/hyperlink" Target="https://podminky.urs.cz/item/CS_URS_2022_02/741130021" TargetMode="External" /><Relationship Id="rId31" Type="http://schemas.openxmlformats.org/officeDocument/2006/relationships/hyperlink" Target="https://podminky.urs.cz/item/CS_URS_2022_02/741130022" TargetMode="External" /><Relationship Id="rId32" Type="http://schemas.openxmlformats.org/officeDocument/2006/relationships/hyperlink" Target="https://podminky.urs.cz/item/CS_URS_2022_02/741130023" TargetMode="External" /><Relationship Id="rId33" Type="http://schemas.openxmlformats.org/officeDocument/2006/relationships/hyperlink" Target="https://podminky.urs.cz/item/CS_URS_2022_02/741231014" TargetMode="External" /><Relationship Id="rId34" Type="http://schemas.openxmlformats.org/officeDocument/2006/relationships/hyperlink" Target="https://podminky.urs.cz/item/CS_URS_2022_02/741310101" TargetMode="External" /><Relationship Id="rId35" Type="http://schemas.openxmlformats.org/officeDocument/2006/relationships/hyperlink" Target="https://podminky.urs.cz/item/CS_URS_2022_02/741310115" TargetMode="External" /><Relationship Id="rId36" Type="http://schemas.openxmlformats.org/officeDocument/2006/relationships/hyperlink" Target="https://podminky.urs.cz/item/CS_URS_2022_02/741311004" TargetMode="External" /><Relationship Id="rId37" Type="http://schemas.openxmlformats.org/officeDocument/2006/relationships/hyperlink" Target="https://podminky.urs.cz/item/CS_URS_2022_02/741320105" TargetMode="External" /><Relationship Id="rId38" Type="http://schemas.openxmlformats.org/officeDocument/2006/relationships/hyperlink" Target="https://podminky.urs.cz/item/CS_URS_2022_02/741321003" TargetMode="External" /><Relationship Id="rId39" Type="http://schemas.openxmlformats.org/officeDocument/2006/relationships/hyperlink" Target="https://podminky.urs.cz/item/CS_URS_2022_02/741330763" TargetMode="External" /><Relationship Id="rId40" Type="http://schemas.openxmlformats.org/officeDocument/2006/relationships/hyperlink" Target="https://podminky.urs.cz/item/CS_URS_2022_02/741370032" TargetMode="External" /><Relationship Id="rId41" Type="http://schemas.openxmlformats.org/officeDocument/2006/relationships/hyperlink" Target="https://podminky.urs.cz/item/CS_URS_2022_02/741810001" TargetMode="External" /><Relationship Id="rId42" Type="http://schemas.openxmlformats.org/officeDocument/2006/relationships/hyperlink" Target="https://podminky.urs.cz/item/CS_URS_2022_02/210220321" TargetMode="External" /><Relationship Id="rId43" Type="http://schemas.openxmlformats.org/officeDocument/2006/relationships/hyperlink" Target="https://podminky.urs.cz/item/CS_URS_2022_02/HZS2232" TargetMode="External" /><Relationship Id="rId44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997013213" TargetMode="External" /><Relationship Id="rId2" Type="http://schemas.openxmlformats.org/officeDocument/2006/relationships/hyperlink" Target="https://podminky.urs.cz/item/CS_URS_2022_02/997013219" TargetMode="External" /><Relationship Id="rId3" Type="http://schemas.openxmlformats.org/officeDocument/2006/relationships/hyperlink" Target="https://podminky.urs.cz/item/CS_URS_2022_02/997013501" TargetMode="External" /><Relationship Id="rId4" Type="http://schemas.openxmlformats.org/officeDocument/2006/relationships/hyperlink" Target="https://podminky.urs.cz/item/CS_URS_2022_02/997013509" TargetMode="External" /><Relationship Id="rId5" Type="http://schemas.openxmlformats.org/officeDocument/2006/relationships/hyperlink" Target="https://podminky.urs.cz/item/CS_URS_2022_02/997013631" TargetMode="External" /><Relationship Id="rId6" Type="http://schemas.openxmlformats.org/officeDocument/2006/relationships/hyperlink" Target="https://podminky.urs.cz/item/CS_URS_2022_02/965043421" TargetMode="External" /><Relationship Id="rId7" Type="http://schemas.openxmlformats.org/officeDocument/2006/relationships/hyperlink" Target="https://podminky.urs.cz/item/CS_URS_2022_02/971033331" TargetMode="External" /><Relationship Id="rId8" Type="http://schemas.openxmlformats.org/officeDocument/2006/relationships/hyperlink" Target="https://podminky.urs.cz/item/CS_URS_2022_02/971033341" TargetMode="External" /><Relationship Id="rId9" Type="http://schemas.openxmlformats.org/officeDocument/2006/relationships/hyperlink" Target="https://podminky.urs.cz/item/CS_URS_2022_02/971033351" TargetMode="External" /><Relationship Id="rId10" Type="http://schemas.openxmlformats.org/officeDocument/2006/relationships/hyperlink" Target="https://podminky.urs.cz/item/CS_URS_2022_02/973031616" TargetMode="External" /><Relationship Id="rId11" Type="http://schemas.openxmlformats.org/officeDocument/2006/relationships/hyperlink" Target="https://podminky.urs.cz/item/CS_URS_2022_02/973031619" TargetMode="External" /><Relationship Id="rId12" Type="http://schemas.openxmlformats.org/officeDocument/2006/relationships/hyperlink" Target="https://podminky.urs.cz/item/CS_URS_2022_02/974031121" TargetMode="External" /><Relationship Id="rId13" Type="http://schemas.openxmlformats.org/officeDocument/2006/relationships/hyperlink" Target="https://podminky.urs.cz/item/CS_URS_2022_02/974031132" TargetMode="External" /><Relationship Id="rId14" Type="http://schemas.openxmlformats.org/officeDocument/2006/relationships/hyperlink" Target="https://podminky.urs.cz/item/CS_URS_2022_02/741110001" TargetMode="External" /><Relationship Id="rId15" Type="http://schemas.openxmlformats.org/officeDocument/2006/relationships/hyperlink" Target="https://podminky.urs.cz/item/CS_URS_2022_02/741110002" TargetMode="External" /><Relationship Id="rId16" Type="http://schemas.openxmlformats.org/officeDocument/2006/relationships/hyperlink" Target="https://podminky.urs.cz/item/CS_URS_2022_02/741110061" TargetMode="External" /><Relationship Id="rId17" Type="http://schemas.openxmlformats.org/officeDocument/2006/relationships/hyperlink" Target="https://podminky.urs.cz/item/CS_URS_2022_02/741110062" TargetMode="External" /><Relationship Id="rId18" Type="http://schemas.openxmlformats.org/officeDocument/2006/relationships/hyperlink" Target="https://podminky.urs.cz/item/CS_URS_2022_02/741110063" TargetMode="External" /><Relationship Id="rId19" Type="http://schemas.openxmlformats.org/officeDocument/2006/relationships/hyperlink" Target="https://podminky.urs.cz/item/CS_URS_2022_02/741110511" TargetMode="External" /><Relationship Id="rId20" Type="http://schemas.openxmlformats.org/officeDocument/2006/relationships/hyperlink" Target="https://podminky.urs.cz/item/CS_URS_2022_02/741112001" TargetMode="External" /><Relationship Id="rId21" Type="http://schemas.openxmlformats.org/officeDocument/2006/relationships/hyperlink" Target="https://podminky.urs.cz/item/CS_URS_2022_02/741112021" TargetMode="External" /><Relationship Id="rId22" Type="http://schemas.openxmlformats.org/officeDocument/2006/relationships/hyperlink" Target="https://podminky.urs.cz/item/CS_URS_2022_02/741112051" TargetMode="External" /><Relationship Id="rId23" Type="http://schemas.openxmlformats.org/officeDocument/2006/relationships/hyperlink" Target="https://podminky.urs.cz/item/CS_URS_2022_02/741112061" TargetMode="External" /><Relationship Id="rId24" Type="http://schemas.openxmlformats.org/officeDocument/2006/relationships/hyperlink" Target="https://podminky.urs.cz/item/CS_URS_2022_02/741120301" TargetMode="External" /><Relationship Id="rId25" Type="http://schemas.openxmlformats.org/officeDocument/2006/relationships/hyperlink" Target="https://podminky.urs.cz/item/CS_URS_2022_02/741122011" TargetMode="External" /><Relationship Id="rId26" Type="http://schemas.openxmlformats.org/officeDocument/2006/relationships/hyperlink" Target="https://podminky.urs.cz/item/CS_URS_2022_02/741122015" TargetMode="External" /><Relationship Id="rId27" Type="http://schemas.openxmlformats.org/officeDocument/2006/relationships/hyperlink" Target="https://podminky.urs.cz/item/CS_URS_2022_02/741122031" TargetMode="External" /><Relationship Id="rId28" Type="http://schemas.openxmlformats.org/officeDocument/2006/relationships/hyperlink" Target="https://podminky.urs.cz/item/CS_URS_2022_02/741122211" TargetMode="External" /><Relationship Id="rId29" Type="http://schemas.openxmlformats.org/officeDocument/2006/relationships/hyperlink" Target="https://podminky.urs.cz/item/CS_URS_2022_02/741122231" TargetMode="External" /><Relationship Id="rId30" Type="http://schemas.openxmlformats.org/officeDocument/2006/relationships/hyperlink" Target="https://podminky.urs.cz/item/CS_URS_2022_02/741130021" TargetMode="External" /><Relationship Id="rId31" Type="http://schemas.openxmlformats.org/officeDocument/2006/relationships/hyperlink" Target="https://podminky.urs.cz/item/CS_URS_2022_02/741130022" TargetMode="External" /><Relationship Id="rId32" Type="http://schemas.openxmlformats.org/officeDocument/2006/relationships/hyperlink" Target="https://podminky.urs.cz/item/CS_URS_2022_02/741130023" TargetMode="External" /><Relationship Id="rId33" Type="http://schemas.openxmlformats.org/officeDocument/2006/relationships/hyperlink" Target="https://podminky.urs.cz/item/CS_URS_2022_02/741231014" TargetMode="External" /><Relationship Id="rId34" Type="http://schemas.openxmlformats.org/officeDocument/2006/relationships/hyperlink" Target="https://podminky.urs.cz/item/CS_URS_2022_02/741310101" TargetMode="External" /><Relationship Id="rId35" Type="http://schemas.openxmlformats.org/officeDocument/2006/relationships/hyperlink" Target="https://podminky.urs.cz/item/CS_URS_2022_02/741310115" TargetMode="External" /><Relationship Id="rId36" Type="http://schemas.openxmlformats.org/officeDocument/2006/relationships/hyperlink" Target="https://podminky.urs.cz/item/CS_URS_2022_02/741311004" TargetMode="External" /><Relationship Id="rId37" Type="http://schemas.openxmlformats.org/officeDocument/2006/relationships/hyperlink" Target="https://podminky.urs.cz/item/CS_URS_2022_02/741320105" TargetMode="External" /><Relationship Id="rId38" Type="http://schemas.openxmlformats.org/officeDocument/2006/relationships/hyperlink" Target="https://podminky.urs.cz/item/CS_URS_2022_02/741321003" TargetMode="External" /><Relationship Id="rId39" Type="http://schemas.openxmlformats.org/officeDocument/2006/relationships/hyperlink" Target="https://podminky.urs.cz/item/CS_URS_2022_02/741330763" TargetMode="External" /><Relationship Id="rId40" Type="http://schemas.openxmlformats.org/officeDocument/2006/relationships/hyperlink" Target="https://podminky.urs.cz/item/CS_URS_2022_02/741370032" TargetMode="External" /><Relationship Id="rId41" Type="http://schemas.openxmlformats.org/officeDocument/2006/relationships/hyperlink" Target="https://podminky.urs.cz/item/CS_URS_2022_02/741810001" TargetMode="External" /><Relationship Id="rId42" Type="http://schemas.openxmlformats.org/officeDocument/2006/relationships/hyperlink" Target="https://podminky.urs.cz/item/CS_URS_2022_02/742121001" TargetMode="External" /><Relationship Id="rId43" Type="http://schemas.openxmlformats.org/officeDocument/2006/relationships/hyperlink" Target="https://podminky.urs.cz/item/CS_URS_2022_02/210220321" TargetMode="External" /><Relationship Id="rId44" Type="http://schemas.openxmlformats.org/officeDocument/2006/relationships/hyperlink" Target="https://podminky.urs.cz/item/CS_URS_2022_02/HZS2232" TargetMode="External" /><Relationship Id="rId45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741110061" TargetMode="External" /><Relationship Id="rId2" Type="http://schemas.openxmlformats.org/officeDocument/2006/relationships/hyperlink" Target="https://podminky.urs.cz/item/CS_URS_2022_02/741122011" TargetMode="External" /><Relationship Id="rId3" Type="http://schemas.openxmlformats.org/officeDocument/2006/relationships/drawing" Target="../drawings/drawing18.xml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013254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hyperlink" Target="https://podminky.urs.cz/item/CS_URS_2022_02/044002000" TargetMode="External" /><Relationship Id="rId4" Type="http://schemas.openxmlformats.org/officeDocument/2006/relationships/hyperlink" Target="https://podminky.urs.cz/item/CS_URS_2022_02/045002000" TargetMode="External" /><Relationship Id="rId5" Type="http://schemas.openxmlformats.org/officeDocument/2006/relationships/hyperlink" Target="https://podminky.urs.cz/item/CS_URS_2022_02/056002000" TargetMode="External" /><Relationship Id="rId6" Type="http://schemas.openxmlformats.org/officeDocument/2006/relationships/hyperlink" Target="https://podminky.urs.cz/item/CS_URS_2022_02/071203000" TargetMode="External" /><Relationship Id="rId7" Type="http://schemas.openxmlformats.org/officeDocument/2006/relationships/drawing" Target="../drawings/drawing19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317944321" TargetMode="External" /><Relationship Id="rId2" Type="http://schemas.openxmlformats.org/officeDocument/2006/relationships/hyperlink" Target="https://podminky.urs.cz/item/CS_URS_2022_02/611131101" TargetMode="External" /><Relationship Id="rId3" Type="http://schemas.openxmlformats.org/officeDocument/2006/relationships/hyperlink" Target="https://podminky.urs.cz/item/CS_URS_2022_02/611321141" TargetMode="External" /><Relationship Id="rId4" Type="http://schemas.openxmlformats.org/officeDocument/2006/relationships/hyperlink" Target="https://podminky.urs.cz/item/CS_URS_2022_02/611321191" TargetMode="External" /><Relationship Id="rId5" Type="http://schemas.openxmlformats.org/officeDocument/2006/relationships/hyperlink" Target="https://podminky.urs.cz/item/CS_URS_2022_02/612131101" TargetMode="External" /><Relationship Id="rId6" Type="http://schemas.openxmlformats.org/officeDocument/2006/relationships/hyperlink" Target="https://podminky.urs.cz/item/CS_URS_2022_02/612131101" TargetMode="External" /><Relationship Id="rId7" Type="http://schemas.openxmlformats.org/officeDocument/2006/relationships/hyperlink" Target="https://podminky.urs.cz/item/CS_URS_2022_02/612321121" TargetMode="External" /><Relationship Id="rId8" Type="http://schemas.openxmlformats.org/officeDocument/2006/relationships/hyperlink" Target="https://podminky.urs.cz/item/CS_URS_2022_02/612321141" TargetMode="External" /><Relationship Id="rId9" Type="http://schemas.openxmlformats.org/officeDocument/2006/relationships/hyperlink" Target="https://podminky.urs.cz/item/CS_URS_2022_02/612321191" TargetMode="External" /><Relationship Id="rId10" Type="http://schemas.openxmlformats.org/officeDocument/2006/relationships/hyperlink" Target="https://podminky.urs.cz/item/CS_URS_2022_02/612321191" TargetMode="External" /><Relationship Id="rId11" Type="http://schemas.openxmlformats.org/officeDocument/2006/relationships/hyperlink" Target="https://podminky.urs.cz/item/CS_URS_2022_02/631311121" TargetMode="External" /><Relationship Id="rId12" Type="http://schemas.openxmlformats.org/officeDocument/2006/relationships/hyperlink" Target="https://podminky.urs.cz/item/CS_URS_2022_02/632451441" TargetMode="External" /><Relationship Id="rId13" Type="http://schemas.openxmlformats.org/officeDocument/2006/relationships/hyperlink" Target="https://podminky.urs.cz/item/CS_URS_2022_02/642944121" TargetMode="External" /><Relationship Id="rId14" Type="http://schemas.openxmlformats.org/officeDocument/2006/relationships/hyperlink" Target="https://podminky.urs.cz/item/CS_URS_2022_02/949101111" TargetMode="External" /><Relationship Id="rId15" Type="http://schemas.openxmlformats.org/officeDocument/2006/relationships/hyperlink" Target="https://podminky.urs.cz/item/CS_URS_2022_02/949101111" TargetMode="External" /><Relationship Id="rId16" Type="http://schemas.openxmlformats.org/officeDocument/2006/relationships/hyperlink" Target="https://podminky.urs.cz/item/CS_URS_2022_02/952902031" TargetMode="External" /><Relationship Id="rId17" Type="http://schemas.openxmlformats.org/officeDocument/2006/relationships/hyperlink" Target="https://podminky.urs.cz/item/CS_URS_2022_02/952902321" TargetMode="External" /><Relationship Id="rId18" Type="http://schemas.openxmlformats.org/officeDocument/2006/relationships/hyperlink" Target="https://podminky.urs.cz/item/CS_URS_2022_02/962031132" TargetMode="External" /><Relationship Id="rId19" Type="http://schemas.openxmlformats.org/officeDocument/2006/relationships/hyperlink" Target="https://podminky.urs.cz/item/CS_URS_2022_02/967031732" TargetMode="External" /><Relationship Id="rId20" Type="http://schemas.openxmlformats.org/officeDocument/2006/relationships/hyperlink" Target="https://podminky.urs.cz/item/CS_URS_2022_02/967031733" TargetMode="External" /><Relationship Id="rId21" Type="http://schemas.openxmlformats.org/officeDocument/2006/relationships/hyperlink" Target="https://podminky.urs.cz/item/CS_URS_2022_02/968072455" TargetMode="External" /><Relationship Id="rId22" Type="http://schemas.openxmlformats.org/officeDocument/2006/relationships/hyperlink" Target="https://podminky.urs.cz/item/CS_URS_2022_02/971033431" TargetMode="External" /><Relationship Id="rId23" Type="http://schemas.openxmlformats.org/officeDocument/2006/relationships/hyperlink" Target="https://podminky.urs.cz/item/CS_URS_2022_02/977311112" TargetMode="External" /><Relationship Id="rId24" Type="http://schemas.openxmlformats.org/officeDocument/2006/relationships/hyperlink" Target="https://podminky.urs.cz/item/CS_URS_2022_02/978011191" TargetMode="External" /><Relationship Id="rId25" Type="http://schemas.openxmlformats.org/officeDocument/2006/relationships/hyperlink" Target="https://podminky.urs.cz/item/CS_URS_2022_02/978013191" TargetMode="External" /><Relationship Id="rId26" Type="http://schemas.openxmlformats.org/officeDocument/2006/relationships/hyperlink" Target="https://podminky.urs.cz/item/CS_URS_2022_02/978059541" TargetMode="External" /><Relationship Id="rId27" Type="http://schemas.openxmlformats.org/officeDocument/2006/relationships/hyperlink" Target="https://podminky.urs.cz/item/CS_URS_2022_02/997013213" TargetMode="External" /><Relationship Id="rId28" Type="http://schemas.openxmlformats.org/officeDocument/2006/relationships/hyperlink" Target="https://podminky.urs.cz/item/CS_URS_2022_02/997013219" TargetMode="External" /><Relationship Id="rId29" Type="http://schemas.openxmlformats.org/officeDocument/2006/relationships/hyperlink" Target="https://podminky.urs.cz/item/CS_URS_2022_02/997013501" TargetMode="External" /><Relationship Id="rId30" Type="http://schemas.openxmlformats.org/officeDocument/2006/relationships/hyperlink" Target="https://podminky.urs.cz/item/CS_URS_2022_02/997013509" TargetMode="External" /><Relationship Id="rId31" Type="http://schemas.openxmlformats.org/officeDocument/2006/relationships/hyperlink" Target="https://podminky.urs.cz/item/CS_URS_2022_02/997013631" TargetMode="External" /><Relationship Id="rId32" Type="http://schemas.openxmlformats.org/officeDocument/2006/relationships/hyperlink" Target="https://podminky.urs.cz/item/CS_URS_2022_02/998018002" TargetMode="External" /><Relationship Id="rId33" Type="http://schemas.openxmlformats.org/officeDocument/2006/relationships/hyperlink" Target="https://podminky.urs.cz/item/CS_URS_2022_02/711111052" TargetMode="External" /><Relationship Id="rId34" Type="http://schemas.openxmlformats.org/officeDocument/2006/relationships/hyperlink" Target="https://podminky.urs.cz/item/CS_URS_2022_02/711112052" TargetMode="External" /><Relationship Id="rId35" Type="http://schemas.openxmlformats.org/officeDocument/2006/relationships/hyperlink" Target="https://podminky.urs.cz/item/CS_URS_2022_02/711199101" TargetMode="External" /><Relationship Id="rId36" Type="http://schemas.openxmlformats.org/officeDocument/2006/relationships/hyperlink" Target="https://podminky.urs.cz/item/CS_URS_2022_02/998711102" TargetMode="External" /><Relationship Id="rId37" Type="http://schemas.openxmlformats.org/officeDocument/2006/relationships/hyperlink" Target="https://podminky.urs.cz/item/CS_URS_2022_02/998711181" TargetMode="External" /><Relationship Id="rId38" Type="http://schemas.openxmlformats.org/officeDocument/2006/relationships/hyperlink" Target="https://podminky.urs.cz/item/CS_URS_2022_02/998711192" TargetMode="External" /><Relationship Id="rId39" Type="http://schemas.openxmlformats.org/officeDocument/2006/relationships/hyperlink" Target="https://podminky.urs.cz/item/CS_URS_2022_02/725291703" TargetMode="External" /><Relationship Id="rId40" Type="http://schemas.openxmlformats.org/officeDocument/2006/relationships/hyperlink" Target="https://podminky.urs.cz/item/CS_URS_2022_02/725291708" TargetMode="External" /><Relationship Id="rId41" Type="http://schemas.openxmlformats.org/officeDocument/2006/relationships/hyperlink" Target="https://podminky.urs.cz/item/CS_URS_2022_02/725291711" TargetMode="External" /><Relationship Id="rId42" Type="http://schemas.openxmlformats.org/officeDocument/2006/relationships/hyperlink" Target="https://podminky.urs.cz/item/CS_URS_2022_02/725291722" TargetMode="External" /><Relationship Id="rId43" Type="http://schemas.openxmlformats.org/officeDocument/2006/relationships/hyperlink" Target="https://podminky.urs.cz/item/CS_URS_2022_02/998725102" TargetMode="External" /><Relationship Id="rId44" Type="http://schemas.openxmlformats.org/officeDocument/2006/relationships/hyperlink" Target="https://podminky.urs.cz/item/CS_URS_2022_02/998725181" TargetMode="External" /><Relationship Id="rId45" Type="http://schemas.openxmlformats.org/officeDocument/2006/relationships/hyperlink" Target="https://podminky.urs.cz/item/CS_URS_2022_02/998725192" TargetMode="External" /><Relationship Id="rId46" Type="http://schemas.openxmlformats.org/officeDocument/2006/relationships/hyperlink" Target="https://podminky.urs.cz/item/CS_URS_2022_02/751311091" TargetMode="External" /><Relationship Id="rId47" Type="http://schemas.openxmlformats.org/officeDocument/2006/relationships/hyperlink" Target="https://podminky.urs.cz/item/CS_URS_2022_02/998751101" TargetMode="External" /><Relationship Id="rId48" Type="http://schemas.openxmlformats.org/officeDocument/2006/relationships/hyperlink" Target="https://podminky.urs.cz/item/CS_URS_2022_02/998751181" TargetMode="External" /><Relationship Id="rId49" Type="http://schemas.openxmlformats.org/officeDocument/2006/relationships/hyperlink" Target="https://podminky.urs.cz/item/CS_URS_2022_02/762111811" TargetMode="External" /><Relationship Id="rId50" Type="http://schemas.openxmlformats.org/officeDocument/2006/relationships/hyperlink" Target="https://podminky.urs.cz/item/CS_URS_2022_02/762112110" TargetMode="External" /><Relationship Id="rId51" Type="http://schemas.openxmlformats.org/officeDocument/2006/relationships/hyperlink" Target="https://podminky.urs.cz/item/CS_URS_2022_02/762195000" TargetMode="External" /><Relationship Id="rId52" Type="http://schemas.openxmlformats.org/officeDocument/2006/relationships/hyperlink" Target="https://podminky.urs.cz/item/CS_URS_2022_02/762431220" TargetMode="External" /><Relationship Id="rId53" Type="http://schemas.openxmlformats.org/officeDocument/2006/relationships/hyperlink" Target="https://podminky.urs.cz/item/CS_URS_2022_02/762431815" TargetMode="External" /><Relationship Id="rId54" Type="http://schemas.openxmlformats.org/officeDocument/2006/relationships/hyperlink" Target="https://podminky.urs.cz/item/CS_URS_2022_02/762495000" TargetMode="External" /><Relationship Id="rId55" Type="http://schemas.openxmlformats.org/officeDocument/2006/relationships/hyperlink" Target="https://podminky.urs.cz/item/CS_URS_2022_02/998762102" TargetMode="External" /><Relationship Id="rId56" Type="http://schemas.openxmlformats.org/officeDocument/2006/relationships/hyperlink" Target="https://podminky.urs.cz/item/CS_URS_2022_02/998762181" TargetMode="External" /><Relationship Id="rId57" Type="http://schemas.openxmlformats.org/officeDocument/2006/relationships/hyperlink" Target="https://podminky.urs.cz/item/CS_URS_2022_02/998762194" TargetMode="External" /><Relationship Id="rId58" Type="http://schemas.openxmlformats.org/officeDocument/2006/relationships/hyperlink" Target="https://podminky.urs.cz/item/CS_URS_2022_02/763121426" TargetMode="External" /><Relationship Id="rId59" Type="http://schemas.openxmlformats.org/officeDocument/2006/relationships/hyperlink" Target="https://podminky.urs.cz/item/CS_URS_2022_02/763121714" TargetMode="External" /><Relationship Id="rId60" Type="http://schemas.openxmlformats.org/officeDocument/2006/relationships/hyperlink" Target="https://podminky.urs.cz/item/CS_URS_2022_02/763121751" TargetMode="External" /><Relationship Id="rId61" Type="http://schemas.openxmlformats.org/officeDocument/2006/relationships/hyperlink" Target="https://podminky.urs.cz/item/CS_URS_2022_02/763172322" TargetMode="External" /><Relationship Id="rId62" Type="http://schemas.openxmlformats.org/officeDocument/2006/relationships/hyperlink" Target="https://podminky.urs.cz/item/CS_URS_2022_02/998763302" TargetMode="External" /><Relationship Id="rId63" Type="http://schemas.openxmlformats.org/officeDocument/2006/relationships/hyperlink" Target="https://podminky.urs.cz/item/CS_URS_2022_02/998763381" TargetMode="External" /><Relationship Id="rId64" Type="http://schemas.openxmlformats.org/officeDocument/2006/relationships/hyperlink" Target="https://podminky.urs.cz/item/CS_URS_2022_02/998763391" TargetMode="External" /><Relationship Id="rId65" Type="http://schemas.openxmlformats.org/officeDocument/2006/relationships/hyperlink" Target="https://podminky.urs.cz/item/CS_URS_2022_02/725291706" TargetMode="External" /><Relationship Id="rId66" Type="http://schemas.openxmlformats.org/officeDocument/2006/relationships/hyperlink" Target="https://podminky.urs.cz/item/CS_URS_2022_02/766660001" TargetMode="External" /><Relationship Id="rId67" Type="http://schemas.openxmlformats.org/officeDocument/2006/relationships/hyperlink" Target="https://podminky.urs.cz/item/CS_URS_2022_02/766660002" TargetMode="External" /><Relationship Id="rId68" Type="http://schemas.openxmlformats.org/officeDocument/2006/relationships/hyperlink" Target="https://podminky.urs.cz/item/CS_URS_2022_02/766660720" TargetMode="External" /><Relationship Id="rId69" Type="http://schemas.openxmlformats.org/officeDocument/2006/relationships/hyperlink" Target="https://podminky.urs.cz/item/CS_URS_2022_02/766660728" TargetMode="External" /><Relationship Id="rId70" Type="http://schemas.openxmlformats.org/officeDocument/2006/relationships/hyperlink" Target="https://podminky.urs.cz/item/CS_URS_2022_02/766660729" TargetMode="External" /><Relationship Id="rId71" Type="http://schemas.openxmlformats.org/officeDocument/2006/relationships/hyperlink" Target="https://podminky.urs.cz/item/CS_URS_2022_02/998766102" TargetMode="External" /><Relationship Id="rId72" Type="http://schemas.openxmlformats.org/officeDocument/2006/relationships/hyperlink" Target="https://podminky.urs.cz/item/CS_URS_2022_02/998766181" TargetMode="External" /><Relationship Id="rId73" Type="http://schemas.openxmlformats.org/officeDocument/2006/relationships/hyperlink" Target="https://podminky.urs.cz/item/CS_URS_2022_02/998766192" TargetMode="External" /><Relationship Id="rId74" Type="http://schemas.openxmlformats.org/officeDocument/2006/relationships/hyperlink" Target="https://podminky.urs.cz/item/CS_URS_2022_02/771111011" TargetMode="External" /><Relationship Id="rId75" Type="http://schemas.openxmlformats.org/officeDocument/2006/relationships/hyperlink" Target="https://podminky.urs.cz/item/CS_URS_2022_02/771161011" TargetMode="External" /><Relationship Id="rId76" Type="http://schemas.openxmlformats.org/officeDocument/2006/relationships/hyperlink" Target="https://podminky.urs.cz/item/CS_URS_2022_02/771574243" TargetMode="External" /><Relationship Id="rId77" Type="http://schemas.openxmlformats.org/officeDocument/2006/relationships/hyperlink" Target="https://podminky.urs.cz/item/CS_URS_2022_02/771579191" TargetMode="External" /><Relationship Id="rId78" Type="http://schemas.openxmlformats.org/officeDocument/2006/relationships/hyperlink" Target="https://podminky.urs.cz/item/CS_URS_2022_02/771591111" TargetMode="External" /><Relationship Id="rId79" Type="http://schemas.openxmlformats.org/officeDocument/2006/relationships/hyperlink" Target="https://podminky.urs.cz/item/CS_URS_2022_02/771161021" TargetMode="External" /><Relationship Id="rId80" Type="http://schemas.openxmlformats.org/officeDocument/2006/relationships/hyperlink" Target="https://podminky.urs.cz/item/CS_URS_2022_02/771591115" TargetMode="External" /><Relationship Id="rId81" Type="http://schemas.openxmlformats.org/officeDocument/2006/relationships/hyperlink" Target="https://podminky.urs.cz/item/CS_URS_2022_02/998771102" TargetMode="External" /><Relationship Id="rId82" Type="http://schemas.openxmlformats.org/officeDocument/2006/relationships/hyperlink" Target="https://podminky.urs.cz/item/CS_URS_2022_02/998771181" TargetMode="External" /><Relationship Id="rId83" Type="http://schemas.openxmlformats.org/officeDocument/2006/relationships/hyperlink" Target="https://podminky.urs.cz/item/CS_URS_2022_02/998771192" TargetMode="External" /><Relationship Id="rId84" Type="http://schemas.openxmlformats.org/officeDocument/2006/relationships/hyperlink" Target="https://podminky.urs.cz/item/CS_URS_2022_02/776111311" TargetMode="External" /><Relationship Id="rId85" Type="http://schemas.openxmlformats.org/officeDocument/2006/relationships/hyperlink" Target="https://podminky.urs.cz/item/CS_URS_2022_02/776121111" TargetMode="External" /><Relationship Id="rId86" Type="http://schemas.openxmlformats.org/officeDocument/2006/relationships/hyperlink" Target="https://podminky.urs.cz/item/CS_URS_2022_02/776141111" TargetMode="External" /><Relationship Id="rId87" Type="http://schemas.openxmlformats.org/officeDocument/2006/relationships/hyperlink" Target="https://podminky.urs.cz/item/CS_URS_2022_02/776241111" TargetMode="External" /><Relationship Id="rId88" Type="http://schemas.openxmlformats.org/officeDocument/2006/relationships/hyperlink" Target="https://podminky.urs.cz/item/CS_URS_2022_02/776421111" TargetMode="External" /><Relationship Id="rId89" Type="http://schemas.openxmlformats.org/officeDocument/2006/relationships/hyperlink" Target="https://podminky.urs.cz/item/CS_URS_2022_02/776991221" TargetMode="External" /><Relationship Id="rId90" Type="http://schemas.openxmlformats.org/officeDocument/2006/relationships/hyperlink" Target="https://podminky.urs.cz/item/CS_URS_2022_02/776991821" TargetMode="External" /><Relationship Id="rId91" Type="http://schemas.openxmlformats.org/officeDocument/2006/relationships/hyperlink" Target="https://podminky.urs.cz/item/CS_URS_2022_02/998776102" TargetMode="External" /><Relationship Id="rId92" Type="http://schemas.openxmlformats.org/officeDocument/2006/relationships/hyperlink" Target="https://podminky.urs.cz/item/CS_URS_2022_02/998776181" TargetMode="External" /><Relationship Id="rId93" Type="http://schemas.openxmlformats.org/officeDocument/2006/relationships/hyperlink" Target="https://podminky.urs.cz/item/CS_URS_2022_02/998776192" TargetMode="External" /><Relationship Id="rId94" Type="http://schemas.openxmlformats.org/officeDocument/2006/relationships/hyperlink" Target="https://podminky.urs.cz/item/CS_URS_2022_02/781474113" TargetMode="External" /><Relationship Id="rId95" Type="http://schemas.openxmlformats.org/officeDocument/2006/relationships/hyperlink" Target="https://podminky.urs.cz/item/CS_URS_2022_02/781491021" TargetMode="External" /><Relationship Id="rId96" Type="http://schemas.openxmlformats.org/officeDocument/2006/relationships/hyperlink" Target="https://podminky.urs.cz/item/CS_URS_2022_02/781494111" TargetMode="External" /><Relationship Id="rId97" Type="http://schemas.openxmlformats.org/officeDocument/2006/relationships/hyperlink" Target="https://podminky.urs.cz/item/CS_URS_2022_02/781494511" TargetMode="External" /><Relationship Id="rId98" Type="http://schemas.openxmlformats.org/officeDocument/2006/relationships/hyperlink" Target="https://podminky.urs.cz/item/CS_URS_2022_02/781121011" TargetMode="External" /><Relationship Id="rId99" Type="http://schemas.openxmlformats.org/officeDocument/2006/relationships/hyperlink" Target="https://podminky.urs.cz/item/CS_URS_2022_02/781495115" TargetMode="External" /><Relationship Id="rId100" Type="http://schemas.openxmlformats.org/officeDocument/2006/relationships/hyperlink" Target="https://podminky.urs.cz/item/CS_URS_2022_02/998781102" TargetMode="External" /><Relationship Id="rId101" Type="http://schemas.openxmlformats.org/officeDocument/2006/relationships/hyperlink" Target="https://podminky.urs.cz/item/CS_URS_2022_02/998781181" TargetMode="External" /><Relationship Id="rId102" Type="http://schemas.openxmlformats.org/officeDocument/2006/relationships/hyperlink" Target="https://podminky.urs.cz/item/CS_URS_2022_02/998781192" TargetMode="External" /><Relationship Id="rId103" Type="http://schemas.openxmlformats.org/officeDocument/2006/relationships/hyperlink" Target="https://podminky.urs.cz/item/CS_URS_2022_02/783301313" TargetMode="External" /><Relationship Id="rId104" Type="http://schemas.openxmlformats.org/officeDocument/2006/relationships/hyperlink" Target="https://podminky.urs.cz/item/CS_URS_2022_02/783314101" TargetMode="External" /><Relationship Id="rId105" Type="http://schemas.openxmlformats.org/officeDocument/2006/relationships/hyperlink" Target="https://podminky.urs.cz/item/CS_URS_2022_02/783315101" TargetMode="External" /><Relationship Id="rId106" Type="http://schemas.openxmlformats.org/officeDocument/2006/relationships/hyperlink" Target="https://podminky.urs.cz/item/CS_URS_2022_02/783317101" TargetMode="External" /><Relationship Id="rId107" Type="http://schemas.openxmlformats.org/officeDocument/2006/relationships/hyperlink" Target="https://podminky.urs.cz/item/CS_URS_2022_02/783401313" TargetMode="External" /><Relationship Id="rId108" Type="http://schemas.openxmlformats.org/officeDocument/2006/relationships/hyperlink" Target="https://podminky.urs.cz/item/CS_URS_2022_02/783414101" TargetMode="External" /><Relationship Id="rId109" Type="http://schemas.openxmlformats.org/officeDocument/2006/relationships/hyperlink" Target="https://podminky.urs.cz/item/CS_URS_2022_02/783415101" TargetMode="External" /><Relationship Id="rId110" Type="http://schemas.openxmlformats.org/officeDocument/2006/relationships/hyperlink" Target="https://podminky.urs.cz/item/CS_URS_2022_02/783417101" TargetMode="External" /><Relationship Id="rId111" Type="http://schemas.openxmlformats.org/officeDocument/2006/relationships/hyperlink" Target="https://podminky.urs.cz/item/CS_URS_2022_02/784111011" TargetMode="External" /><Relationship Id="rId112" Type="http://schemas.openxmlformats.org/officeDocument/2006/relationships/hyperlink" Target="https://podminky.urs.cz/item/CS_URS_2022_02/784121001" TargetMode="External" /><Relationship Id="rId113" Type="http://schemas.openxmlformats.org/officeDocument/2006/relationships/hyperlink" Target="https://podminky.urs.cz/item/CS_URS_2022_02/784181011" TargetMode="External" /><Relationship Id="rId114" Type="http://schemas.openxmlformats.org/officeDocument/2006/relationships/hyperlink" Target="https://podminky.urs.cz/item/CS_URS_2022_02/784211111" TargetMode="External" /><Relationship Id="rId115" Type="http://schemas.openxmlformats.org/officeDocument/2006/relationships/drawing" Target="../drawings/drawing2.xml" /></Relationships>
</file>

<file path=xl/worksheets/_rels/sheet20.xml.rels>&#65279;<?xml version="1.0" encoding="utf-8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971033231" TargetMode="External" /><Relationship Id="rId2" Type="http://schemas.openxmlformats.org/officeDocument/2006/relationships/hyperlink" Target="https://podminky.urs.cz/item/CS_URS_2022_02/971033331" TargetMode="External" /><Relationship Id="rId3" Type="http://schemas.openxmlformats.org/officeDocument/2006/relationships/hyperlink" Target="https://podminky.urs.cz/item/CS_URS_2022_02/971033431" TargetMode="External" /><Relationship Id="rId4" Type="http://schemas.openxmlformats.org/officeDocument/2006/relationships/hyperlink" Target="https://podminky.urs.cz/item/CS_URS_2022_02/971033521" TargetMode="External" /><Relationship Id="rId5" Type="http://schemas.openxmlformats.org/officeDocument/2006/relationships/hyperlink" Target="https://podminky.urs.cz/item/CS_URS_2022_02/974031132" TargetMode="External" /><Relationship Id="rId6" Type="http://schemas.openxmlformats.org/officeDocument/2006/relationships/hyperlink" Target="https://podminky.urs.cz/item/CS_URS_2022_02/974031133" TargetMode="External" /><Relationship Id="rId7" Type="http://schemas.openxmlformats.org/officeDocument/2006/relationships/hyperlink" Target="https://podminky.urs.cz/item/CS_URS_2022_02/974031142" TargetMode="External" /><Relationship Id="rId8" Type="http://schemas.openxmlformats.org/officeDocument/2006/relationships/hyperlink" Target="https://podminky.urs.cz/item/CS_URS_2022_02/974031154" TargetMode="External" /><Relationship Id="rId9" Type="http://schemas.openxmlformats.org/officeDocument/2006/relationships/hyperlink" Target="https://podminky.urs.cz/item/CS_URS_2022_02/997013213" TargetMode="External" /><Relationship Id="rId10" Type="http://schemas.openxmlformats.org/officeDocument/2006/relationships/hyperlink" Target="https://podminky.urs.cz/item/CS_URS_2022_02/997013219" TargetMode="External" /><Relationship Id="rId11" Type="http://schemas.openxmlformats.org/officeDocument/2006/relationships/hyperlink" Target="https://podminky.urs.cz/item/CS_URS_2022_02/997013501" TargetMode="External" /><Relationship Id="rId12" Type="http://schemas.openxmlformats.org/officeDocument/2006/relationships/hyperlink" Target="https://podminky.urs.cz/item/CS_URS_2022_02/997013509" TargetMode="External" /><Relationship Id="rId13" Type="http://schemas.openxmlformats.org/officeDocument/2006/relationships/hyperlink" Target="https://podminky.urs.cz/item/CS_URS_2022_02/997013631" TargetMode="External" /><Relationship Id="rId14" Type="http://schemas.openxmlformats.org/officeDocument/2006/relationships/hyperlink" Target="https://podminky.urs.cz/item/CS_URS_2022_02/721170975" TargetMode="External" /><Relationship Id="rId15" Type="http://schemas.openxmlformats.org/officeDocument/2006/relationships/hyperlink" Target="https://podminky.urs.cz/item/CS_URS_2022_02/721171905" TargetMode="External" /><Relationship Id="rId16" Type="http://schemas.openxmlformats.org/officeDocument/2006/relationships/hyperlink" Target="https://podminky.urs.cz/item/CS_URS_2022_02/721171915" TargetMode="External" /><Relationship Id="rId17" Type="http://schemas.openxmlformats.org/officeDocument/2006/relationships/hyperlink" Target="https://podminky.urs.cz/item/CS_URS_2022_02/721174042" TargetMode="External" /><Relationship Id="rId18" Type="http://schemas.openxmlformats.org/officeDocument/2006/relationships/hyperlink" Target="https://podminky.urs.cz/item/CS_URS_2022_02/721174043" TargetMode="External" /><Relationship Id="rId19" Type="http://schemas.openxmlformats.org/officeDocument/2006/relationships/hyperlink" Target="https://podminky.urs.cz/item/CS_URS_2022_02/721174045" TargetMode="External" /><Relationship Id="rId20" Type="http://schemas.openxmlformats.org/officeDocument/2006/relationships/hyperlink" Target="https://podminky.urs.cz/item/CS_URS_2022_02/721194104" TargetMode="External" /><Relationship Id="rId21" Type="http://schemas.openxmlformats.org/officeDocument/2006/relationships/hyperlink" Target="https://podminky.urs.cz/item/CS_URS_2022_02/721194105" TargetMode="External" /><Relationship Id="rId22" Type="http://schemas.openxmlformats.org/officeDocument/2006/relationships/hyperlink" Target="https://podminky.urs.cz/item/CS_URS_2022_02/721194109" TargetMode="External" /><Relationship Id="rId23" Type="http://schemas.openxmlformats.org/officeDocument/2006/relationships/hyperlink" Target="https://podminky.urs.cz/item/CS_URS_2022_02/721290111" TargetMode="External" /><Relationship Id="rId24" Type="http://schemas.openxmlformats.org/officeDocument/2006/relationships/hyperlink" Target="https://podminky.urs.cz/item/CS_URS_2022_02/721910912" TargetMode="External" /><Relationship Id="rId25" Type="http://schemas.openxmlformats.org/officeDocument/2006/relationships/hyperlink" Target="https://podminky.urs.cz/item/CS_URS_2022_02/998721102" TargetMode="External" /><Relationship Id="rId26" Type="http://schemas.openxmlformats.org/officeDocument/2006/relationships/hyperlink" Target="https://podminky.urs.cz/item/CS_URS_2022_02/998721181" TargetMode="External" /><Relationship Id="rId27" Type="http://schemas.openxmlformats.org/officeDocument/2006/relationships/hyperlink" Target="https://podminky.urs.cz/item/CS_URS_2022_02/998721192" TargetMode="External" /><Relationship Id="rId28" Type="http://schemas.openxmlformats.org/officeDocument/2006/relationships/hyperlink" Target="https://podminky.urs.cz/item/CS_URS_2022_02/722131914" TargetMode="External" /><Relationship Id="rId29" Type="http://schemas.openxmlformats.org/officeDocument/2006/relationships/hyperlink" Target="https://podminky.urs.cz/item/CS_URS_2022_02/722181222" TargetMode="External" /><Relationship Id="rId30" Type="http://schemas.openxmlformats.org/officeDocument/2006/relationships/hyperlink" Target="https://podminky.urs.cz/item/CS_URS_2022_02/722181223" TargetMode="External" /><Relationship Id="rId31" Type="http://schemas.openxmlformats.org/officeDocument/2006/relationships/hyperlink" Target="https://podminky.urs.cz/item/CS_URS_2022_02/722181245" TargetMode="External" /><Relationship Id="rId32" Type="http://schemas.openxmlformats.org/officeDocument/2006/relationships/hyperlink" Target="https://podminky.urs.cz/item/CS_URS_2022_02/722190901" TargetMode="External" /><Relationship Id="rId33" Type="http://schemas.openxmlformats.org/officeDocument/2006/relationships/hyperlink" Target="https://podminky.urs.cz/item/CS_URS_2022_02/722174022" TargetMode="External" /><Relationship Id="rId34" Type="http://schemas.openxmlformats.org/officeDocument/2006/relationships/hyperlink" Target="https://podminky.urs.cz/item/CS_URS_2022_02/722174023" TargetMode="External" /><Relationship Id="rId35" Type="http://schemas.openxmlformats.org/officeDocument/2006/relationships/hyperlink" Target="https://podminky.urs.cz/item/CS_URS_2022_02/722181221" TargetMode="External" /><Relationship Id="rId36" Type="http://schemas.openxmlformats.org/officeDocument/2006/relationships/hyperlink" Target="https://podminky.urs.cz/item/CS_URS_2022_02/722190401" TargetMode="External" /><Relationship Id="rId37" Type="http://schemas.openxmlformats.org/officeDocument/2006/relationships/hyperlink" Target="https://podminky.urs.cz/item/CS_URS_2022_02/722240122" TargetMode="External" /><Relationship Id="rId38" Type="http://schemas.openxmlformats.org/officeDocument/2006/relationships/hyperlink" Target="https://podminky.urs.cz/item/CS_URS_2022_02/722240123" TargetMode="External" /><Relationship Id="rId39" Type="http://schemas.openxmlformats.org/officeDocument/2006/relationships/hyperlink" Target="https://podminky.urs.cz/item/CS_URS_2022_02/722290226" TargetMode="External" /><Relationship Id="rId40" Type="http://schemas.openxmlformats.org/officeDocument/2006/relationships/hyperlink" Target="https://podminky.urs.cz/item/CS_URS_2022_02/722290234" TargetMode="External" /><Relationship Id="rId41" Type="http://schemas.openxmlformats.org/officeDocument/2006/relationships/hyperlink" Target="https://podminky.urs.cz/item/CS_URS_2022_02/998722102" TargetMode="External" /><Relationship Id="rId42" Type="http://schemas.openxmlformats.org/officeDocument/2006/relationships/hyperlink" Target="https://podminky.urs.cz/item/CS_URS_2022_02/998722181" TargetMode="External" /><Relationship Id="rId43" Type="http://schemas.openxmlformats.org/officeDocument/2006/relationships/hyperlink" Target="https://podminky.urs.cz/item/CS_URS_2022_02/998722192" TargetMode="External" /><Relationship Id="rId44" Type="http://schemas.openxmlformats.org/officeDocument/2006/relationships/hyperlink" Target="https://podminky.urs.cz/item/CS_URS_2022_02/725119125" TargetMode="External" /><Relationship Id="rId45" Type="http://schemas.openxmlformats.org/officeDocument/2006/relationships/hyperlink" Target="https://podminky.urs.cz/item/CS_URS_2022_02/725129102" TargetMode="External" /><Relationship Id="rId46" Type="http://schemas.openxmlformats.org/officeDocument/2006/relationships/hyperlink" Target="https://podminky.urs.cz/item/CS_URS_2022_02/725211616" TargetMode="External" /><Relationship Id="rId47" Type="http://schemas.openxmlformats.org/officeDocument/2006/relationships/hyperlink" Target="https://podminky.urs.cz/item/CS_URS_2022_02/725211681" TargetMode="External" /><Relationship Id="rId48" Type="http://schemas.openxmlformats.org/officeDocument/2006/relationships/hyperlink" Target="https://podminky.urs.cz/item/CS_URS_2022_02/725829111" TargetMode="External" /><Relationship Id="rId49" Type="http://schemas.openxmlformats.org/officeDocument/2006/relationships/hyperlink" Target="https://podminky.urs.cz/item/CS_URS_2022_02/998725102" TargetMode="External" /><Relationship Id="rId50" Type="http://schemas.openxmlformats.org/officeDocument/2006/relationships/hyperlink" Target="https://podminky.urs.cz/item/CS_URS_2022_02/998725181" TargetMode="External" /><Relationship Id="rId51" Type="http://schemas.openxmlformats.org/officeDocument/2006/relationships/hyperlink" Target="https://podminky.urs.cz/item/CS_URS_2022_02/998725192" TargetMode="External" /><Relationship Id="rId52" Type="http://schemas.openxmlformats.org/officeDocument/2006/relationships/hyperlink" Target="https://podminky.urs.cz/item/CS_URS_2022_02/726131204" TargetMode="External" /><Relationship Id="rId53" Type="http://schemas.openxmlformats.org/officeDocument/2006/relationships/hyperlink" Target="https://podminky.urs.cz/item/CS_URS_2022_02/726191001" TargetMode="External" /><Relationship Id="rId54" Type="http://schemas.openxmlformats.org/officeDocument/2006/relationships/hyperlink" Target="https://podminky.urs.cz/item/CS_URS_2022_02/998726112" TargetMode="External" /><Relationship Id="rId55" Type="http://schemas.openxmlformats.org/officeDocument/2006/relationships/hyperlink" Target="https://podminky.urs.cz/item/CS_URS_2022_02/998726181" TargetMode="External" /><Relationship Id="rId56" Type="http://schemas.openxmlformats.org/officeDocument/2006/relationships/hyperlink" Target="https://podminky.urs.cz/item/CS_URS_2022_02/998726192" TargetMode="External" /><Relationship Id="rId57" Type="http://schemas.openxmlformats.org/officeDocument/2006/relationships/hyperlink" Target="https://podminky.urs.cz/item/CS_URS_2022_02/733191925" TargetMode="External" /><Relationship Id="rId58" Type="http://schemas.openxmlformats.org/officeDocument/2006/relationships/hyperlink" Target="https://podminky.urs.cz/item/CS_URS_2022_02/733221102" TargetMode="External" /><Relationship Id="rId59" Type="http://schemas.openxmlformats.org/officeDocument/2006/relationships/hyperlink" Target="https://podminky.urs.cz/item/CS_URS_2022_02/733221103" TargetMode="External" /><Relationship Id="rId60" Type="http://schemas.openxmlformats.org/officeDocument/2006/relationships/hyperlink" Target="https://podminky.urs.cz/item/CS_URS_2022_02/733224222" TargetMode="External" /><Relationship Id="rId61" Type="http://schemas.openxmlformats.org/officeDocument/2006/relationships/hyperlink" Target="https://podminky.urs.cz/item/CS_URS_2022_02/733291101" TargetMode="External" /><Relationship Id="rId62" Type="http://schemas.openxmlformats.org/officeDocument/2006/relationships/hyperlink" Target="https://podminky.urs.cz/item/CS_URS_2022_02/733291903" TargetMode="External" /><Relationship Id="rId63" Type="http://schemas.openxmlformats.org/officeDocument/2006/relationships/hyperlink" Target="https://podminky.urs.cz/item/CS_URS_2022_02/733811211" TargetMode="External" /><Relationship Id="rId64" Type="http://schemas.openxmlformats.org/officeDocument/2006/relationships/hyperlink" Target="https://podminky.urs.cz/item/CS_URS_2022_02/998733102" TargetMode="External" /><Relationship Id="rId65" Type="http://schemas.openxmlformats.org/officeDocument/2006/relationships/hyperlink" Target="https://podminky.urs.cz/item/CS_URS_2022_02/998733181" TargetMode="External" /><Relationship Id="rId66" Type="http://schemas.openxmlformats.org/officeDocument/2006/relationships/hyperlink" Target="https://podminky.urs.cz/item/CS_URS_2022_02/998733193" TargetMode="External" /><Relationship Id="rId67" Type="http://schemas.openxmlformats.org/officeDocument/2006/relationships/hyperlink" Target="https://podminky.urs.cz/item/CS_URS_2022_02/734221542" TargetMode="External" /><Relationship Id="rId68" Type="http://schemas.openxmlformats.org/officeDocument/2006/relationships/hyperlink" Target="https://podminky.urs.cz/item/CS_URS_2022_02/734261417" TargetMode="External" /><Relationship Id="rId69" Type="http://schemas.openxmlformats.org/officeDocument/2006/relationships/hyperlink" Target="https://podminky.urs.cz/item/CS_URS_2022_02/734292764" TargetMode="External" /><Relationship Id="rId70" Type="http://schemas.openxmlformats.org/officeDocument/2006/relationships/hyperlink" Target="https://podminky.urs.cz/item/CS_URS_2022_02/998734102" TargetMode="External" /><Relationship Id="rId71" Type="http://schemas.openxmlformats.org/officeDocument/2006/relationships/hyperlink" Target="https://podminky.urs.cz/item/CS_URS_2022_02/998734181" TargetMode="External" /><Relationship Id="rId72" Type="http://schemas.openxmlformats.org/officeDocument/2006/relationships/hyperlink" Target="https://podminky.urs.cz/item/CS_URS_2022_02/998734193" TargetMode="External" /><Relationship Id="rId73" Type="http://schemas.openxmlformats.org/officeDocument/2006/relationships/hyperlink" Target="https://podminky.urs.cz/item/CS_URS_2022_02/735151171" TargetMode="External" /><Relationship Id="rId74" Type="http://schemas.openxmlformats.org/officeDocument/2006/relationships/hyperlink" Target="https://podminky.urs.cz/item/CS_URS_2022_02/735221822" TargetMode="External" /><Relationship Id="rId75" Type="http://schemas.openxmlformats.org/officeDocument/2006/relationships/hyperlink" Target="https://podminky.urs.cz/item/CS_URS_2022_02/735291800" TargetMode="External" /><Relationship Id="rId76" Type="http://schemas.openxmlformats.org/officeDocument/2006/relationships/hyperlink" Target="https://podminky.urs.cz/item/CS_URS_2022_02/735494811" TargetMode="External" /><Relationship Id="rId77" Type="http://schemas.openxmlformats.org/officeDocument/2006/relationships/hyperlink" Target="https://podminky.urs.cz/item/CS_URS_2022_02/998735181" TargetMode="External" /><Relationship Id="rId78" Type="http://schemas.openxmlformats.org/officeDocument/2006/relationships/hyperlink" Target="https://podminky.urs.cz/item/CS_URS_2022_02/998735193" TargetMode="External" /><Relationship Id="rId79" Type="http://schemas.openxmlformats.org/officeDocument/2006/relationships/hyperlink" Target="https://podminky.urs.cz/item/CS_URS_2022_02/998735102" TargetMode="External" /><Relationship Id="rId80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997013213" TargetMode="External" /><Relationship Id="rId2" Type="http://schemas.openxmlformats.org/officeDocument/2006/relationships/hyperlink" Target="https://podminky.urs.cz/item/CS_URS_2022_02/997013219" TargetMode="External" /><Relationship Id="rId3" Type="http://schemas.openxmlformats.org/officeDocument/2006/relationships/hyperlink" Target="https://podminky.urs.cz/item/CS_URS_2022_02/997013501" TargetMode="External" /><Relationship Id="rId4" Type="http://schemas.openxmlformats.org/officeDocument/2006/relationships/hyperlink" Target="https://podminky.urs.cz/item/CS_URS_2022_02/997013509" TargetMode="External" /><Relationship Id="rId5" Type="http://schemas.openxmlformats.org/officeDocument/2006/relationships/hyperlink" Target="https://podminky.urs.cz/item/CS_URS_2022_02/997013631" TargetMode="External" /><Relationship Id="rId6" Type="http://schemas.openxmlformats.org/officeDocument/2006/relationships/hyperlink" Target="https://podminky.urs.cz/item/CS_URS_2022_02/971033231" TargetMode="External" /><Relationship Id="rId7" Type="http://schemas.openxmlformats.org/officeDocument/2006/relationships/hyperlink" Target="https://podminky.urs.cz/item/CS_URS_2022_02/971033331" TargetMode="External" /><Relationship Id="rId8" Type="http://schemas.openxmlformats.org/officeDocument/2006/relationships/hyperlink" Target="https://podminky.urs.cz/item/CS_URS_2022_02/971033431" TargetMode="External" /><Relationship Id="rId9" Type="http://schemas.openxmlformats.org/officeDocument/2006/relationships/hyperlink" Target="https://podminky.urs.cz/item/CS_URS_2022_02/971033521" TargetMode="External" /><Relationship Id="rId10" Type="http://schemas.openxmlformats.org/officeDocument/2006/relationships/hyperlink" Target="https://podminky.urs.cz/item/CS_URS_2022_02/974031132" TargetMode="External" /><Relationship Id="rId11" Type="http://schemas.openxmlformats.org/officeDocument/2006/relationships/hyperlink" Target="https://podminky.urs.cz/item/CS_URS_2022_02/974031133" TargetMode="External" /><Relationship Id="rId12" Type="http://schemas.openxmlformats.org/officeDocument/2006/relationships/hyperlink" Target="https://podminky.urs.cz/item/CS_URS_2022_02/974031142" TargetMode="External" /><Relationship Id="rId13" Type="http://schemas.openxmlformats.org/officeDocument/2006/relationships/hyperlink" Target="https://podminky.urs.cz/item/CS_URS_2022_02/974031154" TargetMode="External" /><Relationship Id="rId14" Type="http://schemas.openxmlformats.org/officeDocument/2006/relationships/hyperlink" Target="https://podminky.urs.cz/item/CS_URS_2022_02/721170975" TargetMode="External" /><Relationship Id="rId15" Type="http://schemas.openxmlformats.org/officeDocument/2006/relationships/hyperlink" Target="https://podminky.urs.cz/item/CS_URS_2022_02/721171905" TargetMode="External" /><Relationship Id="rId16" Type="http://schemas.openxmlformats.org/officeDocument/2006/relationships/hyperlink" Target="https://podminky.urs.cz/item/CS_URS_2022_02/721171915" TargetMode="External" /><Relationship Id="rId17" Type="http://schemas.openxmlformats.org/officeDocument/2006/relationships/hyperlink" Target="https://podminky.urs.cz/item/CS_URS_2022_02/721174042" TargetMode="External" /><Relationship Id="rId18" Type="http://schemas.openxmlformats.org/officeDocument/2006/relationships/hyperlink" Target="https://podminky.urs.cz/item/CS_URS_2022_02/721174043" TargetMode="External" /><Relationship Id="rId19" Type="http://schemas.openxmlformats.org/officeDocument/2006/relationships/hyperlink" Target="https://podminky.urs.cz/item/CS_URS_2022_02/721174045" TargetMode="External" /><Relationship Id="rId20" Type="http://schemas.openxmlformats.org/officeDocument/2006/relationships/hyperlink" Target="https://podminky.urs.cz/item/CS_URS_2022_02/721194104" TargetMode="External" /><Relationship Id="rId21" Type="http://schemas.openxmlformats.org/officeDocument/2006/relationships/hyperlink" Target="https://podminky.urs.cz/item/CS_URS_2022_02/721194105" TargetMode="External" /><Relationship Id="rId22" Type="http://schemas.openxmlformats.org/officeDocument/2006/relationships/hyperlink" Target="https://podminky.urs.cz/item/CS_URS_2022_02/721194109" TargetMode="External" /><Relationship Id="rId23" Type="http://schemas.openxmlformats.org/officeDocument/2006/relationships/hyperlink" Target="https://podminky.urs.cz/item/CS_URS_2022_02/721290111" TargetMode="External" /><Relationship Id="rId24" Type="http://schemas.openxmlformats.org/officeDocument/2006/relationships/hyperlink" Target="https://podminky.urs.cz/item/CS_URS_2022_02/721910912" TargetMode="External" /><Relationship Id="rId25" Type="http://schemas.openxmlformats.org/officeDocument/2006/relationships/hyperlink" Target="https://podminky.urs.cz/item/CS_URS_2022_02/998721102" TargetMode="External" /><Relationship Id="rId26" Type="http://schemas.openxmlformats.org/officeDocument/2006/relationships/hyperlink" Target="https://podminky.urs.cz/item/CS_URS_2022_02/998721181" TargetMode="External" /><Relationship Id="rId27" Type="http://schemas.openxmlformats.org/officeDocument/2006/relationships/hyperlink" Target="https://podminky.urs.cz/item/CS_URS_2022_02/998721192" TargetMode="External" /><Relationship Id="rId28" Type="http://schemas.openxmlformats.org/officeDocument/2006/relationships/hyperlink" Target="https://podminky.urs.cz/item/CS_URS_2022_02/722131914" TargetMode="External" /><Relationship Id="rId29" Type="http://schemas.openxmlformats.org/officeDocument/2006/relationships/hyperlink" Target="https://podminky.urs.cz/item/CS_URS_2022_02/722174022" TargetMode="External" /><Relationship Id="rId30" Type="http://schemas.openxmlformats.org/officeDocument/2006/relationships/hyperlink" Target="https://podminky.urs.cz/item/CS_URS_2022_02/722174023" TargetMode="External" /><Relationship Id="rId31" Type="http://schemas.openxmlformats.org/officeDocument/2006/relationships/hyperlink" Target="https://podminky.urs.cz/item/CS_URS_2022_02/722181221" TargetMode="External" /><Relationship Id="rId32" Type="http://schemas.openxmlformats.org/officeDocument/2006/relationships/hyperlink" Target="https://podminky.urs.cz/item/CS_URS_2022_02/722181222" TargetMode="External" /><Relationship Id="rId33" Type="http://schemas.openxmlformats.org/officeDocument/2006/relationships/hyperlink" Target="https://podminky.urs.cz/item/CS_URS_2022_02/722181223" TargetMode="External" /><Relationship Id="rId34" Type="http://schemas.openxmlformats.org/officeDocument/2006/relationships/hyperlink" Target="https://podminky.urs.cz/item/CS_URS_2022_02/722181245" TargetMode="External" /><Relationship Id="rId35" Type="http://schemas.openxmlformats.org/officeDocument/2006/relationships/hyperlink" Target="https://podminky.urs.cz/item/CS_URS_2022_02/722190401" TargetMode="External" /><Relationship Id="rId36" Type="http://schemas.openxmlformats.org/officeDocument/2006/relationships/hyperlink" Target="https://podminky.urs.cz/item/CS_URS_2022_02/722190901" TargetMode="External" /><Relationship Id="rId37" Type="http://schemas.openxmlformats.org/officeDocument/2006/relationships/hyperlink" Target="https://podminky.urs.cz/item/CS_URS_2022_02/722240122" TargetMode="External" /><Relationship Id="rId38" Type="http://schemas.openxmlformats.org/officeDocument/2006/relationships/hyperlink" Target="https://podminky.urs.cz/item/CS_URS_2022_02/722240123" TargetMode="External" /><Relationship Id="rId39" Type="http://schemas.openxmlformats.org/officeDocument/2006/relationships/hyperlink" Target="https://podminky.urs.cz/item/CS_URS_2022_02/722290226" TargetMode="External" /><Relationship Id="rId40" Type="http://schemas.openxmlformats.org/officeDocument/2006/relationships/hyperlink" Target="https://podminky.urs.cz/item/CS_URS_2022_02/722290234" TargetMode="External" /><Relationship Id="rId41" Type="http://schemas.openxmlformats.org/officeDocument/2006/relationships/hyperlink" Target="https://podminky.urs.cz/item/CS_URS_2022_02/998722102" TargetMode="External" /><Relationship Id="rId42" Type="http://schemas.openxmlformats.org/officeDocument/2006/relationships/hyperlink" Target="https://podminky.urs.cz/item/CS_URS_2022_02/998722181" TargetMode="External" /><Relationship Id="rId43" Type="http://schemas.openxmlformats.org/officeDocument/2006/relationships/hyperlink" Target="https://podminky.urs.cz/item/CS_URS_2022_02/998722192" TargetMode="External" /><Relationship Id="rId44" Type="http://schemas.openxmlformats.org/officeDocument/2006/relationships/hyperlink" Target="https://podminky.urs.cz/item/CS_URS_2022_02/725119125" TargetMode="External" /><Relationship Id="rId45" Type="http://schemas.openxmlformats.org/officeDocument/2006/relationships/hyperlink" Target="https://podminky.urs.cz/item/CS_URS_2022_02/725129102" TargetMode="External" /><Relationship Id="rId46" Type="http://schemas.openxmlformats.org/officeDocument/2006/relationships/hyperlink" Target="https://podminky.urs.cz/item/CS_URS_2022_02/725211616" TargetMode="External" /><Relationship Id="rId47" Type="http://schemas.openxmlformats.org/officeDocument/2006/relationships/hyperlink" Target="https://podminky.urs.cz/item/CS_URS_2022_02/725211681" TargetMode="External" /><Relationship Id="rId48" Type="http://schemas.openxmlformats.org/officeDocument/2006/relationships/hyperlink" Target="https://podminky.urs.cz/item/CS_URS_2022_02/725829111" TargetMode="External" /><Relationship Id="rId49" Type="http://schemas.openxmlformats.org/officeDocument/2006/relationships/hyperlink" Target="https://podminky.urs.cz/item/CS_URS_2022_02/998725102" TargetMode="External" /><Relationship Id="rId50" Type="http://schemas.openxmlformats.org/officeDocument/2006/relationships/hyperlink" Target="https://podminky.urs.cz/item/CS_URS_2022_02/998725181" TargetMode="External" /><Relationship Id="rId51" Type="http://schemas.openxmlformats.org/officeDocument/2006/relationships/hyperlink" Target="https://podminky.urs.cz/item/CS_URS_2022_02/998725192" TargetMode="External" /><Relationship Id="rId52" Type="http://schemas.openxmlformats.org/officeDocument/2006/relationships/hyperlink" Target="https://podminky.urs.cz/item/CS_URS_2022_02/726131204" TargetMode="External" /><Relationship Id="rId53" Type="http://schemas.openxmlformats.org/officeDocument/2006/relationships/hyperlink" Target="https://podminky.urs.cz/item/CS_URS_2022_02/726191001" TargetMode="External" /><Relationship Id="rId54" Type="http://schemas.openxmlformats.org/officeDocument/2006/relationships/hyperlink" Target="https://podminky.urs.cz/item/CS_URS_2022_02/998726112" TargetMode="External" /><Relationship Id="rId55" Type="http://schemas.openxmlformats.org/officeDocument/2006/relationships/hyperlink" Target="https://podminky.urs.cz/item/CS_URS_2022_02/998726181" TargetMode="External" /><Relationship Id="rId56" Type="http://schemas.openxmlformats.org/officeDocument/2006/relationships/hyperlink" Target="https://podminky.urs.cz/item/CS_URS_2022_02/998726192" TargetMode="External" /><Relationship Id="rId57" Type="http://schemas.openxmlformats.org/officeDocument/2006/relationships/hyperlink" Target="https://podminky.urs.cz/item/CS_URS_2022_02/733191925" TargetMode="External" /><Relationship Id="rId58" Type="http://schemas.openxmlformats.org/officeDocument/2006/relationships/hyperlink" Target="https://podminky.urs.cz/item/CS_URS_2022_02/733221102" TargetMode="External" /><Relationship Id="rId59" Type="http://schemas.openxmlformats.org/officeDocument/2006/relationships/hyperlink" Target="https://podminky.urs.cz/item/CS_URS_2022_02/733221103" TargetMode="External" /><Relationship Id="rId60" Type="http://schemas.openxmlformats.org/officeDocument/2006/relationships/hyperlink" Target="https://podminky.urs.cz/item/CS_URS_2022_02/733224222" TargetMode="External" /><Relationship Id="rId61" Type="http://schemas.openxmlformats.org/officeDocument/2006/relationships/hyperlink" Target="https://podminky.urs.cz/item/CS_URS_2022_02/733291101" TargetMode="External" /><Relationship Id="rId62" Type="http://schemas.openxmlformats.org/officeDocument/2006/relationships/hyperlink" Target="https://podminky.urs.cz/item/CS_URS_2022_02/733291903" TargetMode="External" /><Relationship Id="rId63" Type="http://schemas.openxmlformats.org/officeDocument/2006/relationships/hyperlink" Target="https://podminky.urs.cz/item/CS_URS_2022_02/733811211" TargetMode="External" /><Relationship Id="rId64" Type="http://schemas.openxmlformats.org/officeDocument/2006/relationships/hyperlink" Target="https://podminky.urs.cz/item/CS_URS_2022_02/998733102" TargetMode="External" /><Relationship Id="rId65" Type="http://schemas.openxmlformats.org/officeDocument/2006/relationships/hyperlink" Target="https://podminky.urs.cz/item/CS_URS_2022_02/998733181" TargetMode="External" /><Relationship Id="rId66" Type="http://schemas.openxmlformats.org/officeDocument/2006/relationships/hyperlink" Target="https://podminky.urs.cz/item/CS_URS_2022_02/998733193" TargetMode="External" /><Relationship Id="rId67" Type="http://schemas.openxmlformats.org/officeDocument/2006/relationships/hyperlink" Target="https://podminky.urs.cz/item/CS_URS_2022_02/734221542" TargetMode="External" /><Relationship Id="rId68" Type="http://schemas.openxmlformats.org/officeDocument/2006/relationships/hyperlink" Target="https://podminky.urs.cz/item/CS_URS_2022_02/734261417" TargetMode="External" /><Relationship Id="rId69" Type="http://schemas.openxmlformats.org/officeDocument/2006/relationships/hyperlink" Target="https://podminky.urs.cz/item/CS_URS_2022_02/734292764" TargetMode="External" /><Relationship Id="rId70" Type="http://schemas.openxmlformats.org/officeDocument/2006/relationships/hyperlink" Target="https://podminky.urs.cz/item/CS_URS_2022_02/998734102" TargetMode="External" /><Relationship Id="rId71" Type="http://schemas.openxmlformats.org/officeDocument/2006/relationships/hyperlink" Target="https://podminky.urs.cz/item/CS_URS_2022_02/998734181" TargetMode="External" /><Relationship Id="rId72" Type="http://schemas.openxmlformats.org/officeDocument/2006/relationships/hyperlink" Target="https://podminky.urs.cz/item/CS_URS_2022_02/998734193" TargetMode="External" /><Relationship Id="rId73" Type="http://schemas.openxmlformats.org/officeDocument/2006/relationships/hyperlink" Target="https://podminky.urs.cz/item/CS_URS_2022_02/735151171" TargetMode="External" /><Relationship Id="rId74" Type="http://schemas.openxmlformats.org/officeDocument/2006/relationships/hyperlink" Target="https://podminky.urs.cz/item/CS_URS_2022_02/735221822" TargetMode="External" /><Relationship Id="rId75" Type="http://schemas.openxmlformats.org/officeDocument/2006/relationships/hyperlink" Target="https://podminky.urs.cz/item/CS_URS_2022_02/735291800" TargetMode="External" /><Relationship Id="rId76" Type="http://schemas.openxmlformats.org/officeDocument/2006/relationships/hyperlink" Target="https://podminky.urs.cz/item/CS_URS_2022_02/735494811" TargetMode="External" /><Relationship Id="rId77" Type="http://schemas.openxmlformats.org/officeDocument/2006/relationships/hyperlink" Target="https://podminky.urs.cz/item/CS_URS_2022_02/998735102" TargetMode="External" /><Relationship Id="rId78" Type="http://schemas.openxmlformats.org/officeDocument/2006/relationships/hyperlink" Target="https://podminky.urs.cz/item/CS_URS_2022_02/998735181" TargetMode="External" /><Relationship Id="rId79" Type="http://schemas.openxmlformats.org/officeDocument/2006/relationships/hyperlink" Target="https://podminky.urs.cz/item/CS_URS_2022_02/998735193" TargetMode="External" /><Relationship Id="rId80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997013213" TargetMode="External" /><Relationship Id="rId2" Type="http://schemas.openxmlformats.org/officeDocument/2006/relationships/hyperlink" Target="https://podminky.urs.cz/item/CS_URS_2022_02/997013219" TargetMode="External" /><Relationship Id="rId3" Type="http://schemas.openxmlformats.org/officeDocument/2006/relationships/hyperlink" Target="https://podminky.urs.cz/item/CS_URS_2022_02/997013501" TargetMode="External" /><Relationship Id="rId4" Type="http://schemas.openxmlformats.org/officeDocument/2006/relationships/hyperlink" Target="https://podminky.urs.cz/item/CS_URS_2022_02/997013509" TargetMode="External" /><Relationship Id="rId5" Type="http://schemas.openxmlformats.org/officeDocument/2006/relationships/hyperlink" Target="https://podminky.urs.cz/item/CS_URS_2022_02/997013631" TargetMode="External" /><Relationship Id="rId6" Type="http://schemas.openxmlformats.org/officeDocument/2006/relationships/hyperlink" Target="https://podminky.urs.cz/item/CS_URS_2022_02/971033231" TargetMode="External" /><Relationship Id="rId7" Type="http://schemas.openxmlformats.org/officeDocument/2006/relationships/hyperlink" Target="https://podminky.urs.cz/item/CS_URS_2022_02/971033331" TargetMode="External" /><Relationship Id="rId8" Type="http://schemas.openxmlformats.org/officeDocument/2006/relationships/hyperlink" Target="https://podminky.urs.cz/item/CS_URS_2022_02/971033431" TargetMode="External" /><Relationship Id="rId9" Type="http://schemas.openxmlformats.org/officeDocument/2006/relationships/hyperlink" Target="https://podminky.urs.cz/item/CS_URS_2022_02/971033521" TargetMode="External" /><Relationship Id="rId10" Type="http://schemas.openxmlformats.org/officeDocument/2006/relationships/hyperlink" Target="https://podminky.urs.cz/item/CS_URS_2022_02/974031133" TargetMode="External" /><Relationship Id="rId11" Type="http://schemas.openxmlformats.org/officeDocument/2006/relationships/hyperlink" Target="https://podminky.urs.cz/item/CS_URS_2022_02/974031142" TargetMode="External" /><Relationship Id="rId12" Type="http://schemas.openxmlformats.org/officeDocument/2006/relationships/hyperlink" Target="https://podminky.urs.cz/item/CS_URS_2022_02/974031154" TargetMode="External" /><Relationship Id="rId13" Type="http://schemas.openxmlformats.org/officeDocument/2006/relationships/hyperlink" Target="https://podminky.urs.cz/item/CS_URS_2022_02/721170975" TargetMode="External" /><Relationship Id="rId14" Type="http://schemas.openxmlformats.org/officeDocument/2006/relationships/hyperlink" Target="https://podminky.urs.cz/item/CS_URS_2022_02/721171905" TargetMode="External" /><Relationship Id="rId15" Type="http://schemas.openxmlformats.org/officeDocument/2006/relationships/hyperlink" Target="https://podminky.urs.cz/item/CS_URS_2022_02/721171915" TargetMode="External" /><Relationship Id="rId16" Type="http://schemas.openxmlformats.org/officeDocument/2006/relationships/hyperlink" Target="https://podminky.urs.cz/item/CS_URS_2022_02/721174042" TargetMode="External" /><Relationship Id="rId17" Type="http://schemas.openxmlformats.org/officeDocument/2006/relationships/hyperlink" Target="https://podminky.urs.cz/item/CS_URS_2022_02/721174045" TargetMode="External" /><Relationship Id="rId18" Type="http://schemas.openxmlformats.org/officeDocument/2006/relationships/hyperlink" Target="https://podminky.urs.cz/item/CS_URS_2022_02/721194104" TargetMode="External" /><Relationship Id="rId19" Type="http://schemas.openxmlformats.org/officeDocument/2006/relationships/hyperlink" Target="https://podminky.urs.cz/item/CS_URS_2022_02/721194109" TargetMode="External" /><Relationship Id="rId20" Type="http://schemas.openxmlformats.org/officeDocument/2006/relationships/hyperlink" Target="https://podminky.urs.cz/item/CS_URS_2022_02/721290111" TargetMode="External" /><Relationship Id="rId21" Type="http://schemas.openxmlformats.org/officeDocument/2006/relationships/hyperlink" Target="https://podminky.urs.cz/item/CS_URS_2022_02/721910912" TargetMode="External" /><Relationship Id="rId22" Type="http://schemas.openxmlformats.org/officeDocument/2006/relationships/hyperlink" Target="https://podminky.urs.cz/item/CS_URS_2022_02/998721102" TargetMode="External" /><Relationship Id="rId23" Type="http://schemas.openxmlformats.org/officeDocument/2006/relationships/hyperlink" Target="https://podminky.urs.cz/item/CS_URS_2022_02/998721181" TargetMode="External" /><Relationship Id="rId24" Type="http://schemas.openxmlformats.org/officeDocument/2006/relationships/hyperlink" Target="https://podminky.urs.cz/item/CS_URS_2022_02/998721192" TargetMode="External" /><Relationship Id="rId25" Type="http://schemas.openxmlformats.org/officeDocument/2006/relationships/hyperlink" Target="https://podminky.urs.cz/item/CS_URS_2022_02/722131914" TargetMode="External" /><Relationship Id="rId26" Type="http://schemas.openxmlformats.org/officeDocument/2006/relationships/hyperlink" Target="https://podminky.urs.cz/item/CS_URS_2022_02/722174022" TargetMode="External" /><Relationship Id="rId27" Type="http://schemas.openxmlformats.org/officeDocument/2006/relationships/hyperlink" Target="https://podminky.urs.cz/item/CS_URS_2022_02/722181221" TargetMode="External" /><Relationship Id="rId28" Type="http://schemas.openxmlformats.org/officeDocument/2006/relationships/hyperlink" Target="https://podminky.urs.cz/item/CS_URS_2022_02/722181222" TargetMode="External" /><Relationship Id="rId29" Type="http://schemas.openxmlformats.org/officeDocument/2006/relationships/hyperlink" Target="https://podminky.urs.cz/item/CS_URS_2022_02/722181245" TargetMode="External" /><Relationship Id="rId30" Type="http://schemas.openxmlformats.org/officeDocument/2006/relationships/hyperlink" Target="https://podminky.urs.cz/item/CS_URS_2022_02/722190401" TargetMode="External" /><Relationship Id="rId31" Type="http://schemas.openxmlformats.org/officeDocument/2006/relationships/hyperlink" Target="https://podminky.urs.cz/item/CS_URS_2022_02/722190901" TargetMode="External" /><Relationship Id="rId32" Type="http://schemas.openxmlformats.org/officeDocument/2006/relationships/hyperlink" Target="https://podminky.urs.cz/item/CS_URS_2022_02/722240122" TargetMode="External" /><Relationship Id="rId33" Type="http://schemas.openxmlformats.org/officeDocument/2006/relationships/hyperlink" Target="https://podminky.urs.cz/item/CS_URS_2022_02/722290226" TargetMode="External" /><Relationship Id="rId34" Type="http://schemas.openxmlformats.org/officeDocument/2006/relationships/hyperlink" Target="https://podminky.urs.cz/item/CS_URS_2022_02/722290234" TargetMode="External" /><Relationship Id="rId35" Type="http://schemas.openxmlformats.org/officeDocument/2006/relationships/hyperlink" Target="https://podminky.urs.cz/item/CS_URS_2022_02/998722102" TargetMode="External" /><Relationship Id="rId36" Type="http://schemas.openxmlformats.org/officeDocument/2006/relationships/hyperlink" Target="https://podminky.urs.cz/item/CS_URS_2022_02/998722181" TargetMode="External" /><Relationship Id="rId37" Type="http://schemas.openxmlformats.org/officeDocument/2006/relationships/hyperlink" Target="https://podminky.urs.cz/item/CS_URS_2022_02/998722192" TargetMode="External" /><Relationship Id="rId38" Type="http://schemas.openxmlformats.org/officeDocument/2006/relationships/hyperlink" Target="https://podminky.urs.cz/item/CS_URS_2022_02/725119125" TargetMode="External" /><Relationship Id="rId39" Type="http://schemas.openxmlformats.org/officeDocument/2006/relationships/hyperlink" Target="https://podminky.urs.cz/item/CS_URS_2022_02/725211616" TargetMode="External" /><Relationship Id="rId40" Type="http://schemas.openxmlformats.org/officeDocument/2006/relationships/hyperlink" Target="https://podminky.urs.cz/item/CS_URS_2022_02/725829111" TargetMode="External" /><Relationship Id="rId41" Type="http://schemas.openxmlformats.org/officeDocument/2006/relationships/hyperlink" Target="https://podminky.urs.cz/item/CS_URS_2022_02/998725102" TargetMode="External" /><Relationship Id="rId42" Type="http://schemas.openxmlformats.org/officeDocument/2006/relationships/hyperlink" Target="https://podminky.urs.cz/item/CS_URS_2022_02/998725181" TargetMode="External" /><Relationship Id="rId43" Type="http://schemas.openxmlformats.org/officeDocument/2006/relationships/hyperlink" Target="https://podminky.urs.cz/item/CS_URS_2022_02/998725192" TargetMode="External" /><Relationship Id="rId44" Type="http://schemas.openxmlformats.org/officeDocument/2006/relationships/hyperlink" Target="https://podminky.urs.cz/item/CS_URS_2022_02/726131204" TargetMode="External" /><Relationship Id="rId45" Type="http://schemas.openxmlformats.org/officeDocument/2006/relationships/hyperlink" Target="https://podminky.urs.cz/item/CS_URS_2022_02/726191001" TargetMode="External" /><Relationship Id="rId46" Type="http://schemas.openxmlformats.org/officeDocument/2006/relationships/hyperlink" Target="https://podminky.urs.cz/item/CS_URS_2022_02/998726112" TargetMode="External" /><Relationship Id="rId47" Type="http://schemas.openxmlformats.org/officeDocument/2006/relationships/hyperlink" Target="https://podminky.urs.cz/item/CS_URS_2022_02/998726181" TargetMode="External" /><Relationship Id="rId48" Type="http://schemas.openxmlformats.org/officeDocument/2006/relationships/hyperlink" Target="https://podminky.urs.cz/item/CS_URS_2022_02/998726192" TargetMode="External" /><Relationship Id="rId49" Type="http://schemas.openxmlformats.org/officeDocument/2006/relationships/hyperlink" Target="https://podminky.urs.cz/item/CS_URS_2022_02/733191925" TargetMode="External" /><Relationship Id="rId50" Type="http://schemas.openxmlformats.org/officeDocument/2006/relationships/hyperlink" Target="https://podminky.urs.cz/item/CS_URS_2022_02/733221102" TargetMode="External" /><Relationship Id="rId51" Type="http://schemas.openxmlformats.org/officeDocument/2006/relationships/hyperlink" Target="https://podminky.urs.cz/item/CS_URS_2022_02/733224222" TargetMode="External" /><Relationship Id="rId52" Type="http://schemas.openxmlformats.org/officeDocument/2006/relationships/hyperlink" Target="https://podminky.urs.cz/item/CS_URS_2022_02/733291101" TargetMode="External" /><Relationship Id="rId53" Type="http://schemas.openxmlformats.org/officeDocument/2006/relationships/hyperlink" Target="https://podminky.urs.cz/item/CS_URS_2022_02/733811211" TargetMode="External" /><Relationship Id="rId54" Type="http://schemas.openxmlformats.org/officeDocument/2006/relationships/hyperlink" Target="https://podminky.urs.cz/item/CS_URS_2022_02/998733102" TargetMode="External" /><Relationship Id="rId55" Type="http://schemas.openxmlformats.org/officeDocument/2006/relationships/hyperlink" Target="https://podminky.urs.cz/item/CS_URS_2022_02/998733181" TargetMode="External" /><Relationship Id="rId56" Type="http://schemas.openxmlformats.org/officeDocument/2006/relationships/hyperlink" Target="https://podminky.urs.cz/item/CS_URS_2022_02/998733193" TargetMode="External" /><Relationship Id="rId57" Type="http://schemas.openxmlformats.org/officeDocument/2006/relationships/hyperlink" Target="https://podminky.urs.cz/item/CS_URS_2022_02/734221542" TargetMode="External" /><Relationship Id="rId58" Type="http://schemas.openxmlformats.org/officeDocument/2006/relationships/hyperlink" Target="https://podminky.urs.cz/item/CS_URS_2022_02/734261417" TargetMode="External" /><Relationship Id="rId59" Type="http://schemas.openxmlformats.org/officeDocument/2006/relationships/hyperlink" Target="https://podminky.urs.cz/item/CS_URS_2022_02/734292764" TargetMode="External" /><Relationship Id="rId60" Type="http://schemas.openxmlformats.org/officeDocument/2006/relationships/hyperlink" Target="https://podminky.urs.cz/item/CS_URS_2022_02/998734102" TargetMode="External" /><Relationship Id="rId61" Type="http://schemas.openxmlformats.org/officeDocument/2006/relationships/hyperlink" Target="https://podminky.urs.cz/item/CS_URS_2022_02/998734181" TargetMode="External" /><Relationship Id="rId62" Type="http://schemas.openxmlformats.org/officeDocument/2006/relationships/hyperlink" Target="https://podminky.urs.cz/item/CS_URS_2022_02/998734193" TargetMode="External" /><Relationship Id="rId63" Type="http://schemas.openxmlformats.org/officeDocument/2006/relationships/hyperlink" Target="https://podminky.urs.cz/item/CS_URS_2022_02/735151171" TargetMode="External" /><Relationship Id="rId64" Type="http://schemas.openxmlformats.org/officeDocument/2006/relationships/hyperlink" Target="https://podminky.urs.cz/item/CS_URS_2022_02/735221822" TargetMode="External" /><Relationship Id="rId65" Type="http://schemas.openxmlformats.org/officeDocument/2006/relationships/hyperlink" Target="https://podminky.urs.cz/item/CS_URS_2022_02/735291800" TargetMode="External" /><Relationship Id="rId66" Type="http://schemas.openxmlformats.org/officeDocument/2006/relationships/hyperlink" Target="https://podminky.urs.cz/item/CS_URS_2022_02/735494811" TargetMode="External" /><Relationship Id="rId67" Type="http://schemas.openxmlformats.org/officeDocument/2006/relationships/hyperlink" Target="https://podminky.urs.cz/item/CS_URS_2022_02/998735102" TargetMode="External" /><Relationship Id="rId68" Type="http://schemas.openxmlformats.org/officeDocument/2006/relationships/hyperlink" Target="https://podminky.urs.cz/item/CS_URS_2022_02/998735181" TargetMode="External" /><Relationship Id="rId69" Type="http://schemas.openxmlformats.org/officeDocument/2006/relationships/hyperlink" Target="https://podminky.urs.cz/item/CS_URS_2022_02/998735193" TargetMode="External" /><Relationship Id="rId70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997013213" TargetMode="External" /><Relationship Id="rId2" Type="http://schemas.openxmlformats.org/officeDocument/2006/relationships/hyperlink" Target="https://podminky.urs.cz/item/CS_URS_2022_02/997013219" TargetMode="External" /><Relationship Id="rId3" Type="http://schemas.openxmlformats.org/officeDocument/2006/relationships/hyperlink" Target="https://podminky.urs.cz/item/CS_URS_2022_02/997013501" TargetMode="External" /><Relationship Id="rId4" Type="http://schemas.openxmlformats.org/officeDocument/2006/relationships/hyperlink" Target="https://podminky.urs.cz/item/CS_URS_2022_02/997013509" TargetMode="External" /><Relationship Id="rId5" Type="http://schemas.openxmlformats.org/officeDocument/2006/relationships/hyperlink" Target="https://podminky.urs.cz/item/CS_URS_2022_02/997013631" TargetMode="External" /><Relationship Id="rId6" Type="http://schemas.openxmlformats.org/officeDocument/2006/relationships/hyperlink" Target="https://podminky.urs.cz/item/CS_URS_2022_02/971033231" TargetMode="External" /><Relationship Id="rId7" Type="http://schemas.openxmlformats.org/officeDocument/2006/relationships/hyperlink" Target="https://podminky.urs.cz/item/CS_URS_2022_02/971033331" TargetMode="External" /><Relationship Id="rId8" Type="http://schemas.openxmlformats.org/officeDocument/2006/relationships/hyperlink" Target="https://podminky.urs.cz/item/CS_URS_2022_02/971033431" TargetMode="External" /><Relationship Id="rId9" Type="http://schemas.openxmlformats.org/officeDocument/2006/relationships/hyperlink" Target="https://podminky.urs.cz/item/CS_URS_2022_02/971033521" TargetMode="External" /><Relationship Id="rId10" Type="http://schemas.openxmlformats.org/officeDocument/2006/relationships/hyperlink" Target="https://podminky.urs.cz/item/CS_URS_2022_02/974031132" TargetMode="External" /><Relationship Id="rId11" Type="http://schemas.openxmlformats.org/officeDocument/2006/relationships/hyperlink" Target="https://podminky.urs.cz/item/CS_URS_2022_02/974031133" TargetMode="External" /><Relationship Id="rId12" Type="http://schemas.openxmlformats.org/officeDocument/2006/relationships/hyperlink" Target="https://podminky.urs.cz/item/CS_URS_2022_02/974031142" TargetMode="External" /><Relationship Id="rId13" Type="http://schemas.openxmlformats.org/officeDocument/2006/relationships/hyperlink" Target="https://podminky.urs.cz/item/CS_URS_2022_02/974031154" TargetMode="External" /><Relationship Id="rId14" Type="http://schemas.openxmlformats.org/officeDocument/2006/relationships/hyperlink" Target="https://podminky.urs.cz/item/CS_URS_2022_02/721170975" TargetMode="External" /><Relationship Id="rId15" Type="http://schemas.openxmlformats.org/officeDocument/2006/relationships/hyperlink" Target="https://podminky.urs.cz/item/CS_URS_2022_02/721171905" TargetMode="External" /><Relationship Id="rId16" Type="http://schemas.openxmlformats.org/officeDocument/2006/relationships/hyperlink" Target="https://podminky.urs.cz/item/CS_URS_2022_02/721171915" TargetMode="External" /><Relationship Id="rId17" Type="http://schemas.openxmlformats.org/officeDocument/2006/relationships/hyperlink" Target="https://podminky.urs.cz/item/CS_URS_2022_02/721174042" TargetMode="External" /><Relationship Id="rId18" Type="http://schemas.openxmlformats.org/officeDocument/2006/relationships/hyperlink" Target="https://podminky.urs.cz/item/CS_URS_2022_02/721174043" TargetMode="External" /><Relationship Id="rId19" Type="http://schemas.openxmlformats.org/officeDocument/2006/relationships/hyperlink" Target="https://podminky.urs.cz/item/CS_URS_2022_02/721174045" TargetMode="External" /><Relationship Id="rId20" Type="http://schemas.openxmlformats.org/officeDocument/2006/relationships/hyperlink" Target="https://podminky.urs.cz/item/CS_URS_2022_02/721194104" TargetMode="External" /><Relationship Id="rId21" Type="http://schemas.openxmlformats.org/officeDocument/2006/relationships/hyperlink" Target="https://podminky.urs.cz/item/CS_URS_2022_02/721194105" TargetMode="External" /><Relationship Id="rId22" Type="http://schemas.openxmlformats.org/officeDocument/2006/relationships/hyperlink" Target="https://podminky.urs.cz/item/CS_URS_2022_02/721194109" TargetMode="External" /><Relationship Id="rId23" Type="http://schemas.openxmlformats.org/officeDocument/2006/relationships/hyperlink" Target="https://podminky.urs.cz/item/CS_URS_2022_02/721290111" TargetMode="External" /><Relationship Id="rId24" Type="http://schemas.openxmlformats.org/officeDocument/2006/relationships/hyperlink" Target="https://podminky.urs.cz/item/CS_URS_2022_02/721910912" TargetMode="External" /><Relationship Id="rId25" Type="http://schemas.openxmlformats.org/officeDocument/2006/relationships/hyperlink" Target="https://podminky.urs.cz/item/CS_URS_2022_02/998721102" TargetMode="External" /><Relationship Id="rId26" Type="http://schemas.openxmlformats.org/officeDocument/2006/relationships/hyperlink" Target="https://podminky.urs.cz/item/CS_URS_2022_02/998721181" TargetMode="External" /><Relationship Id="rId27" Type="http://schemas.openxmlformats.org/officeDocument/2006/relationships/hyperlink" Target="https://podminky.urs.cz/item/CS_URS_2022_02/998721192" TargetMode="External" /><Relationship Id="rId28" Type="http://schemas.openxmlformats.org/officeDocument/2006/relationships/hyperlink" Target="https://podminky.urs.cz/item/CS_URS_2022_02/722131914" TargetMode="External" /><Relationship Id="rId29" Type="http://schemas.openxmlformats.org/officeDocument/2006/relationships/hyperlink" Target="https://podminky.urs.cz/item/CS_URS_2022_02/722174022" TargetMode="External" /><Relationship Id="rId30" Type="http://schemas.openxmlformats.org/officeDocument/2006/relationships/hyperlink" Target="https://podminky.urs.cz/item/CS_URS_2022_02/722174023" TargetMode="External" /><Relationship Id="rId31" Type="http://schemas.openxmlformats.org/officeDocument/2006/relationships/hyperlink" Target="https://podminky.urs.cz/item/CS_URS_2022_02/722181221" TargetMode="External" /><Relationship Id="rId32" Type="http://schemas.openxmlformats.org/officeDocument/2006/relationships/hyperlink" Target="https://podminky.urs.cz/item/CS_URS_2022_02/722181222" TargetMode="External" /><Relationship Id="rId33" Type="http://schemas.openxmlformats.org/officeDocument/2006/relationships/hyperlink" Target="https://podminky.urs.cz/item/CS_URS_2022_02/722181223" TargetMode="External" /><Relationship Id="rId34" Type="http://schemas.openxmlformats.org/officeDocument/2006/relationships/hyperlink" Target="https://podminky.urs.cz/item/CS_URS_2022_02/722181245" TargetMode="External" /><Relationship Id="rId35" Type="http://schemas.openxmlformats.org/officeDocument/2006/relationships/hyperlink" Target="https://podminky.urs.cz/item/CS_URS_2022_02/722190401" TargetMode="External" /><Relationship Id="rId36" Type="http://schemas.openxmlformats.org/officeDocument/2006/relationships/hyperlink" Target="https://podminky.urs.cz/item/CS_URS_2022_02/722190901" TargetMode="External" /><Relationship Id="rId37" Type="http://schemas.openxmlformats.org/officeDocument/2006/relationships/hyperlink" Target="https://podminky.urs.cz/item/CS_URS_2022_02/722240122" TargetMode="External" /><Relationship Id="rId38" Type="http://schemas.openxmlformats.org/officeDocument/2006/relationships/hyperlink" Target="https://podminky.urs.cz/item/CS_URS_2022_02/722240123" TargetMode="External" /><Relationship Id="rId39" Type="http://schemas.openxmlformats.org/officeDocument/2006/relationships/hyperlink" Target="https://podminky.urs.cz/item/CS_URS_2022_02/722290226" TargetMode="External" /><Relationship Id="rId40" Type="http://schemas.openxmlformats.org/officeDocument/2006/relationships/hyperlink" Target="https://podminky.urs.cz/item/CS_URS_2022_02/722290234" TargetMode="External" /><Relationship Id="rId41" Type="http://schemas.openxmlformats.org/officeDocument/2006/relationships/hyperlink" Target="https://podminky.urs.cz/item/CS_URS_2022_02/998722102" TargetMode="External" /><Relationship Id="rId42" Type="http://schemas.openxmlformats.org/officeDocument/2006/relationships/hyperlink" Target="https://podminky.urs.cz/item/CS_URS_2022_02/998722181" TargetMode="External" /><Relationship Id="rId43" Type="http://schemas.openxmlformats.org/officeDocument/2006/relationships/hyperlink" Target="https://podminky.urs.cz/item/CS_URS_2022_02/998722192" TargetMode="External" /><Relationship Id="rId44" Type="http://schemas.openxmlformats.org/officeDocument/2006/relationships/hyperlink" Target="https://podminky.urs.cz/item/CS_URS_2022_02/725119125" TargetMode="External" /><Relationship Id="rId45" Type="http://schemas.openxmlformats.org/officeDocument/2006/relationships/hyperlink" Target="https://podminky.urs.cz/item/CS_URS_2022_02/725129102" TargetMode="External" /><Relationship Id="rId46" Type="http://schemas.openxmlformats.org/officeDocument/2006/relationships/hyperlink" Target="https://podminky.urs.cz/item/CS_URS_2022_02/725211616" TargetMode="External" /><Relationship Id="rId47" Type="http://schemas.openxmlformats.org/officeDocument/2006/relationships/hyperlink" Target="https://podminky.urs.cz/item/CS_URS_2022_02/725211681" TargetMode="External" /><Relationship Id="rId48" Type="http://schemas.openxmlformats.org/officeDocument/2006/relationships/hyperlink" Target="https://podminky.urs.cz/item/CS_URS_2022_02/725829111" TargetMode="External" /><Relationship Id="rId49" Type="http://schemas.openxmlformats.org/officeDocument/2006/relationships/hyperlink" Target="https://podminky.urs.cz/item/CS_URS_2022_02/998725102" TargetMode="External" /><Relationship Id="rId50" Type="http://schemas.openxmlformats.org/officeDocument/2006/relationships/hyperlink" Target="https://podminky.urs.cz/item/CS_URS_2022_02/998725181" TargetMode="External" /><Relationship Id="rId51" Type="http://schemas.openxmlformats.org/officeDocument/2006/relationships/hyperlink" Target="https://podminky.urs.cz/item/CS_URS_2022_02/998725192" TargetMode="External" /><Relationship Id="rId52" Type="http://schemas.openxmlformats.org/officeDocument/2006/relationships/hyperlink" Target="https://podminky.urs.cz/item/CS_URS_2022_02/726131204" TargetMode="External" /><Relationship Id="rId53" Type="http://schemas.openxmlformats.org/officeDocument/2006/relationships/hyperlink" Target="https://podminky.urs.cz/item/CS_URS_2022_02/726191001" TargetMode="External" /><Relationship Id="rId54" Type="http://schemas.openxmlformats.org/officeDocument/2006/relationships/hyperlink" Target="https://podminky.urs.cz/item/CS_URS_2022_02/998726112" TargetMode="External" /><Relationship Id="rId55" Type="http://schemas.openxmlformats.org/officeDocument/2006/relationships/hyperlink" Target="https://podminky.urs.cz/item/CS_URS_2022_02/998726181" TargetMode="External" /><Relationship Id="rId56" Type="http://schemas.openxmlformats.org/officeDocument/2006/relationships/hyperlink" Target="https://podminky.urs.cz/item/CS_URS_2022_02/998726192" TargetMode="External" /><Relationship Id="rId57" Type="http://schemas.openxmlformats.org/officeDocument/2006/relationships/hyperlink" Target="https://podminky.urs.cz/item/CS_URS_2022_02/733191925" TargetMode="External" /><Relationship Id="rId58" Type="http://schemas.openxmlformats.org/officeDocument/2006/relationships/hyperlink" Target="https://podminky.urs.cz/item/CS_URS_2022_02/733221102" TargetMode="External" /><Relationship Id="rId59" Type="http://schemas.openxmlformats.org/officeDocument/2006/relationships/hyperlink" Target="https://podminky.urs.cz/item/CS_URS_2022_02/733224222" TargetMode="External" /><Relationship Id="rId60" Type="http://schemas.openxmlformats.org/officeDocument/2006/relationships/hyperlink" Target="https://podminky.urs.cz/item/CS_URS_2022_02/733291101" TargetMode="External" /><Relationship Id="rId61" Type="http://schemas.openxmlformats.org/officeDocument/2006/relationships/hyperlink" Target="https://podminky.urs.cz/item/CS_URS_2022_02/733811211" TargetMode="External" /><Relationship Id="rId62" Type="http://schemas.openxmlformats.org/officeDocument/2006/relationships/hyperlink" Target="https://podminky.urs.cz/item/CS_URS_2022_02/998733102" TargetMode="External" /><Relationship Id="rId63" Type="http://schemas.openxmlformats.org/officeDocument/2006/relationships/hyperlink" Target="https://podminky.urs.cz/item/CS_URS_2022_02/998733181" TargetMode="External" /><Relationship Id="rId64" Type="http://schemas.openxmlformats.org/officeDocument/2006/relationships/hyperlink" Target="https://podminky.urs.cz/item/CS_URS_2022_02/998733193" TargetMode="External" /><Relationship Id="rId65" Type="http://schemas.openxmlformats.org/officeDocument/2006/relationships/hyperlink" Target="https://podminky.urs.cz/item/CS_URS_2022_02/734221542" TargetMode="External" /><Relationship Id="rId66" Type="http://schemas.openxmlformats.org/officeDocument/2006/relationships/hyperlink" Target="https://podminky.urs.cz/item/CS_URS_2022_02/734261417" TargetMode="External" /><Relationship Id="rId67" Type="http://schemas.openxmlformats.org/officeDocument/2006/relationships/hyperlink" Target="https://podminky.urs.cz/item/CS_URS_2022_02/734292764" TargetMode="External" /><Relationship Id="rId68" Type="http://schemas.openxmlformats.org/officeDocument/2006/relationships/hyperlink" Target="https://podminky.urs.cz/item/CS_URS_2022_02/998734102" TargetMode="External" /><Relationship Id="rId69" Type="http://schemas.openxmlformats.org/officeDocument/2006/relationships/hyperlink" Target="https://podminky.urs.cz/item/CS_URS_2022_02/998734181" TargetMode="External" /><Relationship Id="rId70" Type="http://schemas.openxmlformats.org/officeDocument/2006/relationships/hyperlink" Target="https://podminky.urs.cz/item/CS_URS_2022_02/998734193" TargetMode="External" /><Relationship Id="rId71" Type="http://schemas.openxmlformats.org/officeDocument/2006/relationships/hyperlink" Target="https://podminky.urs.cz/item/CS_URS_2022_02/735151171" TargetMode="External" /><Relationship Id="rId72" Type="http://schemas.openxmlformats.org/officeDocument/2006/relationships/hyperlink" Target="https://podminky.urs.cz/item/CS_URS_2022_02/735221822" TargetMode="External" /><Relationship Id="rId73" Type="http://schemas.openxmlformats.org/officeDocument/2006/relationships/hyperlink" Target="https://podminky.urs.cz/item/CS_URS_2022_02/735291800" TargetMode="External" /><Relationship Id="rId74" Type="http://schemas.openxmlformats.org/officeDocument/2006/relationships/hyperlink" Target="https://podminky.urs.cz/item/CS_URS_2022_02/735494811" TargetMode="External" /><Relationship Id="rId75" Type="http://schemas.openxmlformats.org/officeDocument/2006/relationships/hyperlink" Target="https://podminky.urs.cz/item/CS_URS_2022_02/998735102" TargetMode="External" /><Relationship Id="rId76" Type="http://schemas.openxmlformats.org/officeDocument/2006/relationships/hyperlink" Target="https://podminky.urs.cz/item/CS_URS_2022_02/998735181" TargetMode="External" /><Relationship Id="rId77" Type="http://schemas.openxmlformats.org/officeDocument/2006/relationships/hyperlink" Target="https://podminky.urs.cz/item/CS_URS_2022_02/998735193" TargetMode="External" /><Relationship Id="rId78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997013213" TargetMode="External" /><Relationship Id="rId2" Type="http://schemas.openxmlformats.org/officeDocument/2006/relationships/hyperlink" Target="https://podminky.urs.cz/item/CS_URS_2022_02/997013219" TargetMode="External" /><Relationship Id="rId3" Type="http://schemas.openxmlformats.org/officeDocument/2006/relationships/hyperlink" Target="https://podminky.urs.cz/item/CS_URS_2022_02/997013501" TargetMode="External" /><Relationship Id="rId4" Type="http://schemas.openxmlformats.org/officeDocument/2006/relationships/hyperlink" Target="https://podminky.urs.cz/item/CS_URS_2022_02/997013509" TargetMode="External" /><Relationship Id="rId5" Type="http://schemas.openxmlformats.org/officeDocument/2006/relationships/hyperlink" Target="https://podminky.urs.cz/item/CS_URS_2022_02/997013631" TargetMode="External" /><Relationship Id="rId6" Type="http://schemas.openxmlformats.org/officeDocument/2006/relationships/hyperlink" Target="https://podminky.urs.cz/item/CS_URS_2022_02/971033231" TargetMode="External" /><Relationship Id="rId7" Type="http://schemas.openxmlformats.org/officeDocument/2006/relationships/hyperlink" Target="https://podminky.urs.cz/item/CS_URS_2022_02/971033331" TargetMode="External" /><Relationship Id="rId8" Type="http://schemas.openxmlformats.org/officeDocument/2006/relationships/hyperlink" Target="https://podminky.urs.cz/item/CS_URS_2022_02/971033431" TargetMode="External" /><Relationship Id="rId9" Type="http://schemas.openxmlformats.org/officeDocument/2006/relationships/hyperlink" Target="https://podminky.urs.cz/item/CS_URS_2022_02/971033521" TargetMode="External" /><Relationship Id="rId10" Type="http://schemas.openxmlformats.org/officeDocument/2006/relationships/hyperlink" Target="https://podminky.urs.cz/item/CS_URS_2022_02/974031133" TargetMode="External" /><Relationship Id="rId11" Type="http://schemas.openxmlformats.org/officeDocument/2006/relationships/hyperlink" Target="https://podminky.urs.cz/item/CS_URS_2022_02/974031142" TargetMode="External" /><Relationship Id="rId12" Type="http://schemas.openxmlformats.org/officeDocument/2006/relationships/hyperlink" Target="https://podminky.urs.cz/item/CS_URS_2022_02/974031154" TargetMode="External" /><Relationship Id="rId13" Type="http://schemas.openxmlformats.org/officeDocument/2006/relationships/hyperlink" Target="https://podminky.urs.cz/item/CS_URS_2022_02/721170975" TargetMode="External" /><Relationship Id="rId14" Type="http://schemas.openxmlformats.org/officeDocument/2006/relationships/hyperlink" Target="https://podminky.urs.cz/item/CS_URS_2022_02/721171905" TargetMode="External" /><Relationship Id="rId15" Type="http://schemas.openxmlformats.org/officeDocument/2006/relationships/hyperlink" Target="https://podminky.urs.cz/item/CS_URS_2022_02/721171915" TargetMode="External" /><Relationship Id="rId16" Type="http://schemas.openxmlformats.org/officeDocument/2006/relationships/hyperlink" Target="https://podminky.urs.cz/item/CS_URS_2022_02/721174042" TargetMode="External" /><Relationship Id="rId17" Type="http://schemas.openxmlformats.org/officeDocument/2006/relationships/hyperlink" Target="https://podminky.urs.cz/item/CS_URS_2022_02/721174045" TargetMode="External" /><Relationship Id="rId18" Type="http://schemas.openxmlformats.org/officeDocument/2006/relationships/hyperlink" Target="https://podminky.urs.cz/item/CS_URS_2022_02/721194104" TargetMode="External" /><Relationship Id="rId19" Type="http://schemas.openxmlformats.org/officeDocument/2006/relationships/hyperlink" Target="https://podminky.urs.cz/item/CS_URS_2022_02/721194109" TargetMode="External" /><Relationship Id="rId20" Type="http://schemas.openxmlformats.org/officeDocument/2006/relationships/hyperlink" Target="https://podminky.urs.cz/item/CS_URS_2022_02/721290111" TargetMode="External" /><Relationship Id="rId21" Type="http://schemas.openxmlformats.org/officeDocument/2006/relationships/hyperlink" Target="https://podminky.urs.cz/item/CS_URS_2022_02/721910912" TargetMode="External" /><Relationship Id="rId22" Type="http://schemas.openxmlformats.org/officeDocument/2006/relationships/hyperlink" Target="https://podminky.urs.cz/item/CS_URS_2022_02/998721102" TargetMode="External" /><Relationship Id="rId23" Type="http://schemas.openxmlformats.org/officeDocument/2006/relationships/hyperlink" Target="https://podminky.urs.cz/item/CS_URS_2022_02/998721181" TargetMode="External" /><Relationship Id="rId24" Type="http://schemas.openxmlformats.org/officeDocument/2006/relationships/hyperlink" Target="https://podminky.urs.cz/item/CS_URS_2022_02/998721192" TargetMode="External" /><Relationship Id="rId25" Type="http://schemas.openxmlformats.org/officeDocument/2006/relationships/hyperlink" Target="https://podminky.urs.cz/item/CS_URS_2022_02/722131914" TargetMode="External" /><Relationship Id="rId26" Type="http://schemas.openxmlformats.org/officeDocument/2006/relationships/hyperlink" Target="https://podminky.urs.cz/item/CS_URS_2022_02/722174022" TargetMode="External" /><Relationship Id="rId27" Type="http://schemas.openxmlformats.org/officeDocument/2006/relationships/hyperlink" Target="https://podminky.urs.cz/item/CS_URS_2022_02/722181221" TargetMode="External" /><Relationship Id="rId28" Type="http://schemas.openxmlformats.org/officeDocument/2006/relationships/hyperlink" Target="https://podminky.urs.cz/item/CS_URS_2022_02/722181222" TargetMode="External" /><Relationship Id="rId29" Type="http://schemas.openxmlformats.org/officeDocument/2006/relationships/hyperlink" Target="https://podminky.urs.cz/item/CS_URS_2022_02/722181245" TargetMode="External" /><Relationship Id="rId30" Type="http://schemas.openxmlformats.org/officeDocument/2006/relationships/hyperlink" Target="https://podminky.urs.cz/item/CS_URS_2022_02/722190401" TargetMode="External" /><Relationship Id="rId31" Type="http://schemas.openxmlformats.org/officeDocument/2006/relationships/hyperlink" Target="https://podminky.urs.cz/item/CS_URS_2022_02/722190901" TargetMode="External" /><Relationship Id="rId32" Type="http://schemas.openxmlformats.org/officeDocument/2006/relationships/hyperlink" Target="https://podminky.urs.cz/item/CS_URS_2022_02/722240122" TargetMode="External" /><Relationship Id="rId33" Type="http://schemas.openxmlformats.org/officeDocument/2006/relationships/hyperlink" Target="https://podminky.urs.cz/item/CS_URS_2022_02/722290226" TargetMode="External" /><Relationship Id="rId34" Type="http://schemas.openxmlformats.org/officeDocument/2006/relationships/hyperlink" Target="https://podminky.urs.cz/item/CS_URS_2022_02/722290234" TargetMode="External" /><Relationship Id="rId35" Type="http://schemas.openxmlformats.org/officeDocument/2006/relationships/hyperlink" Target="https://podminky.urs.cz/item/CS_URS_2022_02/998722102" TargetMode="External" /><Relationship Id="rId36" Type="http://schemas.openxmlformats.org/officeDocument/2006/relationships/hyperlink" Target="https://podminky.urs.cz/item/CS_URS_2022_02/998722181" TargetMode="External" /><Relationship Id="rId37" Type="http://schemas.openxmlformats.org/officeDocument/2006/relationships/hyperlink" Target="https://podminky.urs.cz/item/CS_URS_2022_02/998722192" TargetMode="External" /><Relationship Id="rId38" Type="http://schemas.openxmlformats.org/officeDocument/2006/relationships/hyperlink" Target="https://podminky.urs.cz/item/CS_URS_2022_02/725119125" TargetMode="External" /><Relationship Id="rId39" Type="http://schemas.openxmlformats.org/officeDocument/2006/relationships/hyperlink" Target="https://podminky.urs.cz/item/CS_URS_2022_02/725211616" TargetMode="External" /><Relationship Id="rId40" Type="http://schemas.openxmlformats.org/officeDocument/2006/relationships/hyperlink" Target="https://podminky.urs.cz/item/CS_URS_2022_02/725829111" TargetMode="External" /><Relationship Id="rId41" Type="http://schemas.openxmlformats.org/officeDocument/2006/relationships/hyperlink" Target="https://podminky.urs.cz/item/CS_URS_2022_02/998725102" TargetMode="External" /><Relationship Id="rId42" Type="http://schemas.openxmlformats.org/officeDocument/2006/relationships/hyperlink" Target="https://podminky.urs.cz/item/CS_URS_2022_02/998725181" TargetMode="External" /><Relationship Id="rId43" Type="http://schemas.openxmlformats.org/officeDocument/2006/relationships/hyperlink" Target="https://podminky.urs.cz/item/CS_URS_2022_02/998725192" TargetMode="External" /><Relationship Id="rId44" Type="http://schemas.openxmlformats.org/officeDocument/2006/relationships/hyperlink" Target="https://podminky.urs.cz/item/CS_URS_2022_02/726131204" TargetMode="External" /><Relationship Id="rId45" Type="http://schemas.openxmlformats.org/officeDocument/2006/relationships/hyperlink" Target="https://podminky.urs.cz/item/CS_URS_2022_02/726191001" TargetMode="External" /><Relationship Id="rId46" Type="http://schemas.openxmlformats.org/officeDocument/2006/relationships/hyperlink" Target="https://podminky.urs.cz/item/CS_URS_2022_02/998726112" TargetMode="External" /><Relationship Id="rId47" Type="http://schemas.openxmlformats.org/officeDocument/2006/relationships/hyperlink" Target="https://podminky.urs.cz/item/CS_URS_2022_02/998726181" TargetMode="External" /><Relationship Id="rId48" Type="http://schemas.openxmlformats.org/officeDocument/2006/relationships/hyperlink" Target="https://podminky.urs.cz/item/CS_URS_2022_02/998726192" TargetMode="External" /><Relationship Id="rId49" Type="http://schemas.openxmlformats.org/officeDocument/2006/relationships/hyperlink" Target="https://podminky.urs.cz/item/CS_URS_2022_02/733191925" TargetMode="External" /><Relationship Id="rId50" Type="http://schemas.openxmlformats.org/officeDocument/2006/relationships/hyperlink" Target="https://podminky.urs.cz/item/CS_URS_2022_02/733221102" TargetMode="External" /><Relationship Id="rId51" Type="http://schemas.openxmlformats.org/officeDocument/2006/relationships/hyperlink" Target="https://podminky.urs.cz/item/CS_URS_2022_02/733224222" TargetMode="External" /><Relationship Id="rId52" Type="http://schemas.openxmlformats.org/officeDocument/2006/relationships/hyperlink" Target="https://podminky.urs.cz/item/CS_URS_2022_02/733291101" TargetMode="External" /><Relationship Id="rId53" Type="http://schemas.openxmlformats.org/officeDocument/2006/relationships/hyperlink" Target="https://podminky.urs.cz/item/CS_URS_2022_02/733811211" TargetMode="External" /><Relationship Id="rId54" Type="http://schemas.openxmlformats.org/officeDocument/2006/relationships/hyperlink" Target="https://podminky.urs.cz/item/CS_URS_2022_02/998733102" TargetMode="External" /><Relationship Id="rId55" Type="http://schemas.openxmlformats.org/officeDocument/2006/relationships/hyperlink" Target="https://podminky.urs.cz/item/CS_URS_2022_02/998733181" TargetMode="External" /><Relationship Id="rId56" Type="http://schemas.openxmlformats.org/officeDocument/2006/relationships/hyperlink" Target="https://podminky.urs.cz/item/CS_URS_2022_02/998733193" TargetMode="External" /><Relationship Id="rId57" Type="http://schemas.openxmlformats.org/officeDocument/2006/relationships/hyperlink" Target="https://podminky.urs.cz/item/CS_URS_2022_02/734221542" TargetMode="External" /><Relationship Id="rId58" Type="http://schemas.openxmlformats.org/officeDocument/2006/relationships/hyperlink" Target="https://podminky.urs.cz/item/CS_URS_2022_02/734261417" TargetMode="External" /><Relationship Id="rId59" Type="http://schemas.openxmlformats.org/officeDocument/2006/relationships/hyperlink" Target="https://podminky.urs.cz/item/CS_URS_2022_02/734292764" TargetMode="External" /><Relationship Id="rId60" Type="http://schemas.openxmlformats.org/officeDocument/2006/relationships/hyperlink" Target="https://podminky.urs.cz/item/CS_URS_2022_02/998734102" TargetMode="External" /><Relationship Id="rId61" Type="http://schemas.openxmlformats.org/officeDocument/2006/relationships/hyperlink" Target="https://podminky.urs.cz/item/CS_URS_2022_02/998734181" TargetMode="External" /><Relationship Id="rId62" Type="http://schemas.openxmlformats.org/officeDocument/2006/relationships/hyperlink" Target="https://podminky.urs.cz/item/CS_URS_2022_02/998734193" TargetMode="External" /><Relationship Id="rId63" Type="http://schemas.openxmlformats.org/officeDocument/2006/relationships/hyperlink" Target="https://podminky.urs.cz/item/CS_URS_2022_02/735151171" TargetMode="External" /><Relationship Id="rId64" Type="http://schemas.openxmlformats.org/officeDocument/2006/relationships/hyperlink" Target="https://podminky.urs.cz/item/CS_URS_2022_02/735221822" TargetMode="External" /><Relationship Id="rId65" Type="http://schemas.openxmlformats.org/officeDocument/2006/relationships/hyperlink" Target="https://podminky.urs.cz/item/CS_URS_2022_02/735291800" TargetMode="External" /><Relationship Id="rId66" Type="http://schemas.openxmlformats.org/officeDocument/2006/relationships/hyperlink" Target="https://podminky.urs.cz/item/CS_URS_2022_02/735494811" TargetMode="External" /><Relationship Id="rId67" Type="http://schemas.openxmlformats.org/officeDocument/2006/relationships/hyperlink" Target="https://podminky.urs.cz/item/CS_URS_2022_02/998735102" TargetMode="External" /><Relationship Id="rId68" Type="http://schemas.openxmlformats.org/officeDocument/2006/relationships/hyperlink" Target="https://podminky.urs.cz/item/CS_URS_2022_02/998735181" TargetMode="External" /><Relationship Id="rId69" Type="http://schemas.openxmlformats.org/officeDocument/2006/relationships/hyperlink" Target="https://podminky.urs.cz/item/CS_URS_2022_02/998735193" TargetMode="External" /><Relationship Id="rId70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997013213" TargetMode="External" /><Relationship Id="rId2" Type="http://schemas.openxmlformats.org/officeDocument/2006/relationships/hyperlink" Target="https://podminky.urs.cz/item/CS_URS_2022_02/997013219" TargetMode="External" /><Relationship Id="rId3" Type="http://schemas.openxmlformats.org/officeDocument/2006/relationships/hyperlink" Target="https://podminky.urs.cz/item/CS_URS_2022_02/997013501" TargetMode="External" /><Relationship Id="rId4" Type="http://schemas.openxmlformats.org/officeDocument/2006/relationships/hyperlink" Target="https://podminky.urs.cz/item/CS_URS_2022_02/997013509" TargetMode="External" /><Relationship Id="rId5" Type="http://schemas.openxmlformats.org/officeDocument/2006/relationships/hyperlink" Target="https://podminky.urs.cz/item/CS_URS_2022_02/997013631" TargetMode="External" /><Relationship Id="rId6" Type="http://schemas.openxmlformats.org/officeDocument/2006/relationships/hyperlink" Target="https://podminky.urs.cz/item/CS_URS_2022_02/971033231" TargetMode="External" /><Relationship Id="rId7" Type="http://schemas.openxmlformats.org/officeDocument/2006/relationships/hyperlink" Target="https://podminky.urs.cz/item/CS_URS_2022_02/971033331" TargetMode="External" /><Relationship Id="rId8" Type="http://schemas.openxmlformats.org/officeDocument/2006/relationships/hyperlink" Target="https://podminky.urs.cz/item/CS_URS_2022_02/971033431" TargetMode="External" /><Relationship Id="rId9" Type="http://schemas.openxmlformats.org/officeDocument/2006/relationships/hyperlink" Target="https://podminky.urs.cz/item/CS_URS_2022_02/971033521" TargetMode="External" /><Relationship Id="rId10" Type="http://schemas.openxmlformats.org/officeDocument/2006/relationships/hyperlink" Target="https://podminky.urs.cz/item/CS_URS_2022_02/974031132" TargetMode="External" /><Relationship Id="rId11" Type="http://schemas.openxmlformats.org/officeDocument/2006/relationships/hyperlink" Target="https://podminky.urs.cz/item/CS_URS_2022_02/974031133" TargetMode="External" /><Relationship Id="rId12" Type="http://schemas.openxmlformats.org/officeDocument/2006/relationships/hyperlink" Target="https://podminky.urs.cz/item/CS_URS_2022_02/974031142" TargetMode="External" /><Relationship Id="rId13" Type="http://schemas.openxmlformats.org/officeDocument/2006/relationships/hyperlink" Target="https://podminky.urs.cz/item/CS_URS_2022_02/974031154" TargetMode="External" /><Relationship Id="rId14" Type="http://schemas.openxmlformats.org/officeDocument/2006/relationships/hyperlink" Target="https://podminky.urs.cz/item/CS_URS_2022_02/721170975" TargetMode="External" /><Relationship Id="rId15" Type="http://schemas.openxmlformats.org/officeDocument/2006/relationships/hyperlink" Target="https://podminky.urs.cz/item/CS_URS_2022_02/721171905" TargetMode="External" /><Relationship Id="rId16" Type="http://schemas.openxmlformats.org/officeDocument/2006/relationships/hyperlink" Target="https://podminky.urs.cz/item/CS_URS_2022_02/721171915" TargetMode="External" /><Relationship Id="rId17" Type="http://schemas.openxmlformats.org/officeDocument/2006/relationships/hyperlink" Target="https://podminky.urs.cz/item/CS_URS_2022_02/721174042" TargetMode="External" /><Relationship Id="rId18" Type="http://schemas.openxmlformats.org/officeDocument/2006/relationships/hyperlink" Target="https://podminky.urs.cz/item/CS_URS_2022_02/721174043" TargetMode="External" /><Relationship Id="rId19" Type="http://schemas.openxmlformats.org/officeDocument/2006/relationships/hyperlink" Target="https://podminky.urs.cz/item/CS_URS_2022_02/721174045" TargetMode="External" /><Relationship Id="rId20" Type="http://schemas.openxmlformats.org/officeDocument/2006/relationships/hyperlink" Target="https://podminky.urs.cz/item/CS_URS_2022_02/721194104" TargetMode="External" /><Relationship Id="rId21" Type="http://schemas.openxmlformats.org/officeDocument/2006/relationships/hyperlink" Target="https://podminky.urs.cz/item/CS_URS_2022_02/721194105" TargetMode="External" /><Relationship Id="rId22" Type="http://schemas.openxmlformats.org/officeDocument/2006/relationships/hyperlink" Target="https://podminky.urs.cz/item/CS_URS_2022_02/721194109" TargetMode="External" /><Relationship Id="rId23" Type="http://schemas.openxmlformats.org/officeDocument/2006/relationships/hyperlink" Target="https://podminky.urs.cz/item/CS_URS_2022_02/721290111" TargetMode="External" /><Relationship Id="rId24" Type="http://schemas.openxmlformats.org/officeDocument/2006/relationships/hyperlink" Target="https://podminky.urs.cz/item/CS_URS_2022_02/721910912" TargetMode="External" /><Relationship Id="rId25" Type="http://schemas.openxmlformats.org/officeDocument/2006/relationships/hyperlink" Target="https://podminky.urs.cz/item/CS_URS_2022_02/998721102" TargetMode="External" /><Relationship Id="rId26" Type="http://schemas.openxmlformats.org/officeDocument/2006/relationships/hyperlink" Target="https://podminky.urs.cz/item/CS_URS_2022_02/998721181" TargetMode="External" /><Relationship Id="rId27" Type="http://schemas.openxmlformats.org/officeDocument/2006/relationships/hyperlink" Target="https://podminky.urs.cz/item/CS_URS_2022_02/998721192" TargetMode="External" /><Relationship Id="rId28" Type="http://schemas.openxmlformats.org/officeDocument/2006/relationships/hyperlink" Target="https://podminky.urs.cz/item/CS_URS_2022_02/722131914" TargetMode="External" /><Relationship Id="rId29" Type="http://schemas.openxmlformats.org/officeDocument/2006/relationships/hyperlink" Target="https://podminky.urs.cz/item/CS_URS_2022_02/722174022" TargetMode="External" /><Relationship Id="rId30" Type="http://schemas.openxmlformats.org/officeDocument/2006/relationships/hyperlink" Target="https://podminky.urs.cz/item/CS_URS_2022_02/722174023" TargetMode="External" /><Relationship Id="rId31" Type="http://schemas.openxmlformats.org/officeDocument/2006/relationships/hyperlink" Target="https://podminky.urs.cz/item/CS_URS_2022_02/722181221" TargetMode="External" /><Relationship Id="rId32" Type="http://schemas.openxmlformats.org/officeDocument/2006/relationships/hyperlink" Target="https://podminky.urs.cz/item/CS_URS_2022_02/722181222" TargetMode="External" /><Relationship Id="rId33" Type="http://schemas.openxmlformats.org/officeDocument/2006/relationships/hyperlink" Target="https://podminky.urs.cz/item/CS_URS_2022_02/722181223" TargetMode="External" /><Relationship Id="rId34" Type="http://schemas.openxmlformats.org/officeDocument/2006/relationships/hyperlink" Target="https://podminky.urs.cz/item/CS_URS_2022_02/722181245" TargetMode="External" /><Relationship Id="rId35" Type="http://schemas.openxmlformats.org/officeDocument/2006/relationships/hyperlink" Target="https://podminky.urs.cz/item/CS_URS_2022_02/722190401" TargetMode="External" /><Relationship Id="rId36" Type="http://schemas.openxmlformats.org/officeDocument/2006/relationships/hyperlink" Target="https://podminky.urs.cz/item/CS_URS_2022_02/722190901" TargetMode="External" /><Relationship Id="rId37" Type="http://schemas.openxmlformats.org/officeDocument/2006/relationships/hyperlink" Target="https://podminky.urs.cz/item/CS_URS_2022_02/722240122" TargetMode="External" /><Relationship Id="rId38" Type="http://schemas.openxmlformats.org/officeDocument/2006/relationships/hyperlink" Target="https://podminky.urs.cz/item/CS_URS_2022_02/722240123" TargetMode="External" /><Relationship Id="rId39" Type="http://schemas.openxmlformats.org/officeDocument/2006/relationships/hyperlink" Target="https://podminky.urs.cz/item/CS_URS_2022_02/722290226" TargetMode="External" /><Relationship Id="rId40" Type="http://schemas.openxmlformats.org/officeDocument/2006/relationships/hyperlink" Target="https://podminky.urs.cz/item/CS_URS_2022_02/722290234" TargetMode="External" /><Relationship Id="rId41" Type="http://schemas.openxmlformats.org/officeDocument/2006/relationships/hyperlink" Target="https://podminky.urs.cz/item/CS_URS_2022_02/998722102" TargetMode="External" /><Relationship Id="rId42" Type="http://schemas.openxmlformats.org/officeDocument/2006/relationships/hyperlink" Target="https://podminky.urs.cz/item/CS_URS_2022_02/998722181" TargetMode="External" /><Relationship Id="rId43" Type="http://schemas.openxmlformats.org/officeDocument/2006/relationships/hyperlink" Target="https://podminky.urs.cz/item/CS_URS_2022_02/998722192" TargetMode="External" /><Relationship Id="rId44" Type="http://schemas.openxmlformats.org/officeDocument/2006/relationships/hyperlink" Target="https://podminky.urs.cz/item/CS_URS_2022_02/725119125" TargetMode="External" /><Relationship Id="rId45" Type="http://schemas.openxmlformats.org/officeDocument/2006/relationships/hyperlink" Target="https://podminky.urs.cz/item/CS_URS_2022_02/725129102" TargetMode="External" /><Relationship Id="rId46" Type="http://schemas.openxmlformats.org/officeDocument/2006/relationships/hyperlink" Target="https://podminky.urs.cz/item/CS_URS_2022_02/725211616" TargetMode="External" /><Relationship Id="rId47" Type="http://schemas.openxmlformats.org/officeDocument/2006/relationships/hyperlink" Target="https://podminky.urs.cz/item/CS_URS_2022_02/725211681" TargetMode="External" /><Relationship Id="rId48" Type="http://schemas.openxmlformats.org/officeDocument/2006/relationships/hyperlink" Target="https://podminky.urs.cz/item/CS_URS_2022_02/725829111" TargetMode="External" /><Relationship Id="rId49" Type="http://schemas.openxmlformats.org/officeDocument/2006/relationships/hyperlink" Target="https://podminky.urs.cz/item/CS_URS_2022_02/998725102" TargetMode="External" /><Relationship Id="rId50" Type="http://schemas.openxmlformats.org/officeDocument/2006/relationships/hyperlink" Target="https://podminky.urs.cz/item/CS_URS_2022_02/998725181" TargetMode="External" /><Relationship Id="rId51" Type="http://schemas.openxmlformats.org/officeDocument/2006/relationships/hyperlink" Target="https://podminky.urs.cz/item/CS_URS_2022_02/998725192" TargetMode="External" /><Relationship Id="rId52" Type="http://schemas.openxmlformats.org/officeDocument/2006/relationships/hyperlink" Target="https://podminky.urs.cz/item/CS_URS_2022_02/733191925" TargetMode="External" /><Relationship Id="rId53" Type="http://schemas.openxmlformats.org/officeDocument/2006/relationships/hyperlink" Target="https://podminky.urs.cz/item/CS_URS_2022_02/733221102" TargetMode="External" /><Relationship Id="rId54" Type="http://schemas.openxmlformats.org/officeDocument/2006/relationships/hyperlink" Target="https://podminky.urs.cz/item/CS_URS_2022_02/733224222" TargetMode="External" /><Relationship Id="rId55" Type="http://schemas.openxmlformats.org/officeDocument/2006/relationships/hyperlink" Target="https://podminky.urs.cz/item/CS_URS_2022_02/733291101" TargetMode="External" /><Relationship Id="rId56" Type="http://schemas.openxmlformats.org/officeDocument/2006/relationships/hyperlink" Target="https://podminky.urs.cz/item/CS_URS_2022_02/733811211" TargetMode="External" /><Relationship Id="rId57" Type="http://schemas.openxmlformats.org/officeDocument/2006/relationships/hyperlink" Target="https://podminky.urs.cz/item/CS_URS_2022_02/998733102" TargetMode="External" /><Relationship Id="rId58" Type="http://schemas.openxmlformats.org/officeDocument/2006/relationships/hyperlink" Target="https://podminky.urs.cz/item/CS_URS_2022_02/998733181" TargetMode="External" /><Relationship Id="rId59" Type="http://schemas.openxmlformats.org/officeDocument/2006/relationships/hyperlink" Target="https://podminky.urs.cz/item/CS_URS_2022_02/998733193" TargetMode="External" /><Relationship Id="rId60" Type="http://schemas.openxmlformats.org/officeDocument/2006/relationships/hyperlink" Target="https://podminky.urs.cz/item/CS_URS_2022_02/734221542" TargetMode="External" /><Relationship Id="rId61" Type="http://schemas.openxmlformats.org/officeDocument/2006/relationships/hyperlink" Target="https://podminky.urs.cz/item/CS_URS_2022_02/734261417" TargetMode="External" /><Relationship Id="rId62" Type="http://schemas.openxmlformats.org/officeDocument/2006/relationships/hyperlink" Target="https://podminky.urs.cz/item/CS_URS_2022_02/734292764" TargetMode="External" /><Relationship Id="rId63" Type="http://schemas.openxmlformats.org/officeDocument/2006/relationships/hyperlink" Target="https://podminky.urs.cz/item/CS_URS_2022_02/998734102" TargetMode="External" /><Relationship Id="rId64" Type="http://schemas.openxmlformats.org/officeDocument/2006/relationships/hyperlink" Target="https://podminky.urs.cz/item/CS_URS_2022_02/998734181" TargetMode="External" /><Relationship Id="rId65" Type="http://schemas.openxmlformats.org/officeDocument/2006/relationships/hyperlink" Target="https://podminky.urs.cz/item/CS_URS_2022_02/998734193" TargetMode="External" /><Relationship Id="rId66" Type="http://schemas.openxmlformats.org/officeDocument/2006/relationships/hyperlink" Target="https://podminky.urs.cz/item/CS_URS_2022_02/735151171" TargetMode="External" /><Relationship Id="rId67" Type="http://schemas.openxmlformats.org/officeDocument/2006/relationships/hyperlink" Target="https://podminky.urs.cz/item/CS_URS_2022_02/735221822" TargetMode="External" /><Relationship Id="rId68" Type="http://schemas.openxmlformats.org/officeDocument/2006/relationships/hyperlink" Target="https://podminky.urs.cz/item/CS_URS_2022_02/735291800" TargetMode="External" /><Relationship Id="rId69" Type="http://schemas.openxmlformats.org/officeDocument/2006/relationships/hyperlink" Target="https://podminky.urs.cz/item/CS_URS_2022_02/735494811" TargetMode="External" /><Relationship Id="rId70" Type="http://schemas.openxmlformats.org/officeDocument/2006/relationships/hyperlink" Target="https://podminky.urs.cz/item/CS_URS_2022_02/998735102" TargetMode="External" /><Relationship Id="rId71" Type="http://schemas.openxmlformats.org/officeDocument/2006/relationships/hyperlink" Target="https://podminky.urs.cz/item/CS_URS_2022_02/998735181" TargetMode="External" /><Relationship Id="rId72" Type="http://schemas.openxmlformats.org/officeDocument/2006/relationships/hyperlink" Target="https://podminky.urs.cz/item/CS_URS_2022_02/998735193" TargetMode="External" /><Relationship Id="rId73" Type="http://schemas.openxmlformats.org/officeDocument/2006/relationships/hyperlink" Target="https://podminky.urs.cz/item/CS_URS_2022_02/726131204" TargetMode="External" /><Relationship Id="rId74" Type="http://schemas.openxmlformats.org/officeDocument/2006/relationships/hyperlink" Target="https://podminky.urs.cz/item/CS_URS_2022_02/726191001" TargetMode="External" /><Relationship Id="rId75" Type="http://schemas.openxmlformats.org/officeDocument/2006/relationships/hyperlink" Target="https://podminky.urs.cz/item/CS_URS_2022_02/998726112" TargetMode="External" /><Relationship Id="rId76" Type="http://schemas.openxmlformats.org/officeDocument/2006/relationships/hyperlink" Target="https://podminky.urs.cz/item/CS_URS_2022_02/998726181" TargetMode="External" /><Relationship Id="rId77" Type="http://schemas.openxmlformats.org/officeDocument/2006/relationships/hyperlink" Target="https://podminky.urs.cz/item/CS_URS_2022_02/998726192" TargetMode="External" /><Relationship Id="rId78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997013213" TargetMode="External" /><Relationship Id="rId2" Type="http://schemas.openxmlformats.org/officeDocument/2006/relationships/hyperlink" Target="https://podminky.urs.cz/item/CS_URS_2022_02/997013219" TargetMode="External" /><Relationship Id="rId3" Type="http://schemas.openxmlformats.org/officeDocument/2006/relationships/hyperlink" Target="https://podminky.urs.cz/item/CS_URS_2022_02/997013501" TargetMode="External" /><Relationship Id="rId4" Type="http://schemas.openxmlformats.org/officeDocument/2006/relationships/hyperlink" Target="https://podminky.urs.cz/item/CS_URS_2022_02/997013509" TargetMode="External" /><Relationship Id="rId5" Type="http://schemas.openxmlformats.org/officeDocument/2006/relationships/hyperlink" Target="https://podminky.urs.cz/item/CS_URS_2022_02/997013631" TargetMode="External" /><Relationship Id="rId6" Type="http://schemas.openxmlformats.org/officeDocument/2006/relationships/hyperlink" Target="https://podminky.urs.cz/item/CS_URS_2022_02/965043421" TargetMode="External" /><Relationship Id="rId7" Type="http://schemas.openxmlformats.org/officeDocument/2006/relationships/hyperlink" Target="https://podminky.urs.cz/item/CS_URS_2022_02/971033331" TargetMode="External" /><Relationship Id="rId8" Type="http://schemas.openxmlformats.org/officeDocument/2006/relationships/hyperlink" Target="https://podminky.urs.cz/item/CS_URS_2022_02/971033341" TargetMode="External" /><Relationship Id="rId9" Type="http://schemas.openxmlformats.org/officeDocument/2006/relationships/hyperlink" Target="https://podminky.urs.cz/item/CS_URS_2022_02/971033351" TargetMode="External" /><Relationship Id="rId10" Type="http://schemas.openxmlformats.org/officeDocument/2006/relationships/hyperlink" Target="https://podminky.urs.cz/item/CS_URS_2022_02/973031616" TargetMode="External" /><Relationship Id="rId11" Type="http://schemas.openxmlformats.org/officeDocument/2006/relationships/hyperlink" Target="https://podminky.urs.cz/item/CS_URS_2022_02/973031619" TargetMode="External" /><Relationship Id="rId12" Type="http://schemas.openxmlformats.org/officeDocument/2006/relationships/hyperlink" Target="https://podminky.urs.cz/item/CS_URS_2022_02/974031121" TargetMode="External" /><Relationship Id="rId13" Type="http://schemas.openxmlformats.org/officeDocument/2006/relationships/hyperlink" Target="https://podminky.urs.cz/item/CS_URS_2022_02/974031132" TargetMode="External" /><Relationship Id="rId14" Type="http://schemas.openxmlformats.org/officeDocument/2006/relationships/hyperlink" Target="https://podminky.urs.cz/item/CS_URS_2022_02/741110001" TargetMode="External" /><Relationship Id="rId15" Type="http://schemas.openxmlformats.org/officeDocument/2006/relationships/hyperlink" Target="https://podminky.urs.cz/item/CS_URS_2022_02/741110002" TargetMode="External" /><Relationship Id="rId16" Type="http://schemas.openxmlformats.org/officeDocument/2006/relationships/hyperlink" Target="https://podminky.urs.cz/item/CS_URS_2022_02/741110061" TargetMode="External" /><Relationship Id="rId17" Type="http://schemas.openxmlformats.org/officeDocument/2006/relationships/hyperlink" Target="https://podminky.urs.cz/item/CS_URS_2022_02/741110062" TargetMode="External" /><Relationship Id="rId18" Type="http://schemas.openxmlformats.org/officeDocument/2006/relationships/hyperlink" Target="https://podminky.urs.cz/item/CS_URS_2022_02/741110063" TargetMode="External" /><Relationship Id="rId19" Type="http://schemas.openxmlformats.org/officeDocument/2006/relationships/hyperlink" Target="https://podminky.urs.cz/item/CS_URS_2022_02/741110511" TargetMode="External" /><Relationship Id="rId20" Type="http://schemas.openxmlformats.org/officeDocument/2006/relationships/hyperlink" Target="https://podminky.urs.cz/item/CS_URS_2022_02/741112001" TargetMode="External" /><Relationship Id="rId21" Type="http://schemas.openxmlformats.org/officeDocument/2006/relationships/hyperlink" Target="https://podminky.urs.cz/item/CS_URS_2022_02/741112021" TargetMode="External" /><Relationship Id="rId22" Type="http://schemas.openxmlformats.org/officeDocument/2006/relationships/hyperlink" Target="https://podminky.urs.cz/item/CS_URS_2022_02/741112051" TargetMode="External" /><Relationship Id="rId23" Type="http://schemas.openxmlformats.org/officeDocument/2006/relationships/hyperlink" Target="https://podminky.urs.cz/item/CS_URS_2022_02/741112061" TargetMode="External" /><Relationship Id="rId24" Type="http://schemas.openxmlformats.org/officeDocument/2006/relationships/hyperlink" Target="https://podminky.urs.cz/item/CS_URS_2022_02/741120301" TargetMode="External" /><Relationship Id="rId25" Type="http://schemas.openxmlformats.org/officeDocument/2006/relationships/hyperlink" Target="https://podminky.urs.cz/item/CS_URS_2022_02/741122011" TargetMode="External" /><Relationship Id="rId26" Type="http://schemas.openxmlformats.org/officeDocument/2006/relationships/hyperlink" Target="https://podminky.urs.cz/item/CS_URS_2022_02/741122015" TargetMode="External" /><Relationship Id="rId27" Type="http://schemas.openxmlformats.org/officeDocument/2006/relationships/hyperlink" Target="https://podminky.urs.cz/item/CS_URS_2022_02/741122031" TargetMode="External" /><Relationship Id="rId28" Type="http://schemas.openxmlformats.org/officeDocument/2006/relationships/hyperlink" Target="https://podminky.urs.cz/item/CS_URS_2022_02/741122211" TargetMode="External" /><Relationship Id="rId29" Type="http://schemas.openxmlformats.org/officeDocument/2006/relationships/hyperlink" Target="https://podminky.urs.cz/item/CS_URS_2022_02/741122231" TargetMode="External" /><Relationship Id="rId30" Type="http://schemas.openxmlformats.org/officeDocument/2006/relationships/hyperlink" Target="https://podminky.urs.cz/item/CS_URS_2022_02/741130021" TargetMode="External" /><Relationship Id="rId31" Type="http://schemas.openxmlformats.org/officeDocument/2006/relationships/hyperlink" Target="https://podminky.urs.cz/item/CS_URS_2022_02/741130022" TargetMode="External" /><Relationship Id="rId32" Type="http://schemas.openxmlformats.org/officeDocument/2006/relationships/hyperlink" Target="https://podminky.urs.cz/item/CS_URS_2022_02/741130023" TargetMode="External" /><Relationship Id="rId33" Type="http://schemas.openxmlformats.org/officeDocument/2006/relationships/hyperlink" Target="https://podminky.urs.cz/item/CS_URS_2022_02/741231014" TargetMode="External" /><Relationship Id="rId34" Type="http://schemas.openxmlformats.org/officeDocument/2006/relationships/hyperlink" Target="https://podminky.urs.cz/item/CS_URS_2022_02/741310101" TargetMode="External" /><Relationship Id="rId35" Type="http://schemas.openxmlformats.org/officeDocument/2006/relationships/hyperlink" Target="https://podminky.urs.cz/item/CS_URS_2022_02/741310115" TargetMode="External" /><Relationship Id="rId36" Type="http://schemas.openxmlformats.org/officeDocument/2006/relationships/hyperlink" Target="https://podminky.urs.cz/item/CS_URS_2022_02/741311004" TargetMode="External" /><Relationship Id="rId37" Type="http://schemas.openxmlformats.org/officeDocument/2006/relationships/hyperlink" Target="https://podminky.urs.cz/item/CS_URS_2022_02/741320105" TargetMode="External" /><Relationship Id="rId38" Type="http://schemas.openxmlformats.org/officeDocument/2006/relationships/hyperlink" Target="https://podminky.urs.cz/item/CS_URS_2022_02/741321003" TargetMode="External" /><Relationship Id="rId39" Type="http://schemas.openxmlformats.org/officeDocument/2006/relationships/hyperlink" Target="https://podminky.urs.cz/item/CS_URS_2022_02/741330763" TargetMode="External" /><Relationship Id="rId40" Type="http://schemas.openxmlformats.org/officeDocument/2006/relationships/hyperlink" Target="https://podminky.urs.cz/item/CS_URS_2022_02/741370032" TargetMode="External" /><Relationship Id="rId41" Type="http://schemas.openxmlformats.org/officeDocument/2006/relationships/hyperlink" Target="https://podminky.urs.cz/item/CS_URS_2022_02/741810001" TargetMode="External" /><Relationship Id="rId42" Type="http://schemas.openxmlformats.org/officeDocument/2006/relationships/hyperlink" Target="https://podminky.urs.cz/item/CS_URS_2022_02/742121001" TargetMode="External" /><Relationship Id="rId43" Type="http://schemas.openxmlformats.org/officeDocument/2006/relationships/hyperlink" Target="https://podminky.urs.cz/item/CS_URS_2022_02/210220321" TargetMode="External" /><Relationship Id="rId44" Type="http://schemas.openxmlformats.org/officeDocument/2006/relationships/hyperlink" Target="https://podminky.urs.cz/item/CS_URS_2022_02/HZS2232" TargetMode="External" /><Relationship Id="rId45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="1" customFormat="1" ht="29.28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6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6" t="s">
        <v>29</v>
      </c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34</v>
      </c>
      <c r="AL11" s="24"/>
      <c r="AM11" s="24"/>
      <c r="AN11" s="29" t="s">
        <v>35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36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31</v>
      </c>
      <c r="AL13" s="24"/>
      <c r="AM13" s="24"/>
      <c r="AN13" s="37" t="s">
        <v>37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7" t="s">
        <v>37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34</v>
      </c>
      <c r="AL14" s="24"/>
      <c r="AM14" s="24"/>
      <c r="AN14" s="37" t="s">
        <v>37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31</v>
      </c>
      <c r="AL16" s="24"/>
      <c r="AM16" s="24"/>
      <c r="AN16" s="29" t="s">
        <v>39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40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34</v>
      </c>
      <c r="AL17" s="24"/>
      <c r="AM17" s="24"/>
      <c r="AN17" s="29" t="s">
        <v>35</v>
      </c>
      <c r="AO17" s="24"/>
      <c r="AP17" s="24"/>
      <c r="AQ17" s="24"/>
      <c r="AR17" s="22"/>
      <c r="BE17" s="33"/>
      <c r="BS17" s="19" t="s">
        <v>41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42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31</v>
      </c>
      <c r="AL19" s="24"/>
      <c r="AM19" s="24"/>
      <c r="AN19" s="29" t="s">
        <v>35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43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34</v>
      </c>
      <c r="AL20" s="24"/>
      <c r="AM20" s="24"/>
      <c r="AN20" s="29" t="s">
        <v>35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44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9" t="s">
        <v>45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="2" customFormat="1" ht="25.92" customHeight="1">
      <c r="A26" s="41"/>
      <c r="B26" s="42"/>
      <c r="C26" s="43"/>
      <c r="D26" s="44" t="s">
        <v>46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="2" customFormat="1" ht="6.96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="2" customForma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47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48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49</v>
      </c>
      <c r="AL28" s="48"/>
      <c r="AM28" s="48"/>
      <c r="AN28" s="48"/>
      <c r="AO28" s="48"/>
      <c r="AP28" s="43"/>
      <c r="AQ28" s="43"/>
      <c r="AR28" s="47"/>
      <c r="BE28" s="33"/>
    </row>
    <row r="29" s="3" customFormat="1" ht="14.4" customHeight="1">
      <c r="A29" s="3"/>
      <c r="B29" s="49"/>
      <c r="C29" s="50"/>
      <c r="D29" s="34" t="s">
        <v>50</v>
      </c>
      <c r="E29" s="50"/>
      <c r="F29" s="34" t="s">
        <v>51</v>
      </c>
      <c r="G29" s="50"/>
      <c r="H29" s="50"/>
      <c r="I29" s="50"/>
      <c r="J29" s="50"/>
      <c r="K29" s="50"/>
      <c r="L29" s="51">
        <v>0.20999999999999999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 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 2)</f>
        <v>0</v>
      </c>
      <c r="AL29" s="50"/>
      <c r="AM29" s="50"/>
      <c r="AN29" s="50"/>
      <c r="AO29" s="50"/>
      <c r="AP29" s="50"/>
      <c r="AQ29" s="50"/>
      <c r="AR29" s="53"/>
      <c r="BE29" s="54"/>
    </row>
    <row r="30" s="3" customFormat="1" ht="14.4" customHeight="1">
      <c r="A30" s="3"/>
      <c r="B30" s="49"/>
      <c r="C30" s="50"/>
      <c r="D30" s="50"/>
      <c r="E30" s="50"/>
      <c r="F30" s="34" t="s">
        <v>52</v>
      </c>
      <c r="G30" s="50"/>
      <c r="H30" s="50"/>
      <c r="I30" s="50"/>
      <c r="J30" s="50"/>
      <c r="K30" s="50"/>
      <c r="L30" s="51">
        <v>0.14999999999999999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 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 2)</f>
        <v>0</v>
      </c>
      <c r="AL30" s="50"/>
      <c r="AM30" s="50"/>
      <c r="AN30" s="50"/>
      <c r="AO30" s="50"/>
      <c r="AP30" s="50"/>
      <c r="AQ30" s="50"/>
      <c r="AR30" s="53"/>
      <c r="BE30" s="54"/>
    </row>
    <row r="31" hidden="1" s="3" customFormat="1" ht="14.4" customHeight="1">
      <c r="A31" s="3"/>
      <c r="B31" s="49"/>
      <c r="C31" s="50"/>
      <c r="D31" s="50"/>
      <c r="E31" s="50"/>
      <c r="F31" s="34" t="s">
        <v>53</v>
      </c>
      <c r="G31" s="50"/>
      <c r="H31" s="50"/>
      <c r="I31" s="50"/>
      <c r="J31" s="50"/>
      <c r="K31" s="50"/>
      <c r="L31" s="51">
        <v>0.20999999999999999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 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hidden="1" s="3" customFormat="1" ht="14.4" customHeight="1">
      <c r="A32" s="3"/>
      <c r="B32" s="49"/>
      <c r="C32" s="50"/>
      <c r="D32" s="50"/>
      <c r="E32" s="50"/>
      <c r="F32" s="34" t="s">
        <v>54</v>
      </c>
      <c r="G32" s="50"/>
      <c r="H32" s="50"/>
      <c r="I32" s="50"/>
      <c r="J32" s="50"/>
      <c r="K32" s="50"/>
      <c r="L32" s="51">
        <v>0.14999999999999999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 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hidden="1" s="3" customFormat="1" ht="14.4" customHeight="1">
      <c r="A33" s="3"/>
      <c r="B33" s="49"/>
      <c r="C33" s="50"/>
      <c r="D33" s="50"/>
      <c r="E33" s="50"/>
      <c r="F33" s="34" t="s">
        <v>55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 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="2" customFormat="1" ht="6.96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="2" customFormat="1" ht="25.92" customHeight="1">
      <c r="A35" s="41"/>
      <c r="B35" s="42"/>
      <c r="C35" s="55"/>
      <c r="D35" s="56" t="s">
        <v>56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57</v>
      </c>
      <c r="U35" s="57"/>
      <c r="V35" s="57"/>
      <c r="W35" s="57"/>
      <c r="X35" s="59" t="s">
        <v>58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="2" customFormat="1" ht="6.96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="2" customFormat="1" ht="6.96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="2" customFormat="1" ht="6.96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="2" customFormat="1" ht="24.96" customHeight="1">
      <c r="A42" s="41"/>
      <c r="B42" s="42"/>
      <c r="C42" s="25" t="s">
        <v>59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="2" customFormat="1" ht="6.96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J221109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="5" customFormat="1" ht="36.96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Nemocnice Bruntál - oprava WC pro veřejnost, WC 1, 2, 3, 5 , 6, 7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Nemocnice Bruntál, Nádražní 1589/29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 "","",AN8)</f>
        <v>9. 11. 2022</v>
      </c>
      <c r="AN47" s="75"/>
      <c r="AO47" s="43"/>
      <c r="AP47" s="43"/>
      <c r="AQ47" s="43"/>
      <c r="AR47" s="47"/>
      <c r="B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="2" customFormat="1" ht="40.05" customHeight="1">
      <c r="A49" s="41"/>
      <c r="B49" s="42"/>
      <c r="C49" s="34" t="s">
        <v>30</v>
      </c>
      <c r="D49" s="43"/>
      <c r="E49" s="43"/>
      <c r="F49" s="43"/>
      <c r="G49" s="43"/>
      <c r="H49" s="43"/>
      <c r="I49" s="43"/>
      <c r="J49" s="43"/>
      <c r="K49" s="43"/>
      <c r="L49" s="67" t="str">
        <f>IF(E11= "","",E11)</f>
        <v xml:space="preserve">Město Bruntál, Nádražní 20, Bruntál, 792 01 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38</v>
      </c>
      <c r="AJ49" s="43"/>
      <c r="AK49" s="43"/>
      <c r="AL49" s="43"/>
      <c r="AM49" s="76" t="str">
        <f>IF(E17="","",E17)</f>
        <v xml:space="preserve">Ing. Roman Macoszek, Palackého 368, Vrbno p/Prad. </v>
      </c>
      <c r="AN49" s="67"/>
      <c r="AO49" s="67"/>
      <c r="AP49" s="67"/>
      <c r="AQ49" s="43"/>
      <c r="AR49" s="47"/>
      <c r="AS49" s="77" t="s">
        <v>60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="2" customFormat="1" ht="15.15" customHeight="1">
      <c r="A50" s="41"/>
      <c r="B50" s="42"/>
      <c r="C50" s="34" t="s">
        <v>36</v>
      </c>
      <c r="D50" s="43"/>
      <c r="E50" s="43"/>
      <c r="F50" s="43"/>
      <c r="G50" s="43"/>
      <c r="H50" s="43"/>
      <c r="I50" s="43"/>
      <c r="J50" s="43"/>
      <c r="K50" s="43"/>
      <c r="L50" s="67" t="str">
        <f>IF(E14= 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42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="2" customFormat="1" ht="29.28" customHeight="1">
      <c r="A52" s="41"/>
      <c r="B52" s="42"/>
      <c r="C52" s="89" t="s">
        <v>61</v>
      </c>
      <c r="D52" s="90"/>
      <c r="E52" s="90"/>
      <c r="F52" s="90"/>
      <c r="G52" s="90"/>
      <c r="H52" s="91"/>
      <c r="I52" s="92" t="s">
        <v>62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63</v>
      </c>
      <c r="AH52" s="90"/>
      <c r="AI52" s="90"/>
      <c r="AJ52" s="90"/>
      <c r="AK52" s="90"/>
      <c r="AL52" s="90"/>
      <c r="AM52" s="90"/>
      <c r="AN52" s="92" t="s">
        <v>64</v>
      </c>
      <c r="AO52" s="90"/>
      <c r="AP52" s="90"/>
      <c r="AQ52" s="94" t="s">
        <v>65</v>
      </c>
      <c r="AR52" s="47"/>
      <c r="AS52" s="95" t="s">
        <v>66</v>
      </c>
      <c r="AT52" s="96" t="s">
        <v>67</v>
      </c>
      <c r="AU52" s="96" t="s">
        <v>68</v>
      </c>
      <c r="AV52" s="96" t="s">
        <v>69</v>
      </c>
      <c r="AW52" s="96" t="s">
        <v>70</v>
      </c>
      <c r="AX52" s="96" t="s">
        <v>71</v>
      </c>
      <c r="AY52" s="96" t="s">
        <v>72</v>
      </c>
      <c r="AZ52" s="96" t="s">
        <v>73</v>
      </c>
      <c r="BA52" s="96" t="s">
        <v>74</v>
      </c>
      <c r="BB52" s="96" t="s">
        <v>75</v>
      </c>
      <c r="BC52" s="96" t="s">
        <v>76</v>
      </c>
      <c r="BD52" s="97" t="s">
        <v>77</v>
      </c>
      <c r="BE52" s="41"/>
    </row>
    <row r="53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="6" customFormat="1" ht="32.4" customHeight="1">
      <c r="A54" s="6"/>
      <c r="B54" s="101"/>
      <c r="C54" s="102" t="s">
        <v>78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ROUND(AG55+SUM(AG56:AG62)+AG65+AG68+AG70+AG73+AG75+AG78,2)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35</v>
      </c>
      <c r="AR54" s="107"/>
      <c r="AS54" s="108">
        <f>ROUND(AS55+SUM(AS56:AS62)+AS65+AS68+AS70+AS73+AS75+AS78,2)</f>
        <v>0</v>
      </c>
      <c r="AT54" s="109">
        <f>ROUND(SUM(AV54:AW54),2)</f>
        <v>0</v>
      </c>
      <c r="AU54" s="110">
        <f>ROUND(AU55+SUM(AU56:AU62)+AU65+AU68+AU70+AU73+AU75+AU78,5)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ROUND(AZ55+SUM(AZ56:AZ62)+AZ65+AZ68+AZ70+AZ73+AZ75+AZ78,2)</f>
        <v>0</v>
      </c>
      <c r="BA54" s="109">
        <f>ROUND(BA55+SUM(BA56:BA62)+BA65+BA68+BA70+BA73+BA75+BA78,2)</f>
        <v>0</v>
      </c>
      <c r="BB54" s="109">
        <f>ROUND(BB55+SUM(BB56:BB62)+BB65+BB68+BB70+BB73+BB75+BB78,2)</f>
        <v>0</v>
      </c>
      <c r="BC54" s="109">
        <f>ROUND(BC55+SUM(BC56:BC62)+BC65+BC68+BC70+BC73+BC75+BC78,2)</f>
        <v>0</v>
      </c>
      <c r="BD54" s="111">
        <f>ROUND(BD55+SUM(BD56:BD62)+BD65+BD68+BD70+BD73+BD75+BD78,2)</f>
        <v>0</v>
      </c>
      <c r="BE54" s="6"/>
      <c r="BS54" s="112" t="s">
        <v>79</v>
      </c>
      <c r="BT54" s="112" t="s">
        <v>80</v>
      </c>
      <c r="BU54" s="113" t="s">
        <v>81</v>
      </c>
      <c r="BV54" s="112" t="s">
        <v>82</v>
      </c>
      <c r="BW54" s="112" t="s">
        <v>5</v>
      </c>
      <c r="BX54" s="112" t="s">
        <v>83</v>
      </c>
      <c r="CL54" s="112" t="s">
        <v>19</v>
      </c>
    </row>
    <row r="55" s="7" customFormat="1" ht="16.5" customHeight="1">
      <c r="A55" s="114" t="s">
        <v>84</v>
      </c>
      <c r="B55" s="115"/>
      <c r="C55" s="116"/>
      <c r="D55" s="117" t="s">
        <v>85</v>
      </c>
      <c r="E55" s="117"/>
      <c r="F55" s="117"/>
      <c r="G55" s="117"/>
      <c r="H55" s="117"/>
      <c r="I55" s="118"/>
      <c r="J55" s="117" t="s">
        <v>86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'SO 01 - Stavební část HSV...'!J30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87</v>
      </c>
      <c r="AR55" s="121"/>
      <c r="AS55" s="122">
        <v>0</v>
      </c>
      <c r="AT55" s="123">
        <f>ROUND(SUM(AV55:AW55),2)</f>
        <v>0</v>
      </c>
      <c r="AU55" s="124">
        <f>'SO 01 - Stavební část HSV...'!P97</f>
        <v>0</v>
      </c>
      <c r="AV55" s="123">
        <f>'SO 01 - Stavební část HSV...'!J33</f>
        <v>0</v>
      </c>
      <c r="AW55" s="123">
        <f>'SO 01 - Stavební část HSV...'!J34</f>
        <v>0</v>
      </c>
      <c r="AX55" s="123">
        <f>'SO 01 - Stavební část HSV...'!J35</f>
        <v>0</v>
      </c>
      <c r="AY55" s="123">
        <f>'SO 01 - Stavební část HSV...'!J36</f>
        <v>0</v>
      </c>
      <c r="AZ55" s="123">
        <f>'SO 01 - Stavební část HSV...'!F33</f>
        <v>0</v>
      </c>
      <c r="BA55" s="123">
        <f>'SO 01 - Stavební část HSV...'!F34</f>
        <v>0</v>
      </c>
      <c r="BB55" s="123">
        <f>'SO 01 - Stavební část HSV...'!F35</f>
        <v>0</v>
      </c>
      <c r="BC55" s="123">
        <f>'SO 01 - Stavební část HSV...'!F36</f>
        <v>0</v>
      </c>
      <c r="BD55" s="125">
        <f>'SO 01 - Stavební část HSV...'!F37</f>
        <v>0</v>
      </c>
      <c r="BE55" s="7"/>
      <c r="BT55" s="126" t="s">
        <v>88</v>
      </c>
      <c r="BV55" s="126" t="s">
        <v>82</v>
      </c>
      <c r="BW55" s="126" t="s">
        <v>89</v>
      </c>
      <c r="BX55" s="126" t="s">
        <v>5</v>
      </c>
      <c r="CL55" s="126" t="s">
        <v>19</v>
      </c>
      <c r="CM55" s="126" t="s">
        <v>90</v>
      </c>
    </row>
    <row r="56" s="7" customFormat="1" ht="16.5" customHeight="1">
      <c r="A56" s="114" t="s">
        <v>84</v>
      </c>
      <c r="B56" s="115"/>
      <c r="C56" s="116"/>
      <c r="D56" s="117" t="s">
        <v>91</v>
      </c>
      <c r="E56" s="117"/>
      <c r="F56" s="117"/>
      <c r="G56" s="117"/>
      <c r="H56" s="117"/>
      <c r="I56" s="118"/>
      <c r="J56" s="117" t="s">
        <v>92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'SO 02 - ZTI+UT WC1'!J30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87</v>
      </c>
      <c r="AR56" s="121"/>
      <c r="AS56" s="122">
        <v>0</v>
      </c>
      <c r="AT56" s="123">
        <f>ROUND(SUM(AV56:AW56),2)</f>
        <v>0</v>
      </c>
      <c r="AU56" s="124">
        <f>'SO 02 - ZTI+UT WC1'!P90</f>
        <v>0</v>
      </c>
      <c r="AV56" s="123">
        <f>'SO 02 - ZTI+UT WC1'!J33</f>
        <v>0</v>
      </c>
      <c r="AW56" s="123">
        <f>'SO 02 - ZTI+UT WC1'!J34</f>
        <v>0</v>
      </c>
      <c r="AX56" s="123">
        <f>'SO 02 - ZTI+UT WC1'!J35</f>
        <v>0</v>
      </c>
      <c r="AY56" s="123">
        <f>'SO 02 - ZTI+UT WC1'!J36</f>
        <v>0</v>
      </c>
      <c r="AZ56" s="123">
        <f>'SO 02 - ZTI+UT WC1'!F33</f>
        <v>0</v>
      </c>
      <c r="BA56" s="123">
        <f>'SO 02 - ZTI+UT WC1'!F34</f>
        <v>0</v>
      </c>
      <c r="BB56" s="123">
        <f>'SO 02 - ZTI+UT WC1'!F35</f>
        <v>0</v>
      </c>
      <c r="BC56" s="123">
        <f>'SO 02 - ZTI+UT WC1'!F36</f>
        <v>0</v>
      </c>
      <c r="BD56" s="125">
        <f>'SO 02 - ZTI+UT WC1'!F37</f>
        <v>0</v>
      </c>
      <c r="BE56" s="7"/>
      <c r="BT56" s="126" t="s">
        <v>88</v>
      </c>
      <c r="BV56" s="126" t="s">
        <v>82</v>
      </c>
      <c r="BW56" s="126" t="s">
        <v>93</v>
      </c>
      <c r="BX56" s="126" t="s">
        <v>5</v>
      </c>
      <c r="CL56" s="126" t="s">
        <v>19</v>
      </c>
      <c r="CM56" s="126" t="s">
        <v>90</v>
      </c>
    </row>
    <row r="57" s="7" customFormat="1" ht="16.5" customHeight="1">
      <c r="A57" s="114" t="s">
        <v>84</v>
      </c>
      <c r="B57" s="115"/>
      <c r="C57" s="116"/>
      <c r="D57" s="117" t="s">
        <v>94</v>
      </c>
      <c r="E57" s="117"/>
      <c r="F57" s="117"/>
      <c r="G57" s="117"/>
      <c r="H57" s="117"/>
      <c r="I57" s="118"/>
      <c r="J57" s="117" t="s">
        <v>95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'SO 03 - ZTI+UT WC2'!J30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87</v>
      </c>
      <c r="AR57" s="121"/>
      <c r="AS57" s="122">
        <v>0</v>
      </c>
      <c r="AT57" s="123">
        <f>ROUND(SUM(AV57:AW57),2)</f>
        <v>0</v>
      </c>
      <c r="AU57" s="124">
        <f>'SO 03 - ZTI+UT WC2'!P90</f>
        <v>0</v>
      </c>
      <c r="AV57" s="123">
        <f>'SO 03 - ZTI+UT WC2'!J33</f>
        <v>0</v>
      </c>
      <c r="AW57" s="123">
        <f>'SO 03 - ZTI+UT WC2'!J34</f>
        <v>0</v>
      </c>
      <c r="AX57" s="123">
        <f>'SO 03 - ZTI+UT WC2'!J35</f>
        <v>0</v>
      </c>
      <c r="AY57" s="123">
        <f>'SO 03 - ZTI+UT WC2'!J36</f>
        <v>0</v>
      </c>
      <c r="AZ57" s="123">
        <f>'SO 03 - ZTI+UT WC2'!F33</f>
        <v>0</v>
      </c>
      <c r="BA57" s="123">
        <f>'SO 03 - ZTI+UT WC2'!F34</f>
        <v>0</v>
      </c>
      <c r="BB57" s="123">
        <f>'SO 03 - ZTI+UT WC2'!F35</f>
        <v>0</v>
      </c>
      <c r="BC57" s="123">
        <f>'SO 03 - ZTI+UT WC2'!F36</f>
        <v>0</v>
      </c>
      <c r="BD57" s="125">
        <f>'SO 03 - ZTI+UT WC2'!F37</f>
        <v>0</v>
      </c>
      <c r="BE57" s="7"/>
      <c r="BT57" s="126" t="s">
        <v>88</v>
      </c>
      <c r="BV57" s="126" t="s">
        <v>82</v>
      </c>
      <c r="BW57" s="126" t="s">
        <v>96</v>
      </c>
      <c r="BX57" s="126" t="s">
        <v>5</v>
      </c>
      <c r="CL57" s="126" t="s">
        <v>19</v>
      </c>
      <c r="CM57" s="126" t="s">
        <v>90</v>
      </c>
    </row>
    <row r="58" s="7" customFormat="1" ht="16.5" customHeight="1">
      <c r="A58" s="114" t="s">
        <v>84</v>
      </c>
      <c r="B58" s="115"/>
      <c r="C58" s="116"/>
      <c r="D58" s="117" t="s">
        <v>97</v>
      </c>
      <c r="E58" s="117"/>
      <c r="F58" s="117"/>
      <c r="G58" s="117"/>
      <c r="H58" s="117"/>
      <c r="I58" s="118"/>
      <c r="J58" s="117" t="s">
        <v>98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'SO 04 - ZTI+UT WC3'!J30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87</v>
      </c>
      <c r="AR58" s="121"/>
      <c r="AS58" s="122">
        <v>0</v>
      </c>
      <c r="AT58" s="123">
        <f>ROUND(SUM(AV58:AW58),2)</f>
        <v>0</v>
      </c>
      <c r="AU58" s="124">
        <f>'SO 04 - ZTI+UT WC3'!P90</f>
        <v>0</v>
      </c>
      <c r="AV58" s="123">
        <f>'SO 04 - ZTI+UT WC3'!J33</f>
        <v>0</v>
      </c>
      <c r="AW58" s="123">
        <f>'SO 04 - ZTI+UT WC3'!J34</f>
        <v>0</v>
      </c>
      <c r="AX58" s="123">
        <f>'SO 04 - ZTI+UT WC3'!J35</f>
        <v>0</v>
      </c>
      <c r="AY58" s="123">
        <f>'SO 04 - ZTI+UT WC3'!J36</f>
        <v>0</v>
      </c>
      <c r="AZ58" s="123">
        <f>'SO 04 - ZTI+UT WC3'!F33</f>
        <v>0</v>
      </c>
      <c r="BA58" s="123">
        <f>'SO 04 - ZTI+UT WC3'!F34</f>
        <v>0</v>
      </c>
      <c r="BB58" s="123">
        <f>'SO 04 - ZTI+UT WC3'!F35</f>
        <v>0</v>
      </c>
      <c r="BC58" s="123">
        <f>'SO 04 - ZTI+UT WC3'!F36</f>
        <v>0</v>
      </c>
      <c r="BD58" s="125">
        <f>'SO 04 - ZTI+UT WC3'!F37</f>
        <v>0</v>
      </c>
      <c r="BE58" s="7"/>
      <c r="BT58" s="126" t="s">
        <v>88</v>
      </c>
      <c r="BV58" s="126" t="s">
        <v>82</v>
      </c>
      <c r="BW58" s="126" t="s">
        <v>99</v>
      </c>
      <c r="BX58" s="126" t="s">
        <v>5</v>
      </c>
      <c r="CL58" s="126" t="s">
        <v>19</v>
      </c>
      <c r="CM58" s="126" t="s">
        <v>90</v>
      </c>
    </row>
    <row r="59" s="7" customFormat="1" ht="16.5" customHeight="1">
      <c r="A59" s="114" t="s">
        <v>84</v>
      </c>
      <c r="B59" s="115"/>
      <c r="C59" s="116"/>
      <c r="D59" s="117" t="s">
        <v>100</v>
      </c>
      <c r="E59" s="117"/>
      <c r="F59" s="117"/>
      <c r="G59" s="117"/>
      <c r="H59" s="117"/>
      <c r="I59" s="118"/>
      <c r="J59" s="117" t="s">
        <v>101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'SO 06 - ZTI+UT WC5'!J30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87</v>
      </c>
      <c r="AR59" s="121"/>
      <c r="AS59" s="122">
        <v>0</v>
      </c>
      <c r="AT59" s="123">
        <f>ROUND(SUM(AV59:AW59),2)</f>
        <v>0</v>
      </c>
      <c r="AU59" s="124">
        <f>'SO 06 - ZTI+UT WC5'!P90</f>
        <v>0</v>
      </c>
      <c r="AV59" s="123">
        <f>'SO 06 - ZTI+UT WC5'!J33</f>
        <v>0</v>
      </c>
      <c r="AW59" s="123">
        <f>'SO 06 - ZTI+UT WC5'!J34</f>
        <v>0</v>
      </c>
      <c r="AX59" s="123">
        <f>'SO 06 - ZTI+UT WC5'!J35</f>
        <v>0</v>
      </c>
      <c r="AY59" s="123">
        <f>'SO 06 - ZTI+UT WC5'!J36</f>
        <v>0</v>
      </c>
      <c r="AZ59" s="123">
        <f>'SO 06 - ZTI+UT WC5'!F33</f>
        <v>0</v>
      </c>
      <c r="BA59" s="123">
        <f>'SO 06 - ZTI+UT WC5'!F34</f>
        <v>0</v>
      </c>
      <c r="BB59" s="123">
        <f>'SO 06 - ZTI+UT WC5'!F35</f>
        <v>0</v>
      </c>
      <c r="BC59" s="123">
        <f>'SO 06 - ZTI+UT WC5'!F36</f>
        <v>0</v>
      </c>
      <c r="BD59" s="125">
        <f>'SO 06 - ZTI+UT WC5'!F37</f>
        <v>0</v>
      </c>
      <c r="BE59" s="7"/>
      <c r="BT59" s="126" t="s">
        <v>88</v>
      </c>
      <c r="BV59" s="126" t="s">
        <v>82</v>
      </c>
      <c r="BW59" s="126" t="s">
        <v>102</v>
      </c>
      <c r="BX59" s="126" t="s">
        <v>5</v>
      </c>
      <c r="CL59" s="126" t="s">
        <v>19</v>
      </c>
      <c r="CM59" s="126" t="s">
        <v>90</v>
      </c>
    </row>
    <row r="60" s="7" customFormat="1" ht="16.5" customHeight="1">
      <c r="A60" s="114" t="s">
        <v>84</v>
      </c>
      <c r="B60" s="115"/>
      <c r="C60" s="116"/>
      <c r="D60" s="117" t="s">
        <v>103</v>
      </c>
      <c r="E60" s="117"/>
      <c r="F60" s="117"/>
      <c r="G60" s="117"/>
      <c r="H60" s="117"/>
      <c r="I60" s="118"/>
      <c r="J60" s="117" t="s">
        <v>104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9">
        <f>'SO 07 - ZTI+UT WC6'!J30</f>
        <v>0</v>
      </c>
      <c r="AH60" s="118"/>
      <c r="AI60" s="118"/>
      <c r="AJ60" s="118"/>
      <c r="AK60" s="118"/>
      <c r="AL60" s="118"/>
      <c r="AM60" s="118"/>
      <c r="AN60" s="119">
        <f>SUM(AG60,AT60)</f>
        <v>0</v>
      </c>
      <c r="AO60" s="118"/>
      <c r="AP60" s="118"/>
      <c r="AQ60" s="120" t="s">
        <v>87</v>
      </c>
      <c r="AR60" s="121"/>
      <c r="AS60" s="122">
        <v>0</v>
      </c>
      <c r="AT60" s="123">
        <f>ROUND(SUM(AV60:AW60),2)</f>
        <v>0</v>
      </c>
      <c r="AU60" s="124">
        <f>'SO 07 - ZTI+UT WC6'!P90</f>
        <v>0</v>
      </c>
      <c r="AV60" s="123">
        <f>'SO 07 - ZTI+UT WC6'!J33</f>
        <v>0</v>
      </c>
      <c r="AW60" s="123">
        <f>'SO 07 - ZTI+UT WC6'!J34</f>
        <v>0</v>
      </c>
      <c r="AX60" s="123">
        <f>'SO 07 - ZTI+UT WC6'!J35</f>
        <v>0</v>
      </c>
      <c r="AY60" s="123">
        <f>'SO 07 - ZTI+UT WC6'!J36</f>
        <v>0</v>
      </c>
      <c r="AZ60" s="123">
        <f>'SO 07 - ZTI+UT WC6'!F33</f>
        <v>0</v>
      </c>
      <c r="BA60" s="123">
        <f>'SO 07 - ZTI+UT WC6'!F34</f>
        <v>0</v>
      </c>
      <c r="BB60" s="123">
        <f>'SO 07 - ZTI+UT WC6'!F35</f>
        <v>0</v>
      </c>
      <c r="BC60" s="123">
        <f>'SO 07 - ZTI+UT WC6'!F36</f>
        <v>0</v>
      </c>
      <c r="BD60" s="125">
        <f>'SO 07 - ZTI+UT WC6'!F37</f>
        <v>0</v>
      </c>
      <c r="BE60" s="7"/>
      <c r="BT60" s="126" t="s">
        <v>88</v>
      </c>
      <c r="BV60" s="126" t="s">
        <v>82</v>
      </c>
      <c r="BW60" s="126" t="s">
        <v>105</v>
      </c>
      <c r="BX60" s="126" t="s">
        <v>5</v>
      </c>
      <c r="CL60" s="126" t="s">
        <v>19</v>
      </c>
      <c r="CM60" s="126" t="s">
        <v>90</v>
      </c>
    </row>
    <row r="61" s="7" customFormat="1" ht="16.5" customHeight="1">
      <c r="A61" s="114" t="s">
        <v>84</v>
      </c>
      <c r="B61" s="115"/>
      <c r="C61" s="116"/>
      <c r="D61" s="117" t="s">
        <v>106</v>
      </c>
      <c r="E61" s="117"/>
      <c r="F61" s="117"/>
      <c r="G61" s="117"/>
      <c r="H61" s="117"/>
      <c r="I61" s="118"/>
      <c r="J61" s="117" t="s">
        <v>107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9">
        <f>'SO 08 - ZTI+UT WC7'!J30</f>
        <v>0</v>
      </c>
      <c r="AH61" s="118"/>
      <c r="AI61" s="118"/>
      <c r="AJ61" s="118"/>
      <c r="AK61" s="118"/>
      <c r="AL61" s="118"/>
      <c r="AM61" s="118"/>
      <c r="AN61" s="119">
        <f>SUM(AG61,AT61)</f>
        <v>0</v>
      </c>
      <c r="AO61" s="118"/>
      <c r="AP61" s="118"/>
      <c r="AQ61" s="120" t="s">
        <v>87</v>
      </c>
      <c r="AR61" s="121"/>
      <c r="AS61" s="122">
        <v>0</v>
      </c>
      <c r="AT61" s="123">
        <f>ROUND(SUM(AV61:AW61),2)</f>
        <v>0</v>
      </c>
      <c r="AU61" s="124">
        <f>'SO 08 - ZTI+UT WC7'!P90</f>
        <v>0</v>
      </c>
      <c r="AV61" s="123">
        <f>'SO 08 - ZTI+UT WC7'!J33</f>
        <v>0</v>
      </c>
      <c r="AW61" s="123">
        <f>'SO 08 - ZTI+UT WC7'!J34</f>
        <v>0</v>
      </c>
      <c r="AX61" s="123">
        <f>'SO 08 - ZTI+UT WC7'!J35</f>
        <v>0</v>
      </c>
      <c r="AY61" s="123">
        <f>'SO 08 - ZTI+UT WC7'!J36</f>
        <v>0</v>
      </c>
      <c r="AZ61" s="123">
        <f>'SO 08 - ZTI+UT WC7'!F33</f>
        <v>0</v>
      </c>
      <c r="BA61" s="123">
        <f>'SO 08 - ZTI+UT WC7'!F34</f>
        <v>0</v>
      </c>
      <c r="BB61" s="123">
        <f>'SO 08 - ZTI+UT WC7'!F35</f>
        <v>0</v>
      </c>
      <c r="BC61" s="123">
        <f>'SO 08 - ZTI+UT WC7'!F36</f>
        <v>0</v>
      </c>
      <c r="BD61" s="125">
        <f>'SO 08 - ZTI+UT WC7'!F37</f>
        <v>0</v>
      </c>
      <c r="BE61" s="7"/>
      <c r="BT61" s="126" t="s">
        <v>88</v>
      </c>
      <c r="BV61" s="126" t="s">
        <v>82</v>
      </c>
      <c r="BW61" s="126" t="s">
        <v>108</v>
      </c>
      <c r="BX61" s="126" t="s">
        <v>5</v>
      </c>
      <c r="CL61" s="126" t="s">
        <v>19</v>
      </c>
      <c r="CM61" s="126" t="s">
        <v>90</v>
      </c>
    </row>
    <row r="62" s="7" customFormat="1" ht="16.5" customHeight="1">
      <c r="A62" s="7"/>
      <c r="B62" s="115"/>
      <c r="C62" s="116"/>
      <c r="D62" s="117" t="s">
        <v>109</v>
      </c>
      <c r="E62" s="117"/>
      <c r="F62" s="117"/>
      <c r="G62" s="117"/>
      <c r="H62" s="117"/>
      <c r="I62" s="118"/>
      <c r="J62" s="117" t="s">
        <v>110</v>
      </c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27">
        <f>ROUND(SUM(AG63:AG64),2)</f>
        <v>0</v>
      </c>
      <c r="AH62" s="118"/>
      <c r="AI62" s="118"/>
      <c r="AJ62" s="118"/>
      <c r="AK62" s="118"/>
      <c r="AL62" s="118"/>
      <c r="AM62" s="118"/>
      <c r="AN62" s="119">
        <f>SUM(AG62,AT62)</f>
        <v>0</v>
      </c>
      <c r="AO62" s="118"/>
      <c r="AP62" s="118"/>
      <c r="AQ62" s="120" t="s">
        <v>87</v>
      </c>
      <c r="AR62" s="121"/>
      <c r="AS62" s="122">
        <f>ROUND(SUM(AS63:AS64),2)</f>
        <v>0</v>
      </c>
      <c r="AT62" s="123">
        <f>ROUND(SUM(AV62:AW62),2)</f>
        <v>0</v>
      </c>
      <c r="AU62" s="124">
        <f>ROUND(SUM(AU63:AU64),5)</f>
        <v>0</v>
      </c>
      <c r="AV62" s="123">
        <f>ROUND(AZ62*L29,2)</f>
        <v>0</v>
      </c>
      <c r="AW62" s="123">
        <f>ROUND(BA62*L30,2)</f>
        <v>0</v>
      </c>
      <c r="AX62" s="123">
        <f>ROUND(BB62*L29,2)</f>
        <v>0</v>
      </c>
      <c r="AY62" s="123">
        <f>ROUND(BC62*L30,2)</f>
        <v>0</v>
      </c>
      <c r="AZ62" s="123">
        <f>ROUND(SUM(AZ63:AZ64),2)</f>
        <v>0</v>
      </c>
      <c r="BA62" s="123">
        <f>ROUND(SUM(BA63:BA64),2)</f>
        <v>0</v>
      </c>
      <c r="BB62" s="123">
        <f>ROUND(SUM(BB63:BB64),2)</f>
        <v>0</v>
      </c>
      <c r="BC62" s="123">
        <f>ROUND(SUM(BC63:BC64),2)</f>
        <v>0</v>
      </c>
      <c r="BD62" s="125">
        <f>ROUND(SUM(BD63:BD64),2)</f>
        <v>0</v>
      </c>
      <c r="BE62" s="7"/>
      <c r="BS62" s="126" t="s">
        <v>79</v>
      </c>
      <c r="BT62" s="126" t="s">
        <v>88</v>
      </c>
      <c r="BU62" s="126" t="s">
        <v>81</v>
      </c>
      <c r="BV62" s="126" t="s">
        <v>82</v>
      </c>
      <c r="BW62" s="126" t="s">
        <v>111</v>
      </c>
      <c r="BX62" s="126" t="s">
        <v>5</v>
      </c>
      <c r="CL62" s="126" t="s">
        <v>19</v>
      </c>
      <c r="CM62" s="126" t="s">
        <v>90</v>
      </c>
    </row>
    <row r="63" s="4" customFormat="1" ht="16.5" customHeight="1">
      <c r="A63" s="114" t="s">
        <v>84</v>
      </c>
      <c r="B63" s="66"/>
      <c r="C63" s="128"/>
      <c r="D63" s="128"/>
      <c r="E63" s="129" t="s">
        <v>112</v>
      </c>
      <c r="F63" s="129"/>
      <c r="G63" s="129"/>
      <c r="H63" s="129"/>
      <c r="I63" s="129"/>
      <c r="J63" s="128"/>
      <c r="K63" s="129" t="s">
        <v>110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30">
        <f>'01 - Elektroinstalace WC1'!J32</f>
        <v>0</v>
      </c>
      <c r="AH63" s="128"/>
      <c r="AI63" s="128"/>
      <c r="AJ63" s="128"/>
      <c r="AK63" s="128"/>
      <c r="AL63" s="128"/>
      <c r="AM63" s="128"/>
      <c r="AN63" s="130">
        <f>SUM(AG63,AT63)</f>
        <v>0</v>
      </c>
      <c r="AO63" s="128"/>
      <c r="AP63" s="128"/>
      <c r="AQ63" s="131" t="s">
        <v>113</v>
      </c>
      <c r="AR63" s="68"/>
      <c r="AS63" s="132">
        <v>0</v>
      </c>
      <c r="AT63" s="133">
        <f>ROUND(SUM(AV63:AW63),2)</f>
        <v>0</v>
      </c>
      <c r="AU63" s="134">
        <f>'01 - Elektroinstalace WC1'!P95</f>
        <v>0</v>
      </c>
      <c r="AV63" s="133">
        <f>'01 - Elektroinstalace WC1'!J35</f>
        <v>0</v>
      </c>
      <c r="AW63" s="133">
        <f>'01 - Elektroinstalace WC1'!J36</f>
        <v>0</v>
      </c>
      <c r="AX63" s="133">
        <f>'01 - Elektroinstalace WC1'!J37</f>
        <v>0</v>
      </c>
      <c r="AY63" s="133">
        <f>'01 - Elektroinstalace WC1'!J38</f>
        <v>0</v>
      </c>
      <c r="AZ63" s="133">
        <f>'01 - Elektroinstalace WC1'!F35</f>
        <v>0</v>
      </c>
      <c r="BA63" s="133">
        <f>'01 - Elektroinstalace WC1'!F36</f>
        <v>0</v>
      </c>
      <c r="BB63" s="133">
        <f>'01 - Elektroinstalace WC1'!F37</f>
        <v>0</v>
      </c>
      <c r="BC63" s="133">
        <f>'01 - Elektroinstalace WC1'!F38</f>
        <v>0</v>
      </c>
      <c r="BD63" s="135">
        <f>'01 - Elektroinstalace WC1'!F39</f>
        <v>0</v>
      </c>
      <c r="BE63" s="4"/>
      <c r="BT63" s="136" t="s">
        <v>90</v>
      </c>
      <c r="BV63" s="136" t="s">
        <v>82</v>
      </c>
      <c r="BW63" s="136" t="s">
        <v>114</v>
      </c>
      <c r="BX63" s="136" t="s">
        <v>111</v>
      </c>
      <c r="CL63" s="136" t="s">
        <v>19</v>
      </c>
    </row>
    <row r="64" s="4" customFormat="1" ht="35.25" customHeight="1">
      <c r="A64" s="114" t="s">
        <v>84</v>
      </c>
      <c r="B64" s="66"/>
      <c r="C64" s="128"/>
      <c r="D64" s="128"/>
      <c r="E64" s="129" t="s">
        <v>115</v>
      </c>
      <c r="F64" s="129"/>
      <c r="G64" s="129"/>
      <c r="H64" s="129"/>
      <c r="I64" s="129"/>
      <c r="J64" s="128"/>
      <c r="K64" s="129" t="s">
        <v>116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30">
        <f>'02 - Specifikace-ZTI auto...'!J32</f>
        <v>0</v>
      </c>
      <c r="AH64" s="128"/>
      <c r="AI64" s="128"/>
      <c r="AJ64" s="128"/>
      <c r="AK64" s="128"/>
      <c r="AL64" s="128"/>
      <c r="AM64" s="128"/>
      <c r="AN64" s="130">
        <f>SUM(AG64,AT64)</f>
        <v>0</v>
      </c>
      <c r="AO64" s="128"/>
      <c r="AP64" s="128"/>
      <c r="AQ64" s="131" t="s">
        <v>113</v>
      </c>
      <c r="AR64" s="68"/>
      <c r="AS64" s="132">
        <v>0</v>
      </c>
      <c r="AT64" s="133">
        <f>ROUND(SUM(AV64:AW64),2)</f>
        <v>0</v>
      </c>
      <c r="AU64" s="134">
        <f>'02 - Specifikace-ZTI auto...'!P88</f>
        <v>0</v>
      </c>
      <c r="AV64" s="133">
        <f>'02 - Specifikace-ZTI auto...'!J35</f>
        <v>0</v>
      </c>
      <c r="AW64" s="133">
        <f>'02 - Specifikace-ZTI auto...'!J36</f>
        <v>0</v>
      </c>
      <c r="AX64" s="133">
        <f>'02 - Specifikace-ZTI auto...'!J37</f>
        <v>0</v>
      </c>
      <c r="AY64" s="133">
        <f>'02 - Specifikace-ZTI auto...'!J38</f>
        <v>0</v>
      </c>
      <c r="AZ64" s="133">
        <f>'02 - Specifikace-ZTI auto...'!F35</f>
        <v>0</v>
      </c>
      <c r="BA64" s="133">
        <f>'02 - Specifikace-ZTI auto...'!F36</f>
        <v>0</v>
      </c>
      <c r="BB64" s="133">
        <f>'02 - Specifikace-ZTI auto...'!F37</f>
        <v>0</v>
      </c>
      <c r="BC64" s="133">
        <f>'02 - Specifikace-ZTI auto...'!F38</f>
        <v>0</v>
      </c>
      <c r="BD64" s="135">
        <f>'02 - Specifikace-ZTI auto...'!F39</f>
        <v>0</v>
      </c>
      <c r="BE64" s="4"/>
      <c r="BT64" s="136" t="s">
        <v>90</v>
      </c>
      <c r="BV64" s="136" t="s">
        <v>82</v>
      </c>
      <c r="BW64" s="136" t="s">
        <v>117</v>
      </c>
      <c r="BX64" s="136" t="s">
        <v>111</v>
      </c>
      <c r="CL64" s="136" t="s">
        <v>19</v>
      </c>
    </row>
    <row r="65" s="7" customFormat="1" ht="16.5" customHeight="1">
      <c r="A65" s="7"/>
      <c r="B65" s="115"/>
      <c r="C65" s="116"/>
      <c r="D65" s="117" t="s">
        <v>118</v>
      </c>
      <c r="E65" s="117"/>
      <c r="F65" s="117"/>
      <c r="G65" s="117"/>
      <c r="H65" s="117"/>
      <c r="I65" s="118"/>
      <c r="J65" s="117" t="s">
        <v>119</v>
      </c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27">
        <f>ROUND(SUM(AG66:AG67),2)</f>
        <v>0</v>
      </c>
      <c r="AH65" s="118"/>
      <c r="AI65" s="118"/>
      <c r="AJ65" s="118"/>
      <c r="AK65" s="118"/>
      <c r="AL65" s="118"/>
      <c r="AM65" s="118"/>
      <c r="AN65" s="119">
        <f>SUM(AG65,AT65)</f>
        <v>0</v>
      </c>
      <c r="AO65" s="118"/>
      <c r="AP65" s="118"/>
      <c r="AQ65" s="120" t="s">
        <v>87</v>
      </c>
      <c r="AR65" s="121"/>
      <c r="AS65" s="122">
        <f>ROUND(SUM(AS66:AS67),2)</f>
        <v>0</v>
      </c>
      <c r="AT65" s="123">
        <f>ROUND(SUM(AV65:AW65),2)</f>
        <v>0</v>
      </c>
      <c r="AU65" s="124">
        <f>ROUND(SUM(AU66:AU67),5)</f>
        <v>0</v>
      </c>
      <c r="AV65" s="123">
        <f>ROUND(AZ65*L29,2)</f>
        <v>0</v>
      </c>
      <c r="AW65" s="123">
        <f>ROUND(BA65*L30,2)</f>
        <v>0</v>
      </c>
      <c r="AX65" s="123">
        <f>ROUND(BB65*L29,2)</f>
        <v>0</v>
      </c>
      <c r="AY65" s="123">
        <f>ROUND(BC65*L30,2)</f>
        <v>0</v>
      </c>
      <c r="AZ65" s="123">
        <f>ROUND(SUM(AZ66:AZ67),2)</f>
        <v>0</v>
      </c>
      <c r="BA65" s="123">
        <f>ROUND(SUM(BA66:BA67),2)</f>
        <v>0</v>
      </c>
      <c r="BB65" s="123">
        <f>ROUND(SUM(BB66:BB67),2)</f>
        <v>0</v>
      </c>
      <c r="BC65" s="123">
        <f>ROUND(SUM(BC66:BC67),2)</f>
        <v>0</v>
      </c>
      <c r="BD65" s="125">
        <f>ROUND(SUM(BD66:BD67),2)</f>
        <v>0</v>
      </c>
      <c r="BE65" s="7"/>
      <c r="BS65" s="126" t="s">
        <v>79</v>
      </c>
      <c r="BT65" s="126" t="s">
        <v>88</v>
      </c>
      <c r="BU65" s="126" t="s">
        <v>81</v>
      </c>
      <c r="BV65" s="126" t="s">
        <v>82</v>
      </c>
      <c r="BW65" s="126" t="s">
        <v>120</v>
      </c>
      <c r="BX65" s="126" t="s">
        <v>5</v>
      </c>
      <c r="CL65" s="126" t="s">
        <v>19</v>
      </c>
      <c r="CM65" s="126" t="s">
        <v>90</v>
      </c>
    </row>
    <row r="66" s="4" customFormat="1" ht="16.5" customHeight="1">
      <c r="A66" s="114" t="s">
        <v>84</v>
      </c>
      <c r="B66" s="66"/>
      <c r="C66" s="128"/>
      <c r="D66" s="128"/>
      <c r="E66" s="129" t="s">
        <v>112</v>
      </c>
      <c r="F66" s="129"/>
      <c r="G66" s="129"/>
      <c r="H66" s="129"/>
      <c r="I66" s="129"/>
      <c r="J66" s="128"/>
      <c r="K66" s="129" t="s">
        <v>119</v>
      </c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30">
        <f>'01 - Elektroinstalace WC2'!J32</f>
        <v>0</v>
      </c>
      <c r="AH66" s="128"/>
      <c r="AI66" s="128"/>
      <c r="AJ66" s="128"/>
      <c r="AK66" s="128"/>
      <c r="AL66" s="128"/>
      <c r="AM66" s="128"/>
      <c r="AN66" s="130">
        <f>SUM(AG66,AT66)</f>
        <v>0</v>
      </c>
      <c r="AO66" s="128"/>
      <c r="AP66" s="128"/>
      <c r="AQ66" s="131" t="s">
        <v>113</v>
      </c>
      <c r="AR66" s="68"/>
      <c r="AS66" s="132">
        <v>0</v>
      </c>
      <c r="AT66" s="133">
        <f>ROUND(SUM(AV66:AW66),2)</f>
        <v>0</v>
      </c>
      <c r="AU66" s="134">
        <f>'01 - Elektroinstalace WC2'!P95</f>
        <v>0</v>
      </c>
      <c r="AV66" s="133">
        <f>'01 - Elektroinstalace WC2'!J35</f>
        <v>0</v>
      </c>
      <c r="AW66" s="133">
        <f>'01 - Elektroinstalace WC2'!J36</f>
        <v>0</v>
      </c>
      <c r="AX66" s="133">
        <f>'01 - Elektroinstalace WC2'!J37</f>
        <v>0</v>
      </c>
      <c r="AY66" s="133">
        <f>'01 - Elektroinstalace WC2'!J38</f>
        <v>0</v>
      </c>
      <c r="AZ66" s="133">
        <f>'01 - Elektroinstalace WC2'!F35</f>
        <v>0</v>
      </c>
      <c r="BA66" s="133">
        <f>'01 - Elektroinstalace WC2'!F36</f>
        <v>0</v>
      </c>
      <c r="BB66" s="133">
        <f>'01 - Elektroinstalace WC2'!F37</f>
        <v>0</v>
      </c>
      <c r="BC66" s="133">
        <f>'01 - Elektroinstalace WC2'!F38</f>
        <v>0</v>
      </c>
      <c r="BD66" s="135">
        <f>'01 - Elektroinstalace WC2'!F39</f>
        <v>0</v>
      </c>
      <c r="BE66" s="4"/>
      <c r="BT66" s="136" t="s">
        <v>90</v>
      </c>
      <c r="BV66" s="136" t="s">
        <v>82</v>
      </c>
      <c r="BW66" s="136" t="s">
        <v>121</v>
      </c>
      <c r="BX66" s="136" t="s">
        <v>120</v>
      </c>
      <c r="CL66" s="136" t="s">
        <v>19</v>
      </c>
    </row>
    <row r="67" s="4" customFormat="1" ht="35.25" customHeight="1">
      <c r="A67" s="114" t="s">
        <v>84</v>
      </c>
      <c r="B67" s="66"/>
      <c r="C67" s="128"/>
      <c r="D67" s="128"/>
      <c r="E67" s="129" t="s">
        <v>115</v>
      </c>
      <c r="F67" s="129"/>
      <c r="G67" s="129"/>
      <c r="H67" s="129"/>
      <c r="I67" s="129"/>
      <c r="J67" s="128"/>
      <c r="K67" s="129" t="s">
        <v>116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30">
        <f>'02 - Specifikace-ZTI auto..._01'!J32</f>
        <v>0</v>
      </c>
      <c r="AH67" s="128"/>
      <c r="AI67" s="128"/>
      <c r="AJ67" s="128"/>
      <c r="AK67" s="128"/>
      <c r="AL67" s="128"/>
      <c r="AM67" s="128"/>
      <c r="AN67" s="130">
        <f>SUM(AG67,AT67)</f>
        <v>0</v>
      </c>
      <c r="AO67" s="128"/>
      <c r="AP67" s="128"/>
      <c r="AQ67" s="131" t="s">
        <v>113</v>
      </c>
      <c r="AR67" s="68"/>
      <c r="AS67" s="132">
        <v>0</v>
      </c>
      <c r="AT67" s="133">
        <f>ROUND(SUM(AV67:AW67),2)</f>
        <v>0</v>
      </c>
      <c r="AU67" s="134">
        <f>'02 - Specifikace-ZTI auto..._01'!P88</f>
        <v>0</v>
      </c>
      <c r="AV67" s="133">
        <f>'02 - Specifikace-ZTI auto..._01'!J35</f>
        <v>0</v>
      </c>
      <c r="AW67" s="133">
        <f>'02 - Specifikace-ZTI auto..._01'!J36</f>
        <v>0</v>
      </c>
      <c r="AX67" s="133">
        <f>'02 - Specifikace-ZTI auto..._01'!J37</f>
        <v>0</v>
      </c>
      <c r="AY67" s="133">
        <f>'02 - Specifikace-ZTI auto..._01'!J38</f>
        <v>0</v>
      </c>
      <c r="AZ67" s="133">
        <f>'02 - Specifikace-ZTI auto..._01'!F35</f>
        <v>0</v>
      </c>
      <c r="BA67" s="133">
        <f>'02 - Specifikace-ZTI auto..._01'!F36</f>
        <v>0</v>
      </c>
      <c r="BB67" s="133">
        <f>'02 - Specifikace-ZTI auto..._01'!F37</f>
        <v>0</v>
      </c>
      <c r="BC67" s="133">
        <f>'02 - Specifikace-ZTI auto..._01'!F38</f>
        <v>0</v>
      </c>
      <c r="BD67" s="135">
        <f>'02 - Specifikace-ZTI auto..._01'!F39</f>
        <v>0</v>
      </c>
      <c r="BE67" s="4"/>
      <c r="BT67" s="136" t="s">
        <v>90</v>
      </c>
      <c r="BV67" s="136" t="s">
        <v>82</v>
      </c>
      <c r="BW67" s="136" t="s">
        <v>122</v>
      </c>
      <c r="BX67" s="136" t="s">
        <v>120</v>
      </c>
      <c r="CL67" s="136" t="s">
        <v>19</v>
      </c>
    </row>
    <row r="68" s="7" customFormat="1" ht="16.5" customHeight="1">
      <c r="A68" s="7"/>
      <c r="B68" s="115"/>
      <c r="C68" s="116"/>
      <c r="D68" s="117" t="s">
        <v>123</v>
      </c>
      <c r="E68" s="117"/>
      <c r="F68" s="117"/>
      <c r="G68" s="117"/>
      <c r="H68" s="117"/>
      <c r="I68" s="118"/>
      <c r="J68" s="117" t="s">
        <v>124</v>
      </c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27">
        <f>ROUND(AG69,2)</f>
        <v>0</v>
      </c>
      <c r="AH68" s="118"/>
      <c r="AI68" s="118"/>
      <c r="AJ68" s="118"/>
      <c r="AK68" s="118"/>
      <c r="AL68" s="118"/>
      <c r="AM68" s="118"/>
      <c r="AN68" s="119">
        <f>SUM(AG68,AT68)</f>
        <v>0</v>
      </c>
      <c r="AO68" s="118"/>
      <c r="AP68" s="118"/>
      <c r="AQ68" s="120" t="s">
        <v>87</v>
      </c>
      <c r="AR68" s="121"/>
      <c r="AS68" s="122">
        <f>ROUND(AS69,2)</f>
        <v>0</v>
      </c>
      <c r="AT68" s="123">
        <f>ROUND(SUM(AV68:AW68),2)</f>
        <v>0</v>
      </c>
      <c r="AU68" s="124">
        <f>ROUND(AU69,5)</f>
        <v>0</v>
      </c>
      <c r="AV68" s="123">
        <f>ROUND(AZ68*L29,2)</f>
        <v>0</v>
      </c>
      <c r="AW68" s="123">
        <f>ROUND(BA68*L30,2)</f>
        <v>0</v>
      </c>
      <c r="AX68" s="123">
        <f>ROUND(BB68*L29,2)</f>
        <v>0</v>
      </c>
      <c r="AY68" s="123">
        <f>ROUND(BC68*L30,2)</f>
        <v>0</v>
      </c>
      <c r="AZ68" s="123">
        <f>ROUND(AZ69,2)</f>
        <v>0</v>
      </c>
      <c r="BA68" s="123">
        <f>ROUND(BA69,2)</f>
        <v>0</v>
      </c>
      <c r="BB68" s="123">
        <f>ROUND(BB69,2)</f>
        <v>0</v>
      </c>
      <c r="BC68" s="123">
        <f>ROUND(BC69,2)</f>
        <v>0</v>
      </c>
      <c r="BD68" s="125">
        <f>ROUND(BD69,2)</f>
        <v>0</v>
      </c>
      <c r="BE68" s="7"/>
      <c r="BS68" s="126" t="s">
        <v>79</v>
      </c>
      <c r="BT68" s="126" t="s">
        <v>88</v>
      </c>
      <c r="BU68" s="126" t="s">
        <v>81</v>
      </c>
      <c r="BV68" s="126" t="s">
        <v>82</v>
      </c>
      <c r="BW68" s="126" t="s">
        <v>125</v>
      </c>
      <c r="BX68" s="126" t="s">
        <v>5</v>
      </c>
      <c r="CL68" s="126" t="s">
        <v>19</v>
      </c>
      <c r="CM68" s="126" t="s">
        <v>90</v>
      </c>
    </row>
    <row r="69" s="4" customFormat="1" ht="16.5" customHeight="1">
      <c r="A69" s="114" t="s">
        <v>84</v>
      </c>
      <c r="B69" s="66"/>
      <c r="C69" s="128"/>
      <c r="D69" s="128"/>
      <c r="E69" s="129" t="s">
        <v>112</v>
      </c>
      <c r="F69" s="129"/>
      <c r="G69" s="129"/>
      <c r="H69" s="129"/>
      <c r="I69" s="129"/>
      <c r="J69" s="128"/>
      <c r="K69" s="129" t="s">
        <v>124</v>
      </c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30">
        <f>'01 - Elektroinstalace WC3'!J32</f>
        <v>0</v>
      </c>
      <c r="AH69" s="128"/>
      <c r="AI69" s="128"/>
      <c r="AJ69" s="128"/>
      <c r="AK69" s="128"/>
      <c r="AL69" s="128"/>
      <c r="AM69" s="128"/>
      <c r="AN69" s="130">
        <f>SUM(AG69,AT69)</f>
        <v>0</v>
      </c>
      <c r="AO69" s="128"/>
      <c r="AP69" s="128"/>
      <c r="AQ69" s="131" t="s">
        <v>113</v>
      </c>
      <c r="AR69" s="68"/>
      <c r="AS69" s="132">
        <v>0</v>
      </c>
      <c r="AT69" s="133">
        <f>ROUND(SUM(AV69:AW69),2)</f>
        <v>0</v>
      </c>
      <c r="AU69" s="134">
        <f>'01 - Elektroinstalace WC3'!P94</f>
        <v>0</v>
      </c>
      <c r="AV69" s="133">
        <f>'01 - Elektroinstalace WC3'!J35</f>
        <v>0</v>
      </c>
      <c r="AW69" s="133">
        <f>'01 - Elektroinstalace WC3'!J36</f>
        <v>0</v>
      </c>
      <c r="AX69" s="133">
        <f>'01 - Elektroinstalace WC3'!J37</f>
        <v>0</v>
      </c>
      <c r="AY69" s="133">
        <f>'01 - Elektroinstalace WC3'!J38</f>
        <v>0</v>
      </c>
      <c r="AZ69" s="133">
        <f>'01 - Elektroinstalace WC3'!F35</f>
        <v>0</v>
      </c>
      <c r="BA69" s="133">
        <f>'01 - Elektroinstalace WC3'!F36</f>
        <v>0</v>
      </c>
      <c r="BB69" s="133">
        <f>'01 - Elektroinstalace WC3'!F37</f>
        <v>0</v>
      </c>
      <c r="BC69" s="133">
        <f>'01 - Elektroinstalace WC3'!F38</f>
        <v>0</v>
      </c>
      <c r="BD69" s="135">
        <f>'01 - Elektroinstalace WC3'!F39</f>
        <v>0</v>
      </c>
      <c r="BE69" s="4"/>
      <c r="BT69" s="136" t="s">
        <v>90</v>
      </c>
      <c r="BV69" s="136" t="s">
        <v>82</v>
      </c>
      <c r="BW69" s="136" t="s">
        <v>126</v>
      </c>
      <c r="BX69" s="136" t="s">
        <v>125</v>
      </c>
      <c r="CL69" s="136" t="s">
        <v>19</v>
      </c>
    </row>
    <row r="70" s="7" customFormat="1" ht="16.5" customHeight="1">
      <c r="A70" s="7"/>
      <c r="B70" s="115"/>
      <c r="C70" s="116"/>
      <c r="D70" s="117" t="s">
        <v>127</v>
      </c>
      <c r="E70" s="117"/>
      <c r="F70" s="117"/>
      <c r="G70" s="117"/>
      <c r="H70" s="117"/>
      <c r="I70" s="118"/>
      <c r="J70" s="117" t="s">
        <v>128</v>
      </c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27">
        <f>ROUND(SUM(AG71:AG72),2)</f>
        <v>0</v>
      </c>
      <c r="AH70" s="118"/>
      <c r="AI70" s="118"/>
      <c r="AJ70" s="118"/>
      <c r="AK70" s="118"/>
      <c r="AL70" s="118"/>
      <c r="AM70" s="118"/>
      <c r="AN70" s="119">
        <f>SUM(AG70,AT70)</f>
        <v>0</v>
      </c>
      <c r="AO70" s="118"/>
      <c r="AP70" s="118"/>
      <c r="AQ70" s="120" t="s">
        <v>87</v>
      </c>
      <c r="AR70" s="121"/>
      <c r="AS70" s="122">
        <f>ROUND(SUM(AS71:AS72),2)</f>
        <v>0</v>
      </c>
      <c r="AT70" s="123">
        <f>ROUND(SUM(AV70:AW70),2)</f>
        <v>0</v>
      </c>
      <c r="AU70" s="124">
        <f>ROUND(SUM(AU71:AU72),5)</f>
        <v>0</v>
      </c>
      <c r="AV70" s="123">
        <f>ROUND(AZ70*L29,2)</f>
        <v>0</v>
      </c>
      <c r="AW70" s="123">
        <f>ROUND(BA70*L30,2)</f>
        <v>0</v>
      </c>
      <c r="AX70" s="123">
        <f>ROUND(BB70*L29,2)</f>
        <v>0</v>
      </c>
      <c r="AY70" s="123">
        <f>ROUND(BC70*L30,2)</f>
        <v>0</v>
      </c>
      <c r="AZ70" s="123">
        <f>ROUND(SUM(AZ71:AZ72),2)</f>
        <v>0</v>
      </c>
      <c r="BA70" s="123">
        <f>ROUND(SUM(BA71:BA72),2)</f>
        <v>0</v>
      </c>
      <c r="BB70" s="123">
        <f>ROUND(SUM(BB71:BB72),2)</f>
        <v>0</v>
      </c>
      <c r="BC70" s="123">
        <f>ROUND(SUM(BC71:BC72),2)</f>
        <v>0</v>
      </c>
      <c r="BD70" s="125">
        <f>ROUND(SUM(BD71:BD72),2)</f>
        <v>0</v>
      </c>
      <c r="BE70" s="7"/>
      <c r="BS70" s="126" t="s">
        <v>79</v>
      </c>
      <c r="BT70" s="126" t="s">
        <v>88</v>
      </c>
      <c r="BU70" s="126" t="s">
        <v>81</v>
      </c>
      <c r="BV70" s="126" t="s">
        <v>82</v>
      </c>
      <c r="BW70" s="126" t="s">
        <v>129</v>
      </c>
      <c r="BX70" s="126" t="s">
        <v>5</v>
      </c>
      <c r="CL70" s="126" t="s">
        <v>19</v>
      </c>
      <c r="CM70" s="126" t="s">
        <v>90</v>
      </c>
    </row>
    <row r="71" s="4" customFormat="1" ht="16.5" customHeight="1">
      <c r="A71" s="114" t="s">
        <v>84</v>
      </c>
      <c r="B71" s="66"/>
      <c r="C71" s="128"/>
      <c r="D71" s="128"/>
      <c r="E71" s="129" t="s">
        <v>112</v>
      </c>
      <c r="F71" s="129"/>
      <c r="G71" s="129"/>
      <c r="H71" s="129"/>
      <c r="I71" s="129"/>
      <c r="J71" s="128"/>
      <c r="K71" s="129" t="s">
        <v>130</v>
      </c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30">
        <f>'01 - elektroinstalace WC5'!J32</f>
        <v>0</v>
      </c>
      <c r="AH71" s="128"/>
      <c r="AI71" s="128"/>
      <c r="AJ71" s="128"/>
      <c r="AK71" s="128"/>
      <c r="AL71" s="128"/>
      <c r="AM71" s="128"/>
      <c r="AN71" s="130">
        <f>SUM(AG71,AT71)</f>
        <v>0</v>
      </c>
      <c r="AO71" s="128"/>
      <c r="AP71" s="128"/>
      <c r="AQ71" s="131" t="s">
        <v>113</v>
      </c>
      <c r="AR71" s="68"/>
      <c r="AS71" s="132">
        <v>0</v>
      </c>
      <c r="AT71" s="133">
        <f>ROUND(SUM(AV71:AW71),2)</f>
        <v>0</v>
      </c>
      <c r="AU71" s="134">
        <f>'01 - elektroinstalace WC5'!P95</f>
        <v>0</v>
      </c>
      <c r="AV71" s="133">
        <f>'01 - elektroinstalace WC5'!J35</f>
        <v>0</v>
      </c>
      <c r="AW71" s="133">
        <f>'01 - elektroinstalace WC5'!J36</f>
        <v>0</v>
      </c>
      <c r="AX71" s="133">
        <f>'01 - elektroinstalace WC5'!J37</f>
        <v>0</v>
      </c>
      <c r="AY71" s="133">
        <f>'01 - elektroinstalace WC5'!J38</f>
        <v>0</v>
      </c>
      <c r="AZ71" s="133">
        <f>'01 - elektroinstalace WC5'!F35</f>
        <v>0</v>
      </c>
      <c r="BA71" s="133">
        <f>'01 - elektroinstalace WC5'!F36</f>
        <v>0</v>
      </c>
      <c r="BB71" s="133">
        <f>'01 - elektroinstalace WC5'!F37</f>
        <v>0</v>
      </c>
      <c r="BC71" s="133">
        <f>'01 - elektroinstalace WC5'!F38</f>
        <v>0</v>
      </c>
      <c r="BD71" s="135">
        <f>'01 - elektroinstalace WC5'!F39</f>
        <v>0</v>
      </c>
      <c r="BE71" s="4"/>
      <c r="BT71" s="136" t="s">
        <v>90</v>
      </c>
      <c r="BV71" s="136" t="s">
        <v>82</v>
      </c>
      <c r="BW71" s="136" t="s">
        <v>131</v>
      </c>
      <c r="BX71" s="136" t="s">
        <v>129</v>
      </c>
      <c r="CL71" s="136" t="s">
        <v>19</v>
      </c>
    </row>
    <row r="72" s="4" customFormat="1" ht="35.25" customHeight="1">
      <c r="A72" s="114" t="s">
        <v>84</v>
      </c>
      <c r="B72" s="66"/>
      <c r="C72" s="128"/>
      <c r="D72" s="128"/>
      <c r="E72" s="129" t="s">
        <v>115</v>
      </c>
      <c r="F72" s="129"/>
      <c r="G72" s="129"/>
      <c r="H72" s="129"/>
      <c r="I72" s="129"/>
      <c r="J72" s="128"/>
      <c r="K72" s="129" t="s">
        <v>116</v>
      </c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30">
        <f>'02 - Specifikace-ZTI auto..._02'!J32</f>
        <v>0</v>
      </c>
      <c r="AH72" s="128"/>
      <c r="AI72" s="128"/>
      <c r="AJ72" s="128"/>
      <c r="AK72" s="128"/>
      <c r="AL72" s="128"/>
      <c r="AM72" s="128"/>
      <c r="AN72" s="130">
        <f>SUM(AG72,AT72)</f>
        <v>0</v>
      </c>
      <c r="AO72" s="128"/>
      <c r="AP72" s="128"/>
      <c r="AQ72" s="131" t="s">
        <v>113</v>
      </c>
      <c r="AR72" s="68"/>
      <c r="AS72" s="132">
        <v>0</v>
      </c>
      <c r="AT72" s="133">
        <f>ROUND(SUM(AV72:AW72),2)</f>
        <v>0</v>
      </c>
      <c r="AU72" s="134">
        <f>'02 - Specifikace-ZTI auto..._02'!P88</f>
        <v>0</v>
      </c>
      <c r="AV72" s="133">
        <f>'02 - Specifikace-ZTI auto..._02'!J35</f>
        <v>0</v>
      </c>
      <c r="AW72" s="133">
        <f>'02 - Specifikace-ZTI auto..._02'!J36</f>
        <v>0</v>
      </c>
      <c r="AX72" s="133">
        <f>'02 - Specifikace-ZTI auto..._02'!J37</f>
        <v>0</v>
      </c>
      <c r="AY72" s="133">
        <f>'02 - Specifikace-ZTI auto..._02'!J38</f>
        <v>0</v>
      </c>
      <c r="AZ72" s="133">
        <f>'02 - Specifikace-ZTI auto..._02'!F35</f>
        <v>0</v>
      </c>
      <c r="BA72" s="133">
        <f>'02 - Specifikace-ZTI auto..._02'!F36</f>
        <v>0</v>
      </c>
      <c r="BB72" s="133">
        <f>'02 - Specifikace-ZTI auto..._02'!F37</f>
        <v>0</v>
      </c>
      <c r="BC72" s="133">
        <f>'02 - Specifikace-ZTI auto..._02'!F38</f>
        <v>0</v>
      </c>
      <c r="BD72" s="135">
        <f>'02 - Specifikace-ZTI auto..._02'!F39</f>
        <v>0</v>
      </c>
      <c r="BE72" s="4"/>
      <c r="BT72" s="136" t="s">
        <v>90</v>
      </c>
      <c r="BV72" s="136" t="s">
        <v>82</v>
      </c>
      <c r="BW72" s="136" t="s">
        <v>132</v>
      </c>
      <c r="BX72" s="136" t="s">
        <v>129</v>
      </c>
      <c r="CL72" s="136" t="s">
        <v>19</v>
      </c>
    </row>
    <row r="73" s="7" customFormat="1" ht="16.5" customHeight="1">
      <c r="A73" s="7"/>
      <c r="B73" s="115"/>
      <c r="C73" s="116"/>
      <c r="D73" s="117" t="s">
        <v>133</v>
      </c>
      <c r="E73" s="117"/>
      <c r="F73" s="117"/>
      <c r="G73" s="117"/>
      <c r="H73" s="117"/>
      <c r="I73" s="118"/>
      <c r="J73" s="117" t="s">
        <v>134</v>
      </c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27">
        <f>ROUND(AG74,2)</f>
        <v>0</v>
      </c>
      <c r="AH73" s="118"/>
      <c r="AI73" s="118"/>
      <c r="AJ73" s="118"/>
      <c r="AK73" s="118"/>
      <c r="AL73" s="118"/>
      <c r="AM73" s="118"/>
      <c r="AN73" s="119">
        <f>SUM(AG73,AT73)</f>
        <v>0</v>
      </c>
      <c r="AO73" s="118"/>
      <c r="AP73" s="118"/>
      <c r="AQ73" s="120" t="s">
        <v>87</v>
      </c>
      <c r="AR73" s="121"/>
      <c r="AS73" s="122">
        <f>ROUND(AS74,2)</f>
        <v>0</v>
      </c>
      <c r="AT73" s="123">
        <f>ROUND(SUM(AV73:AW73),2)</f>
        <v>0</v>
      </c>
      <c r="AU73" s="124">
        <f>ROUND(AU74,5)</f>
        <v>0</v>
      </c>
      <c r="AV73" s="123">
        <f>ROUND(AZ73*L29,2)</f>
        <v>0</v>
      </c>
      <c r="AW73" s="123">
        <f>ROUND(BA73*L30,2)</f>
        <v>0</v>
      </c>
      <c r="AX73" s="123">
        <f>ROUND(BB73*L29,2)</f>
        <v>0</v>
      </c>
      <c r="AY73" s="123">
        <f>ROUND(BC73*L30,2)</f>
        <v>0</v>
      </c>
      <c r="AZ73" s="123">
        <f>ROUND(AZ74,2)</f>
        <v>0</v>
      </c>
      <c r="BA73" s="123">
        <f>ROUND(BA74,2)</f>
        <v>0</v>
      </c>
      <c r="BB73" s="123">
        <f>ROUND(BB74,2)</f>
        <v>0</v>
      </c>
      <c r="BC73" s="123">
        <f>ROUND(BC74,2)</f>
        <v>0</v>
      </c>
      <c r="BD73" s="125">
        <f>ROUND(BD74,2)</f>
        <v>0</v>
      </c>
      <c r="BE73" s="7"/>
      <c r="BS73" s="126" t="s">
        <v>79</v>
      </c>
      <c r="BT73" s="126" t="s">
        <v>88</v>
      </c>
      <c r="BU73" s="126" t="s">
        <v>81</v>
      </c>
      <c r="BV73" s="126" t="s">
        <v>82</v>
      </c>
      <c r="BW73" s="126" t="s">
        <v>135</v>
      </c>
      <c r="BX73" s="126" t="s">
        <v>5</v>
      </c>
      <c r="CL73" s="126" t="s">
        <v>19</v>
      </c>
      <c r="CM73" s="126" t="s">
        <v>90</v>
      </c>
    </row>
    <row r="74" s="4" customFormat="1" ht="16.5" customHeight="1">
      <c r="A74" s="114" t="s">
        <v>84</v>
      </c>
      <c r="B74" s="66"/>
      <c r="C74" s="128"/>
      <c r="D74" s="128"/>
      <c r="E74" s="129" t="s">
        <v>112</v>
      </c>
      <c r="F74" s="129"/>
      <c r="G74" s="129"/>
      <c r="H74" s="129"/>
      <c r="I74" s="129"/>
      <c r="J74" s="128"/>
      <c r="K74" s="129" t="s">
        <v>134</v>
      </c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30">
        <f>'01 - Elektroinstalace WC6'!J32</f>
        <v>0</v>
      </c>
      <c r="AH74" s="128"/>
      <c r="AI74" s="128"/>
      <c r="AJ74" s="128"/>
      <c r="AK74" s="128"/>
      <c r="AL74" s="128"/>
      <c r="AM74" s="128"/>
      <c r="AN74" s="130">
        <f>SUM(AG74,AT74)</f>
        <v>0</v>
      </c>
      <c r="AO74" s="128"/>
      <c r="AP74" s="128"/>
      <c r="AQ74" s="131" t="s">
        <v>113</v>
      </c>
      <c r="AR74" s="68"/>
      <c r="AS74" s="132">
        <v>0</v>
      </c>
      <c r="AT74" s="133">
        <f>ROUND(SUM(AV74:AW74),2)</f>
        <v>0</v>
      </c>
      <c r="AU74" s="134">
        <f>'01 - Elektroinstalace WC6'!P94</f>
        <v>0</v>
      </c>
      <c r="AV74" s="133">
        <f>'01 - Elektroinstalace WC6'!J35</f>
        <v>0</v>
      </c>
      <c r="AW74" s="133">
        <f>'01 - Elektroinstalace WC6'!J36</f>
        <v>0</v>
      </c>
      <c r="AX74" s="133">
        <f>'01 - Elektroinstalace WC6'!J37</f>
        <v>0</v>
      </c>
      <c r="AY74" s="133">
        <f>'01 - Elektroinstalace WC6'!J38</f>
        <v>0</v>
      </c>
      <c r="AZ74" s="133">
        <f>'01 - Elektroinstalace WC6'!F35</f>
        <v>0</v>
      </c>
      <c r="BA74" s="133">
        <f>'01 - Elektroinstalace WC6'!F36</f>
        <v>0</v>
      </c>
      <c r="BB74" s="133">
        <f>'01 - Elektroinstalace WC6'!F37</f>
        <v>0</v>
      </c>
      <c r="BC74" s="133">
        <f>'01 - Elektroinstalace WC6'!F38</f>
        <v>0</v>
      </c>
      <c r="BD74" s="135">
        <f>'01 - Elektroinstalace WC6'!F39</f>
        <v>0</v>
      </c>
      <c r="BE74" s="4"/>
      <c r="BT74" s="136" t="s">
        <v>90</v>
      </c>
      <c r="BV74" s="136" t="s">
        <v>82</v>
      </c>
      <c r="BW74" s="136" t="s">
        <v>136</v>
      </c>
      <c r="BX74" s="136" t="s">
        <v>135</v>
      </c>
      <c r="CL74" s="136" t="s">
        <v>19</v>
      </c>
    </row>
    <row r="75" s="7" customFormat="1" ht="16.5" customHeight="1">
      <c r="A75" s="7"/>
      <c r="B75" s="115"/>
      <c r="C75" s="116"/>
      <c r="D75" s="117" t="s">
        <v>137</v>
      </c>
      <c r="E75" s="117"/>
      <c r="F75" s="117"/>
      <c r="G75" s="117"/>
      <c r="H75" s="117"/>
      <c r="I75" s="118"/>
      <c r="J75" s="117" t="s">
        <v>138</v>
      </c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27">
        <f>ROUND(SUM(AG76:AG77),2)</f>
        <v>0</v>
      </c>
      <c r="AH75" s="118"/>
      <c r="AI75" s="118"/>
      <c r="AJ75" s="118"/>
      <c r="AK75" s="118"/>
      <c r="AL75" s="118"/>
      <c r="AM75" s="118"/>
      <c r="AN75" s="119">
        <f>SUM(AG75,AT75)</f>
        <v>0</v>
      </c>
      <c r="AO75" s="118"/>
      <c r="AP75" s="118"/>
      <c r="AQ75" s="120" t="s">
        <v>87</v>
      </c>
      <c r="AR75" s="121"/>
      <c r="AS75" s="122">
        <f>ROUND(SUM(AS76:AS77),2)</f>
        <v>0</v>
      </c>
      <c r="AT75" s="123">
        <f>ROUND(SUM(AV75:AW75),2)</f>
        <v>0</v>
      </c>
      <c r="AU75" s="124">
        <f>ROUND(SUM(AU76:AU77),5)</f>
        <v>0</v>
      </c>
      <c r="AV75" s="123">
        <f>ROUND(AZ75*L29,2)</f>
        <v>0</v>
      </c>
      <c r="AW75" s="123">
        <f>ROUND(BA75*L30,2)</f>
        <v>0</v>
      </c>
      <c r="AX75" s="123">
        <f>ROUND(BB75*L29,2)</f>
        <v>0</v>
      </c>
      <c r="AY75" s="123">
        <f>ROUND(BC75*L30,2)</f>
        <v>0</v>
      </c>
      <c r="AZ75" s="123">
        <f>ROUND(SUM(AZ76:AZ77),2)</f>
        <v>0</v>
      </c>
      <c r="BA75" s="123">
        <f>ROUND(SUM(BA76:BA77),2)</f>
        <v>0</v>
      </c>
      <c r="BB75" s="123">
        <f>ROUND(SUM(BB76:BB77),2)</f>
        <v>0</v>
      </c>
      <c r="BC75" s="123">
        <f>ROUND(SUM(BC76:BC77),2)</f>
        <v>0</v>
      </c>
      <c r="BD75" s="125">
        <f>ROUND(SUM(BD76:BD77),2)</f>
        <v>0</v>
      </c>
      <c r="BE75" s="7"/>
      <c r="BS75" s="126" t="s">
        <v>79</v>
      </c>
      <c r="BT75" s="126" t="s">
        <v>88</v>
      </c>
      <c r="BU75" s="126" t="s">
        <v>81</v>
      </c>
      <c r="BV75" s="126" t="s">
        <v>82</v>
      </c>
      <c r="BW75" s="126" t="s">
        <v>139</v>
      </c>
      <c r="BX75" s="126" t="s">
        <v>5</v>
      </c>
      <c r="CL75" s="126" t="s">
        <v>19</v>
      </c>
      <c r="CM75" s="126" t="s">
        <v>90</v>
      </c>
    </row>
    <row r="76" s="4" customFormat="1" ht="16.5" customHeight="1">
      <c r="A76" s="114" t="s">
        <v>84</v>
      </c>
      <c r="B76" s="66"/>
      <c r="C76" s="128"/>
      <c r="D76" s="128"/>
      <c r="E76" s="129" t="s">
        <v>112</v>
      </c>
      <c r="F76" s="129"/>
      <c r="G76" s="129"/>
      <c r="H76" s="129"/>
      <c r="I76" s="129"/>
      <c r="J76" s="128"/>
      <c r="K76" s="129" t="s">
        <v>140</v>
      </c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30">
        <f>'01 - elektroinstalace WC7'!J32</f>
        <v>0</v>
      </c>
      <c r="AH76" s="128"/>
      <c r="AI76" s="128"/>
      <c r="AJ76" s="128"/>
      <c r="AK76" s="128"/>
      <c r="AL76" s="128"/>
      <c r="AM76" s="128"/>
      <c r="AN76" s="130">
        <f>SUM(AG76,AT76)</f>
        <v>0</v>
      </c>
      <c r="AO76" s="128"/>
      <c r="AP76" s="128"/>
      <c r="AQ76" s="131" t="s">
        <v>113</v>
      </c>
      <c r="AR76" s="68"/>
      <c r="AS76" s="132">
        <v>0</v>
      </c>
      <c r="AT76" s="133">
        <f>ROUND(SUM(AV76:AW76),2)</f>
        <v>0</v>
      </c>
      <c r="AU76" s="134">
        <f>'01 - elektroinstalace WC7'!P95</f>
        <v>0</v>
      </c>
      <c r="AV76" s="133">
        <f>'01 - elektroinstalace WC7'!J35</f>
        <v>0</v>
      </c>
      <c r="AW76" s="133">
        <f>'01 - elektroinstalace WC7'!J36</f>
        <v>0</v>
      </c>
      <c r="AX76" s="133">
        <f>'01 - elektroinstalace WC7'!J37</f>
        <v>0</v>
      </c>
      <c r="AY76" s="133">
        <f>'01 - elektroinstalace WC7'!J38</f>
        <v>0</v>
      </c>
      <c r="AZ76" s="133">
        <f>'01 - elektroinstalace WC7'!F35</f>
        <v>0</v>
      </c>
      <c r="BA76" s="133">
        <f>'01 - elektroinstalace WC7'!F36</f>
        <v>0</v>
      </c>
      <c r="BB76" s="133">
        <f>'01 - elektroinstalace WC7'!F37</f>
        <v>0</v>
      </c>
      <c r="BC76" s="133">
        <f>'01 - elektroinstalace WC7'!F38</f>
        <v>0</v>
      </c>
      <c r="BD76" s="135">
        <f>'01 - elektroinstalace WC7'!F39</f>
        <v>0</v>
      </c>
      <c r="BE76" s="4"/>
      <c r="BT76" s="136" t="s">
        <v>90</v>
      </c>
      <c r="BV76" s="136" t="s">
        <v>82</v>
      </c>
      <c r="BW76" s="136" t="s">
        <v>141</v>
      </c>
      <c r="BX76" s="136" t="s">
        <v>139</v>
      </c>
      <c r="CL76" s="136" t="s">
        <v>19</v>
      </c>
    </row>
    <row r="77" s="4" customFormat="1" ht="35.25" customHeight="1">
      <c r="A77" s="114" t="s">
        <v>84</v>
      </c>
      <c r="B77" s="66"/>
      <c r="C77" s="128"/>
      <c r="D77" s="128"/>
      <c r="E77" s="129" t="s">
        <v>115</v>
      </c>
      <c r="F77" s="129"/>
      <c r="G77" s="129"/>
      <c r="H77" s="129"/>
      <c r="I77" s="129"/>
      <c r="J77" s="128"/>
      <c r="K77" s="129" t="s">
        <v>116</v>
      </c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30">
        <f>'02 - Specifikace-ZTI auto..._03'!J32</f>
        <v>0</v>
      </c>
      <c r="AH77" s="128"/>
      <c r="AI77" s="128"/>
      <c r="AJ77" s="128"/>
      <c r="AK77" s="128"/>
      <c r="AL77" s="128"/>
      <c r="AM77" s="128"/>
      <c r="AN77" s="130">
        <f>SUM(AG77,AT77)</f>
        <v>0</v>
      </c>
      <c r="AO77" s="128"/>
      <c r="AP77" s="128"/>
      <c r="AQ77" s="131" t="s">
        <v>113</v>
      </c>
      <c r="AR77" s="68"/>
      <c r="AS77" s="132">
        <v>0</v>
      </c>
      <c r="AT77" s="133">
        <f>ROUND(SUM(AV77:AW77),2)</f>
        <v>0</v>
      </c>
      <c r="AU77" s="134">
        <f>'02 - Specifikace-ZTI auto..._03'!P88</f>
        <v>0</v>
      </c>
      <c r="AV77" s="133">
        <f>'02 - Specifikace-ZTI auto..._03'!J35</f>
        <v>0</v>
      </c>
      <c r="AW77" s="133">
        <f>'02 - Specifikace-ZTI auto..._03'!J36</f>
        <v>0</v>
      </c>
      <c r="AX77" s="133">
        <f>'02 - Specifikace-ZTI auto..._03'!J37</f>
        <v>0</v>
      </c>
      <c r="AY77" s="133">
        <f>'02 - Specifikace-ZTI auto..._03'!J38</f>
        <v>0</v>
      </c>
      <c r="AZ77" s="133">
        <f>'02 - Specifikace-ZTI auto..._03'!F35</f>
        <v>0</v>
      </c>
      <c r="BA77" s="133">
        <f>'02 - Specifikace-ZTI auto..._03'!F36</f>
        <v>0</v>
      </c>
      <c r="BB77" s="133">
        <f>'02 - Specifikace-ZTI auto..._03'!F37</f>
        <v>0</v>
      </c>
      <c r="BC77" s="133">
        <f>'02 - Specifikace-ZTI auto..._03'!F38</f>
        <v>0</v>
      </c>
      <c r="BD77" s="135">
        <f>'02 - Specifikace-ZTI auto..._03'!F39</f>
        <v>0</v>
      </c>
      <c r="BE77" s="4"/>
      <c r="BT77" s="136" t="s">
        <v>90</v>
      </c>
      <c r="BV77" s="136" t="s">
        <v>82</v>
      </c>
      <c r="BW77" s="136" t="s">
        <v>142</v>
      </c>
      <c r="BX77" s="136" t="s">
        <v>139</v>
      </c>
      <c r="CL77" s="136" t="s">
        <v>19</v>
      </c>
    </row>
    <row r="78" s="7" customFormat="1" ht="24.75" customHeight="1">
      <c r="A78" s="114" t="s">
        <v>84</v>
      </c>
      <c r="B78" s="115"/>
      <c r="C78" s="116"/>
      <c r="D78" s="117" t="s">
        <v>143</v>
      </c>
      <c r="E78" s="117"/>
      <c r="F78" s="117"/>
      <c r="G78" s="117"/>
      <c r="H78" s="117"/>
      <c r="I78" s="118"/>
      <c r="J78" s="117" t="s">
        <v>144</v>
      </c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9">
        <f>'VRN - Vedlejší rozpočtové...'!J30</f>
        <v>0</v>
      </c>
      <c r="AH78" s="118"/>
      <c r="AI78" s="118"/>
      <c r="AJ78" s="118"/>
      <c r="AK78" s="118"/>
      <c r="AL78" s="118"/>
      <c r="AM78" s="118"/>
      <c r="AN78" s="119">
        <f>SUM(AG78,AT78)</f>
        <v>0</v>
      </c>
      <c r="AO78" s="118"/>
      <c r="AP78" s="118"/>
      <c r="AQ78" s="120" t="s">
        <v>145</v>
      </c>
      <c r="AR78" s="121"/>
      <c r="AS78" s="137">
        <v>0</v>
      </c>
      <c r="AT78" s="138">
        <f>ROUND(SUM(AV78:AW78),2)</f>
        <v>0</v>
      </c>
      <c r="AU78" s="139">
        <f>'VRN - Vedlejší rozpočtové...'!P85</f>
        <v>0</v>
      </c>
      <c r="AV78" s="138">
        <f>'VRN - Vedlejší rozpočtové...'!J33</f>
        <v>0</v>
      </c>
      <c r="AW78" s="138">
        <f>'VRN - Vedlejší rozpočtové...'!J34</f>
        <v>0</v>
      </c>
      <c r="AX78" s="138">
        <f>'VRN - Vedlejší rozpočtové...'!J35</f>
        <v>0</v>
      </c>
      <c r="AY78" s="138">
        <f>'VRN - Vedlejší rozpočtové...'!J36</f>
        <v>0</v>
      </c>
      <c r="AZ78" s="138">
        <f>'VRN - Vedlejší rozpočtové...'!F33</f>
        <v>0</v>
      </c>
      <c r="BA78" s="138">
        <f>'VRN - Vedlejší rozpočtové...'!F34</f>
        <v>0</v>
      </c>
      <c r="BB78" s="138">
        <f>'VRN - Vedlejší rozpočtové...'!F35</f>
        <v>0</v>
      </c>
      <c r="BC78" s="138">
        <f>'VRN - Vedlejší rozpočtové...'!F36</f>
        <v>0</v>
      </c>
      <c r="BD78" s="140">
        <f>'VRN - Vedlejší rozpočtové...'!F37</f>
        <v>0</v>
      </c>
      <c r="BE78" s="7"/>
      <c r="BT78" s="126" t="s">
        <v>88</v>
      </c>
      <c r="BV78" s="126" t="s">
        <v>82</v>
      </c>
      <c r="BW78" s="126" t="s">
        <v>146</v>
      </c>
      <c r="BX78" s="126" t="s">
        <v>5</v>
      </c>
      <c r="CL78" s="126" t="s">
        <v>19</v>
      </c>
      <c r="CM78" s="126" t="s">
        <v>90</v>
      </c>
    </row>
    <row r="79" s="2" customFormat="1" ht="30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7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="2" customFormat="1" ht="6.96" customHeight="1">
      <c r="A80" s="41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47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</sheetData>
  <sheetProtection sheet="1" formatColumns="0" formatRows="0" objects="1" scenarios="1" spinCount="100000" saltValue="QDNtW39JD78xShpm355EV6tXc9NCaeLXMdsxOKEzX6eg4P0MDh3V2qstnDfMpi6q//qAr8ymPDfEydiJGBWL1g==" hashValue="MThNFy6LSr+TmtPhC6biXw7KDRHGj0vlCeNWO4PVrA5uYY48qvx/bo/iycr9FyuveQIbnuQdiNY5TN3Tl5NQAw==" algorithmName="SHA-512" password="C74A"/>
  <mergeCells count="134">
    <mergeCell ref="L45:AO45"/>
    <mergeCell ref="I52:AF52"/>
    <mergeCell ref="C52:G52"/>
    <mergeCell ref="J55:AF55"/>
    <mergeCell ref="D55:H55"/>
    <mergeCell ref="J56:AF56"/>
    <mergeCell ref="D56:H56"/>
    <mergeCell ref="J57:AF57"/>
    <mergeCell ref="D57:H57"/>
    <mergeCell ref="J58:AF58"/>
    <mergeCell ref="D58:H58"/>
    <mergeCell ref="J59:AF59"/>
    <mergeCell ref="D59:H59"/>
    <mergeCell ref="J60:AF60"/>
    <mergeCell ref="D60:H60"/>
    <mergeCell ref="D61:H61"/>
    <mergeCell ref="J61:AF61"/>
    <mergeCell ref="J62:AF62"/>
    <mergeCell ref="D62:H62"/>
    <mergeCell ref="E63:I63"/>
    <mergeCell ref="K63:AF63"/>
    <mergeCell ref="AM47:AN47"/>
    <mergeCell ref="AS49:AT51"/>
    <mergeCell ref="AM49:AP49"/>
    <mergeCell ref="AM50:AP50"/>
    <mergeCell ref="AG52:AM52"/>
    <mergeCell ref="AN52:AP52"/>
    <mergeCell ref="AN55:AP55"/>
    <mergeCell ref="AG55:AM55"/>
    <mergeCell ref="AG56:AM56"/>
    <mergeCell ref="AN56:AP56"/>
    <mergeCell ref="AN57:AP57"/>
    <mergeCell ref="AG57:AM57"/>
    <mergeCell ref="AN58:AP58"/>
    <mergeCell ref="AG58:AM58"/>
    <mergeCell ref="AG59:AM59"/>
    <mergeCell ref="AN59:AP59"/>
    <mergeCell ref="AN60:AP60"/>
    <mergeCell ref="AG60:AM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N61:AP61"/>
    <mergeCell ref="AG61:AM61"/>
    <mergeCell ref="AG62:AM62"/>
    <mergeCell ref="AN62:AP62"/>
    <mergeCell ref="AN63:AP63"/>
    <mergeCell ref="AG63:AM63"/>
    <mergeCell ref="AG64:AM64"/>
    <mergeCell ref="AN64:AP64"/>
    <mergeCell ref="AG65:AM65"/>
    <mergeCell ref="AN65:AP65"/>
    <mergeCell ref="AG66:AM66"/>
    <mergeCell ref="AN66:AP66"/>
    <mergeCell ref="AG67:AM67"/>
    <mergeCell ref="AN67:AP67"/>
    <mergeCell ref="AG68:AM68"/>
    <mergeCell ref="AN68:AP68"/>
    <mergeCell ref="AG69:AM69"/>
    <mergeCell ref="AN69:AP69"/>
    <mergeCell ref="AN70:AP70"/>
    <mergeCell ref="AG70:AM70"/>
    <mergeCell ref="AN71:AP71"/>
    <mergeCell ref="AG71:AM71"/>
    <mergeCell ref="AN72:AP72"/>
    <mergeCell ref="AG72:AM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AN77:AP77"/>
    <mergeCell ref="AG77:AM77"/>
    <mergeCell ref="AN78:AP78"/>
    <mergeCell ref="AG78:AM78"/>
    <mergeCell ref="E64:I64"/>
    <mergeCell ref="K64:AF64"/>
    <mergeCell ref="D65:H65"/>
    <mergeCell ref="J65:AF65"/>
    <mergeCell ref="E66:I66"/>
    <mergeCell ref="K66:AF66"/>
    <mergeCell ref="E67:I67"/>
    <mergeCell ref="K67:AF67"/>
    <mergeCell ref="D68:H68"/>
    <mergeCell ref="J68:AF68"/>
    <mergeCell ref="K69:AF69"/>
    <mergeCell ref="E69:I69"/>
    <mergeCell ref="J70:AF70"/>
    <mergeCell ref="D70:H70"/>
    <mergeCell ref="E71:I71"/>
    <mergeCell ref="K71:AF71"/>
    <mergeCell ref="E72:I72"/>
    <mergeCell ref="K72:AF72"/>
    <mergeCell ref="J73:AF73"/>
    <mergeCell ref="D73:H73"/>
    <mergeCell ref="E74:I74"/>
    <mergeCell ref="K74:AF74"/>
    <mergeCell ref="J75:AF75"/>
    <mergeCell ref="D75:H75"/>
    <mergeCell ref="E76:I76"/>
    <mergeCell ref="K76:AF76"/>
    <mergeCell ref="E77:I77"/>
    <mergeCell ref="K77:AF77"/>
    <mergeCell ref="D78:H78"/>
    <mergeCell ref="J78:AF78"/>
  </mergeCells>
  <hyperlinks>
    <hyperlink ref="A55" location="'SO 01 - Stavební část HSV...'!C2" display="/"/>
    <hyperlink ref="A56" location="'SO 02 - ZTI+UT WC1'!C2" display="/"/>
    <hyperlink ref="A57" location="'SO 03 - ZTI+UT WC2'!C2" display="/"/>
    <hyperlink ref="A58" location="'SO 04 - ZTI+UT WC3'!C2" display="/"/>
    <hyperlink ref="A59" location="'SO 06 - ZTI+UT WC5'!C2" display="/"/>
    <hyperlink ref="A60" location="'SO 07 - ZTI+UT WC6'!C2" display="/"/>
    <hyperlink ref="A61" location="'SO 08 - ZTI+UT WC7'!C2" display="/"/>
    <hyperlink ref="A63" location="'01 - Elektroinstalace WC1'!C2" display="/"/>
    <hyperlink ref="A64" location="'02 - Specifikace-ZTI auto...'!C2" display="/"/>
    <hyperlink ref="A66" location="'01 - Elektroinstalace WC2'!C2" display="/"/>
    <hyperlink ref="A67" location="'02 - Specifikace-ZTI auto..._01'!C2" display="/"/>
    <hyperlink ref="A69" location="'01 - Elektroinstalace WC3'!C2" display="/"/>
    <hyperlink ref="A71" location="'01 - elektroinstalace WC5'!C2" display="/"/>
    <hyperlink ref="A72" location="'02 - Specifikace-ZTI auto..._02'!C2" display="/"/>
    <hyperlink ref="A74" location="'01 - Elektroinstalace WC6'!C2" display="/"/>
    <hyperlink ref="A76" location="'01 - elektroinstalace WC7'!C2" display="/"/>
    <hyperlink ref="A77" location="'02 - Specifikace-ZTI auto..._03'!C2" display="/"/>
    <hyperlink ref="A78" location="'VRN - Vedlejší rozpočtové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117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1" customFormat="1" ht="12" customHeight="1">
      <c r="B8" s="22"/>
      <c r="D8" s="146" t="s">
        <v>168</v>
      </c>
      <c r="L8" s="22"/>
    </row>
    <row r="9" s="2" customFormat="1" ht="16.5" customHeight="1">
      <c r="A9" s="41"/>
      <c r="B9" s="47"/>
      <c r="C9" s="41"/>
      <c r="D9" s="41"/>
      <c r="E9" s="147" t="s">
        <v>2336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6" t="s">
        <v>2337</v>
      </c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30" customHeight="1">
      <c r="A11" s="41"/>
      <c r="B11" s="47"/>
      <c r="C11" s="41"/>
      <c r="D11" s="41"/>
      <c r="E11" s="149" t="s">
        <v>2677</v>
      </c>
      <c r="F11" s="41"/>
      <c r="G11" s="41"/>
      <c r="H11" s="41"/>
      <c r="I11" s="41"/>
      <c r="J11" s="41"/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6" t="s">
        <v>18</v>
      </c>
      <c r="E13" s="41"/>
      <c r="F13" s="136" t="s">
        <v>19</v>
      </c>
      <c r="G13" s="41"/>
      <c r="H13" s="41"/>
      <c r="I13" s="146" t="s">
        <v>20</v>
      </c>
      <c r="J13" s="136" t="s">
        <v>35</v>
      </c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22</v>
      </c>
      <c r="E14" s="41"/>
      <c r="F14" s="136" t="s">
        <v>23</v>
      </c>
      <c r="G14" s="41"/>
      <c r="H14" s="41"/>
      <c r="I14" s="146" t="s">
        <v>24</v>
      </c>
      <c r="J14" s="150" t="str">
        <f>'Rekapitulace stavby'!AN8</f>
        <v>9. 11. 2022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6" t="s">
        <v>30</v>
      </c>
      <c r="E16" s="41"/>
      <c r="F16" s="41"/>
      <c r="G16" s="41"/>
      <c r="H16" s="41"/>
      <c r="I16" s="146" t="s">
        <v>31</v>
      </c>
      <c r="J16" s="136" t="s">
        <v>32</v>
      </c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6" t="s">
        <v>34</v>
      </c>
      <c r="J17" s="136" t="s">
        <v>35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6" t="s">
        <v>36</v>
      </c>
      <c r="E19" s="41"/>
      <c r="F19" s="41"/>
      <c r="G19" s="41"/>
      <c r="H19" s="41"/>
      <c r="I19" s="146" t="s">
        <v>31</v>
      </c>
      <c r="J19" s="35" t="str">
        <f>'Rekapitulace stavby'!AN13</f>
        <v>Vyplň údaj</v>
      </c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6" t="s">
        <v>34</v>
      </c>
      <c r="J20" s="35" t="str">
        <f>'Rekapitulace stavby'!AN14</f>
        <v>Vyplň údaj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6" t="s">
        <v>38</v>
      </c>
      <c r="E22" s="41"/>
      <c r="F22" s="41"/>
      <c r="G22" s="41"/>
      <c r="H22" s="41"/>
      <c r="I22" s="146" t="s">
        <v>31</v>
      </c>
      <c r="J22" s="136" t="s">
        <v>39</v>
      </c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46" t="s">
        <v>34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6" t="s">
        <v>42</v>
      </c>
      <c r="E25" s="41"/>
      <c r="F25" s="41"/>
      <c r="G25" s="41"/>
      <c r="H25" s="41"/>
      <c r="I25" s="146" t="s">
        <v>31</v>
      </c>
      <c r="J25" s="136" t="s">
        <v>35</v>
      </c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">
        <v>43</v>
      </c>
      <c r="F26" s="41"/>
      <c r="G26" s="41"/>
      <c r="H26" s="41"/>
      <c r="I26" s="146" t="s">
        <v>34</v>
      </c>
      <c r="J26" s="136" t="s">
        <v>35</v>
      </c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8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6" t="s">
        <v>44</v>
      </c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47.25" customHeight="1">
      <c r="A29" s="151"/>
      <c r="B29" s="152"/>
      <c r="C29" s="151"/>
      <c r="D29" s="151"/>
      <c r="E29" s="153" t="s">
        <v>170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56" t="s">
        <v>46</v>
      </c>
      <c r="E32" s="41"/>
      <c r="F32" s="41"/>
      <c r="G32" s="41"/>
      <c r="H32" s="41"/>
      <c r="I32" s="41"/>
      <c r="J32" s="157">
        <f>ROUND(J88, 2)</f>
        <v>0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55"/>
      <c r="E33" s="155"/>
      <c r="F33" s="155"/>
      <c r="G33" s="155"/>
      <c r="H33" s="155"/>
      <c r="I33" s="155"/>
      <c r="J33" s="155"/>
      <c r="K33" s="155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58" t="s">
        <v>48</v>
      </c>
      <c r="G34" s="41"/>
      <c r="H34" s="41"/>
      <c r="I34" s="158" t="s">
        <v>47</v>
      </c>
      <c r="J34" s="158" t="s">
        <v>49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59" t="s">
        <v>50</v>
      </c>
      <c r="E35" s="146" t="s">
        <v>51</v>
      </c>
      <c r="F35" s="160">
        <f>ROUND((SUM(BE88:BE127)),  2)</f>
        <v>0</v>
      </c>
      <c r="G35" s="41"/>
      <c r="H35" s="41"/>
      <c r="I35" s="161">
        <v>0.20999999999999999</v>
      </c>
      <c r="J35" s="160">
        <f>ROUND(((SUM(BE88:BE127))*I35),  2)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6" t="s">
        <v>52</v>
      </c>
      <c r="F36" s="160">
        <f>ROUND((SUM(BF88:BF127)),  2)</f>
        <v>0</v>
      </c>
      <c r="G36" s="41"/>
      <c r="H36" s="41"/>
      <c r="I36" s="161">
        <v>0.14999999999999999</v>
      </c>
      <c r="J36" s="160">
        <f>ROUND(((SUM(BF88:BF127))*I36),  2)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53</v>
      </c>
      <c r="F37" s="160">
        <f>ROUND((SUM(BG88:BG127)),  2)</f>
        <v>0</v>
      </c>
      <c r="G37" s="41"/>
      <c r="H37" s="41"/>
      <c r="I37" s="161">
        <v>0.20999999999999999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6" t="s">
        <v>54</v>
      </c>
      <c r="F38" s="160">
        <f>ROUND((SUM(BH88:BH127)),  2)</f>
        <v>0</v>
      </c>
      <c r="G38" s="41"/>
      <c r="H38" s="41"/>
      <c r="I38" s="161">
        <v>0.14999999999999999</v>
      </c>
      <c r="J38" s="160">
        <f>0</f>
        <v>0</v>
      </c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6" t="s">
        <v>55</v>
      </c>
      <c r="F39" s="160">
        <f>ROUND((SUM(BI88:BI127)),  2)</f>
        <v>0</v>
      </c>
      <c r="G39" s="41"/>
      <c r="H39" s="41"/>
      <c r="I39" s="161">
        <v>0</v>
      </c>
      <c r="J39" s="160">
        <f>0</f>
        <v>0</v>
      </c>
      <c r="K39" s="41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2"/>
      <c r="D41" s="163" t="s">
        <v>56</v>
      </c>
      <c r="E41" s="164"/>
      <c r="F41" s="164"/>
      <c r="G41" s="165" t="s">
        <v>57</v>
      </c>
      <c r="H41" s="166" t="s">
        <v>58</v>
      </c>
      <c r="I41" s="164"/>
      <c r="J41" s="167">
        <f>SUM(J32:J39)</f>
        <v>0</v>
      </c>
      <c r="K41" s="168"/>
      <c r="L41" s="14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171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73" t="str">
        <f>E7</f>
        <v>Nemocnice Bruntál - oprava WC pro veřejnost, WC 1, 2, 3, 5 , 6, 7</v>
      </c>
      <c r="F50" s="34"/>
      <c r="G50" s="34"/>
      <c r="H50" s="34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168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73" t="s">
        <v>2336</v>
      </c>
      <c r="F52" s="43"/>
      <c r="G52" s="43"/>
      <c r="H52" s="43"/>
      <c r="I52" s="43"/>
      <c r="J52" s="43"/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2337</v>
      </c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30" customHeight="1">
      <c r="A54" s="41"/>
      <c r="B54" s="42"/>
      <c r="C54" s="43"/>
      <c r="D54" s="43"/>
      <c r="E54" s="72" t="str">
        <f>E11</f>
        <v>02 - Specifikace-ZTI automat napájení pisoárů+ SSNV (systém signalizace nouzového volání WC imobilní)</v>
      </c>
      <c r="F54" s="43"/>
      <c r="G54" s="43"/>
      <c r="H54" s="43"/>
      <c r="I54" s="43"/>
      <c r="J54" s="43"/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Nemocnice Bruntál, Nádražní 1589/29</v>
      </c>
      <c r="G56" s="43"/>
      <c r="H56" s="43"/>
      <c r="I56" s="34" t="s">
        <v>24</v>
      </c>
      <c r="J56" s="75" t="str">
        <f>IF(J14="","",J14)</f>
        <v>9. 11. 2022</v>
      </c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40.05" customHeight="1">
      <c r="A58" s="41"/>
      <c r="B58" s="42"/>
      <c r="C58" s="34" t="s">
        <v>30</v>
      </c>
      <c r="D58" s="43"/>
      <c r="E58" s="43"/>
      <c r="F58" s="29" t="str">
        <f>E17</f>
        <v xml:space="preserve">Město Bruntál, Nádražní 20, Bruntál, 792 01 </v>
      </c>
      <c r="G58" s="43"/>
      <c r="H58" s="43"/>
      <c r="I58" s="34" t="s">
        <v>38</v>
      </c>
      <c r="J58" s="39" t="str">
        <f>E23</f>
        <v xml:space="preserve">Ing. Roman Macoszek, Palackého 368, Vrbno p/Prad. </v>
      </c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34" t="s">
        <v>42</v>
      </c>
      <c r="J59" s="39" t="str">
        <f>E26</f>
        <v xml:space="preserve"> 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8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74" t="s">
        <v>172</v>
      </c>
      <c r="D61" s="175"/>
      <c r="E61" s="175"/>
      <c r="F61" s="175"/>
      <c r="G61" s="175"/>
      <c r="H61" s="175"/>
      <c r="I61" s="175"/>
      <c r="J61" s="176" t="s">
        <v>173</v>
      </c>
      <c r="K61" s="175"/>
      <c r="L61" s="148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77" t="s">
        <v>78</v>
      </c>
      <c r="D63" s="43"/>
      <c r="E63" s="43"/>
      <c r="F63" s="43"/>
      <c r="G63" s="43"/>
      <c r="H63" s="43"/>
      <c r="I63" s="43"/>
      <c r="J63" s="105">
        <f>J88</f>
        <v>0</v>
      </c>
      <c r="K63" s="4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174</v>
      </c>
    </row>
    <row r="64" s="9" customFormat="1" ht="24.96" customHeight="1">
      <c r="A64" s="9"/>
      <c r="B64" s="178"/>
      <c r="C64" s="179"/>
      <c r="D64" s="180" t="s">
        <v>181</v>
      </c>
      <c r="E64" s="181"/>
      <c r="F64" s="181"/>
      <c r="G64" s="181"/>
      <c r="H64" s="181"/>
      <c r="I64" s="181"/>
      <c r="J64" s="182">
        <f>J89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4"/>
      <c r="C65" s="128"/>
      <c r="D65" s="185" t="s">
        <v>2339</v>
      </c>
      <c r="E65" s="186"/>
      <c r="F65" s="186"/>
      <c r="G65" s="186"/>
      <c r="H65" s="186"/>
      <c r="I65" s="186"/>
      <c r="J65" s="187">
        <f>J90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8"/>
      <c r="C66" s="179"/>
      <c r="D66" s="180" t="s">
        <v>2344</v>
      </c>
      <c r="E66" s="181"/>
      <c r="F66" s="181"/>
      <c r="G66" s="181"/>
      <c r="H66" s="181"/>
      <c r="I66" s="181"/>
      <c r="J66" s="182">
        <f>J125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2" customFormat="1" ht="21.84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8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8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="2" customFormat="1" ht="6.96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24.96" customHeight="1">
      <c r="A73" s="41"/>
      <c r="B73" s="42"/>
      <c r="C73" s="25" t="s">
        <v>193</v>
      </c>
      <c r="D73" s="43"/>
      <c r="E73" s="43"/>
      <c r="F73" s="43"/>
      <c r="G73" s="43"/>
      <c r="H73" s="43"/>
      <c r="I73" s="43"/>
      <c r="J73" s="43"/>
      <c r="K73" s="43"/>
      <c r="L73" s="14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43"/>
      <c r="J75" s="43"/>
      <c r="K75" s="4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173" t="str">
        <f>E7</f>
        <v>Nemocnice Bruntál - oprava WC pro veřejnost, WC 1, 2, 3, 5 , 6, 7</v>
      </c>
      <c r="F76" s="34"/>
      <c r="G76" s="34"/>
      <c r="H76" s="34"/>
      <c r="I76" s="43"/>
      <c r="J76" s="43"/>
      <c r="K76" s="43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1" customFormat="1" ht="12" customHeight="1">
      <c r="B77" s="23"/>
      <c r="C77" s="34" t="s">
        <v>168</v>
      </c>
      <c r="D77" s="24"/>
      <c r="E77" s="24"/>
      <c r="F77" s="24"/>
      <c r="G77" s="24"/>
      <c r="H77" s="24"/>
      <c r="I77" s="24"/>
      <c r="J77" s="24"/>
      <c r="K77" s="24"/>
      <c r="L77" s="22"/>
    </row>
    <row r="78" s="2" customFormat="1" ht="16.5" customHeight="1">
      <c r="A78" s="41"/>
      <c r="B78" s="42"/>
      <c r="C78" s="43"/>
      <c r="D78" s="43"/>
      <c r="E78" s="173" t="s">
        <v>2336</v>
      </c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2337</v>
      </c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30" customHeight="1">
      <c r="A80" s="41"/>
      <c r="B80" s="42"/>
      <c r="C80" s="43"/>
      <c r="D80" s="43"/>
      <c r="E80" s="72" t="str">
        <f>E11</f>
        <v>02 - Specifikace-ZTI automat napájení pisoárů+ SSNV (systém signalizace nouzového volání WC imobilní)</v>
      </c>
      <c r="F80" s="43"/>
      <c r="G80" s="43"/>
      <c r="H80" s="43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</v>
      </c>
      <c r="D82" s="43"/>
      <c r="E82" s="43"/>
      <c r="F82" s="29" t="str">
        <f>F14</f>
        <v>Nemocnice Bruntál, Nádražní 1589/29</v>
      </c>
      <c r="G82" s="43"/>
      <c r="H82" s="43"/>
      <c r="I82" s="34" t="s">
        <v>24</v>
      </c>
      <c r="J82" s="75" t="str">
        <f>IF(J14="","",J14)</f>
        <v>9. 11. 2022</v>
      </c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40.05" customHeight="1">
      <c r="A84" s="41"/>
      <c r="B84" s="42"/>
      <c r="C84" s="34" t="s">
        <v>30</v>
      </c>
      <c r="D84" s="43"/>
      <c r="E84" s="43"/>
      <c r="F84" s="29" t="str">
        <f>E17</f>
        <v xml:space="preserve">Město Bruntál, Nádražní 20, Bruntál, 792 01 </v>
      </c>
      <c r="G84" s="43"/>
      <c r="H84" s="43"/>
      <c r="I84" s="34" t="s">
        <v>38</v>
      </c>
      <c r="J84" s="39" t="str">
        <f>E23</f>
        <v xml:space="preserve">Ing. Roman Macoszek, Palackého 368, Vrbno p/Prad. </v>
      </c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4" t="s">
        <v>36</v>
      </c>
      <c r="D85" s="43"/>
      <c r="E85" s="43"/>
      <c r="F85" s="29" t="str">
        <f>IF(E20="","",E20)</f>
        <v>Vyplň údaj</v>
      </c>
      <c r="G85" s="43"/>
      <c r="H85" s="43"/>
      <c r="I85" s="34" t="s">
        <v>42</v>
      </c>
      <c r="J85" s="39" t="str">
        <f>E26</f>
        <v xml:space="preserve"> </v>
      </c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189"/>
      <c r="B87" s="190"/>
      <c r="C87" s="191" t="s">
        <v>194</v>
      </c>
      <c r="D87" s="192" t="s">
        <v>65</v>
      </c>
      <c r="E87" s="192" t="s">
        <v>61</v>
      </c>
      <c r="F87" s="192" t="s">
        <v>62</v>
      </c>
      <c r="G87" s="192" t="s">
        <v>195</v>
      </c>
      <c r="H87" s="192" t="s">
        <v>196</v>
      </c>
      <c r="I87" s="192" t="s">
        <v>197</v>
      </c>
      <c r="J87" s="192" t="s">
        <v>173</v>
      </c>
      <c r="K87" s="193" t="s">
        <v>198</v>
      </c>
      <c r="L87" s="194"/>
      <c r="M87" s="95" t="s">
        <v>35</v>
      </c>
      <c r="N87" s="96" t="s">
        <v>50</v>
      </c>
      <c r="O87" s="96" t="s">
        <v>199</v>
      </c>
      <c r="P87" s="96" t="s">
        <v>200</v>
      </c>
      <c r="Q87" s="96" t="s">
        <v>201</v>
      </c>
      <c r="R87" s="96" t="s">
        <v>202</v>
      </c>
      <c r="S87" s="96" t="s">
        <v>203</v>
      </c>
      <c r="T87" s="97" t="s">
        <v>204</v>
      </c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</row>
    <row r="88" s="2" customFormat="1" ht="22.8" customHeight="1">
      <c r="A88" s="41"/>
      <c r="B88" s="42"/>
      <c r="C88" s="102" t="s">
        <v>205</v>
      </c>
      <c r="D88" s="43"/>
      <c r="E88" s="43"/>
      <c r="F88" s="43"/>
      <c r="G88" s="43"/>
      <c r="H88" s="43"/>
      <c r="I88" s="43"/>
      <c r="J88" s="195">
        <f>BK88</f>
        <v>0</v>
      </c>
      <c r="K88" s="43"/>
      <c r="L88" s="47"/>
      <c r="M88" s="98"/>
      <c r="N88" s="196"/>
      <c r="O88" s="99"/>
      <c r="P88" s="197">
        <f>P89+P125</f>
        <v>0</v>
      </c>
      <c r="Q88" s="99"/>
      <c r="R88" s="197">
        <f>R89+R125</f>
        <v>0.0021999999999999997</v>
      </c>
      <c r="S88" s="99"/>
      <c r="T88" s="198">
        <f>T89+T125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79</v>
      </c>
      <c r="AU88" s="19" t="s">
        <v>174</v>
      </c>
      <c r="BK88" s="199">
        <f>BK89+BK125</f>
        <v>0</v>
      </c>
    </row>
    <row r="89" s="12" customFormat="1" ht="25.92" customHeight="1">
      <c r="A89" s="12"/>
      <c r="B89" s="200"/>
      <c r="C89" s="201"/>
      <c r="D89" s="202" t="s">
        <v>79</v>
      </c>
      <c r="E89" s="203" t="s">
        <v>593</v>
      </c>
      <c r="F89" s="203" t="s">
        <v>594</v>
      </c>
      <c r="G89" s="201"/>
      <c r="H89" s="201"/>
      <c r="I89" s="204"/>
      <c r="J89" s="205">
        <f>BK89</f>
        <v>0</v>
      </c>
      <c r="K89" s="201"/>
      <c r="L89" s="206"/>
      <c r="M89" s="207"/>
      <c r="N89" s="208"/>
      <c r="O89" s="208"/>
      <c r="P89" s="209">
        <f>P90</f>
        <v>0</v>
      </c>
      <c r="Q89" s="208"/>
      <c r="R89" s="209">
        <f>R90</f>
        <v>0.0021999999999999997</v>
      </c>
      <c r="S89" s="208"/>
      <c r="T89" s="210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1" t="s">
        <v>90</v>
      </c>
      <c r="AT89" s="212" t="s">
        <v>79</v>
      </c>
      <c r="AU89" s="212" t="s">
        <v>80</v>
      </c>
      <c r="AY89" s="211" t="s">
        <v>208</v>
      </c>
      <c r="BK89" s="213">
        <f>BK90</f>
        <v>0</v>
      </c>
    </row>
    <row r="90" s="12" customFormat="1" ht="22.8" customHeight="1">
      <c r="A90" s="12"/>
      <c r="B90" s="200"/>
      <c r="C90" s="201"/>
      <c r="D90" s="202" t="s">
        <v>79</v>
      </c>
      <c r="E90" s="214" t="s">
        <v>2384</v>
      </c>
      <c r="F90" s="214" t="s">
        <v>2385</v>
      </c>
      <c r="G90" s="201"/>
      <c r="H90" s="201"/>
      <c r="I90" s="204"/>
      <c r="J90" s="215">
        <f>BK90</f>
        <v>0</v>
      </c>
      <c r="K90" s="201"/>
      <c r="L90" s="206"/>
      <c r="M90" s="207"/>
      <c r="N90" s="208"/>
      <c r="O90" s="208"/>
      <c r="P90" s="209">
        <f>SUM(P91:P124)</f>
        <v>0</v>
      </c>
      <c r="Q90" s="208"/>
      <c r="R90" s="209">
        <f>SUM(R91:R124)</f>
        <v>0.0021999999999999997</v>
      </c>
      <c r="S90" s="208"/>
      <c r="T90" s="210">
        <f>SUM(T91:T124)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1" t="s">
        <v>90</v>
      </c>
      <c r="AT90" s="212" t="s">
        <v>79</v>
      </c>
      <c r="AU90" s="212" t="s">
        <v>88</v>
      </c>
      <c r="AY90" s="211" t="s">
        <v>208</v>
      </c>
      <c r="BK90" s="213">
        <f>SUM(BK91:BK124)</f>
        <v>0</v>
      </c>
    </row>
    <row r="91" s="2" customFormat="1" ht="24.15" customHeight="1">
      <c r="A91" s="41"/>
      <c r="B91" s="42"/>
      <c r="C91" s="216" t="s">
        <v>88</v>
      </c>
      <c r="D91" s="216" t="s">
        <v>211</v>
      </c>
      <c r="E91" s="217" t="s">
        <v>2401</v>
      </c>
      <c r="F91" s="218" t="s">
        <v>2402</v>
      </c>
      <c r="G91" s="219" t="s">
        <v>490</v>
      </c>
      <c r="H91" s="220">
        <v>10</v>
      </c>
      <c r="I91" s="221"/>
      <c r="J91" s="222">
        <f>ROUND(I91*H91,2)</f>
        <v>0</v>
      </c>
      <c r="K91" s="218" t="s">
        <v>215</v>
      </c>
      <c r="L91" s="47"/>
      <c r="M91" s="223" t="s">
        <v>35</v>
      </c>
      <c r="N91" s="224" t="s">
        <v>51</v>
      </c>
      <c r="O91" s="87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27" t="s">
        <v>408</v>
      </c>
      <c r="AT91" s="227" t="s">
        <v>211</v>
      </c>
      <c r="AU91" s="227" t="s">
        <v>90</v>
      </c>
      <c r="AY91" s="19" t="s">
        <v>208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88</v>
      </c>
      <c r="BK91" s="228">
        <f>ROUND(I91*H91,2)</f>
        <v>0</v>
      </c>
      <c r="BL91" s="19" t="s">
        <v>408</v>
      </c>
      <c r="BM91" s="227" t="s">
        <v>2678</v>
      </c>
    </row>
    <row r="92" s="2" customFormat="1">
      <c r="A92" s="41"/>
      <c r="B92" s="42"/>
      <c r="C92" s="43"/>
      <c r="D92" s="229" t="s">
        <v>218</v>
      </c>
      <c r="E92" s="43"/>
      <c r="F92" s="230" t="s">
        <v>2404</v>
      </c>
      <c r="G92" s="43"/>
      <c r="H92" s="43"/>
      <c r="I92" s="231"/>
      <c r="J92" s="43"/>
      <c r="K92" s="43"/>
      <c r="L92" s="47"/>
      <c r="M92" s="232"/>
      <c r="N92" s="233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218</v>
      </c>
      <c r="AU92" s="19" t="s">
        <v>90</v>
      </c>
    </row>
    <row r="93" s="13" customFormat="1">
      <c r="A93" s="13"/>
      <c r="B93" s="234"/>
      <c r="C93" s="235"/>
      <c r="D93" s="236" t="s">
        <v>226</v>
      </c>
      <c r="E93" s="237" t="s">
        <v>35</v>
      </c>
      <c r="F93" s="238" t="s">
        <v>2679</v>
      </c>
      <c r="G93" s="235"/>
      <c r="H93" s="237" t="s">
        <v>35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4" t="s">
        <v>226</v>
      </c>
      <c r="AU93" s="244" t="s">
        <v>90</v>
      </c>
      <c r="AV93" s="13" t="s">
        <v>88</v>
      </c>
      <c r="AW93" s="13" t="s">
        <v>41</v>
      </c>
      <c r="AX93" s="13" t="s">
        <v>80</v>
      </c>
      <c r="AY93" s="244" t="s">
        <v>208</v>
      </c>
    </row>
    <row r="94" s="14" customFormat="1">
      <c r="A94" s="14"/>
      <c r="B94" s="245"/>
      <c r="C94" s="246"/>
      <c r="D94" s="236" t="s">
        <v>226</v>
      </c>
      <c r="E94" s="247" t="s">
        <v>35</v>
      </c>
      <c r="F94" s="248" t="s">
        <v>2680</v>
      </c>
      <c r="G94" s="246"/>
      <c r="H94" s="249">
        <v>10</v>
      </c>
      <c r="I94" s="250"/>
      <c r="J94" s="246"/>
      <c r="K94" s="246"/>
      <c r="L94" s="251"/>
      <c r="M94" s="252"/>
      <c r="N94" s="253"/>
      <c r="O94" s="253"/>
      <c r="P94" s="253"/>
      <c r="Q94" s="253"/>
      <c r="R94" s="253"/>
      <c r="S94" s="253"/>
      <c r="T94" s="25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5" t="s">
        <v>226</v>
      </c>
      <c r="AU94" s="255" t="s">
        <v>90</v>
      </c>
      <c r="AV94" s="14" t="s">
        <v>90</v>
      </c>
      <c r="AW94" s="14" t="s">
        <v>41</v>
      </c>
      <c r="AX94" s="14" t="s">
        <v>88</v>
      </c>
      <c r="AY94" s="255" t="s">
        <v>208</v>
      </c>
    </row>
    <row r="95" s="2" customFormat="1" ht="16.5" customHeight="1">
      <c r="A95" s="41"/>
      <c r="B95" s="42"/>
      <c r="C95" s="278" t="s">
        <v>90</v>
      </c>
      <c r="D95" s="278" t="s">
        <v>391</v>
      </c>
      <c r="E95" s="279" t="s">
        <v>2681</v>
      </c>
      <c r="F95" s="280" t="s">
        <v>2682</v>
      </c>
      <c r="G95" s="281" t="s">
        <v>490</v>
      </c>
      <c r="H95" s="282">
        <v>10</v>
      </c>
      <c r="I95" s="283"/>
      <c r="J95" s="284">
        <f>ROUND(I95*H95,2)</f>
        <v>0</v>
      </c>
      <c r="K95" s="280" t="s">
        <v>215</v>
      </c>
      <c r="L95" s="285"/>
      <c r="M95" s="286" t="s">
        <v>35</v>
      </c>
      <c r="N95" s="287" t="s">
        <v>51</v>
      </c>
      <c r="O95" s="87"/>
      <c r="P95" s="225">
        <f>O95*H95</f>
        <v>0</v>
      </c>
      <c r="Q95" s="225">
        <v>6.9999999999999994E-05</v>
      </c>
      <c r="R95" s="225">
        <f>Q95*H95</f>
        <v>0.00069999999999999988</v>
      </c>
      <c r="S95" s="225">
        <v>0</v>
      </c>
      <c r="T95" s="226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7" t="s">
        <v>527</v>
      </c>
      <c r="AT95" s="227" t="s">
        <v>391</v>
      </c>
      <c r="AU95" s="227" t="s">
        <v>90</v>
      </c>
      <c r="AY95" s="19" t="s">
        <v>208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88</v>
      </c>
      <c r="BK95" s="228">
        <f>ROUND(I95*H95,2)</f>
        <v>0</v>
      </c>
      <c r="BL95" s="19" t="s">
        <v>408</v>
      </c>
      <c r="BM95" s="227" t="s">
        <v>2683</v>
      </c>
    </row>
    <row r="96" s="13" customFormat="1">
      <c r="A96" s="13"/>
      <c r="B96" s="234"/>
      <c r="C96" s="235"/>
      <c r="D96" s="236" t="s">
        <v>226</v>
      </c>
      <c r="E96" s="237" t="s">
        <v>35</v>
      </c>
      <c r="F96" s="238" t="s">
        <v>2684</v>
      </c>
      <c r="G96" s="235"/>
      <c r="H96" s="237" t="s">
        <v>35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226</v>
      </c>
      <c r="AU96" s="244" t="s">
        <v>90</v>
      </c>
      <c r="AV96" s="13" t="s">
        <v>88</v>
      </c>
      <c r="AW96" s="13" t="s">
        <v>41</v>
      </c>
      <c r="AX96" s="13" t="s">
        <v>80</v>
      </c>
      <c r="AY96" s="244" t="s">
        <v>208</v>
      </c>
    </row>
    <row r="97" s="14" customFormat="1">
      <c r="A97" s="14"/>
      <c r="B97" s="245"/>
      <c r="C97" s="246"/>
      <c r="D97" s="236" t="s">
        <v>226</v>
      </c>
      <c r="E97" s="247" t="s">
        <v>35</v>
      </c>
      <c r="F97" s="248" t="s">
        <v>2680</v>
      </c>
      <c r="G97" s="246"/>
      <c r="H97" s="249">
        <v>10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226</v>
      </c>
      <c r="AU97" s="255" t="s">
        <v>90</v>
      </c>
      <c r="AV97" s="14" t="s">
        <v>90</v>
      </c>
      <c r="AW97" s="14" t="s">
        <v>41</v>
      </c>
      <c r="AX97" s="14" t="s">
        <v>88</v>
      </c>
      <c r="AY97" s="255" t="s">
        <v>208</v>
      </c>
    </row>
    <row r="98" s="2" customFormat="1" ht="24.15" customHeight="1">
      <c r="A98" s="41"/>
      <c r="B98" s="42"/>
      <c r="C98" s="216" t="s">
        <v>209</v>
      </c>
      <c r="D98" s="216" t="s">
        <v>211</v>
      </c>
      <c r="E98" s="217" t="s">
        <v>2491</v>
      </c>
      <c r="F98" s="218" t="s">
        <v>2492</v>
      </c>
      <c r="G98" s="219" t="s">
        <v>490</v>
      </c>
      <c r="H98" s="220">
        <v>15</v>
      </c>
      <c r="I98" s="221"/>
      <c r="J98" s="222">
        <f>ROUND(I98*H98,2)</f>
        <v>0</v>
      </c>
      <c r="K98" s="218" t="s">
        <v>215</v>
      </c>
      <c r="L98" s="47"/>
      <c r="M98" s="223" t="s">
        <v>35</v>
      </c>
      <c r="N98" s="224" t="s">
        <v>51</v>
      </c>
      <c r="O98" s="87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7" t="s">
        <v>408</v>
      </c>
      <c r="AT98" s="227" t="s">
        <v>211</v>
      </c>
      <c r="AU98" s="227" t="s">
        <v>90</v>
      </c>
      <c r="AY98" s="19" t="s">
        <v>208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88</v>
      </c>
      <c r="BK98" s="228">
        <f>ROUND(I98*H98,2)</f>
        <v>0</v>
      </c>
      <c r="BL98" s="19" t="s">
        <v>408</v>
      </c>
      <c r="BM98" s="227" t="s">
        <v>2685</v>
      </c>
    </row>
    <row r="99" s="2" customFormat="1">
      <c r="A99" s="41"/>
      <c r="B99" s="42"/>
      <c r="C99" s="43"/>
      <c r="D99" s="229" t="s">
        <v>218</v>
      </c>
      <c r="E99" s="43"/>
      <c r="F99" s="230" t="s">
        <v>2494</v>
      </c>
      <c r="G99" s="43"/>
      <c r="H99" s="43"/>
      <c r="I99" s="231"/>
      <c r="J99" s="43"/>
      <c r="K99" s="43"/>
      <c r="L99" s="47"/>
      <c r="M99" s="232"/>
      <c r="N99" s="233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218</v>
      </c>
      <c r="AU99" s="19" t="s">
        <v>90</v>
      </c>
    </row>
    <row r="100" s="13" customFormat="1">
      <c r="A100" s="13"/>
      <c r="B100" s="234"/>
      <c r="C100" s="235"/>
      <c r="D100" s="236" t="s">
        <v>226</v>
      </c>
      <c r="E100" s="237" t="s">
        <v>35</v>
      </c>
      <c r="F100" s="238" t="s">
        <v>2684</v>
      </c>
      <c r="G100" s="235"/>
      <c r="H100" s="237" t="s">
        <v>35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226</v>
      </c>
      <c r="AU100" s="244" t="s">
        <v>90</v>
      </c>
      <c r="AV100" s="13" t="s">
        <v>88</v>
      </c>
      <c r="AW100" s="13" t="s">
        <v>41</v>
      </c>
      <c r="AX100" s="13" t="s">
        <v>80</v>
      </c>
      <c r="AY100" s="244" t="s">
        <v>208</v>
      </c>
    </row>
    <row r="101" s="14" customFormat="1">
      <c r="A101" s="14"/>
      <c r="B101" s="245"/>
      <c r="C101" s="246"/>
      <c r="D101" s="236" t="s">
        <v>226</v>
      </c>
      <c r="E101" s="247" t="s">
        <v>35</v>
      </c>
      <c r="F101" s="248" t="s">
        <v>2686</v>
      </c>
      <c r="G101" s="246"/>
      <c r="H101" s="249">
        <v>15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226</v>
      </c>
      <c r="AU101" s="255" t="s">
        <v>90</v>
      </c>
      <c r="AV101" s="14" t="s">
        <v>90</v>
      </c>
      <c r="AW101" s="14" t="s">
        <v>41</v>
      </c>
      <c r="AX101" s="14" t="s">
        <v>88</v>
      </c>
      <c r="AY101" s="255" t="s">
        <v>208</v>
      </c>
    </row>
    <row r="102" s="2" customFormat="1" ht="16.5" customHeight="1">
      <c r="A102" s="41"/>
      <c r="B102" s="42"/>
      <c r="C102" s="278" t="s">
        <v>216</v>
      </c>
      <c r="D102" s="278" t="s">
        <v>391</v>
      </c>
      <c r="E102" s="279" t="s">
        <v>2495</v>
      </c>
      <c r="F102" s="280" t="s">
        <v>2496</v>
      </c>
      <c r="G102" s="281" t="s">
        <v>490</v>
      </c>
      <c r="H102" s="282">
        <v>15</v>
      </c>
      <c r="I102" s="283"/>
      <c r="J102" s="284">
        <f>ROUND(I102*H102,2)</f>
        <v>0</v>
      </c>
      <c r="K102" s="280" t="s">
        <v>215</v>
      </c>
      <c r="L102" s="285"/>
      <c r="M102" s="286" t="s">
        <v>35</v>
      </c>
      <c r="N102" s="287" t="s">
        <v>51</v>
      </c>
      <c r="O102" s="87"/>
      <c r="P102" s="225">
        <f>O102*H102</f>
        <v>0</v>
      </c>
      <c r="Q102" s="225">
        <v>0.00010000000000000001</v>
      </c>
      <c r="R102" s="225">
        <f>Q102*H102</f>
        <v>0.0015</v>
      </c>
      <c r="S102" s="225">
        <v>0</v>
      </c>
      <c r="T102" s="226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7" t="s">
        <v>527</v>
      </c>
      <c r="AT102" s="227" t="s">
        <v>391</v>
      </c>
      <c r="AU102" s="227" t="s">
        <v>90</v>
      </c>
      <c r="AY102" s="19" t="s">
        <v>208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88</v>
      </c>
      <c r="BK102" s="228">
        <f>ROUND(I102*H102,2)</f>
        <v>0</v>
      </c>
      <c r="BL102" s="19" t="s">
        <v>408</v>
      </c>
      <c r="BM102" s="227" t="s">
        <v>2687</v>
      </c>
    </row>
    <row r="103" s="2" customFormat="1">
      <c r="A103" s="41"/>
      <c r="B103" s="42"/>
      <c r="C103" s="43"/>
      <c r="D103" s="236" t="s">
        <v>395</v>
      </c>
      <c r="E103" s="43"/>
      <c r="F103" s="288" t="s">
        <v>2498</v>
      </c>
      <c r="G103" s="43"/>
      <c r="H103" s="43"/>
      <c r="I103" s="231"/>
      <c r="J103" s="43"/>
      <c r="K103" s="43"/>
      <c r="L103" s="47"/>
      <c r="M103" s="232"/>
      <c r="N103" s="233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395</v>
      </c>
      <c r="AU103" s="19" t="s">
        <v>90</v>
      </c>
    </row>
    <row r="104" s="13" customFormat="1">
      <c r="A104" s="13"/>
      <c r="B104" s="234"/>
      <c r="C104" s="235"/>
      <c r="D104" s="236" t="s">
        <v>226</v>
      </c>
      <c r="E104" s="237" t="s">
        <v>35</v>
      </c>
      <c r="F104" s="238" t="s">
        <v>2684</v>
      </c>
      <c r="G104" s="235"/>
      <c r="H104" s="237" t="s">
        <v>35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226</v>
      </c>
      <c r="AU104" s="244" t="s">
        <v>90</v>
      </c>
      <c r="AV104" s="13" t="s">
        <v>88</v>
      </c>
      <c r="AW104" s="13" t="s">
        <v>41</v>
      </c>
      <c r="AX104" s="13" t="s">
        <v>80</v>
      </c>
      <c r="AY104" s="244" t="s">
        <v>208</v>
      </c>
    </row>
    <row r="105" s="14" customFormat="1">
      <c r="A105" s="14"/>
      <c r="B105" s="245"/>
      <c r="C105" s="246"/>
      <c r="D105" s="236" t="s">
        <v>226</v>
      </c>
      <c r="E105" s="247" t="s">
        <v>35</v>
      </c>
      <c r="F105" s="248" t="s">
        <v>2688</v>
      </c>
      <c r="G105" s="246"/>
      <c r="H105" s="249">
        <v>15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226</v>
      </c>
      <c r="AU105" s="255" t="s">
        <v>90</v>
      </c>
      <c r="AV105" s="14" t="s">
        <v>90</v>
      </c>
      <c r="AW105" s="14" t="s">
        <v>41</v>
      </c>
      <c r="AX105" s="14" t="s">
        <v>88</v>
      </c>
      <c r="AY105" s="255" t="s">
        <v>208</v>
      </c>
    </row>
    <row r="106" s="2" customFormat="1" ht="21.75" customHeight="1">
      <c r="A106" s="41"/>
      <c r="B106" s="42"/>
      <c r="C106" s="278" t="s">
        <v>271</v>
      </c>
      <c r="D106" s="278" t="s">
        <v>391</v>
      </c>
      <c r="E106" s="279" t="s">
        <v>2689</v>
      </c>
      <c r="F106" s="280" t="s">
        <v>2690</v>
      </c>
      <c r="G106" s="281" t="s">
        <v>2547</v>
      </c>
      <c r="H106" s="282">
        <v>1</v>
      </c>
      <c r="I106" s="283"/>
      <c r="J106" s="284">
        <f>ROUND(I106*H106,2)</f>
        <v>0</v>
      </c>
      <c r="K106" s="280" t="s">
        <v>2392</v>
      </c>
      <c r="L106" s="285"/>
      <c r="M106" s="286" t="s">
        <v>35</v>
      </c>
      <c r="N106" s="287" t="s">
        <v>51</v>
      </c>
      <c r="O106" s="87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7" t="s">
        <v>527</v>
      </c>
      <c r="AT106" s="227" t="s">
        <v>391</v>
      </c>
      <c r="AU106" s="227" t="s">
        <v>90</v>
      </c>
      <c r="AY106" s="19" t="s">
        <v>208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88</v>
      </c>
      <c r="BK106" s="228">
        <f>ROUND(I106*H106,2)</f>
        <v>0</v>
      </c>
      <c r="BL106" s="19" t="s">
        <v>408</v>
      </c>
      <c r="BM106" s="227" t="s">
        <v>2691</v>
      </c>
    </row>
    <row r="107" s="13" customFormat="1">
      <c r="A107" s="13"/>
      <c r="B107" s="234"/>
      <c r="C107" s="235"/>
      <c r="D107" s="236" t="s">
        <v>226</v>
      </c>
      <c r="E107" s="237" t="s">
        <v>35</v>
      </c>
      <c r="F107" s="238" t="s">
        <v>2684</v>
      </c>
      <c r="G107" s="235"/>
      <c r="H107" s="237" t="s">
        <v>35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226</v>
      </c>
      <c r="AU107" s="244" t="s">
        <v>90</v>
      </c>
      <c r="AV107" s="13" t="s">
        <v>88</v>
      </c>
      <c r="AW107" s="13" t="s">
        <v>41</v>
      </c>
      <c r="AX107" s="13" t="s">
        <v>80</v>
      </c>
      <c r="AY107" s="244" t="s">
        <v>208</v>
      </c>
    </row>
    <row r="108" s="14" customFormat="1">
      <c r="A108" s="14"/>
      <c r="B108" s="245"/>
      <c r="C108" s="246"/>
      <c r="D108" s="236" t="s">
        <v>226</v>
      </c>
      <c r="E108" s="247" t="s">
        <v>35</v>
      </c>
      <c r="F108" s="248" t="s">
        <v>88</v>
      </c>
      <c r="G108" s="246"/>
      <c r="H108" s="249">
        <v>1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226</v>
      </c>
      <c r="AU108" s="255" t="s">
        <v>90</v>
      </c>
      <c r="AV108" s="14" t="s">
        <v>90</v>
      </c>
      <c r="AW108" s="14" t="s">
        <v>41</v>
      </c>
      <c r="AX108" s="14" t="s">
        <v>88</v>
      </c>
      <c r="AY108" s="255" t="s">
        <v>208</v>
      </c>
    </row>
    <row r="109" s="2" customFormat="1" ht="16.5" customHeight="1">
      <c r="A109" s="41"/>
      <c r="B109" s="42"/>
      <c r="C109" s="216" t="s">
        <v>220</v>
      </c>
      <c r="D109" s="216" t="s">
        <v>211</v>
      </c>
      <c r="E109" s="217" t="s">
        <v>2692</v>
      </c>
      <c r="F109" s="218" t="s">
        <v>2693</v>
      </c>
      <c r="G109" s="219" t="s">
        <v>2694</v>
      </c>
      <c r="H109" s="220">
        <v>2</v>
      </c>
      <c r="I109" s="221"/>
      <c r="J109" s="222">
        <f>ROUND(I109*H109,2)</f>
        <v>0</v>
      </c>
      <c r="K109" s="218" t="s">
        <v>2392</v>
      </c>
      <c r="L109" s="47"/>
      <c r="M109" s="223" t="s">
        <v>35</v>
      </c>
      <c r="N109" s="224" t="s">
        <v>51</v>
      </c>
      <c r="O109" s="87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7" t="s">
        <v>408</v>
      </c>
      <c r="AT109" s="227" t="s">
        <v>211</v>
      </c>
      <c r="AU109" s="227" t="s">
        <v>90</v>
      </c>
      <c r="AY109" s="19" t="s">
        <v>208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88</v>
      </c>
      <c r="BK109" s="228">
        <f>ROUND(I109*H109,2)</f>
        <v>0</v>
      </c>
      <c r="BL109" s="19" t="s">
        <v>408</v>
      </c>
      <c r="BM109" s="227" t="s">
        <v>2695</v>
      </c>
    </row>
    <row r="110" s="2" customFormat="1" ht="16.5" customHeight="1">
      <c r="A110" s="41"/>
      <c r="B110" s="42"/>
      <c r="C110" s="278" t="s">
        <v>335</v>
      </c>
      <c r="D110" s="278" t="s">
        <v>391</v>
      </c>
      <c r="E110" s="279" t="s">
        <v>2696</v>
      </c>
      <c r="F110" s="280" t="s">
        <v>2697</v>
      </c>
      <c r="G110" s="281" t="s">
        <v>2576</v>
      </c>
      <c r="H110" s="282">
        <v>1</v>
      </c>
      <c r="I110" s="283"/>
      <c r="J110" s="284">
        <f>ROUND(I110*H110,2)</f>
        <v>0</v>
      </c>
      <c r="K110" s="280" t="s">
        <v>2392</v>
      </c>
      <c r="L110" s="285"/>
      <c r="M110" s="286" t="s">
        <v>35</v>
      </c>
      <c r="N110" s="287" t="s">
        <v>51</v>
      </c>
      <c r="O110" s="87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7" t="s">
        <v>527</v>
      </c>
      <c r="AT110" s="227" t="s">
        <v>391</v>
      </c>
      <c r="AU110" s="227" t="s">
        <v>90</v>
      </c>
      <c r="AY110" s="19" t="s">
        <v>208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88</v>
      </c>
      <c r="BK110" s="228">
        <f>ROUND(I110*H110,2)</f>
        <v>0</v>
      </c>
      <c r="BL110" s="19" t="s">
        <v>408</v>
      </c>
      <c r="BM110" s="227" t="s">
        <v>2698</v>
      </c>
    </row>
    <row r="111" s="13" customFormat="1">
      <c r="A111" s="13"/>
      <c r="B111" s="234"/>
      <c r="C111" s="235"/>
      <c r="D111" s="236" t="s">
        <v>226</v>
      </c>
      <c r="E111" s="237" t="s">
        <v>35</v>
      </c>
      <c r="F111" s="238" t="s">
        <v>2699</v>
      </c>
      <c r="G111" s="235"/>
      <c r="H111" s="237" t="s">
        <v>35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226</v>
      </c>
      <c r="AU111" s="244" t="s">
        <v>90</v>
      </c>
      <c r="AV111" s="13" t="s">
        <v>88</v>
      </c>
      <c r="AW111" s="13" t="s">
        <v>41</v>
      </c>
      <c r="AX111" s="13" t="s">
        <v>80</v>
      </c>
      <c r="AY111" s="244" t="s">
        <v>208</v>
      </c>
    </row>
    <row r="112" s="14" customFormat="1">
      <c r="A112" s="14"/>
      <c r="B112" s="245"/>
      <c r="C112" s="246"/>
      <c r="D112" s="236" t="s">
        <v>226</v>
      </c>
      <c r="E112" s="247" t="s">
        <v>35</v>
      </c>
      <c r="F112" s="248" t="s">
        <v>88</v>
      </c>
      <c r="G112" s="246"/>
      <c r="H112" s="249">
        <v>1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226</v>
      </c>
      <c r="AU112" s="255" t="s">
        <v>90</v>
      </c>
      <c r="AV112" s="14" t="s">
        <v>90</v>
      </c>
      <c r="AW112" s="14" t="s">
        <v>41</v>
      </c>
      <c r="AX112" s="14" t="s">
        <v>88</v>
      </c>
      <c r="AY112" s="255" t="s">
        <v>208</v>
      </c>
    </row>
    <row r="113" s="2" customFormat="1" ht="16.5" customHeight="1">
      <c r="A113" s="41"/>
      <c r="B113" s="42"/>
      <c r="C113" s="278" t="s">
        <v>340</v>
      </c>
      <c r="D113" s="278" t="s">
        <v>391</v>
      </c>
      <c r="E113" s="279" t="s">
        <v>2700</v>
      </c>
      <c r="F113" s="280" t="s">
        <v>2701</v>
      </c>
      <c r="G113" s="281" t="s">
        <v>2576</v>
      </c>
      <c r="H113" s="282">
        <v>2</v>
      </c>
      <c r="I113" s="283"/>
      <c r="J113" s="284">
        <f>ROUND(I113*H113,2)</f>
        <v>0</v>
      </c>
      <c r="K113" s="280" t="s">
        <v>2392</v>
      </c>
      <c r="L113" s="285"/>
      <c r="M113" s="286" t="s">
        <v>35</v>
      </c>
      <c r="N113" s="287" t="s">
        <v>51</v>
      </c>
      <c r="O113" s="87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7" t="s">
        <v>527</v>
      </c>
      <c r="AT113" s="227" t="s">
        <v>391</v>
      </c>
      <c r="AU113" s="227" t="s">
        <v>90</v>
      </c>
      <c r="AY113" s="19" t="s">
        <v>208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88</v>
      </c>
      <c r="BK113" s="228">
        <f>ROUND(I113*H113,2)</f>
        <v>0</v>
      </c>
      <c r="BL113" s="19" t="s">
        <v>408</v>
      </c>
      <c r="BM113" s="227" t="s">
        <v>2702</v>
      </c>
    </row>
    <row r="114" s="13" customFormat="1">
      <c r="A114" s="13"/>
      <c r="B114" s="234"/>
      <c r="C114" s="235"/>
      <c r="D114" s="236" t="s">
        <v>226</v>
      </c>
      <c r="E114" s="237" t="s">
        <v>35</v>
      </c>
      <c r="F114" s="238" t="s">
        <v>2699</v>
      </c>
      <c r="G114" s="235"/>
      <c r="H114" s="237" t="s">
        <v>35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226</v>
      </c>
      <c r="AU114" s="244" t="s">
        <v>90</v>
      </c>
      <c r="AV114" s="13" t="s">
        <v>88</v>
      </c>
      <c r="AW114" s="13" t="s">
        <v>41</v>
      </c>
      <c r="AX114" s="13" t="s">
        <v>80</v>
      </c>
      <c r="AY114" s="244" t="s">
        <v>208</v>
      </c>
    </row>
    <row r="115" s="14" customFormat="1">
      <c r="A115" s="14"/>
      <c r="B115" s="245"/>
      <c r="C115" s="246"/>
      <c r="D115" s="236" t="s">
        <v>226</v>
      </c>
      <c r="E115" s="247" t="s">
        <v>35</v>
      </c>
      <c r="F115" s="248" t="s">
        <v>90</v>
      </c>
      <c r="G115" s="246"/>
      <c r="H115" s="249">
        <v>2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226</v>
      </c>
      <c r="AU115" s="255" t="s">
        <v>90</v>
      </c>
      <c r="AV115" s="14" t="s">
        <v>90</v>
      </c>
      <c r="AW115" s="14" t="s">
        <v>41</v>
      </c>
      <c r="AX115" s="14" t="s">
        <v>88</v>
      </c>
      <c r="AY115" s="255" t="s">
        <v>208</v>
      </c>
    </row>
    <row r="116" s="2" customFormat="1" ht="16.5" customHeight="1">
      <c r="A116" s="41"/>
      <c r="B116" s="42"/>
      <c r="C116" s="278" t="s">
        <v>345</v>
      </c>
      <c r="D116" s="278" t="s">
        <v>391</v>
      </c>
      <c r="E116" s="279" t="s">
        <v>2703</v>
      </c>
      <c r="F116" s="280" t="s">
        <v>2704</v>
      </c>
      <c r="G116" s="281" t="s">
        <v>2576</v>
      </c>
      <c r="H116" s="282">
        <v>1</v>
      </c>
      <c r="I116" s="283"/>
      <c r="J116" s="284">
        <f>ROUND(I116*H116,2)</f>
        <v>0</v>
      </c>
      <c r="K116" s="280" t="s">
        <v>2392</v>
      </c>
      <c r="L116" s="285"/>
      <c r="M116" s="286" t="s">
        <v>35</v>
      </c>
      <c r="N116" s="287" t="s">
        <v>51</v>
      </c>
      <c r="O116" s="87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7" t="s">
        <v>527</v>
      </c>
      <c r="AT116" s="227" t="s">
        <v>391</v>
      </c>
      <c r="AU116" s="227" t="s">
        <v>90</v>
      </c>
      <c r="AY116" s="19" t="s">
        <v>208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88</v>
      </c>
      <c r="BK116" s="228">
        <f>ROUND(I116*H116,2)</f>
        <v>0</v>
      </c>
      <c r="BL116" s="19" t="s">
        <v>408</v>
      </c>
      <c r="BM116" s="227" t="s">
        <v>2705</v>
      </c>
    </row>
    <row r="117" s="13" customFormat="1">
      <c r="A117" s="13"/>
      <c r="B117" s="234"/>
      <c r="C117" s="235"/>
      <c r="D117" s="236" t="s">
        <v>226</v>
      </c>
      <c r="E117" s="237" t="s">
        <v>35</v>
      </c>
      <c r="F117" s="238" t="s">
        <v>2699</v>
      </c>
      <c r="G117" s="235"/>
      <c r="H117" s="237" t="s">
        <v>35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226</v>
      </c>
      <c r="AU117" s="244" t="s">
        <v>90</v>
      </c>
      <c r="AV117" s="13" t="s">
        <v>88</v>
      </c>
      <c r="AW117" s="13" t="s">
        <v>41</v>
      </c>
      <c r="AX117" s="13" t="s">
        <v>80</v>
      </c>
      <c r="AY117" s="244" t="s">
        <v>208</v>
      </c>
    </row>
    <row r="118" s="14" customFormat="1">
      <c r="A118" s="14"/>
      <c r="B118" s="245"/>
      <c r="C118" s="246"/>
      <c r="D118" s="236" t="s">
        <v>226</v>
      </c>
      <c r="E118" s="247" t="s">
        <v>35</v>
      </c>
      <c r="F118" s="248" t="s">
        <v>88</v>
      </c>
      <c r="G118" s="246"/>
      <c r="H118" s="249">
        <v>1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226</v>
      </c>
      <c r="AU118" s="255" t="s">
        <v>90</v>
      </c>
      <c r="AV118" s="14" t="s">
        <v>90</v>
      </c>
      <c r="AW118" s="14" t="s">
        <v>41</v>
      </c>
      <c r="AX118" s="14" t="s">
        <v>88</v>
      </c>
      <c r="AY118" s="255" t="s">
        <v>208</v>
      </c>
    </row>
    <row r="119" s="2" customFormat="1" ht="16.5" customHeight="1">
      <c r="A119" s="41"/>
      <c r="B119" s="42"/>
      <c r="C119" s="278" t="s">
        <v>351</v>
      </c>
      <c r="D119" s="278" t="s">
        <v>391</v>
      </c>
      <c r="E119" s="279" t="s">
        <v>2706</v>
      </c>
      <c r="F119" s="280" t="s">
        <v>2707</v>
      </c>
      <c r="G119" s="281" t="s">
        <v>2576</v>
      </c>
      <c r="H119" s="282">
        <v>1</v>
      </c>
      <c r="I119" s="283"/>
      <c r="J119" s="284">
        <f>ROUND(I119*H119,2)</f>
        <v>0</v>
      </c>
      <c r="K119" s="280" t="s">
        <v>2392</v>
      </c>
      <c r="L119" s="285"/>
      <c r="M119" s="286" t="s">
        <v>35</v>
      </c>
      <c r="N119" s="287" t="s">
        <v>51</v>
      </c>
      <c r="O119" s="87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7" t="s">
        <v>527</v>
      </c>
      <c r="AT119" s="227" t="s">
        <v>391</v>
      </c>
      <c r="AU119" s="227" t="s">
        <v>90</v>
      </c>
      <c r="AY119" s="19" t="s">
        <v>208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88</v>
      </c>
      <c r="BK119" s="228">
        <f>ROUND(I119*H119,2)</f>
        <v>0</v>
      </c>
      <c r="BL119" s="19" t="s">
        <v>408</v>
      </c>
      <c r="BM119" s="227" t="s">
        <v>2708</v>
      </c>
    </row>
    <row r="120" s="13" customFormat="1">
      <c r="A120" s="13"/>
      <c r="B120" s="234"/>
      <c r="C120" s="235"/>
      <c r="D120" s="236" t="s">
        <v>226</v>
      </c>
      <c r="E120" s="237" t="s">
        <v>35</v>
      </c>
      <c r="F120" s="238" t="s">
        <v>2699</v>
      </c>
      <c r="G120" s="235"/>
      <c r="H120" s="237" t="s">
        <v>35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226</v>
      </c>
      <c r="AU120" s="244" t="s">
        <v>90</v>
      </c>
      <c r="AV120" s="13" t="s">
        <v>88</v>
      </c>
      <c r="AW120" s="13" t="s">
        <v>41</v>
      </c>
      <c r="AX120" s="13" t="s">
        <v>80</v>
      </c>
      <c r="AY120" s="244" t="s">
        <v>208</v>
      </c>
    </row>
    <row r="121" s="14" customFormat="1">
      <c r="A121" s="14"/>
      <c r="B121" s="245"/>
      <c r="C121" s="246"/>
      <c r="D121" s="236" t="s">
        <v>226</v>
      </c>
      <c r="E121" s="247" t="s">
        <v>35</v>
      </c>
      <c r="F121" s="248" t="s">
        <v>88</v>
      </c>
      <c r="G121" s="246"/>
      <c r="H121" s="249">
        <v>1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226</v>
      </c>
      <c r="AU121" s="255" t="s">
        <v>90</v>
      </c>
      <c r="AV121" s="14" t="s">
        <v>90</v>
      </c>
      <c r="AW121" s="14" t="s">
        <v>41</v>
      </c>
      <c r="AX121" s="14" t="s">
        <v>88</v>
      </c>
      <c r="AY121" s="255" t="s">
        <v>208</v>
      </c>
    </row>
    <row r="122" s="2" customFormat="1" ht="16.5" customHeight="1">
      <c r="A122" s="41"/>
      <c r="B122" s="42"/>
      <c r="C122" s="216" t="s">
        <v>354</v>
      </c>
      <c r="D122" s="216" t="s">
        <v>211</v>
      </c>
      <c r="E122" s="217" t="s">
        <v>2709</v>
      </c>
      <c r="F122" s="218" t="s">
        <v>2710</v>
      </c>
      <c r="G122" s="219" t="s">
        <v>2658</v>
      </c>
      <c r="H122" s="220">
        <v>4</v>
      </c>
      <c r="I122" s="221"/>
      <c r="J122" s="222">
        <f>ROUND(I122*H122,2)</f>
        <v>0</v>
      </c>
      <c r="K122" s="218" t="s">
        <v>2392</v>
      </c>
      <c r="L122" s="47"/>
      <c r="M122" s="223" t="s">
        <v>35</v>
      </c>
      <c r="N122" s="224" t="s">
        <v>51</v>
      </c>
      <c r="O122" s="87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7" t="s">
        <v>408</v>
      </c>
      <c r="AT122" s="227" t="s">
        <v>211</v>
      </c>
      <c r="AU122" s="227" t="s">
        <v>90</v>
      </c>
      <c r="AY122" s="19" t="s">
        <v>208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88</v>
      </c>
      <c r="BK122" s="228">
        <f>ROUND(I122*H122,2)</f>
        <v>0</v>
      </c>
      <c r="BL122" s="19" t="s">
        <v>408</v>
      </c>
      <c r="BM122" s="227" t="s">
        <v>2711</v>
      </c>
    </row>
    <row r="123" s="13" customFormat="1">
      <c r="A123" s="13"/>
      <c r="B123" s="234"/>
      <c r="C123" s="235"/>
      <c r="D123" s="236" t="s">
        <v>226</v>
      </c>
      <c r="E123" s="237" t="s">
        <v>35</v>
      </c>
      <c r="F123" s="238" t="s">
        <v>2699</v>
      </c>
      <c r="G123" s="235"/>
      <c r="H123" s="237" t="s">
        <v>35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226</v>
      </c>
      <c r="AU123" s="244" t="s">
        <v>90</v>
      </c>
      <c r="AV123" s="13" t="s">
        <v>88</v>
      </c>
      <c r="AW123" s="13" t="s">
        <v>41</v>
      </c>
      <c r="AX123" s="13" t="s">
        <v>80</v>
      </c>
      <c r="AY123" s="244" t="s">
        <v>208</v>
      </c>
    </row>
    <row r="124" s="14" customFormat="1">
      <c r="A124" s="14"/>
      <c r="B124" s="245"/>
      <c r="C124" s="246"/>
      <c r="D124" s="236" t="s">
        <v>226</v>
      </c>
      <c r="E124" s="247" t="s">
        <v>35</v>
      </c>
      <c r="F124" s="248" t="s">
        <v>2712</v>
      </c>
      <c r="G124" s="246"/>
      <c r="H124" s="249">
        <v>4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226</v>
      </c>
      <c r="AU124" s="255" t="s">
        <v>90</v>
      </c>
      <c r="AV124" s="14" t="s">
        <v>90</v>
      </c>
      <c r="AW124" s="14" t="s">
        <v>41</v>
      </c>
      <c r="AX124" s="14" t="s">
        <v>88</v>
      </c>
      <c r="AY124" s="255" t="s">
        <v>208</v>
      </c>
    </row>
    <row r="125" s="12" customFormat="1" ht="25.92" customHeight="1">
      <c r="A125" s="12"/>
      <c r="B125" s="200"/>
      <c r="C125" s="201"/>
      <c r="D125" s="202" t="s">
        <v>79</v>
      </c>
      <c r="E125" s="203" t="s">
        <v>2662</v>
      </c>
      <c r="F125" s="203" t="s">
        <v>2663</v>
      </c>
      <c r="G125" s="201"/>
      <c r="H125" s="201"/>
      <c r="I125" s="204"/>
      <c r="J125" s="205">
        <f>BK125</f>
        <v>0</v>
      </c>
      <c r="K125" s="201"/>
      <c r="L125" s="206"/>
      <c r="M125" s="207"/>
      <c r="N125" s="208"/>
      <c r="O125" s="208"/>
      <c r="P125" s="209">
        <f>SUM(P126:P127)</f>
        <v>0</v>
      </c>
      <c r="Q125" s="208"/>
      <c r="R125" s="209">
        <f>SUM(R126:R127)</f>
        <v>0</v>
      </c>
      <c r="S125" s="208"/>
      <c r="T125" s="210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216</v>
      </c>
      <c r="AT125" s="212" t="s">
        <v>79</v>
      </c>
      <c r="AU125" s="212" t="s">
        <v>80</v>
      </c>
      <c r="AY125" s="211" t="s">
        <v>208</v>
      </c>
      <c r="BK125" s="213">
        <f>SUM(BK126:BK127)</f>
        <v>0</v>
      </c>
    </row>
    <row r="126" s="2" customFormat="1" ht="16.5" customHeight="1">
      <c r="A126" s="41"/>
      <c r="B126" s="42"/>
      <c r="C126" s="216" t="s">
        <v>367</v>
      </c>
      <c r="D126" s="216" t="s">
        <v>211</v>
      </c>
      <c r="E126" s="217" t="s">
        <v>2713</v>
      </c>
      <c r="F126" s="218" t="s">
        <v>2714</v>
      </c>
      <c r="G126" s="219" t="s">
        <v>2666</v>
      </c>
      <c r="H126" s="296"/>
      <c r="I126" s="221"/>
      <c r="J126" s="222">
        <f>ROUND(I126*H126,2)</f>
        <v>0</v>
      </c>
      <c r="K126" s="218" t="s">
        <v>35</v>
      </c>
      <c r="L126" s="47"/>
      <c r="M126" s="223" t="s">
        <v>35</v>
      </c>
      <c r="N126" s="224" t="s">
        <v>51</v>
      </c>
      <c r="O126" s="87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7" t="s">
        <v>2659</v>
      </c>
      <c r="AT126" s="227" t="s">
        <v>211</v>
      </c>
      <c r="AU126" s="227" t="s">
        <v>88</v>
      </c>
      <c r="AY126" s="19" t="s">
        <v>208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88</v>
      </c>
      <c r="BK126" s="228">
        <f>ROUND(I126*H126,2)</f>
        <v>0</v>
      </c>
      <c r="BL126" s="19" t="s">
        <v>2659</v>
      </c>
      <c r="BM126" s="227" t="s">
        <v>2715</v>
      </c>
    </row>
    <row r="127" s="2" customFormat="1">
      <c r="A127" s="41"/>
      <c r="B127" s="42"/>
      <c r="C127" s="43"/>
      <c r="D127" s="236" t="s">
        <v>395</v>
      </c>
      <c r="E127" s="43"/>
      <c r="F127" s="288" t="s">
        <v>2716</v>
      </c>
      <c r="G127" s="43"/>
      <c r="H127" s="43"/>
      <c r="I127" s="231"/>
      <c r="J127" s="43"/>
      <c r="K127" s="43"/>
      <c r="L127" s="47"/>
      <c r="M127" s="292"/>
      <c r="N127" s="293"/>
      <c r="O127" s="294"/>
      <c r="P127" s="294"/>
      <c r="Q127" s="294"/>
      <c r="R127" s="294"/>
      <c r="S127" s="294"/>
      <c r="T127" s="295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395</v>
      </c>
      <c r="AU127" s="19" t="s">
        <v>88</v>
      </c>
    </row>
    <row r="128" s="2" customFormat="1" ht="6.96" customHeight="1">
      <c r="A128" s="41"/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47"/>
      <c r="M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</sheetData>
  <sheetProtection sheet="1" autoFilter="0" formatColumns="0" formatRows="0" objects="1" scenarios="1" spinCount="100000" saltValue="msw/eD+hISPvqnub3KSuChtjya+WxWqQJ/dZVp+aBZ7gIaRONZkR/glq9c3R/JJpASRILtIKCGLKhO+w72AQVQ==" hashValue="tKJQMdgmLhixb048qLnw7/PWu1ayQ3eBonrBf/da5Y0RhwevX6ORRVda9ixsPCWWolWy+NPjY3LkznrbsxgT1Q==" algorithmName="SHA-512" password="C74A"/>
  <autoFilter ref="C87:K12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2_02/741110061"/>
    <hyperlink ref="F99" r:id="rId2" display="https://podminky.urs.cz/item/CS_URS_2022_02/7411220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121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1" customFormat="1" ht="12" customHeight="1">
      <c r="B8" s="22"/>
      <c r="D8" s="146" t="s">
        <v>168</v>
      </c>
      <c r="L8" s="22"/>
    </row>
    <row r="9" s="2" customFormat="1" ht="16.5" customHeight="1">
      <c r="A9" s="41"/>
      <c r="B9" s="47"/>
      <c r="C9" s="41"/>
      <c r="D9" s="41"/>
      <c r="E9" s="147" t="s">
        <v>2717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6" t="s">
        <v>2337</v>
      </c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49" t="s">
        <v>2718</v>
      </c>
      <c r="F11" s="41"/>
      <c r="G11" s="41"/>
      <c r="H11" s="41"/>
      <c r="I11" s="41"/>
      <c r="J11" s="41"/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6" t="s">
        <v>18</v>
      </c>
      <c r="E13" s="41"/>
      <c r="F13" s="136" t="s">
        <v>19</v>
      </c>
      <c r="G13" s="41"/>
      <c r="H13" s="41"/>
      <c r="I13" s="146" t="s">
        <v>20</v>
      </c>
      <c r="J13" s="136" t="s">
        <v>35</v>
      </c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22</v>
      </c>
      <c r="E14" s="41"/>
      <c r="F14" s="136" t="s">
        <v>23</v>
      </c>
      <c r="G14" s="41"/>
      <c r="H14" s="41"/>
      <c r="I14" s="146" t="s">
        <v>24</v>
      </c>
      <c r="J14" s="150" t="str">
        <f>'Rekapitulace stavby'!AN8</f>
        <v>9. 11. 2022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6" t="s">
        <v>30</v>
      </c>
      <c r="E16" s="41"/>
      <c r="F16" s="41"/>
      <c r="G16" s="41"/>
      <c r="H16" s="41"/>
      <c r="I16" s="146" t="s">
        <v>31</v>
      </c>
      <c r="J16" s="136" t="s">
        <v>32</v>
      </c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6" t="s">
        <v>34</v>
      </c>
      <c r="J17" s="136" t="s">
        <v>35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6" t="s">
        <v>36</v>
      </c>
      <c r="E19" s="41"/>
      <c r="F19" s="41"/>
      <c r="G19" s="41"/>
      <c r="H19" s="41"/>
      <c r="I19" s="146" t="s">
        <v>31</v>
      </c>
      <c r="J19" s="35" t="str">
        <f>'Rekapitulace stavby'!AN13</f>
        <v>Vyplň údaj</v>
      </c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6" t="s">
        <v>34</v>
      </c>
      <c r="J20" s="35" t="str">
        <f>'Rekapitulace stavby'!AN14</f>
        <v>Vyplň údaj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6" t="s">
        <v>38</v>
      </c>
      <c r="E22" s="41"/>
      <c r="F22" s="41"/>
      <c r="G22" s="41"/>
      <c r="H22" s="41"/>
      <c r="I22" s="146" t="s">
        <v>31</v>
      </c>
      <c r="J22" s="136" t="s">
        <v>39</v>
      </c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46" t="s">
        <v>34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6" t="s">
        <v>42</v>
      </c>
      <c r="E25" s="41"/>
      <c r="F25" s="41"/>
      <c r="G25" s="41"/>
      <c r="H25" s="41"/>
      <c r="I25" s="146" t="s">
        <v>31</v>
      </c>
      <c r="J25" s="136" t="s">
        <v>35</v>
      </c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">
        <v>43</v>
      </c>
      <c r="F26" s="41"/>
      <c r="G26" s="41"/>
      <c r="H26" s="41"/>
      <c r="I26" s="146" t="s">
        <v>34</v>
      </c>
      <c r="J26" s="136" t="s">
        <v>35</v>
      </c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8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6" t="s">
        <v>44</v>
      </c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47.25" customHeight="1">
      <c r="A29" s="151"/>
      <c r="B29" s="152"/>
      <c r="C29" s="151"/>
      <c r="D29" s="151"/>
      <c r="E29" s="153" t="s">
        <v>170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56" t="s">
        <v>46</v>
      </c>
      <c r="E32" s="41"/>
      <c r="F32" s="41"/>
      <c r="G32" s="41"/>
      <c r="H32" s="41"/>
      <c r="I32" s="41"/>
      <c r="J32" s="157">
        <f>ROUND(J95, 2)</f>
        <v>0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55"/>
      <c r="E33" s="155"/>
      <c r="F33" s="155"/>
      <c r="G33" s="155"/>
      <c r="H33" s="155"/>
      <c r="I33" s="155"/>
      <c r="J33" s="155"/>
      <c r="K33" s="155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58" t="s">
        <v>48</v>
      </c>
      <c r="G34" s="41"/>
      <c r="H34" s="41"/>
      <c r="I34" s="158" t="s">
        <v>47</v>
      </c>
      <c r="J34" s="158" t="s">
        <v>49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59" t="s">
        <v>50</v>
      </c>
      <c r="E35" s="146" t="s">
        <v>51</v>
      </c>
      <c r="F35" s="160">
        <f>ROUND((SUM(BE95:BE278)),  2)</f>
        <v>0</v>
      </c>
      <c r="G35" s="41"/>
      <c r="H35" s="41"/>
      <c r="I35" s="161">
        <v>0.20999999999999999</v>
      </c>
      <c r="J35" s="160">
        <f>ROUND(((SUM(BE95:BE278))*I35),  2)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6" t="s">
        <v>52</v>
      </c>
      <c r="F36" s="160">
        <f>ROUND((SUM(BF95:BF278)),  2)</f>
        <v>0</v>
      </c>
      <c r="G36" s="41"/>
      <c r="H36" s="41"/>
      <c r="I36" s="161">
        <v>0.14999999999999999</v>
      </c>
      <c r="J36" s="160">
        <f>ROUND(((SUM(BF95:BF278))*I36),  2)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53</v>
      </c>
      <c r="F37" s="160">
        <f>ROUND((SUM(BG95:BG278)),  2)</f>
        <v>0</v>
      </c>
      <c r="G37" s="41"/>
      <c r="H37" s="41"/>
      <c r="I37" s="161">
        <v>0.20999999999999999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6" t="s">
        <v>54</v>
      </c>
      <c r="F38" s="160">
        <f>ROUND((SUM(BH95:BH278)),  2)</f>
        <v>0</v>
      </c>
      <c r="G38" s="41"/>
      <c r="H38" s="41"/>
      <c r="I38" s="161">
        <v>0.14999999999999999</v>
      </c>
      <c r="J38" s="160">
        <f>0</f>
        <v>0</v>
      </c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6" t="s">
        <v>55</v>
      </c>
      <c r="F39" s="160">
        <f>ROUND((SUM(BI95:BI278)),  2)</f>
        <v>0</v>
      </c>
      <c r="G39" s="41"/>
      <c r="H39" s="41"/>
      <c r="I39" s="161">
        <v>0</v>
      </c>
      <c r="J39" s="160">
        <f>0</f>
        <v>0</v>
      </c>
      <c r="K39" s="41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2"/>
      <c r="D41" s="163" t="s">
        <v>56</v>
      </c>
      <c r="E41" s="164"/>
      <c r="F41" s="164"/>
      <c r="G41" s="165" t="s">
        <v>57</v>
      </c>
      <c r="H41" s="166" t="s">
        <v>58</v>
      </c>
      <c r="I41" s="164"/>
      <c r="J41" s="167">
        <f>SUM(J32:J39)</f>
        <v>0</v>
      </c>
      <c r="K41" s="168"/>
      <c r="L41" s="14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171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73" t="str">
        <f>E7</f>
        <v>Nemocnice Bruntál - oprava WC pro veřejnost, WC 1, 2, 3, 5 , 6, 7</v>
      </c>
      <c r="F50" s="34"/>
      <c r="G50" s="34"/>
      <c r="H50" s="34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168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73" t="s">
        <v>2717</v>
      </c>
      <c r="F52" s="43"/>
      <c r="G52" s="43"/>
      <c r="H52" s="43"/>
      <c r="I52" s="43"/>
      <c r="J52" s="43"/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2337</v>
      </c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01 - Elektroinstalace WC2</v>
      </c>
      <c r="F54" s="43"/>
      <c r="G54" s="43"/>
      <c r="H54" s="43"/>
      <c r="I54" s="43"/>
      <c r="J54" s="43"/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Nemocnice Bruntál, Nádražní 1589/29</v>
      </c>
      <c r="G56" s="43"/>
      <c r="H56" s="43"/>
      <c r="I56" s="34" t="s">
        <v>24</v>
      </c>
      <c r="J56" s="75" t="str">
        <f>IF(J14="","",J14)</f>
        <v>9. 11. 2022</v>
      </c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40.05" customHeight="1">
      <c r="A58" s="41"/>
      <c r="B58" s="42"/>
      <c r="C58" s="34" t="s">
        <v>30</v>
      </c>
      <c r="D58" s="43"/>
      <c r="E58" s="43"/>
      <c r="F58" s="29" t="str">
        <f>E17</f>
        <v xml:space="preserve">Město Bruntál, Nádražní 20, Bruntál, 792 01 </v>
      </c>
      <c r="G58" s="43"/>
      <c r="H58" s="43"/>
      <c r="I58" s="34" t="s">
        <v>38</v>
      </c>
      <c r="J58" s="39" t="str">
        <f>E23</f>
        <v xml:space="preserve">Ing. Roman Macoszek, Palackého 368, Vrbno p/Prad. </v>
      </c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34" t="s">
        <v>42</v>
      </c>
      <c r="J59" s="39" t="str">
        <f>E26</f>
        <v xml:space="preserve"> 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8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74" t="s">
        <v>172</v>
      </c>
      <c r="D61" s="175"/>
      <c r="E61" s="175"/>
      <c r="F61" s="175"/>
      <c r="G61" s="175"/>
      <c r="H61" s="175"/>
      <c r="I61" s="175"/>
      <c r="J61" s="176" t="s">
        <v>173</v>
      </c>
      <c r="K61" s="175"/>
      <c r="L61" s="148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77" t="s">
        <v>78</v>
      </c>
      <c r="D63" s="43"/>
      <c r="E63" s="43"/>
      <c r="F63" s="43"/>
      <c r="G63" s="43"/>
      <c r="H63" s="43"/>
      <c r="I63" s="43"/>
      <c r="J63" s="105">
        <f>J95</f>
        <v>0</v>
      </c>
      <c r="K63" s="4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174</v>
      </c>
    </row>
    <row r="64" s="9" customFormat="1" ht="24.96" customHeight="1">
      <c r="A64" s="9"/>
      <c r="B64" s="178"/>
      <c r="C64" s="179"/>
      <c r="D64" s="180" t="s">
        <v>1794</v>
      </c>
      <c r="E64" s="181"/>
      <c r="F64" s="181"/>
      <c r="G64" s="181"/>
      <c r="H64" s="181"/>
      <c r="I64" s="181"/>
      <c r="J64" s="182">
        <f>J96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8"/>
      <c r="C65" s="179"/>
      <c r="D65" s="180" t="s">
        <v>175</v>
      </c>
      <c r="E65" s="181"/>
      <c r="F65" s="181"/>
      <c r="G65" s="181"/>
      <c r="H65" s="181"/>
      <c r="I65" s="181"/>
      <c r="J65" s="182">
        <f>J109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4"/>
      <c r="C66" s="128"/>
      <c r="D66" s="185" t="s">
        <v>178</v>
      </c>
      <c r="E66" s="186"/>
      <c r="F66" s="186"/>
      <c r="G66" s="186"/>
      <c r="H66" s="186"/>
      <c r="I66" s="186"/>
      <c r="J66" s="187">
        <f>J110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8"/>
      <c r="C67" s="179"/>
      <c r="D67" s="180" t="s">
        <v>181</v>
      </c>
      <c r="E67" s="181"/>
      <c r="F67" s="181"/>
      <c r="G67" s="181"/>
      <c r="H67" s="181"/>
      <c r="I67" s="181"/>
      <c r="J67" s="182">
        <f>J135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4"/>
      <c r="C68" s="128"/>
      <c r="D68" s="185" t="s">
        <v>2339</v>
      </c>
      <c r="E68" s="186"/>
      <c r="F68" s="186"/>
      <c r="G68" s="186"/>
      <c r="H68" s="186"/>
      <c r="I68" s="186"/>
      <c r="J68" s="187">
        <f>J136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4"/>
      <c r="C69" s="128"/>
      <c r="D69" s="185" t="s">
        <v>2340</v>
      </c>
      <c r="E69" s="186"/>
      <c r="F69" s="186"/>
      <c r="G69" s="186"/>
      <c r="H69" s="186"/>
      <c r="I69" s="186"/>
      <c r="J69" s="187">
        <f>J258</f>
        <v>0</v>
      </c>
      <c r="K69" s="128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8"/>
      <c r="C70" s="179"/>
      <c r="D70" s="180" t="s">
        <v>2341</v>
      </c>
      <c r="E70" s="181"/>
      <c r="F70" s="181"/>
      <c r="G70" s="181"/>
      <c r="H70" s="181"/>
      <c r="I70" s="181"/>
      <c r="J70" s="182">
        <f>J263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4"/>
      <c r="C71" s="128"/>
      <c r="D71" s="185" t="s">
        <v>2342</v>
      </c>
      <c r="E71" s="186"/>
      <c r="F71" s="186"/>
      <c r="G71" s="186"/>
      <c r="H71" s="186"/>
      <c r="I71" s="186"/>
      <c r="J71" s="187">
        <f>J264</f>
        <v>0</v>
      </c>
      <c r="K71" s="128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8"/>
      <c r="C72" s="179"/>
      <c r="D72" s="180" t="s">
        <v>2343</v>
      </c>
      <c r="E72" s="181"/>
      <c r="F72" s="181"/>
      <c r="G72" s="181"/>
      <c r="H72" s="181"/>
      <c r="I72" s="181"/>
      <c r="J72" s="182">
        <f>J268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9" customFormat="1" ht="24.96" customHeight="1">
      <c r="A73" s="9"/>
      <c r="B73" s="178"/>
      <c r="C73" s="179"/>
      <c r="D73" s="180" t="s">
        <v>2344</v>
      </c>
      <c r="E73" s="181"/>
      <c r="F73" s="181"/>
      <c r="G73" s="181"/>
      <c r="H73" s="181"/>
      <c r="I73" s="181"/>
      <c r="J73" s="182">
        <f>J272</f>
        <v>0</v>
      </c>
      <c r="K73" s="179"/>
      <c r="L73" s="18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2" customFormat="1" ht="21.84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="2" customFormat="1" ht="6.96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24.96" customHeight="1">
      <c r="A80" s="41"/>
      <c r="B80" s="42"/>
      <c r="C80" s="25" t="s">
        <v>193</v>
      </c>
      <c r="D80" s="43"/>
      <c r="E80" s="43"/>
      <c r="F80" s="43"/>
      <c r="G80" s="43"/>
      <c r="H80" s="43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16</v>
      </c>
      <c r="D82" s="43"/>
      <c r="E82" s="43"/>
      <c r="F82" s="43"/>
      <c r="G82" s="43"/>
      <c r="H82" s="43"/>
      <c r="I82" s="43"/>
      <c r="J82" s="43"/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6.5" customHeight="1">
      <c r="A83" s="41"/>
      <c r="B83" s="42"/>
      <c r="C83" s="43"/>
      <c r="D83" s="43"/>
      <c r="E83" s="173" t="str">
        <f>E7</f>
        <v>Nemocnice Bruntál - oprava WC pro veřejnost, WC 1, 2, 3, 5 , 6, 7</v>
      </c>
      <c r="F83" s="34"/>
      <c r="G83" s="34"/>
      <c r="H83" s="34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1" customFormat="1" ht="12" customHeight="1">
      <c r="B84" s="23"/>
      <c r="C84" s="34" t="s">
        <v>168</v>
      </c>
      <c r="D84" s="24"/>
      <c r="E84" s="24"/>
      <c r="F84" s="24"/>
      <c r="G84" s="24"/>
      <c r="H84" s="24"/>
      <c r="I84" s="24"/>
      <c r="J84" s="24"/>
      <c r="K84" s="24"/>
      <c r="L84" s="22"/>
    </row>
    <row r="85" s="2" customFormat="1" ht="16.5" customHeight="1">
      <c r="A85" s="41"/>
      <c r="B85" s="42"/>
      <c r="C85" s="43"/>
      <c r="D85" s="43"/>
      <c r="E85" s="173" t="s">
        <v>2717</v>
      </c>
      <c r="F85" s="43"/>
      <c r="G85" s="43"/>
      <c r="H85" s="43"/>
      <c r="I85" s="43"/>
      <c r="J85" s="43"/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2" customHeight="1">
      <c r="A86" s="41"/>
      <c r="B86" s="42"/>
      <c r="C86" s="34" t="s">
        <v>2337</v>
      </c>
      <c r="D86" s="43"/>
      <c r="E86" s="43"/>
      <c r="F86" s="43"/>
      <c r="G86" s="43"/>
      <c r="H86" s="43"/>
      <c r="I86" s="43"/>
      <c r="J86" s="43"/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6.5" customHeight="1">
      <c r="A87" s="41"/>
      <c r="B87" s="42"/>
      <c r="C87" s="43"/>
      <c r="D87" s="43"/>
      <c r="E87" s="72" t="str">
        <f>E11</f>
        <v>01 - Elektroinstalace WC2</v>
      </c>
      <c r="F87" s="43"/>
      <c r="G87" s="43"/>
      <c r="H87" s="43"/>
      <c r="I87" s="43"/>
      <c r="J87" s="43"/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2" customHeight="1">
      <c r="A89" s="41"/>
      <c r="B89" s="42"/>
      <c r="C89" s="34" t="s">
        <v>22</v>
      </c>
      <c r="D89" s="43"/>
      <c r="E89" s="43"/>
      <c r="F89" s="29" t="str">
        <f>F14</f>
        <v>Nemocnice Bruntál, Nádražní 1589/29</v>
      </c>
      <c r="G89" s="43"/>
      <c r="H89" s="43"/>
      <c r="I89" s="34" t="s">
        <v>24</v>
      </c>
      <c r="J89" s="75" t="str">
        <f>IF(J14="","",J14)</f>
        <v>9. 11. 2022</v>
      </c>
      <c r="K89" s="43"/>
      <c r="L89" s="148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6.96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8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40.05" customHeight="1">
      <c r="A91" s="41"/>
      <c r="B91" s="42"/>
      <c r="C91" s="34" t="s">
        <v>30</v>
      </c>
      <c r="D91" s="43"/>
      <c r="E91" s="43"/>
      <c r="F91" s="29" t="str">
        <f>E17</f>
        <v xml:space="preserve">Město Bruntál, Nádražní 20, Bruntál, 792 01 </v>
      </c>
      <c r="G91" s="43"/>
      <c r="H91" s="43"/>
      <c r="I91" s="34" t="s">
        <v>38</v>
      </c>
      <c r="J91" s="39" t="str">
        <f>E23</f>
        <v xml:space="preserve">Ing. Roman Macoszek, Palackého 368, Vrbno p/Prad. </v>
      </c>
      <c r="K91" s="43"/>
      <c r="L91" s="148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15.15" customHeight="1">
      <c r="A92" s="41"/>
      <c r="B92" s="42"/>
      <c r="C92" s="34" t="s">
        <v>36</v>
      </c>
      <c r="D92" s="43"/>
      <c r="E92" s="43"/>
      <c r="F92" s="29" t="str">
        <f>IF(E20="","",E20)</f>
        <v>Vyplň údaj</v>
      </c>
      <c r="G92" s="43"/>
      <c r="H92" s="43"/>
      <c r="I92" s="34" t="s">
        <v>42</v>
      </c>
      <c r="J92" s="39" t="str">
        <f>E26</f>
        <v xml:space="preserve"> </v>
      </c>
      <c r="K92" s="43"/>
      <c r="L92" s="148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10.32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8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11" customFormat="1" ht="29.28" customHeight="1">
      <c r="A94" s="189"/>
      <c r="B94" s="190"/>
      <c r="C94" s="191" t="s">
        <v>194</v>
      </c>
      <c r="D94" s="192" t="s">
        <v>65</v>
      </c>
      <c r="E94" s="192" t="s">
        <v>61</v>
      </c>
      <c r="F94" s="192" t="s">
        <v>62</v>
      </c>
      <c r="G94" s="192" t="s">
        <v>195</v>
      </c>
      <c r="H94" s="192" t="s">
        <v>196</v>
      </c>
      <c r="I94" s="192" t="s">
        <v>197</v>
      </c>
      <c r="J94" s="192" t="s">
        <v>173</v>
      </c>
      <c r="K94" s="193" t="s">
        <v>198</v>
      </c>
      <c r="L94" s="194"/>
      <c r="M94" s="95" t="s">
        <v>35</v>
      </c>
      <c r="N94" s="96" t="s">
        <v>50</v>
      </c>
      <c r="O94" s="96" t="s">
        <v>199</v>
      </c>
      <c r="P94" s="96" t="s">
        <v>200</v>
      </c>
      <c r="Q94" s="96" t="s">
        <v>201</v>
      </c>
      <c r="R94" s="96" t="s">
        <v>202</v>
      </c>
      <c r="S94" s="96" t="s">
        <v>203</v>
      </c>
      <c r="T94" s="97" t="s">
        <v>204</v>
      </c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</row>
    <row r="95" s="2" customFormat="1" ht="22.8" customHeight="1">
      <c r="A95" s="41"/>
      <c r="B95" s="42"/>
      <c r="C95" s="102" t="s">
        <v>205</v>
      </c>
      <c r="D95" s="43"/>
      <c r="E95" s="43"/>
      <c r="F95" s="43"/>
      <c r="G95" s="43"/>
      <c r="H95" s="43"/>
      <c r="I95" s="43"/>
      <c r="J95" s="195">
        <f>BK95</f>
        <v>0</v>
      </c>
      <c r="K95" s="43"/>
      <c r="L95" s="47"/>
      <c r="M95" s="98"/>
      <c r="N95" s="196"/>
      <c r="O95" s="99"/>
      <c r="P95" s="197">
        <f>P96+P109+P135+P263+P268+P272</f>
        <v>0</v>
      </c>
      <c r="Q95" s="99"/>
      <c r="R95" s="197">
        <f>R96+R109+R135+R263+R268+R272</f>
        <v>0.11606</v>
      </c>
      <c r="S95" s="99"/>
      <c r="T95" s="198">
        <f>T96+T109+T135+T263+T268+T272</f>
        <v>1.363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79</v>
      </c>
      <c r="AU95" s="19" t="s">
        <v>174</v>
      </c>
      <c r="BK95" s="199">
        <f>BK96+BK109+BK135+BK263+BK268+BK272</f>
        <v>0</v>
      </c>
    </row>
    <row r="96" s="12" customFormat="1" ht="25.92" customHeight="1">
      <c r="A96" s="12"/>
      <c r="B96" s="200"/>
      <c r="C96" s="201"/>
      <c r="D96" s="202" t="s">
        <v>79</v>
      </c>
      <c r="E96" s="203" t="s">
        <v>557</v>
      </c>
      <c r="F96" s="203" t="s">
        <v>558</v>
      </c>
      <c r="G96" s="201"/>
      <c r="H96" s="201"/>
      <c r="I96" s="204"/>
      <c r="J96" s="205">
        <f>BK96</f>
        <v>0</v>
      </c>
      <c r="K96" s="201"/>
      <c r="L96" s="206"/>
      <c r="M96" s="207"/>
      <c r="N96" s="208"/>
      <c r="O96" s="208"/>
      <c r="P96" s="209">
        <f>SUM(P97:P108)</f>
        <v>0</v>
      </c>
      <c r="Q96" s="208"/>
      <c r="R96" s="209">
        <f>SUM(R97:R108)</f>
        <v>0</v>
      </c>
      <c r="S96" s="208"/>
      <c r="T96" s="210">
        <f>SUM(T97:T108)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88</v>
      </c>
      <c r="AT96" s="212" t="s">
        <v>79</v>
      </c>
      <c r="AU96" s="212" t="s">
        <v>80</v>
      </c>
      <c r="AY96" s="211" t="s">
        <v>208</v>
      </c>
      <c r="BK96" s="213">
        <f>SUM(BK97:BK108)</f>
        <v>0</v>
      </c>
    </row>
    <row r="97" s="2" customFormat="1" ht="24.15" customHeight="1">
      <c r="A97" s="41"/>
      <c r="B97" s="42"/>
      <c r="C97" s="216" t="s">
        <v>88</v>
      </c>
      <c r="D97" s="216" t="s">
        <v>211</v>
      </c>
      <c r="E97" s="217" t="s">
        <v>560</v>
      </c>
      <c r="F97" s="218" t="s">
        <v>561</v>
      </c>
      <c r="G97" s="219" t="s">
        <v>214</v>
      </c>
      <c r="H97" s="220">
        <v>1.363</v>
      </c>
      <c r="I97" s="221"/>
      <c r="J97" s="222">
        <f>ROUND(I97*H97,2)</f>
        <v>0</v>
      </c>
      <c r="K97" s="218" t="s">
        <v>215</v>
      </c>
      <c r="L97" s="47"/>
      <c r="M97" s="223" t="s">
        <v>35</v>
      </c>
      <c r="N97" s="224" t="s">
        <v>51</v>
      </c>
      <c r="O97" s="87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7" t="s">
        <v>216</v>
      </c>
      <c r="AT97" s="227" t="s">
        <v>211</v>
      </c>
      <c r="AU97" s="227" t="s">
        <v>88</v>
      </c>
      <c r="AY97" s="19" t="s">
        <v>208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88</v>
      </c>
      <c r="BK97" s="228">
        <f>ROUND(I97*H97,2)</f>
        <v>0</v>
      </c>
      <c r="BL97" s="19" t="s">
        <v>216</v>
      </c>
      <c r="BM97" s="227" t="s">
        <v>2719</v>
      </c>
    </row>
    <row r="98" s="2" customFormat="1">
      <c r="A98" s="41"/>
      <c r="B98" s="42"/>
      <c r="C98" s="43"/>
      <c r="D98" s="229" t="s">
        <v>218</v>
      </c>
      <c r="E98" s="43"/>
      <c r="F98" s="230" t="s">
        <v>563</v>
      </c>
      <c r="G98" s="43"/>
      <c r="H98" s="43"/>
      <c r="I98" s="231"/>
      <c r="J98" s="43"/>
      <c r="K98" s="43"/>
      <c r="L98" s="47"/>
      <c r="M98" s="232"/>
      <c r="N98" s="233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218</v>
      </c>
      <c r="AU98" s="19" t="s">
        <v>88</v>
      </c>
    </row>
    <row r="99" s="2" customFormat="1" ht="33" customHeight="1">
      <c r="A99" s="41"/>
      <c r="B99" s="42"/>
      <c r="C99" s="216" t="s">
        <v>90</v>
      </c>
      <c r="D99" s="216" t="s">
        <v>211</v>
      </c>
      <c r="E99" s="217" t="s">
        <v>565</v>
      </c>
      <c r="F99" s="218" t="s">
        <v>566</v>
      </c>
      <c r="G99" s="219" t="s">
        <v>214</v>
      </c>
      <c r="H99" s="220">
        <v>2.726</v>
      </c>
      <c r="I99" s="221"/>
      <c r="J99" s="222">
        <f>ROUND(I99*H99,2)</f>
        <v>0</v>
      </c>
      <c r="K99" s="218" t="s">
        <v>215</v>
      </c>
      <c r="L99" s="47"/>
      <c r="M99" s="223" t="s">
        <v>35</v>
      </c>
      <c r="N99" s="224" t="s">
        <v>51</v>
      </c>
      <c r="O99" s="87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7" t="s">
        <v>216</v>
      </c>
      <c r="AT99" s="227" t="s">
        <v>211</v>
      </c>
      <c r="AU99" s="227" t="s">
        <v>88</v>
      </c>
      <c r="AY99" s="19" t="s">
        <v>208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88</v>
      </c>
      <c r="BK99" s="228">
        <f>ROUND(I99*H99,2)</f>
        <v>0</v>
      </c>
      <c r="BL99" s="19" t="s">
        <v>216</v>
      </c>
      <c r="BM99" s="227" t="s">
        <v>2720</v>
      </c>
    </row>
    <row r="100" s="2" customFormat="1">
      <c r="A100" s="41"/>
      <c r="B100" s="42"/>
      <c r="C100" s="43"/>
      <c r="D100" s="229" t="s">
        <v>218</v>
      </c>
      <c r="E100" s="43"/>
      <c r="F100" s="230" t="s">
        <v>568</v>
      </c>
      <c r="G100" s="43"/>
      <c r="H100" s="43"/>
      <c r="I100" s="231"/>
      <c r="J100" s="43"/>
      <c r="K100" s="43"/>
      <c r="L100" s="47"/>
      <c r="M100" s="232"/>
      <c r="N100" s="233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218</v>
      </c>
      <c r="AU100" s="19" t="s">
        <v>88</v>
      </c>
    </row>
    <row r="101" s="14" customFormat="1">
      <c r="A101" s="14"/>
      <c r="B101" s="245"/>
      <c r="C101" s="246"/>
      <c r="D101" s="236" t="s">
        <v>226</v>
      </c>
      <c r="E101" s="246"/>
      <c r="F101" s="248" t="s">
        <v>2721</v>
      </c>
      <c r="G101" s="246"/>
      <c r="H101" s="249">
        <v>2.726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226</v>
      </c>
      <c r="AU101" s="255" t="s">
        <v>88</v>
      </c>
      <c r="AV101" s="14" t="s">
        <v>90</v>
      </c>
      <c r="AW101" s="14" t="s">
        <v>4</v>
      </c>
      <c r="AX101" s="14" t="s">
        <v>88</v>
      </c>
      <c r="AY101" s="255" t="s">
        <v>208</v>
      </c>
    </row>
    <row r="102" s="2" customFormat="1" ht="21.75" customHeight="1">
      <c r="A102" s="41"/>
      <c r="B102" s="42"/>
      <c r="C102" s="216" t="s">
        <v>209</v>
      </c>
      <c r="D102" s="216" t="s">
        <v>211</v>
      </c>
      <c r="E102" s="217" t="s">
        <v>571</v>
      </c>
      <c r="F102" s="218" t="s">
        <v>572</v>
      </c>
      <c r="G102" s="219" t="s">
        <v>214</v>
      </c>
      <c r="H102" s="220">
        <v>1.363</v>
      </c>
      <c r="I102" s="221"/>
      <c r="J102" s="222">
        <f>ROUND(I102*H102,2)</f>
        <v>0</v>
      </c>
      <c r="K102" s="218" t="s">
        <v>215</v>
      </c>
      <c r="L102" s="47"/>
      <c r="M102" s="223" t="s">
        <v>35</v>
      </c>
      <c r="N102" s="224" t="s">
        <v>51</v>
      </c>
      <c r="O102" s="87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7" t="s">
        <v>216</v>
      </c>
      <c r="AT102" s="227" t="s">
        <v>211</v>
      </c>
      <c r="AU102" s="227" t="s">
        <v>88</v>
      </c>
      <c r="AY102" s="19" t="s">
        <v>208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88</v>
      </c>
      <c r="BK102" s="228">
        <f>ROUND(I102*H102,2)</f>
        <v>0</v>
      </c>
      <c r="BL102" s="19" t="s">
        <v>216</v>
      </c>
      <c r="BM102" s="227" t="s">
        <v>2722</v>
      </c>
    </row>
    <row r="103" s="2" customFormat="1">
      <c r="A103" s="41"/>
      <c r="B103" s="42"/>
      <c r="C103" s="43"/>
      <c r="D103" s="229" t="s">
        <v>218</v>
      </c>
      <c r="E103" s="43"/>
      <c r="F103" s="230" t="s">
        <v>574</v>
      </c>
      <c r="G103" s="43"/>
      <c r="H103" s="43"/>
      <c r="I103" s="231"/>
      <c r="J103" s="43"/>
      <c r="K103" s="43"/>
      <c r="L103" s="47"/>
      <c r="M103" s="232"/>
      <c r="N103" s="233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218</v>
      </c>
      <c r="AU103" s="19" t="s">
        <v>88</v>
      </c>
    </row>
    <row r="104" s="2" customFormat="1" ht="24.15" customHeight="1">
      <c r="A104" s="41"/>
      <c r="B104" s="42"/>
      <c r="C104" s="216" t="s">
        <v>216</v>
      </c>
      <c r="D104" s="216" t="s">
        <v>211</v>
      </c>
      <c r="E104" s="217" t="s">
        <v>576</v>
      </c>
      <c r="F104" s="218" t="s">
        <v>577</v>
      </c>
      <c r="G104" s="219" t="s">
        <v>214</v>
      </c>
      <c r="H104" s="220">
        <v>19.082000000000001</v>
      </c>
      <c r="I104" s="221"/>
      <c r="J104" s="222">
        <f>ROUND(I104*H104,2)</f>
        <v>0</v>
      </c>
      <c r="K104" s="218" t="s">
        <v>215</v>
      </c>
      <c r="L104" s="47"/>
      <c r="M104" s="223" t="s">
        <v>35</v>
      </c>
      <c r="N104" s="224" t="s">
        <v>51</v>
      </c>
      <c r="O104" s="87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7" t="s">
        <v>216</v>
      </c>
      <c r="AT104" s="227" t="s">
        <v>211</v>
      </c>
      <c r="AU104" s="227" t="s">
        <v>88</v>
      </c>
      <c r="AY104" s="19" t="s">
        <v>208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88</v>
      </c>
      <c r="BK104" s="228">
        <f>ROUND(I104*H104,2)</f>
        <v>0</v>
      </c>
      <c r="BL104" s="19" t="s">
        <v>216</v>
      </c>
      <c r="BM104" s="227" t="s">
        <v>2723</v>
      </c>
    </row>
    <row r="105" s="2" customFormat="1">
      <c r="A105" s="41"/>
      <c r="B105" s="42"/>
      <c r="C105" s="43"/>
      <c r="D105" s="229" t="s">
        <v>218</v>
      </c>
      <c r="E105" s="43"/>
      <c r="F105" s="230" t="s">
        <v>579</v>
      </c>
      <c r="G105" s="43"/>
      <c r="H105" s="43"/>
      <c r="I105" s="231"/>
      <c r="J105" s="43"/>
      <c r="K105" s="43"/>
      <c r="L105" s="47"/>
      <c r="M105" s="232"/>
      <c r="N105" s="233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218</v>
      </c>
      <c r="AU105" s="19" t="s">
        <v>88</v>
      </c>
    </row>
    <row r="106" s="14" customFormat="1">
      <c r="A106" s="14"/>
      <c r="B106" s="245"/>
      <c r="C106" s="246"/>
      <c r="D106" s="236" t="s">
        <v>226</v>
      </c>
      <c r="E106" s="246"/>
      <c r="F106" s="248" t="s">
        <v>2724</v>
      </c>
      <c r="G106" s="246"/>
      <c r="H106" s="249">
        <v>19.082000000000001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226</v>
      </c>
      <c r="AU106" s="255" t="s">
        <v>88</v>
      </c>
      <c r="AV106" s="14" t="s">
        <v>90</v>
      </c>
      <c r="AW106" s="14" t="s">
        <v>4</v>
      </c>
      <c r="AX106" s="14" t="s">
        <v>88</v>
      </c>
      <c r="AY106" s="255" t="s">
        <v>208</v>
      </c>
    </row>
    <row r="107" s="2" customFormat="1" ht="24.15" customHeight="1">
      <c r="A107" s="41"/>
      <c r="B107" s="42"/>
      <c r="C107" s="216" t="s">
        <v>271</v>
      </c>
      <c r="D107" s="216" t="s">
        <v>211</v>
      </c>
      <c r="E107" s="217" t="s">
        <v>582</v>
      </c>
      <c r="F107" s="218" t="s">
        <v>583</v>
      </c>
      <c r="G107" s="219" t="s">
        <v>214</v>
      </c>
      <c r="H107" s="220">
        <v>1.363</v>
      </c>
      <c r="I107" s="221"/>
      <c r="J107" s="222">
        <f>ROUND(I107*H107,2)</f>
        <v>0</v>
      </c>
      <c r="K107" s="218" t="s">
        <v>215</v>
      </c>
      <c r="L107" s="47"/>
      <c r="M107" s="223" t="s">
        <v>35</v>
      </c>
      <c r="N107" s="224" t="s">
        <v>51</v>
      </c>
      <c r="O107" s="87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7" t="s">
        <v>216</v>
      </c>
      <c r="AT107" s="227" t="s">
        <v>211</v>
      </c>
      <c r="AU107" s="227" t="s">
        <v>88</v>
      </c>
      <c r="AY107" s="19" t="s">
        <v>208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88</v>
      </c>
      <c r="BK107" s="228">
        <f>ROUND(I107*H107,2)</f>
        <v>0</v>
      </c>
      <c r="BL107" s="19" t="s">
        <v>216</v>
      </c>
      <c r="BM107" s="227" t="s">
        <v>2725</v>
      </c>
    </row>
    <row r="108" s="2" customFormat="1">
      <c r="A108" s="41"/>
      <c r="B108" s="42"/>
      <c r="C108" s="43"/>
      <c r="D108" s="229" t="s">
        <v>218</v>
      </c>
      <c r="E108" s="43"/>
      <c r="F108" s="230" t="s">
        <v>585</v>
      </c>
      <c r="G108" s="43"/>
      <c r="H108" s="43"/>
      <c r="I108" s="231"/>
      <c r="J108" s="43"/>
      <c r="K108" s="43"/>
      <c r="L108" s="47"/>
      <c r="M108" s="232"/>
      <c r="N108" s="233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218</v>
      </c>
      <c r="AU108" s="19" t="s">
        <v>88</v>
      </c>
    </row>
    <row r="109" s="12" customFormat="1" ht="25.92" customHeight="1">
      <c r="A109" s="12"/>
      <c r="B109" s="200"/>
      <c r="C109" s="201"/>
      <c r="D109" s="202" t="s">
        <v>79</v>
      </c>
      <c r="E109" s="203" t="s">
        <v>206</v>
      </c>
      <c r="F109" s="203" t="s">
        <v>207</v>
      </c>
      <c r="G109" s="201"/>
      <c r="H109" s="201"/>
      <c r="I109" s="204"/>
      <c r="J109" s="205">
        <f>BK109</f>
        <v>0</v>
      </c>
      <c r="K109" s="201"/>
      <c r="L109" s="206"/>
      <c r="M109" s="207"/>
      <c r="N109" s="208"/>
      <c r="O109" s="208"/>
      <c r="P109" s="209">
        <f>P110</f>
        <v>0</v>
      </c>
      <c r="Q109" s="208"/>
      <c r="R109" s="209">
        <f>R110</f>
        <v>0</v>
      </c>
      <c r="S109" s="208"/>
      <c r="T109" s="210">
        <f>T110</f>
        <v>1.363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1" t="s">
        <v>88</v>
      </c>
      <c r="AT109" s="212" t="s">
        <v>79</v>
      </c>
      <c r="AU109" s="212" t="s">
        <v>80</v>
      </c>
      <c r="AY109" s="211" t="s">
        <v>208</v>
      </c>
      <c r="BK109" s="213">
        <f>BK110</f>
        <v>0</v>
      </c>
    </row>
    <row r="110" s="12" customFormat="1" ht="22.8" customHeight="1">
      <c r="A110" s="12"/>
      <c r="B110" s="200"/>
      <c r="C110" s="201"/>
      <c r="D110" s="202" t="s">
        <v>79</v>
      </c>
      <c r="E110" s="214" t="s">
        <v>345</v>
      </c>
      <c r="F110" s="214" t="s">
        <v>422</v>
      </c>
      <c r="G110" s="201"/>
      <c r="H110" s="201"/>
      <c r="I110" s="204"/>
      <c r="J110" s="215">
        <f>BK110</f>
        <v>0</v>
      </c>
      <c r="K110" s="201"/>
      <c r="L110" s="206"/>
      <c r="M110" s="207"/>
      <c r="N110" s="208"/>
      <c r="O110" s="208"/>
      <c r="P110" s="209">
        <f>SUM(P111:P134)</f>
        <v>0</v>
      </c>
      <c r="Q110" s="208"/>
      <c r="R110" s="209">
        <f>SUM(R111:R134)</f>
        <v>0</v>
      </c>
      <c r="S110" s="208"/>
      <c r="T110" s="210">
        <f>SUM(T111:T134)</f>
        <v>1.363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1" t="s">
        <v>88</v>
      </c>
      <c r="AT110" s="212" t="s">
        <v>79</v>
      </c>
      <c r="AU110" s="212" t="s">
        <v>88</v>
      </c>
      <c r="AY110" s="211" t="s">
        <v>208</v>
      </c>
      <c r="BK110" s="213">
        <f>SUM(BK111:BK134)</f>
        <v>0</v>
      </c>
    </row>
    <row r="111" s="2" customFormat="1" ht="16.5" customHeight="1">
      <c r="A111" s="41"/>
      <c r="B111" s="42"/>
      <c r="C111" s="216" t="s">
        <v>220</v>
      </c>
      <c r="D111" s="216" t="s">
        <v>211</v>
      </c>
      <c r="E111" s="217" t="s">
        <v>2352</v>
      </c>
      <c r="F111" s="218" t="s">
        <v>2353</v>
      </c>
      <c r="G111" s="219" t="s">
        <v>357</v>
      </c>
      <c r="H111" s="220">
        <v>0.14999999999999999</v>
      </c>
      <c r="I111" s="221"/>
      <c r="J111" s="222">
        <f>ROUND(I111*H111,2)</f>
        <v>0</v>
      </c>
      <c r="K111" s="218" t="s">
        <v>215</v>
      </c>
      <c r="L111" s="47"/>
      <c r="M111" s="223" t="s">
        <v>35</v>
      </c>
      <c r="N111" s="224" t="s">
        <v>51</v>
      </c>
      <c r="O111" s="87"/>
      <c r="P111" s="225">
        <f>O111*H111</f>
        <v>0</v>
      </c>
      <c r="Q111" s="225">
        <v>0</v>
      </c>
      <c r="R111" s="225">
        <f>Q111*H111</f>
        <v>0</v>
      </c>
      <c r="S111" s="225">
        <v>2.2000000000000002</v>
      </c>
      <c r="T111" s="226">
        <f>S111*H111</f>
        <v>0.33000000000000002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7" t="s">
        <v>216</v>
      </c>
      <c r="AT111" s="227" t="s">
        <v>211</v>
      </c>
      <c r="AU111" s="227" t="s">
        <v>90</v>
      </c>
      <c r="AY111" s="19" t="s">
        <v>208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88</v>
      </c>
      <c r="BK111" s="228">
        <f>ROUND(I111*H111,2)</f>
        <v>0</v>
      </c>
      <c r="BL111" s="19" t="s">
        <v>216</v>
      </c>
      <c r="BM111" s="227" t="s">
        <v>2726</v>
      </c>
    </row>
    <row r="112" s="2" customFormat="1">
      <c r="A112" s="41"/>
      <c r="B112" s="42"/>
      <c r="C112" s="43"/>
      <c r="D112" s="229" t="s">
        <v>218</v>
      </c>
      <c r="E112" s="43"/>
      <c r="F112" s="230" t="s">
        <v>2355</v>
      </c>
      <c r="G112" s="43"/>
      <c r="H112" s="43"/>
      <c r="I112" s="231"/>
      <c r="J112" s="43"/>
      <c r="K112" s="43"/>
      <c r="L112" s="47"/>
      <c r="M112" s="232"/>
      <c r="N112" s="233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218</v>
      </c>
      <c r="AU112" s="19" t="s">
        <v>90</v>
      </c>
    </row>
    <row r="113" s="14" customFormat="1">
      <c r="A113" s="14"/>
      <c r="B113" s="245"/>
      <c r="C113" s="246"/>
      <c r="D113" s="236" t="s">
        <v>226</v>
      </c>
      <c r="E113" s="247" t="s">
        <v>35</v>
      </c>
      <c r="F113" s="248" t="s">
        <v>2356</v>
      </c>
      <c r="G113" s="246"/>
      <c r="H113" s="249">
        <v>0.14999999999999999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226</v>
      </c>
      <c r="AU113" s="255" t="s">
        <v>90</v>
      </c>
      <c r="AV113" s="14" t="s">
        <v>90</v>
      </c>
      <c r="AW113" s="14" t="s">
        <v>41</v>
      </c>
      <c r="AX113" s="14" t="s">
        <v>88</v>
      </c>
      <c r="AY113" s="255" t="s">
        <v>208</v>
      </c>
    </row>
    <row r="114" s="2" customFormat="1" ht="24.15" customHeight="1">
      <c r="A114" s="41"/>
      <c r="B114" s="42"/>
      <c r="C114" s="216" t="s">
        <v>335</v>
      </c>
      <c r="D114" s="216" t="s">
        <v>211</v>
      </c>
      <c r="E114" s="217" t="s">
        <v>1408</v>
      </c>
      <c r="F114" s="218" t="s">
        <v>1409</v>
      </c>
      <c r="G114" s="219" t="s">
        <v>381</v>
      </c>
      <c r="H114" s="220">
        <v>5</v>
      </c>
      <c r="I114" s="221"/>
      <c r="J114" s="222">
        <f>ROUND(I114*H114,2)</f>
        <v>0</v>
      </c>
      <c r="K114" s="218" t="s">
        <v>215</v>
      </c>
      <c r="L114" s="47"/>
      <c r="M114" s="223" t="s">
        <v>35</v>
      </c>
      <c r="N114" s="224" t="s">
        <v>51</v>
      </c>
      <c r="O114" s="87"/>
      <c r="P114" s="225">
        <f>O114*H114</f>
        <v>0</v>
      </c>
      <c r="Q114" s="225">
        <v>0</v>
      </c>
      <c r="R114" s="225">
        <f>Q114*H114</f>
        <v>0</v>
      </c>
      <c r="S114" s="225">
        <v>0.025000000000000001</v>
      </c>
      <c r="T114" s="226">
        <f>S114*H114</f>
        <v>0.125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7" t="s">
        <v>216</v>
      </c>
      <c r="AT114" s="227" t="s">
        <v>211</v>
      </c>
      <c r="AU114" s="227" t="s">
        <v>90</v>
      </c>
      <c r="AY114" s="19" t="s">
        <v>208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88</v>
      </c>
      <c r="BK114" s="228">
        <f>ROUND(I114*H114,2)</f>
        <v>0</v>
      </c>
      <c r="BL114" s="19" t="s">
        <v>216</v>
      </c>
      <c r="BM114" s="227" t="s">
        <v>2727</v>
      </c>
    </row>
    <row r="115" s="2" customFormat="1">
      <c r="A115" s="41"/>
      <c r="B115" s="42"/>
      <c r="C115" s="43"/>
      <c r="D115" s="229" t="s">
        <v>218</v>
      </c>
      <c r="E115" s="43"/>
      <c r="F115" s="230" t="s">
        <v>1411</v>
      </c>
      <c r="G115" s="43"/>
      <c r="H115" s="43"/>
      <c r="I115" s="231"/>
      <c r="J115" s="43"/>
      <c r="K115" s="43"/>
      <c r="L115" s="47"/>
      <c r="M115" s="232"/>
      <c r="N115" s="233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218</v>
      </c>
      <c r="AU115" s="19" t="s">
        <v>90</v>
      </c>
    </row>
    <row r="116" s="2" customFormat="1" ht="24.15" customHeight="1">
      <c r="A116" s="41"/>
      <c r="B116" s="42"/>
      <c r="C116" s="216" t="s">
        <v>340</v>
      </c>
      <c r="D116" s="216" t="s">
        <v>211</v>
      </c>
      <c r="E116" s="217" t="s">
        <v>2358</v>
      </c>
      <c r="F116" s="218" t="s">
        <v>2359</v>
      </c>
      <c r="G116" s="219" t="s">
        <v>381</v>
      </c>
      <c r="H116" s="220">
        <v>5</v>
      </c>
      <c r="I116" s="221"/>
      <c r="J116" s="222">
        <f>ROUND(I116*H116,2)</f>
        <v>0</v>
      </c>
      <c r="K116" s="218" t="s">
        <v>215</v>
      </c>
      <c r="L116" s="47"/>
      <c r="M116" s="223" t="s">
        <v>35</v>
      </c>
      <c r="N116" s="224" t="s">
        <v>51</v>
      </c>
      <c r="O116" s="87"/>
      <c r="P116" s="225">
        <f>O116*H116</f>
        <v>0</v>
      </c>
      <c r="Q116" s="225">
        <v>0</v>
      </c>
      <c r="R116" s="225">
        <f>Q116*H116</f>
        <v>0</v>
      </c>
      <c r="S116" s="225">
        <v>0.053999999999999999</v>
      </c>
      <c r="T116" s="226">
        <f>S116*H116</f>
        <v>0.27000000000000002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7" t="s">
        <v>216</v>
      </c>
      <c r="AT116" s="227" t="s">
        <v>211</v>
      </c>
      <c r="AU116" s="227" t="s">
        <v>90</v>
      </c>
      <c r="AY116" s="19" t="s">
        <v>208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88</v>
      </c>
      <c r="BK116" s="228">
        <f>ROUND(I116*H116,2)</f>
        <v>0</v>
      </c>
      <c r="BL116" s="19" t="s">
        <v>216</v>
      </c>
      <c r="BM116" s="227" t="s">
        <v>2728</v>
      </c>
    </row>
    <row r="117" s="2" customFormat="1">
      <c r="A117" s="41"/>
      <c r="B117" s="42"/>
      <c r="C117" s="43"/>
      <c r="D117" s="229" t="s">
        <v>218</v>
      </c>
      <c r="E117" s="43"/>
      <c r="F117" s="230" t="s">
        <v>2361</v>
      </c>
      <c r="G117" s="43"/>
      <c r="H117" s="43"/>
      <c r="I117" s="231"/>
      <c r="J117" s="43"/>
      <c r="K117" s="43"/>
      <c r="L117" s="47"/>
      <c r="M117" s="232"/>
      <c r="N117" s="233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218</v>
      </c>
      <c r="AU117" s="19" t="s">
        <v>90</v>
      </c>
    </row>
    <row r="118" s="2" customFormat="1" ht="24.15" customHeight="1">
      <c r="A118" s="41"/>
      <c r="B118" s="42"/>
      <c r="C118" s="216" t="s">
        <v>345</v>
      </c>
      <c r="D118" s="216" t="s">
        <v>211</v>
      </c>
      <c r="E118" s="217" t="s">
        <v>2362</v>
      </c>
      <c r="F118" s="218" t="s">
        <v>2363</v>
      </c>
      <c r="G118" s="219" t="s">
        <v>381</v>
      </c>
      <c r="H118" s="220">
        <v>4</v>
      </c>
      <c r="I118" s="221"/>
      <c r="J118" s="222">
        <f>ROUND(I118*H118,2)</f>
        <v>0</v>
      </c>
      <c r="K118" s="218" t="s">
        <v>215</v>
      </c>
      <c r="L118" s="47"/>
      <c r="M118" s="223" t="s">
        <v>35</v>
      </c>
      <c r="N118" s="224" t="s">
        <v>51</v>
      </c>
      <c r="O118" s="87"/>
      <c r="P118" s="225">
        <f>O118*H118</f>
        <v>0</v>
      </c>
      <c r="Q118" s="225">
        <v>0</v>
      </c>
      <c r="R118" s="225">
        <f>Q118*H118</f>
        <v>0</v>
      </c>
      <c r="S118" s="225">
        <v>0.073999999999999996</v>
      </c>
      <c r="T118" s="226">
        <f>S118*H118</f>
        <v>0.29599999999999999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7" t="s">
        <v>216</v>
      </c>
      <c r="AT118" s="227" t="s">
        <v>211</v>
      </c>
      <c r="AU118" s="227" t="s">
        <v>90</v>
      </c>
      <c r="AY118" s="19" t="s">
        <v>208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88</v>
      </c>
      <c r="BK118" s="228">
        <f>ROUND(I118*H118,2)</f>
        <v>0</v>
      </c>
      <c r="BL118" s="19" t="s">
        <v>216</v>
      </c>
      <c r="BM118" s="227" t="s">
        <v>2729</v>
      </c>
    </row>
    <row r="119" s="2" customFormat="1">
      <c r="A119" s="41"/>
      <c r="B119" s="42"/>
      <c r="C119" s="43"/>
      <c r="D119" s="229" t="s">
        <v>218</v>
      </c>
      <c r="E119" s="43"/>
      <c r="F119" s="230" t="s">
        <v>2365</v>
      </c>
      <c r="G119" s="43"/>
      <c r="H119" s="43"/>
      <c r="I119" s="231"/>
      <c r="J119" s="43"/>
      <c r="K119" s="43"/>
      <c r="L119" s="47"/>
      <c r="M119" s="232"/>
      <c r="N119" s="233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218</v>
      </c>
      <c r="AU119" s="19" t="s">
        <v>90</v>
      </c>
    </row>
    <row r="120" s="2" customFormat="1" ht="24.15" customHeight="1">
      <c r="A120" s="41"/>
      <c r="B120" s="42"/>
      <c r="C120" s="216" t="s">
        <v>351</v>
      </c>
      <c r="D120" s="216" t="s">
        <v>211</v>
      </c>
      <c r="E120" s="217" t="s">
        <v>2366</v>
      </c>
      <c r="F120" s="218" t="s">
        <v>2367</v>
      </c>
      <c r="G120" s="219" t="s">
        <v>381</v>
      </c>
      <c r="H120" s="220">
        <v>22</v>
      </c>
      <c r="I120" s="221"/>
      <c r="J120" s="222">
        <f>ROUND(I120*H120,2)</f>
        <v>0</v>
      </c>
      <c r="K120" s="218" t="s">
        <v>215</v>
      </c>
      <c r="L120" s="47"/>
      <c r="M120" s="223" t="s">
        <v>35</v>
      </c>
      <c r="N120" s="224" t="s">
        <v>51</v>
      </c>
      <c r="O120" s="87"/>
      <c r="P120" s="225">
        <f>O120*H120</f>
        <v>0</v>
      </c>
      <c r="Q120" s="225">
        <v>0</v>
      </c>
      <c r="R120" s="225">
        <f>Q120*H120</f>
        <v>0</v>
      </c>
      <c r="S120" s="225">
        <v>0.001</v>
      </c>
      <c r="T120" s="226">
        <f>S120*H120</f>
        <v>0.021999999999999999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7" t="s">
        <v>216</v>
      </c>
      <c r="AT120" s="227" t="s">
        <v>211</v>
      </c>
      <c r="AU120" s="227" t="s">
        <v>90</v>
      </c>
      <c r="AY120" s="19" t="s">
        <v>208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88</v>
      </c>
      <c r="BK120" s="228">
        <f>ROUND(I120*H120,2)</f>
        <v>0</v>
      </c>
      <c r="BL120" s="19" t="s">
        <v>216</v>
      </c>
      <c r="BM120" s="227" t="s">
        <v>2730</v>
      </c>
    </row>
    <row r="121" s="2" customFormat="1">
      <c r="A121" s="41"/>
      <c r="B121" s="42"/>
      <c r="C121" s="43"/>
      <c r="D121" s="229" t="s">
        <v>218</v>
      </c>
      <c r="E121" s="43"/>
      <c r="F121" s="230" t="s">
        <v>2369</v>
      </c>
      <c r="G121" s="43"/>
      <c r="H121" s="43"/>
      <c r="I121" s="231"/>
      <c r="J121" s="43"/>
      <c r="K121" s="43"/>
      <c r="L121" s="47"/>
      <c r="M121" s="232"/>
      <c r="N121" s="233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218</v>
      </c>
      <c r="AU121" s="19" t="s">
        <v>90</v>
      </c>
    </row>
    <row r="122" s="14" customFormat="1">
      <c r="A122" s="14"/>
      <c r="B122" s="245"/>
      <c r="C122" s="246"/>
      <c r="D122" s="236" t="s">
        <v>226</v>
      </c>
      <c r="E122" s="247" t="s">
        <v>35</v>
      </c>
      <c r="F122" s="248" t="s">
        <v>2731</v>
      </c>
      <c r="G122" s="246"/>
      <c r="H122" s="249">
        <v>22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226</v>
      </c>
      <c r="AU122" s="255" t="s">
        <v>90</v>
      </c>
      <c r="AV122" s="14" t="s">
        <v>90</v>
      </c>
      <c r="AW122" s="14" t="s">
        <v>41</v>
      </c>
      <c r="AX122" s="14" t="s">
        <v>88</v>
      </c>
      <c r="AY122" s="255" t="s">
        <v>208</v>
      </c>
    </row>
    <row r="123" s="2" customFormat="1" ht="24.15" customHeight="1">
      <c r="A123" s="41"/>
      <c r="B123" s="42"/>
      <c r="C123" s="216" t="s">
        <v>354</v>
      </c>
      <c r="D123" s="216" t="s">
        <v>211</v>
      </c>
      <c r="E123" s="217" t="s">
        <v>2371</v>
      </c>
      <c r="F123" s="218" t="s">
        <v>2372</v>
      </c>
      <c r="G123" s="219" t="s">
        <v>381</v>
      </c>
      <c r="H123" s="220">
        <v>10</v>
      </c>
      <c r="I123" s="221"/>
      <c r="J123" s="222">
        <f>ROUND(I123*H123,2)</f>
        <v>0</v>
      </c>
      <c r="K123" s="218" t="s">
        <v>215</v>
      </c>
      <c r="L123" s="47"/>
      <c r="M123" s="223" t="s">
        <v>35</v>
      </c>
      <c r="N123" s="224" t="s">
        <v>51</v>
      </c>
      <c r="O123" s="87"/>
      <c r="P123" s="225">
        <f>O123*H123</f>
        <v>0</v>
      </c>
      <c r="Q123" s="225">
        <v>0</v>
      </c>
      <c r="R123" s="225">
        <f>Q123*H123</f>
        <v>0</v>
      </c>
      <c r="S123" s="225">
        <v>0.0030000000000000001</v>
      </c>
      <c r="T123" s="226">
        <f>S123*H123</f>
        <v>0.029999999999999999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7" t="s">
        <v>216</v>
      </c>
      <c r="AT123" s="227" t="s">
        <v>211</v>
      </c>
      <c r="AU123" s="227" t="s">
        <v>90</v>
      </c>
      <c r="AY123" s="19" t="s">
        <v>208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88</v>
      </c>
      <c r="BK123" s="228">
        <f>ROUND(I123*H123,2)</f>
        <v>0</v>
      </c>
      <c r="BL123" s="19" t="s">
        <v>216</v>
      </c>
      <c r="BM123" s="227" t="s">
        <v>2732</v>
      </c>
    </row>
    <row r="124" s="2" customFormat="1">
      <c r="A124" s="41"/>
      <c r="B124" s="42"/>
      <c r="C124" s="43"/>
      <c r="D124" s="229" t="s">
        <v>218</v>
      </c>
      <c r="E124" s="43"/>
      <c r="F124" s="230" t="s">
        <v>2374</v>
      </c>
      <c r="G124" s="43"/>
      <c r="H124" s="43"/>
      <c r="I124" s="231"/>
      <c r="J124" s="43"/>
      <c r="K124" s="43"/>
      <c r="L124" s="47"/>
      <c r="M124" s="232"/>
      <c r="N124" s="233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19" t="s">
        <v>218</v>
      </c>
      <c r="AU124" s="19" t="s">
        <v>90</v>
      </c>
    </row>
    <row r="125" s="14" customFormat="1">
      <c r="A125" s="14"/>
      <c r="B125" s="245"/>
      <c r="C125" s="246"/>
      <c r="D125" s="236" t="s">
        <v>226</v>
      </c>
      <c r="E125" s="247" t="s">
        <v>35</v>
      </c>
      <c r="F125" s="248" t="s">
        <v>2375</v>
      </c>
      <c r="G125" s="246"/>
      <c r="H125" s="249">
        <v>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226</v>
      </c>
      <c r="AU125" s="255" t="s">
        <v>90</v>
      </c>
      <c r="AV125" s="14" t="s">
        <v>90</v>
      </c>
      <c r="AW125" s="14" t="s">
        <v>41</v>
      </c>
      <c r="AX125" s="14" t="s">
        <v>80</v>
      </c>
      <c r="AY125" s="255" t="s">
        <v>208</v>
      </c>
    </row>
    <row r="126" s="14" customFormat="1">
      <c r="A126" s="14"/>
      <c r="B126" s="245"/>
      <c r="C126" s="246"/>
      <c r="D126" s="236" t="s">
        <v>226</v>
      </c>
      <c r="E126" s="247" t="s">
        <v>35</v>
      </c>
      <c r="F126" s="248" t="s">
        <v>2376</v>
      </c>
      <c r="G126" s="246"/>
      <c r="H126" s="249">
        <v>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226</v>
      </c>
      <c r="AU126" s="255" t="s">
        <v>90</v>
      </c>
      <c r="AV126" s="14" t="s">
        <v>90</v>
      </c>
      <c r="AW126" s="14" t="s">
        <v>41</v>
      </c>
      <c r="AX126" s="14" t="s">
        <v>80</v>
      </c>
      <c r="AY126" s="255" t="s">
        <v>208</v>
      </c>
    </row>
    <row r="127" s="16" customFormat="1">
      <c r="A127" s="16"/>
      <c r="B127" s="267"/>
      <c r="C127" s="268"/>
      <c r="D127" s="236" t="s">
        <v>226</v>
      </c>
      <c r="E127" s="269" t="s">
        <v>35</v>
      </c>
      <c r="F127" s="270" t="s">
        <v>261</v>
      </c>
      <c r="G127" s="268"/>
      <c r="H127" s="271">
        <v>10</v>
      </c>
      <c r="I127" s="272"/>
      <c r="J127" s="268"/>
      <c r="K127" s="268"/>
      <c r="L127" s="273"/>
      <c r="M127" s="274"/>
      <c r="N127" s="275"/>
      <c r="O127" s="275"/>
      <c r="P127" s="275"/>
      <c r="Q127" s="275"/>
      <c r="R127" s="275"/>
      <c r="S127" s="275"/>
      <c r="T127" s="27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77" t="s">
        <v>226</v>
      </c>
      <c r="AU127" s="277" t="s">
        <v>90</v>
      </c>
      <c r="AV127" s="16" t="s">
        <v>216</v>
      </c>
      <c r="AW127" s="16" t="s">
        <v>41</v>
      </c>
      <c r="AX127" s="16" t="s">
        <v>88</v>
      </c>
      <c r="AY127" s="277" t="s">
        <v>208</v>
      </c>
    </row>
    <row r="128" s="2" customFormat="1" ht="21.75" customHeight="1">
      <c r="A128" s="41"/>
      <c r="B128" s="42"/>
      <c r="C128" s="216" t="s">
        <v>367</v>
      </c>
      <c r="D128" s="216" t="s">
        <v>211</v>
      </c>
      <c r="E128" s="217" t="s">
        <v>2377</v>
      </c>
      <c r="F128" s="218" t="s">
        <v>2378</v>
      </c>
      <c r="G128" s="219" t="s">
        <v>490</v>
      </c>
      <c r="H128" s="220">
        <v>55</v>
      </c>
      <c r="I128" s="221"/>
      <c r="J128" s="222">
        <f>ROUND(I128*H128,2)</f>
        <v>0</v>
      </c>
      <c r="K128" s="218" t="s">
        <v>215</v>
      </c>
      <c r="L128" s="47"/>
      <c r="M128" s="223" t="s">
        <v>35</v>
      </c>
      <c r="N128" s="224" t="s">
        <v>51</v>
      </c>
      <c r="O128" s="87"/>
      <c r="P128" s="225">
        <f>O128*H128</f>
        <v>0</v>
      </c>
      <c r="Q128" s="225">
        <v>0</v>
      </c>
      <c r="R128" s="225">
        <f>Q128*H128</f>
        <v>0</v>
      </c>
      <c r="S128" s="225">
        <v>0.002</v>
      </c>
      <c r="T128" s="226">
        <f>S128*H128</f>
        <v>0.11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7" t="s">
        <v>216</v>
      </c>
      <c r="AT128" s="227" t="s">
        <v>211</v>
      </c>
      <c r="AU128" s="227" t="s">
        <v>90</v>
      </c>
      <c r="AY128" s="19" t="s">
        <v>208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88</v>
      </c>
      <c r="BK128" s="228">
        <f>ROUND(I128*H128,2)</f>
        <v>0</v>
      </c>
      <c r="BL128" s="19" t="s">
        <v>216</v>
      </c>
      <c r="BM128" s="227" t="s">
        <v>2733</v>
      </c>
    </row>
    <row r="129" s="2" customFormat="1">
      <c r="A129" s="41"/>
      <c r="B129" s="42"/>
      <c r="C129" s="43"/>
      <c r="D129" s="229" t="s">
        <v>218</v>
      </c>
      <c r="E129" s="43"/>
      <c r="F129" s="230" t="s">
        <v>2380</v>
      </c>
      <c r="G129" s="43"/>
      <c r="H129" s="43"/>
      <c r="I129" s="231"/>
      <c r="J129" s="43"/>
      <c r="K129" s="43"/>
      <c r="L129" s="47"/>
      <c r="M129" s="232"/>
      <c r="N129" s="233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218</v>
      </c>
      <c r="AU129" s="19" t="s">
        <v>90</v>
      </c>
    </row>
    <row r="130" s="2" customFormat="1" ht="21.75" customHeight="1">
      <c r="A130" s="41"/>
      <c r="B130" s="42"/>
      <c r="C130" s="216" t="s">
        <v>378</v>
      </c>
      <c r="D130" s="216" t="s">
        <v>211</v>
      </c>
      <c r="E130" s="217" t="s">
        <v>1420</v>
      </c>
      <c r="F130" s="218" t="s">
        <v>1421</v>
      </c>
      <c r="G130" s="219" t="s">
        <v>490</v>
      </c>
      <c r="H130" s="220">
        <v>30</v>
      </c>
      <c r="I130" s="221"/>
      <c r="J130" s="222">
        <f>ROUND(I130*H130,2)</f>
        <v>0</v>
      </c>
      <c r="K130" s="218" t="s">
        <v>215</v>
      </c>
      <c r="L130" s="47"/>
      <c r="M130" s="223" t="s">
        <v>35</v>
      </c>
      <c r="N130" s="224" t="s">
        <v>51</v>
      </c>
      <c r="O130" s="87"/>
      <c r="P130" s="225">
        <f>O130*H130</f>
        <v>0</v>
      </c>
      <c r="Q130" s="225">
        <v>0</v>
      </c>
      <c r="R130" s="225">
        <f>Q130*H130</f>
        <v>0</v>
      </c>
      <c r="S130" s="225">
        <v>0.0060000000000000001</v>
      </c>
      <c r="T130" s="226">
        <f>S130*H130</f>
        <v>0.17999999999999999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7" t="s">
        <v>216</v>
      </c>
      <c r="AT130" s="227" t="s">
        <v>211</v>
      </c>
      <c r="AU130" s="227" t="s">
        <v>90</v>
      </c>
      <c r="AY130" s="19" t="s">
        <v>208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88</v>
      </c>
      <c r="BK130" s="228">
        <f>ROUND(I130*H130,2)</f>
        <v>0</v>
      </c>
      <c r="BL130" s="19" t="s">
        <v>216</v>
      </c>
      <c r="BM130" s="227" t="s">
        <v>2734</v>
      </c>
    </row>
    <row r="131" s="2" customFormat="1">
      <c r="A131" s="41"/>
      <c r="B131" s="42"/>
      <c r="C131" s="43"/>
      <c r="D131" s="229" t="s">
        <v>218</v>
      </c>
      <c r="E131" s="43"/>
      <c r="F131" s="230" t="s">
        <v>1423</v>
      </c>
      <c r="G131" s="43"/>
      <c r="H131" s="43"/>
      <c r="I131" s="231"/>
      <c r="J131" s="43"/>
      <c r="K131" s="43"/>
      <c r="L131" s="47"/>
      <c r="M131" s="232"/>
      <c r="N131" s="233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218</v>
      </c>
      <c r="AU131" s="19" t="s">
        <v>90</v>
      </c>
    </row>
    <row r="132" s="14" customFormat="1">
      <c r="A132" s="14"/>
      <c r="B132" s="245"/>
      <c r="C132" s="246"/>
      <c r="D132" s="236" t="s">
        <v>226</v>
      </c>
      <c r="E132" s="247" t="s">
        <v>35</v>
      </c>
      <c r="F132" s="248" t="s">
        <v>2735</v>
      </c>
      <c r="G132" s="246"/>
      <c r="H132" s="249">
        <v>25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226</v>
      </c>
      <c r="AU132" s="255" t="s">
        <v>90</v>
      </c>
      <c r="AV132" s="14" t="s">
        <v>90</v>
      </c>
      <c r="AW132" s="14" t="s">
        <v>41</v>
      </c>
      <c r="AX132" s="14" t="s">
        <v>80</v>
      </c>
      <c r="AY132" s="255" t="s">
        <v>208</v>
      </c>
    </row>
    <row r="133" s="14" customFormat="1">
      <c r="A133" s="14"/>
      <c r="B133" s="245"/>
      <c r="C133" s="246"/>
      <c r="D133" s="236" t="s">
        <v>226</v>
      </c>
      <c r="E133" s="247" t="s">
        <v>35</v>
      </c>
      <c r="F133" s="248" t="s">
        <v>2383</v>
      </c>
      <c r="G133" s="246"/>
      <c r="H133" s="249">
        <v>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226</v>
      </c>
      <c r="AU133" s="255" t="s">
        <v>90</v>
      </c>
      <c r="AV133" s="14" t="s">
        <v>90</v>
      </c>
      <c r="AW133" s="14" t="s">
        <v>41</v>
      </c>
      <c r="AX133" s="14" t="s">
        <v>80</v>
      </c>
      <c r="AY133" s="255" t="s">
        <v>208</v>
      </c>
    </row>
    <row r="134" s="16" customFormat="1">
      <c r="A134" s="16"/>
      <c r="B134" s="267"/>
      <c r="C134" s="268"/>
      <c r="D134" s="236" t="s">
        <v>226</v>
      </c>
      <c r="E134" s="269" t="s">
        <v>35</v>
      </c>
      <c r="F134" s="270" t="s">
        <v>261</v>
      </c>
      <c r="G134" s="268"/>
      <c r="H134" s="271">
        <v>30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T134" s="277" t="s">
        <v>226</v>
      </c>
      <c r="AU134" s="277" t="s">
        <v>90</v>
      </c>
      <c r="AV134" s="16" t="s">
        <v>216</v>
      </c>
      <c r="AW134" s="16" t="s">
        <v>41</v>
      </c>
      <c r="AX134" s="16" t="s">
        <v>88</v>
      </c>
      <c r="AY134" s="277" t="s">
        <v>208</v>
      </c>
    </row>
    <row r="135" s="12" customFormat="1" ht="25.92" customHeight="1">
      <c r="A135" s="12"/>
      <c r="B135" s="200"/>
      <c r="C135" s="201"/>
      <c r="D135" s="202" t="s">
        <v>79</v>
      </c>
      <c r="E135" s="203" t="s">
        <v>593</v>
      </c>
      <c r="F135" s="203" t="s">
        <v>594</v>
      </c>
      <c r="G135" s="201"/>
      <c r="H135" s="201"/>
      <c r="I135" s="204"/>
      <c r="J135" s="205">
        <f>BK135</f>
        <v>0</v>
      </c>
      <c r="K135" s="201"/>
      <c r="L135" s="206"/>
      <c r="M135" s="207"/>
      <c r="N135" s="208"/>
      <c r="O135" s="208"/>
      <c r="P135" s="209">
        <f>P136+P258</f>
        <v>0</v>
      </c>
      <c r="Q135" s="208"/>
      <c r="R135" s="209">
        <f>R136+R258</f>
        <v>0.11566</v>
      </c>
      <c r="S135" s="208"/>
      <c r="T135" s="210">
        <f>T136+T258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90</v>
      </c>
      <c r="AT135" s="212" t="s">
        <v>79</v>
      </c>
      <c r="AU135" s="212" t="s">
        <v>80</v>
      </c>
      <c r="AY135" s="211" t="s">
        <v>208</v>
      </c>
      <c r="BK135" s="213">
        <f>BK136+BK258</f>
        <v>0</v>
      </c>
    </row>
    <row r="136" s="12" customFormat="1" ht="22.8" customHeight="1">
      <c r="A136" s="12"/>
      <c r="B136" s="200"/>
      <c r="C136" s="201"/>
      <c r="D136" s="202" t="s">
        <v>79</v>
      </c>
      <c r="E136" s="214" t="s">
        <v>2384</v>
      </c>
      <c r="F136" s="214" t="s">
        <v>2385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SUM(P137:P257)</f>
        <v>0</v>
      </c>
      <c r="Q136" s="208"/>
      <c r="R136" s="209">
        <f>SUM(R137:R257)</f>
        <v>0.11416</v>
      </c>
      <c r="S136" s="208"/>
      <c r="T136" s="210">
        <f>SUM(T137:T257)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90</v>
      </c>
      <c r="AT136" s="212" t="s">
        <v>79</v>
      </c>
      <c r="AU136" s="212" t="s">
        <v>88</v>
      </c>
      <c r="AY136" s="211" t="s">
        <v>208</v>
      </c>
      <c r="BK136" s="213">
        <f>SUM(BK137:BK257)</f>
        <v>0</v>
      </c>
    </row>
    <row r="137" s="2" customFormat="1" ht="24.15" customHeight="1">
      <c r="A137" s="41"/>
      <c r="B137" s="42"/>
      <c r="C137" s="216" t="s">
        <v>390</v>
      </c>
      <c r="D137" s="216" t="s">
        <v>211</v>
      </c>
      <c r="E137" s="217" t="s">
        <v>2386</v>
      </c>
      <c r="F137" s="218" t="s">
        <v>2387</v>
      </c>
      <c r="G137" s="219" t="s">
        <v>490</v>
      </c>
      <c r="H137" s="220">
        <v>20</v>
      </c>
      <c r="I137" s="221"/>
      <c r="J137" s="222">
        <f>ROUND(I137*H137,2)</f>
        <v>0</v>
      </c>
      <c r="K137" s="218" t="s">
        <v>215</v>
      </c>
      <c r="L137" s="47"/>
      <c r="M137" s="223" t="s">
        <v>35</v>
      </c>
      <c r="N137" s="224" t="s">
        <v>51</v>
      </c>
      <c r="O137" s="87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7" t="s">
        <v>408</v>
      </c>
      <c r="AT137" s="227" t="s">
        <v>211</v>
      </c>
      <c r="AU137" s="227" t="s">
        <v>90</v>
      </c>
      <c r="AY137" s="19" t="s">
        <v>208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88</v>
      </c>
      <c r="BK137" s="228">
        <f>ROUND(I137*H137,2)</f>
        <v>0</v>
      </c>
      <c r="BL137" s="19" t="s">
        <v>408</v>
      </c>
      <c r="BM137" s="227" t="s">
        <v>2736</v>
      </c>
    </row>
    <row r="138" s="2" customFormat="1">
      <c r="A138" s="41"/>
      <c r="B138" s="42"/>
      <c r="C138" s="43"/>
      <c r="D138" s="229" t="s">
        <v>218</v>
      </c>
      <c r="E138" s="43"/>
      <c r="F138" s="230" t="s">
        <v>2389</v>
      </c>
      <c r="G138" s="43"/>
      <c r="H138" s="43"/>
      <c r="I138" s="231"/>
      <c r="J138" s="43"/>
      <c r="K138" s="43"/>
      <c r="L138" s="47"/>
      <c r="M138" s="232"/>
      <c r="N138" s="233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218</v>
      </c>
      <c r="AU138" s="19" t="s">
        <v>90</v>
      </c>
    </row>
    <row r="139" s="2" customFormat="1" ht="16.5" customHeight="1">
      <c r="A139" s="41"/>
      <c r="B139" s="42"/>
      <c r="C139" s="278" t="s">
        <v>8</v>
      </c>
      <c r="D139" s="278" t="s">
        <v>391</v>
      </c>
      <c r="E139" s="279" t="s">
        <v>2390</v>
      </c>
      <c r="F139" s="280" t="s">
        <v>2391</v>
      </c>
      <c r="G139" s="281" t="s">
        <v>490</v>
      </c>
      <c r="H139" s="282">
        <v>20</v>
      </c>
      <c r="I139" s="283"/>
      <c r="J139" s="284">
        <f>ROUND(I139*H139,2)</f>
        <v>0</v>
      </c>
      <c r="K139" s="280" t="s">
        <v>2392</v>
      </c>
      <c r="L139" s="285"/>
      <c r="M139" s="286" t="s">
        <v>35</v>
      </c>
      <c r="N139" s="287" t="s">
        <v>51</v>
      </c>
      <c r="O139" s="87"/>
      <c r="P139" s="225">
        <f>O139*H139</f>
        <v>0</v>
      </c>
      <c r="Q139" s="225">
        <v>0.00050000000000000001</v>
      </c>
      <c r="R139" s="225">
        <f>Q139*H139</f>
        <v>0.01</v>
      </c>
      <c r="S139" s="225">
        <v>0</v>
      </c>
      <c r="T139" s="226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7" t="s">
        <v>527</v>
      </c>
      <c r="AT139" s="227" t="s">
        <v>391</v>
      </c>
      <c r="AU139" s="227" t="s">
        <v>90</v>
      </c>
      <c r="AY139" s="19" t="s">
        <v>208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88</v>
      </c>
      <c r="BK139" s="228">
        <f>ROUND(I139*H139,2)</f>
        <v>0</v>
      </c>
      <c r="BL139" s="19" t="s">
        <v>408</v>
      </c>
      <c r="BM139" s="227" t="s">
        <v>2737</v>
      </c>
    </row>
    <row r="140" s="2" customFormat="1" ht="24.15" customHeight="1">
      <c r="A140" s="41"/>
      <c r="B140" s="42"/>
      <c r="C140" s="216" t="s">
        <v>408</v>
      </c>
      <c r="D140" s="216" t="s">
        <v>211</v>
      </c>
      <c r="E140" s="217" t="s">
        <v>2394</v>
      </c>
      <c r="F140" s="218" t="s">
        <v>2395</v>
      </c>
      <c r="G140" s="219" t="s">
        <v>490</v>
      </c>
      <c r="H140" s="220">
        <v>20</v>
      </c>
      <c r="I140" s="221"/>
      <c r="J140" s="222">
        <f>ROUND(I140*H140,2)</f>
        <v>0</v>
      </c>
      <c r="K140" s="218" t="s">
        <v>215</v>
      </c>
      <c r="L140" s="47"/>
      <c r="M140" s="223" t="s">
        <v>35</v>
      </c>
      <c r="N140" s="224" t="s">
        <v>51</v>
      </c>
      <c r="O140" s="87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7" t="s">
        <v>408</v>
      </c>
      <c r="AT140" s="227" t="s">
        <v>211</v>
      </c>
      <c r="AU140" s="227" t="s">
        <v>90</v>
      </c>
      <c r="AY140" s="19" t="s">
        <v>208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88</v>
      </c>
      <c r="BK140" s="228">
        <f>ROUND(I140*H140,2)</f>
        <v>0</v>
      </c>
      <c r="BL140" s="19" t="s">
        <v>408</v>
      </c>
      <c r="BM140" s="227" t="s">
        <v>2738</v>
      </c>
    </row>
    <row r="141" s="2" customFormat="1">
      <c r="A141" s="41"/>
      <c r="B141" s="42"/>
      <c r="C141" s="43"/>
      <c r="D141" s="229" t="s">
        <v>218</v>
      </c>
      <c r="E141" s="43"/>
      <c r="F141" s="230" t="s">
        <v>2397</v>
      </c>
      <c r="G141" s="43"/>
      <c r="H141" s="43"/>
      <c r="I141" s="231"/>
      <c r="J141" s="43"/>
      <c r="K141" s="43"/>
      <c r="L141" s="47"/>
      <c r="M141" s="232"/>
      <c r="N141" s="233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218</v>
      </c>
      <c r="AU141" s="19" t="s">
        <v>90</v>
      </c>
    </row>
    <row r="142" s="2" customFormat="1" ht="16.5" customHeight="1">
      <c r="A142" s="41"/>
      <c r="B142" s="42"/>
      <c r="C142" s="278" t="s">
        <v>413</v>
      </c>
      <c r="D142" s="278" t="s">
        <v>391</v>
      </c>
      <c r="E142" s="279" t="s">
        <v>2398</v>
      </c>
      <c r="F142" s="280" t="s">
        <v>2399</v>
      </c>
      <c r="G142" s="281" t="s">
        <v>490</v>
      </c>
      <c r="H142" s="282">
        <v>20</v>
      </c>
      <c r="I142" s="283"/>
      <c r="J142" s="284">
        <f>ROUND(I142*H142,2)</f>
        <v>0</v>
      </c>
      <c r="K142" s="280" t="s">
        <v>2392</v>
      </c>
      <c r="L142" s="285"/>
      <c r="M142" s="286" t="s">
        <v>35</v>
      </c>
      <c r="N142" s="287" t="s">
        <v>51</v>
      </c>
      <c r="O142" s="87"/>
      <c r="P142" s="225">
        <f>O142*H142</f>
        <v>0</v>
      </c>
      <c r="Q142" s="225">
        <v>0.00050000000000000001</v>
      </c>
      <c r="R142" s="225">
        <f>Q142*H142</f>
        <v>0.01</v>
      </c>
      <c r="S142" s="225">
        <v>0</v>
      </c>
      <c r="T142" s="226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7" t="s">
        <v>527</v>
      </c>
      <c r="AT142" s="227" t="s">
        <v>391</v>
      </c>
      <c r="AU142" s="227" t="s">
        <v>90</v>
      </c>
      <c r="AY142" s="19" t="s">
        <v>208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88</v>
      </c>
      <c r="BK142" s="228">
        <f>ROUND(I142*H142,2)</f>
        <v>0</v>
      </c>
      <c r="BL142" s="19" t="s">
        <v>408</v>
      </c>
      <c r="BM142" s="227" t="s">
        <v>2739</v>
      </c>
    </row>
    <row r="143" s="2" customFormat="1" ht="24.15" customHeight="1">
      <c r="A143" s="41"/>
      <c r="B143" s="42"/>
      <c r="C143" s="216" t="s">
        <v>418</v>
      </c>
      <c r="D143" s="216" t="s">
        <v>211</v>
      </c>
      <c r="E143" s="217" t="s">
        <v>2401</v>
      </c>
      <c r="F143" s="218" t="s">
        <v>2402</v>
      </c>
      <c r="G143" s="219" t="s">
        <v>490</v>
      </c>
      <c r="H143" s="220">
        <v>40</v>
      </c>
      <c r="I143" s="221"/>
      <c r="J143" s="222">
        <f>ROUND(I143*H143,2)</f>
        <v>0</v>
      </c>
      <c r="K143" s="218" t="s">
        <v>215</v>
      </c>
      <c r="L143" s="47"/>
      <c r="M143" s="223" t="s">
        <v>35</v>
      </c>
      <c r="N143" s="224" t="s">
        <v>51</v>
      </c>
      <c r="O143" s="87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7" t="s">
        <v>408</v>
      </c>
      <c r="AT143" s="227" t="s">
        <v>211</v>
      </c>
      <c r="AU143" s="227" t="s">
        <v>90</v>
      </c>
      <c r="AY143" s="19" t="s">
        <v>208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88</v>
      </c>
      <c r="BK143" s="228">
        <f>ROUND(I143*H143,2)</f>
        <v>0</v>
      </c>
      <c r="BL143" s="19" t="s">
        <v>408</v>
      </c>
      <c r="BM143" s="227" t="s">
        <v>2740</v>
      </c>
    </row>
    <row r="144" s="2" customFormat="1">
      <c r="A144" s="41"/>
      <c r="B144" s="42"/>
      <c r="C144" s="43"/>
      <c r="D144" s="229" t="s">
        <v>218</v>
      </c>
      <c r="E144" s="43"/>
      <c r="F144" s="230" t="s">
        <v>2404</v>
      </c>
      <c r="G144" s="43"/>
      <c r="H144" s="43"/>
      <c r="I144" s="231"/>
      <c r="J144" s="43"/>
      <c r="K144" s="43"/>
      <c r="L144" s="47"/>
      <c r="M144" s="232"/>
      <c r="N144" s="233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218</v>
      </c>
      <c r="AU144" s="19" t="s">
        <v>90</v>
      </c>
    </row>
    <row r="145" s="2" customFormat="1" ht="16.5" customHeight="1">
      <c r="A145" s="41"/>
      <c r="B145" s="42"/>
      <c r="C145" s="278" t="s">
        <v>423</v>
      </c>
      <c r="D145" s="278" t="s">
        <v>391</v>
      </c>
      <c r="E145" s="279" t="s">
        <v>2405</v>
      </c>
      <c r="F145" s="280" t="s">
        <v>2406</v>
      </c>
      <c r="G145" s="281" t="s">
        <v>490</v>
      </c>
      <c r="H145" s="282">
        <v>40</v>
      </c>
      <c r="I145" s="283"/>
      <c r="J145" s="284">
        <f>ROUND(I145*H145,2)</f>
        <v>0</v>
      </c>
      <c r="K145" s="280" t="s">
        <v>215</v>
      </c>
      <c r="L145" s="285"/>
      <c r="M145" s="286" t="s">
        <v>35</v>
      </c>
      <c r="N145" s="287" t="s">
        <v>51</v>
      </c>
      <c r="O145" s="87"/>
      <c r="P145" s="225">
        <f>O145*H145</f>
        <v>0</v>
      </c>
      <c r="Q145" s="225">
        <v>4.0000000000000003E-05</v>
      </c>
      <c r="R145" s="225">
        <f>Q145*H145</f>
        <v>0.0016000000000000001</v>
      </c>
      <c r="S145" s="225">
        <v>0</v>
      </c>
      <c r="T145" s="226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7" t="s">
        <v>527</v>
      </c>
      <c r="AT145" s="227" t="s">
        <v>391</v>
      </c>
      <c r="AU145" s="227" t="s">
        <v>90</v>
      </c>
      <c r="AY145" s="19" t="s">
        <v>208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88</v>
      </c>
      <c r="BK145" s="228">
        <f>ROUND(I145*H145,2)</f>
        <v>0</v>
      </c>
      <c r="BL145" s="19" t="s">
        <v>408</v>
      </c>
      <c r="BM145" s="227" t="s">
        <v>2741</v>
      </c>
    </row>
    <row r="146" s="2" customFormat="1" ht="24.15" customHeight="1">
      <c r="A146" s="41"/>
      <c r="B146" s="42"/>
      <c r="C146" s="216" t="s">
        <v>434</v>
      </c>
      <c r="D146" s="216" t="s">
        <v>211</v>
      </c>
      <c r="E146" s="217" t="s">
        <v>2408</v>
      </c>
      <c r="F146" s="218" t="s">
        <v>2409</v>
      </c>
      <c r="G146" s="219" t="s">
        <v>490</v>
      </c>
      <c r="H146" s="220">
        <v>30</v>
      </c>
      <c r="I146" s="221"/>
      <c r="J146" s="222">
        <f>ROUND(I146*H146,2)</f>
        <v>0</v>
      </c>
      <c r="K146" s="218" t="s">
        <v>215</v>
      </c>
      <c r="L146" s="47"/>
      <c r="M146" s="223" t="s">
        <v>35</v>
      </c>
      <c r="N146" s="224" t="s">
        <v>51</v>
      </c>
      <c r="O146" s="87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7" t="s">
        <v>408</v>
      </c>
      <c r="AT146" s="227" t="s">
        <v>211</v>
      </c>
      <c r="AU146" s="227" t="s">
        <v>90</v>
      </c>
      <c r="AY146" s="19" t="s">
        <v>208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88</v>
      </c>
      <c r="BK146" s="228">
        <f>ROUND(I146*H146,2)</f>
        <v>0</v>
      </c>
      <c r="BL146" s="19" t="s">
        <v>408</v>
      </c>
      <c r="BM146" s="227" t="s">
        <v>2742</v>
      </c>
    </row>
    <row r="147" s="2" customFormat="1">
      <c r="A147" s="41"/>
      <c r="B147" s="42"/>
      <c r="C147" s="43"/>
      <c r="D147" s="229" t="s">
        <v>218</v>
      </c>
      <c r="E147" s="43"/>
      <c r="F147" s="230" t="s">
        <v>2411</v>
      </c>
      <c r="G147" s="43"/>
      <c r="H147" s="43"/>
      <c r="I147" s="231"/>
      <c r="J147" s="43"/>
      <c r="K147" s="43"/>
      <c r="L147" s="47"/>
      <c r="M147" s="232"/>
      <c r="N147" s="233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9" t="s">
        <v>218</v>
      </c>
      <c r="AU147" s="19" t="s">
        <v>90</v>
      </c>
    </row>
    <row r="148" s="2" customFormat="1" ht="16.5" customHeight="1">
      <c r="A148" s="41"/>
      <c r="B148" s="42"/>
      <c r="C148" s="278" t="s">
        <v>7</v>
      </c>
      <c r="D148" s="278" t="s">
        <v>391</v>
      </c>
      <c r="E148" s="279" t="s">
        <v>2412</v>
      </c>
      <c r="F148" s="280" t="s">
        <v>2413</v>
      </c>
      <c r="G148" s="281" t="s">
        <v>490</v>
      </c>
      <c r="H148" s="282">
        <v>30</v>
      </c>
      <c r="I148" s="283"/>
      <c r="J148" s="284">
        <f>ROUND(I148*H148,2)</f>
        <v>0</v>
      </c>
      <c r="K148" s="280" t="s">
        <v>215</v>
      </c>
      <c r="L148" s="285"/>
      <c r="M148" s="286" t="s">
        <v>35</v>
      </c>
      <c r="N148" s="287" t="s">
        <v>51</v>
      </c>
      <c r="O148" s="87"/>
      <c r="P148" s="225">
        <f>O148*H148</f>
        <v>0</v>
      </c>
      <c r="Q148" s="225">
        <v>0.00010000000000000001</v>
      </c>
      <c r="R148" s="225">
        <f>Q148*H148</f>
        <v>0.0030000000000000001</v>
      </c>
      <c r="S148" s="225">
        <v>0</v>
      </c>
      <c r="T148" s="226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7" t="s">
        <v>527</v>
      </c>
      <c r="AT148" s="227" t="s">
        <v>391</v>
      </c>
      <c r="AU148" s="227" t="s">
        <v>90</v>
      </c>
      <c r="AY148" s="19" t="s">
        <v>208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88</v>
      </c>
      <c r="BK148" s="228">
        <f>ROUND(I148*H148,2)</f>
        <v>0</v>
      </c>
      <c r="BL148" s="19" t="s">
        <v>408</v>
      </c>
      <c r="BM148" s="227" t="s">
        <v>2743</v>
      </c>
    </row>
    <row r="149" s="2" customFormat="1" ht="24.15" customHeight="1">
      <c r="A149" s="41"/>
      <c r="B149" s="42"/>
      <c r="C149" s="216" t="s">
        <v>440</v>
      </c>
      <c r="D149" s="216" t="s">
        <v>211</v>
      </c>
      <c r="E149" s="217" t="s">
        <v>2415</v>
      </c>
      <c r="F149" s="218" t="s">
        <v>2416</v>
      </c>
      <c r="G149" s="219" t="s">
        <v>490</v>
      </c>
      <c r="H149" s="220">
        <v>30</v>
      </c>
      <c r="I149" s="221"/>
      <c r="J149" s="222">
        <f>ROUND(I149*H149,2)</f>
        <v>0</v>
      </c>
      <c r="K149" s="218" t="s">
        <v>215</v>
      </c>
      <c r="L149" s="47"/>
      <c r="M149" s="223" t="s">
        <v>35</v>
      </c>
      <c r="N149" s="224" t="s">
        <v>51</v>
      </c>
      <c r="O149" s="87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7" t="s">
        <v>408</v>
      </c>
      <c r="AT149" s="227" t="s">
        <v>211</v>
      </c>
      <c r="AU149" s="227" t="s">
        <v>90</v>
      </c>
      <c r="AY149" s="19" t="s">
        <v>208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88</v>
      </c>
      <c r="BK149" s="228">
        <f>ROUND(I149*H149,2)</f>
        <v>0</v>
      </c>
      <c r="BL149" s="19" t="s">
        <v>408</v>
      </c>
      <c r="BM149" s="227" t="s">
        <v>2744</v>
      </c>
    </row>
    <row r="150" s="2" customFormat="1">
      <c r="A150" s="41"/>
      <c r="B150" s="42"/>
      <c r="C150" s="43"/>
      <c r="D150" s="229" t="s">
        <v>218</v>
      </c>
      <c r="E150" s="43"/>
      <c r="F150" s="230" t="s">
        <v>2418</v>
      </c>
      <c r="G150" s="43"/>
      <c r="H150" s="43"/>
      <c r="I150" s="231"/>
      <c r="J150" s="43"/>
      <c r="K150" s="43"/>
      <c r="L150" s="47"/>
      <c r="M150" s="232"/>
      <c r="N150" s="233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218</v>
      </c>
      <c r="AU150" s="19" t="s">
        <v>90</v>
      </c>
    </row>
    <row r="151" s="2" customFormat="1" ht="16.5" customHeight="1">
      <c r="A151" s="41"/>
      <c r="B151" s="42"/>
      <c r="C151" s="278" t="s">
        <v>445</v>
      </c>
      <c r="D151" s="278" t="s">
        <v>391</v>
      </c>
      <c r="E151" s="279" t="s">
        <v>2419</v>
      </c>
      <c r="F151" s="280" t="s">
        <v>2420</v>
      </c>
      <c r="G151" s="281" t="s">
        <v>490</v>
      </c>
      <c r="H151" s="282">
        <v>30</v>
      </c>
      <c r="I151" s="283"/>
      <c r="J151" s="284">
        <f>ROUND(I151*H151,2)</f>
        <v>0</v>
      </c>
      <c r="K151" s="280" t="s">
        <v>215</v>
      </c>
      <c r="L151" s="285"/>
      <c r="M151" s="286" t="s">
        <v>35</v>
      </c>
      <c r="N151" s="287" t="s">
        <v>51</v>
      </c>
      <c r="O151" s="87"/>
      <c r="P151" s="225">
        <f>O151*H151</f>
        <v>0</v>
      </c>
      <c r="Q151" s="225">
        <v>0.00012</v>
      </c>
      <c r="R151" s="225">
        <f>Q151*H151</f>
        <v>0.0035999999999999999</v>
      </c>
      <c r="S151" s="225">
        <v>0</v>
      </c>
      <c r="T151" s="226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7" t="s">
        <v>527</v>
      </c>
      <c r="AT151" s="227" t="s">
        <v>391</v>
      </c>
      <c r="AU151" s="227" t="s">
        <v>90</v>
      </c>
      <c r="AY151" s="19" t="s">
        <v>208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88</v>
      </c>
      <c r="BK151" s="228">
        <f>ROUND(I151*H151,2)</f>
        <v>0</v>
      </c>
      <c r="BL151" s="19" t="s">
        <v>408</v>
      </c>
      <c r="BM151" s="227" t="s">
        <v>2745</v>
      </c>
    </row>
    <row r="152" s="2" customFormat="1" ht="24.15" customHeight="1">
      <c r="A152" s="41"/>
      <c r="B152" s="42"/>
      <c r="C152" s="216" t="s">
        <v>455</v>
      </c>
      <c r="D152" s="216" t="s">
        <v>211</v>
      </c>
      <c r="E152" s="217" t="s">
        <v>2422</v>
      </c>
      <c r="F152" s="218" t="s">
        <v>2423</v>
      </c>
      <c r="G152" s="219" t="s">
        <v>490</v>
      </c>
      <c r="H152" s="220">
        <v>100</v>
      </c>
      <c r="I152" s="221"/>
      <c r="J152" s="222">
        <f>ROUND(I152*H152,2)</f>
        <v>0</v>
      </c>
      <c r="K152" s="218" t="s">
        <v>215</v>
      </c>
      <c r="L152" s="47"/>
      <c r="M152" s="223" t="s">
        <v>35</v>
      </c>
      <c r="N152" s="224" t="s">
        <v>51</v>
      </c>
      <c r="O152" s="87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7" t="s">
        <v>408</v>
      </c>
      <c r="AT152" s="227" t="s">
        <v>211</v>
      </c>
      <c r="AU152" s="227" t="s">
        <v>90</v>
      </c>
      <c r="AY152" s="19" t="s">
        <v>208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88</v>
      </c>
      <c r="BK152" s="228">
        <f>ROUND(I152*H152,2)</f>
        <v>0</v>
      </c>
      <c r="BL152" s="19" t="s">
        <v>408</v>
      </c>
      <c r="BM152" s="227" t="s">
        <v>2746</v>
      </c>
    </row>
    <row r="153" s="2" customFormat="1">
      <c r="A153" s="41"/>
      <c r="B153" s="42"/>
      <c r="C153" s="43"/>
      <c r="D153" s="229" t="s">
        <v>218</v>
      </c>
      <c r="E153" s="43"/>
      <c r="F153" s="230" t="s">
        <v>2425</v>
      </c>
      <c r="G153" s="43"/>
      <c r="H153" s="43"/>
      <c r="I153" s="231"/>
      <c r="J153" s="43"/>
      <c r="K153" s="43"/>
      <c r="L153" s="47"/>
      <c r="M153" s="232"/>
      <c r="N153" s="233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218</v>
      </c>
      <c r="AU153" s="19" t="s">
        <v>90</v>
      </c>
    </row>
    <row r="154" s="14" customFormat="1">
      <c r="A154" s="14"/>
      <c r="B154" s="245"/>
      <c r="C154" s="246"/>
      <c r="D154" s="236" t="s">
        <v>226</v>
      </c>
      <c r="E154" s="247" t="s">
        <v>35</v>
      </c>
      <c r="F154" s="248" t="s">
        <v>2426</v>
      </c>
      <c r="G154" s="246"/>
      <c r="H154" s="249">
        <v>20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226</v>
      </c>
      <c r="AU154" s="255" t="s">
        <v>90</v>
      </c>
      <c r="AV154" s="14" t="s">
        <v>90</v>
      </c>
      <c r="AW154" s="14" t="s">
        <v>41</v>
      </c>
      <c r="AX154" s="14" t="s">
        <v>80</v>
      </c>
      <c r="AY154" s="255" t="s">
        <v>208</v>
      </c>
    </row>
    <row r="155" s="14" customFormat="1">
      <c r="A155" s="14"/>
      <c r="B155" s="245"/>
      <c r="C155" s="246"/>
      <c r="D155" s="236" t="s">
        <v>226</v>
      </c>
      <c r="E155" s="247" t="s">
        <v>35</v>
      </c>
      <c r="F155" s="248" t="s">
        <v>2747</v>
      </c>
      <c r="G155" s="246"/>
      <c r="H155" s="249">
        <v>80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226</v>
      </c>
      <c r="AU155" s="255" t="s">
        <v>90</v>
      </c>
      <c r="AV155" s="14" t="s">
        <v>90</v>
      </c>
      <c r="AW155" s="14" t="s">
        <v>41</v>
      </c>
      <c r="AX155" s="14" t="s">
        <v>80</v>
      </c>
      <c r="AY155" s="255" t="s">
        <v>208</v>
      </c>
    </row>
    <row r="156" s="16" customFormat="1">
      <c r="A156" s="16"/>
      <c r="B156" s="267"/>
      <c r="C156" s="268"/>
      <c r="D156" s="236" t="s">
        <v>226</v>
      </c>
      <c r="E156" s="269" t="s">
        <v>35</v>
      </c>
      <c r="F156" s="270" t="s">
        <v>261</v>
      </c>
      <c r="G156" s="268"/>
      <c r="H156" s="271">
        <v>100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77" t="s">
        <v>226</v>
      </c>
      <c r="AU156" s="277" t="s">
        <v>90</v>
      </c>
      <c r="AV156" s="16" t="s">
        <v>216</v>
      </c>
      <c r="AW156" s="16" t="s">
        <v>41</v>
      </c>
      <c r="AX156" s="16" t="s">
        <v>88</v>
      </c>
      <c r="AY156" s="277" t="s">
        <v>208</v>
      </c>
    </row>
    <row r="157" s="2" customFormat="1" ht="16.5" customHeight="1">
      <c r="A157" s="41"/>
      <c r="B157" s="42"/>
      <c r="C157" s="278" t="s">
        <v>463</v>
      </c>
      <c r="D157" s="278" t="s">
        <v>391</v>
      </c>
      <c r="E157" s="279" t="s">
        <v>2428</v>
      </c>
      <c r="F157" s="280" t="s">
        <v>2429</v>
      </c>
      <c r="G157" s="281" t="s">
        <v>490</v>
      </c>
      <c r="H157" s="282">
        <v>20</v>
      </c>
      <c r="I157" s="283"/>
      <c r="J157" s="284">
        <f>ROUND(I157*H157,2)</f>
        <v>0</v>
      </c>
      <c r="K157" s="280" t="s">
        <v>215</v>
      </c>
      <c r="L157" s="285"/>
      <c r="M157" s="286" t="s">
        <v>35</v>
      </c>
      <c r="N157" s="287" t="s">
        <v>51</v>
      </c>
      <c r="O157" s="87"/>
      <c r="P157" s="225">
        <f>O157*H157</f>
        <v>0</v>
      </c>
      <c r="Q157" s="225">
        <v>0.00010000000000000001</v>
      </c>
      <c r="R157" s="225">
        <f>Q157*H157</f>
        <v>0.002</v>
      </c>
      <c r="S157" s="225">
        <v>0</v>
      </c>
      <c r="T157" s="226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7" t="s">
        <v>527</v>
      </c>
      <c r="AT157" s="227" t="s">
        <v>391</v>
      </c>
      <c r="AU157" s="227" t="s">
        <v>90</v>
      </c>
      <c r="AY157" s="19" t="s">
        <v>208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88</v>
      </c>
      <c r="BK157" s="228">
        <f>ROUND(I157*H157,2)</f>
        <v>0</v>
      </c>
      <c r="BL157" s="19" t="s">
        <v>408</v>
      </c>
      <c r="BM157" s="227" t="s">
        <v>2748</v>
      </c>
    </row>
    <row r="158" s="2" customFormat="1" ht="16.5" customHeight="1">
      <c r="A158" s="41"/>
      <c r="B158" s="42"/>
      <c r="C158" s="278" t="s">
        <v>469</v>
      </c>
      <c r="D158" s="278" t="s">
        <v>391</v>
      </c>
      <c r="E158" s="279" t="s">
        <v>2431</v>
      </c>
      <c r="F158" s="280" t="s">
        <v>2432</v>
      </c>
      <c r="G158" s="281" t="s">
        <v>490</v>
      </c>
      <c r="H158" s="282">
        <v>20</v>
      </c>
      <c r="I158" s="283"/>
      <c r="J158" s="284">
        <f>ROUND(I158*H158,2)</f>
        <v>0</v>
      </c>
      <c r="K158" s="280" t="s">
        <v>215</v>
      </c>
      <c r="L158" s="285"/>
      <c r="M158" s="286" t="s">
        <v>35</v>
      </c>
      <c r="N158" s="287" t="s">
        <v>51</v>
      </c>
      <c r="O158" s="87"/>
      <c r="P158" s="225">
        <f>O158*H158</f>
        <v>0</v>
      </c>
      <c r="Q158" s="225">
        <v>0.00014999999999999999</v>
      </c>
      <c r="R158" s="225">
        <f>Q158*H158</f>
        <v>0.0029999999999999996</v>
      </c>
      <c r="S158" s="225">
        <v>0</v>
      </c>
      <c r="T158" s="226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7" t="s">
        <v>527</v>
      </c>
      <c r="AT158" s="227" t="s">
        <v>391</v>
      </c>
      <c r="AU158" s="227" t="s">
        <v>90</v>
      </c>
      <c r="AY158" s="19" t="s">
        <v>208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88</v>
      </c>
      <c r="BK158" s="228">
        <f>ROUND(I158*H158,2)</f>
        <v>0</v>
      </c>
      <c r="BL158" s="19" t="s">
        <v>408</v>
      </c>
      <c r="BM158" s="227" t="s">
        <v>2749</v>
      </c>
    </row>
    <row r="159" s="2" customFormat="1" ht="16.5" customHeight="1">
      <c r="A159" s="41"/>
      <c r="B159" s="42"/>
      <c r="C159" s="278" t="s">
        <v>481</v>
      </c>
      <c r="D159" s="278" t="s">
        <v>391</v>
      </c>
      <c r="E159" s="279" t="s">
        <v>2434</v>
      </c>
      <c r="F159" s="280" t="s">
        <v>2435</v>
      </c>
      <c r="G159" s="281" t="s">
        <v>490</v>
      </c>
      <c r="H159" s="282">
        <v>30</v>
      </c>
      <c r="I159" s="283"/>
      <c r="J159" s="284">
        <f>ROUND(I159*H159,2)</f>
        <v>0</v>
      </c>
      <c r="K159" s="280" t="s">
        <v>215</v>
      </c>
      <c r="L159" s="285"/>
      <c r="M159" s="286" t="s">
        <v>35</v>
      </c>
      <c r="N159" s="287" t="s">
        <v>51</v>
      </c>
      <c r="O159" s="87"/>
      <c r="P159" s="225">
        <f>O159*H159</f>
        <v>0</v>
      </c>
      <c r="Q159" s="225">
        <v>0.00023000000000000001</v>
      </c>
      <c r="R159" s="225">
        <f>Q159*H159</f>
        <v>0.0068999999999999999</v>
      </c>
      <c r="S159" s="225">
        <v>0</v>
      </c>
      <c r="T159" s="226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7" t="s">
        <v>527</v>
      </c>
      <c r="AT159" s="227" t="s">
        <v>391</v>
      </c>
      <c r="AU159" s="227" t="s">
        <v>90</v>
      </c>
      <c r="AY159" s="19" t="s">
        <v>208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88</v>
      </c>
      <c r="BK159" s="228">
        <f>ROUND(I159*H159,2)</f>
        <v>0</v>
      </c>
      <c r="BL159" s="19" t="s">
        <v>408</v>
      </c>
      <c r="BM159" s="227" t="s">
        <v>2750</v>
      </c>
    </row>
    <row r="160" s="2" customFormat="1" ht="16.5" customHeight="1">
      <c r="A160" s="41"/>
      <c r="B160" s="42"/>
      <c r="C160" s="278" t="s">
        <v>487</v>
      </c>
      <c r="D160" s="278" t="s">
        <v>391</v>
      </c>
      <c r="E160" s="279" t="s">
        <v>2437</v>
      </c>
      <c r="F160" s="280" t="s">
        <v>2438</v>
      </c>
      <c r="G160" s="281" t="s">
        <v>490</v>
      </c>
      <c r="H160" s="282">
        <v>30</v>
      </c>
      <c r="I160" s="283"/>
      <c r="J160" s="284">
        <f>ROUND(I160*H160,2)</f>
        <v>0</v>
      </c>
      <c r="K160" s="280" t="s">
        <v>215</v>
      </c>
      <c r="L160" s="285"/>
      <c r="M160" s="286" t="s">
        <v>35</v>
      </c>
      <c r="N160" s="287" t="s">
        <v>51</v>
      </c>
      <c r="O160" s="87"/>
      <c r="P160" s="225">
        <f>O160*H160</f>
        <v>0</v>
      </c>
      <c r="Q160" s="225">
        <v>0.00021000000000000001</v>
      </c>
      <c r="R160" s="225">
        <f>Q160*H160</f>
        <v>0.0063</v>
      </c>
      <c r="S160" s="225">
        <v>0</v>
      </c>
      <c r="T160" s="226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7" t="s">
        <v>527</v>
      </c>
      <c r="AT160" s="227" t="s">
        <v>391</v>
      </c>
      <c r="AU160" s="227" t="s">
        <v>90</v>
      </c>
      <c r="AY160" s="19" t="s">
        <v>208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88</v>
      </c>
      <c r="BK160" s="228">
        <f>ROUND(I160*H160,2)</f>
        <v>0</v>
      </c>
      <c r="BL160" s="19" t="s">
        <v>408</v>
      </c>
      <c r="BM160" s="227" t="s">
        <v>2751</v>
      </c>
    </row>
    <row r="161" s="2" customFormat="1" ht="24.15" customHeight="1">
      <c r="A161" s="41"/>
      <c r="B161" s="42"/>
      <c r="C161" s="216" t="s">
        <v>501</v>
      </c>
      <c r="D161" s="216" t="s">
        <v>211</v>
      </c>
      <c r="E161" s="217" t="s">
        <v>2440</v>
      </c>
      <c r="F161" s="218" t="s">
        <v>2441</v>
      </c>
      <c r="G161" s="219" t="s">
        <v>381</v>
      </c>
      <c r="H161" s="220">
        <v>15</v>
      </c>
      <c r="I161" s="221"/>
      <c r="J161" s="222">
        <f>ROUND(I161*H161,2)</f>
        <v>0</v>
      </c>
      <c r="K161" s="218" t="s">
        <v>215</v>
      </c>
      <c r="L161" s="47"/>
      <c r="M161" s="223" t="s">
        <v>35</v>
      </c>
      <c r="N161" s="224" t="s">
        <v>51</v>
      </c>
      <c r="O161" s="87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7" t="s">
        <v>408</v>
      </c>
      <c r="AT161" s="227" t="s">
        <v>211</v>
      </c>
      <c r="AU161" s="227" t="s">
        <v>90</v>
      </c>
      <c r="AY161" s="19" t="s">
        <v>208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88</v>
      </c>
      <c r="BK161" s="228">
        <f>ROUND(I161*H161,2)</f>
        <v>0</v>
      </c>
      <c r="BL161" s="19" t="s">
        <v>408</v>
      </c>
      <c r="BM161" s="227" t="s">
        <v>2752</v>
      </c>
    </row>
    <row r="162" s="2" customFormat="1">
      <c r="A162" s="41"/>
      <c r="B162" s="42"/>
      <c r="C162" s="43"/>
      <c r="D162" s="229" t="s">
        <v>218</v>
      </c>
      <c r="E162" s="43"/>
      <c r="F162" s="230" t="s">
        <v>2443</v>
      </c>
      <c r="G162" s="43"/>
      <c r="H162" s="43"/>
      <c r="I162" s="231"/>
      <c r="J162" s="43"/>
      <c r="K162" s="43"/>
      <c r="L162" s="47"/>
      <c r="M162" s="232"/>
      <c r="N162" s="233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9" t="s">
        <v>218</v>
      </c>
      <c r="AU162" s="19" t="s">
        <v>90</v>
      </c>
    </row>
    <row r="163" s="14" customFormat="1">
      <c r="A163" s="14"/>
      <c r="B163" s="245"/>
      <c r="C163" s="246"/>
      <c r="D163" s="236" t="s">
        <v>226</v>
      </c>
      <c r="E163" s="247" t="s">
        <v>35</v>
      </c>
      <c r="F163" s="248" t="s">
        <v>2444</v>
      </c>
      <c r="G163" s="246"/>
      <c r="H163" s="249">
        <v>15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226</v>
      </c>
      <c r="AU163" s="255" t="s">
        <v>90</v>
      </c>
      <c r="AV163" s="14" t="s">
        <v>90</v>
      </c>
      <c r="AW163" s="14" t="s">
        <v>41</v>
      </c>
      <c r="AX163" s="14" t="s">
        <v>88</v>
      </c>
      <c r="AY163" s="255" t="s">
        <v>208</v>
      </c>
    </row>
    <row r="164" s="2" customFormat="1" ht="16.5" customHeight="1">
      <c r="A164" s="41"/>
      <c r="B164" s="42"/>
      <c r="C164" s="278" t="s">
        <v>511</v>
      </c>
      <c r="D164" s="278" t="s">
        <v>391</v>
      </c>
      <c r="E164" s="279" t="s">
        <v>2445</v>
      </c>
      <c r="F164" s="280" t="s">
        <v>2446</v>
      </c>
      <c r="G164" s="281" t="s">
        <v>381</v>
      </c>
      <c r="H164" s="282">
        <v>10</v>
      </c>
      <c r="I164" s="283"/>
      <c r="J164" s="284">
        <f>ROUND(I164*H164,2)</f>
        <v>0</v>
      </c>
      <c r="K164" s="280" t="s">
        <v>215</v>
      </c>
      <c r="L164" s="285"/>
      <c r="M164" s="286" t="s">
        <v>35</v>
      </c>
      <c r="N164" s="287" t="s">
        <v>51</v>
      </c>
      <c r="O164" s="87"/>
      <c r="P164" s="225">
        <f>O164*H164</f>
        <v>0</v>
      </c>
      <c r="Q164" s="225">
        <v>4.0000000000000003E-05</v>
      </c>
      <c r="R164" s="225">
        <f>Q164*H164</f>
        <v>0.00040000000000000002</v>
      </c>
      <c r="S164" s="225">
        <v>0</v>
      </c>
      <c r="T164" s="226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7" t="s">
        <v>527</v>
      </c>
      <c r="AT164" s="227" t="s">
        <v>391</v>
      </c>
      <c r="AU164" s="227" t="s">
        <v>90</v>
      </c>
      <c r="AY164" s="19" t="s">
        <v>208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88</v>
      </c>
      <c r="BK164" s="228">
        <f>ROUND(I164*H164,2)</f>
        <v>0</v>
      </c>
      <c r="BL164" s="19" t="s">
        <v>408</v>
      </c>
      <c r="BM164" s="227" t="s">
        <v>2753</v>
      </c>
    </row>
    <row r="165" s="2" customFormat="1" ht="16.5" customHeight="1">
      <c r="A165" s="41"/>
      <c r="B165" s="42"/>
      <c r="C165" s="278" t="s">
        <v>521</v>
      </c>
      <c r="D165" s="278" t="s">
        <v>391</v>
      </c>
      <c r="E165" s="279" t="s">
        <v>2448</v>
      </c>
      <c r="F165" s="280" t="s">
        <v>2449</v>
      </c>
      <c r="G165" s="281" t="s">
        <v>381</v>
      </c>
      <c r="H165" s="282">
        <v>5</v>
      </c>
      <c r="I165" s="283"/>
      <c r="J165" s="284">
        <f>ROUND(I165*H165,2)</f>
        <v>0</v>
      </c>
      <c r="K165" s="280" t="s">
        <v>215</v>
      </c>
      <c r="L165" s="285"/>
      <c r="M165" s="286" t="s">
        <v>35</v>
      </c>
      <c r="N165" s="287" t="s">
        <v>51</v>
      </c>
      <c r="O165" s="87"/>
      <c r="P165" s="225">
        <f>O165*H165</f>
        <v>0</v>
      </c>
      <c r="Q165" s="225">
        <v>9.0000000000000006E-05</v>
      </c>
      <c r="R165" s="225">
        <f>Q165*H165</f>
        <v>0.00045000000000000004</v>
      </c>
      <c r="S165" s="225">
        <v>0</v>
      </c>
      <c r="T165" s="226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7" t="s">
        <v>527</v>
      </c>
      <c r="AT165" s="227" t="s">
        <v>391</v>
      </c>
      <c r="AU165" s="227" t="s">
        <v>90</v>
      </c>
      <c r="AY165" s="19" t="s">
        <v>208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88</v>
      </c>
      <c r="BK165" s="228">
        <f>ROUND(I165*H165,2)</f>
        <v>0</v>
      </c>
      <c r="BL165" s="19" t="s">
        <v>408</v>
      </c>
      <c r="BM165" s="227" t="s">
        <v>2754</v>
      </c>
    </row>
    <row r="166" s="2" customFormat="1" ht="24.15" customHeight="1">
      <c r="A166" s="41"/>
      <c r="B166" s="42"/>
      <c r="C166" s="216" t="s">
        <v>527</v>
      </c>
      <c r="D166" s="216" t="s">
        <v>211</v>
      </c>
      <c r="E166" s="217" t="s">
        <v>2451</v>
      </c>
      <c r="F166" s="218" t="s">
        <v>2452</v>
      </c>
      <c r="G166" s="219" t="s">
        <v>381</v>
      </c>
      <c r="H166" s="220">
        <v>5</v>
      </c>
      <c r="I166" s="221"/>
      <c r="J166" s="222">
        <f>ROUND(I166*H166,2)</f>
        <v>0</v>
      </c>
      <c r="K166" s="218" t="s">
        <v>215</v>
      </c>
      <c r="L166" s="47"/>
      <c r="M166" s="223" t="s">
        <v>35</v>
      </c>
      <c r="N166" s="224" t="s">
        <v>51</v>
      </c>
      <c r="O166" s="87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7" t="s">
        <v>408</v>
      </c>
      <c r="AT166" s="227" t="s">
        <v>211</v>
      </c>
      <c r="AU166" s="227" t="s">
        <v>90</v>
      </c>
      <c r="AY166" s="19" t="s">
        <v>208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88</v>
      </c>
      <c r="BK166" s="228">
        <f>ROUND(I166*H166,2)</f>
        <v>0</v>
      </c>
      <c r="BL166" s="19" t="s">
        <v>408</v>
      </c>
      <c r="BM166" s="227" t="s">
        <v>2755</v>
      </c>
    </row>
    <row r="167" s="2" customFormat="1">
      <c r="A167" s="41"/>
      <c r="B167" s="42"/>
      <c r="C167" s="43"/>
      <c r="D167" s="229" t="s">
        <v>218</v>
      </c>
      <c r="E167" s="43"/>
      <c r="F167" s="230" t="s">
        <v>2454</v>
      </c>
      <c r="G167" s="43"/>
      <c r="H167" s="43"/>
      <c r="I167" s="231"/>
      <c r="J167" s="43"/>
      <c r="K167" s="43"/>
      <c r="L167" s="47"/>
      <c r="M167" s="232"/>
      <c r="N167" s="233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19" t="s">
        <v>218</v>
      </c>
      <c r="AU167" s="19" t="s">
        <v>90</v>
      </c>
    </row>
    <row r="168" s="14" customFormat="1">
      <c r="A168" s="14"/>
      <c r="B168" s="245"/>
      <c r="C168" s="246"/>
      <c r="D168" s="236" t="s">
        <v>226</v>
      </c>
      <c r="E168" s="247" t="s">
        <v>35</v>
      </c>
      <c r="F168" s="248" t="s">
        <v>2455</v>
      </c>
      <c r="G168" s="246"/>
      <c r="H168" s="249">
        <v>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226</v>
      </c>
      <c r="AU168" s="255" t="s">
        <v>90</v>
      </c>
      <c r="AV168" s="14" t="s">
        <v>90</v>
      </c>
      <c r="AW168" s="14" t="s">
        <v>41</v>
      </c>
      <c r="AX168" s="14" t="s">
        <v>88</v>
      </c>
      <c r="AY168" s="255" t="s">
        <v>208</v>
      </c>
    </row>
    <row r="169" s="2" customFormat="1" ht="16.5" customHeight="1">
      <c r="A169" s="41"/>
      <c r="B169" s="42"/>
      <c r="C169" s="278" t="s">
        <v>539</v>
      </c>
      <c r="D169" s="278" t="s">
        <v>391</v>
      </c>
      <c r="E169" s="279" t="s">
        <v>2456</v>
      </c>
      <c r="F169" s="280" t="s">
        <v>2457</v>
      </c>
      <c r="G169" s="281" t="s">
        <v>381</v>
      </c>
      <c r="H169" s="282">
        <v>3</v>
      </c>
      <c r="I169" s="283"/>
      <c r="J169" s="284">
        <f>ROUND(I169*H169,2)</f>
        <v>0</v>
      </c>
      <c r="K169" s="280" t="s">
        <v>215</v>
      </c>
      <c r="L169" s="285"/>
      <c r="M169" s="286" t="s">
        <v>35</v>
      </c>
      <c r="N169" s="287" t="s">
        <v>51</v>
      </c>
      <c r="O169" s="87"/>
      <c r="P169" s="225">
        <f>O169*H169</f>
        <v>0</v>
      </c>
      <c r="Q169" s="225">
        <v>0.00016000000000000001</v>
      </c>
      <c r="R169" s="225">
        <f>Q169*H169</f>
        <v>0.00048000000000000007</v>
      </c>
      <c r="S169" s="225">
        <v>0</v>
      </c>
      <c r="T169" s="226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7" t="s">
        <v>527</v>
      </c>
      <c r="AT169" s="227" t="s">
        <v>391</v>
      </c>
      <c r="AU169" s="227" t="s">
        <v>90</v>
      </c>
      <c r="AY169" s="19" t="s">
        <v>208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88</v>
      </c>
      <c r="BK169" s="228">
        <f>ROUND(I169*H169,2)</f>
        <v>0</v>
      </c>
      <c r="BL169" s="19" t="s">
        <v>408</v>
      </c>
      <c r="BM169" s="227" t="s">
        <v>2756</v>
      </c>
    </row>
    <row r="170" s="2" customFormat="1" ht="16.5" customHeight="1">
      <c r="A170" s="41"/>
      <c r="B170" s="42"/>
      <c r="C170" s="278" t="s">
        <v>559</v>
      </c>
      <c r="D170" s="278" t="s">
        <v>391</v>
      </c>
      <c r="E170" s="279" t="s">
        <v>2459</v>
      </c>
      <c r="F170" s="280" t="s">
        <v>2460</v>
      </c>
      <c r="G170" s="281" t="s">
        <v>381</v>
      </c>
      <c r="H170" s="282">
        <v>2</v>
      </c>
      <c r="I170" s="283"/>
      <c r="J170" s="284">
        <f>ROUND(I170*H170,2)</f>
        <v>0</v>
      </c>
      <c r="K170" s="280" t="s">
        <v>215</v>
      </c>
      <c r="L170" s="285"/>
      <c r="M170" s="286" t="s">
        <v>35</v>
      </c>
      <c r="N170" s="287" t="s">
        <v>51</v>
      </c>
      <c r="O170" s="87"/>
      <c r="P170" s="225">
        <f>O170*H170</f>
        <v>0</v>
      </c>
      <c r="Q170" s="225">
        <v>0.00023000000000000001</v>
      </c>
      <c r="R170" s="225">
        <f>Q170*H170</f>
        <v>0.00046000000000000001</v>
      </c>
      <c r="S170" s="225">
        <v>0</v>
      </c>
      <c r="T170" s="226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7" t="s">
        <v>527</v>
      </c>
      <c r="AT170" s="227" t="s">
        <v>391</v>
      </c>
      <c r="AU170" s="227" t="s">
        <v>90</v>
      </c>
      <c r="AY170" s="19" t="s">
        <v>208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88</v>
      </c>
      <c r="BK170" s="228">
        <f>ROUND(I170*H170,2)</f>
        <v>0</v>
      </c>
      <c r="BL170" s="19" t="s">
        <v>408</v>
      </c>
      <c r="BM170" s="227" t="s">
        <v>2757</v>
      </c>
    </row>
    <row r="171" s="2" customFormat="1" ht="24.15" customHeight="1">
      <c r="A171" s="41"/>
      <c r="B171" s="42"/>
      <c r="C171" s="216" t="s">
        <v>564</v>
      </c>
      <c r="D171" s="216" t="s">
        <v>211</v>
      </c>
      <c r="E171" s="217" t="s">
        <v>2462</v>
      </c>
      <c r="F171" s="218" t="s">
        <v>2463</v>
      </c>
      <c r="G171" s="219" t="s">
        <v>381</v>
      </c>
      <c r="H171" s="220">
        <v>3</v>
      </c>
      <c r="I171" s="221"/>
      <c r="J171" s="222">
        <f>ROUND(I171*H171,2)</f>
        <v>0</v>
      </c>
      <c r="K171" s="218" t="s">
        <v>215</v>
      </c>
      <c r="L171" s="47"/>
      <c r="M171" s="223" t="s">
        <v>35</v>
      </c>
      <c r="N171" s="224" t="s">
        <v>51</v>
      </c>
      <c r="O171" s="87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7" t="s">
        <v>408</v>
      </c>
      <c r="AT171" s="227" t="s">
        <v>211</v>
      </c>
      <c r="AU171" s="227" t="s">
        <v>90</v>
      </c>
      <c r="AY171" s="19" t="s">
        <v>208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9" t="s">
        <v>88</v>
      </c>
      <c r="BK171" s="228">
        <f>ROUND(I171*H171,2)</f>
        <v>0</v>
      </c>
      <c r="BL171" s="19" t="s">
        <v>408</v>
      </c>
      <c r="BM171" s="227" t="s">
        <v>2758</v>
      </c>
    </row>
    <row r="172" s="2" customFormat="1">
      <c r="A172" s="41"/>
      <c r="B172" s="42"/>
      <c r="C172" s="43"/>
      <c r="D172" s="229" t="s">
        <v>218</v>
      </c>
      <c r="E172" s="43"/>
      <c r="F172" s="230" t="s">
        <v>2465</v>
      </c>
      <c r="G172" s="43"/>
      <c r="H172" s="43"/>
      <c r="I172" s="231"/>
      <c r="J172" s="43"/>
      <c r="K172" s="43"/>
      <c r="L172" s="47"/>
      <c r="M172" s="232"/>
      <c r="N172" s="233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218</v>
      </c>
      <c r="AU172" s="19" t="s">
        <v>90</v>
      </c>
    </row>
    <row r="173" s="2" customFormat="1" ht="16.5" customHeight="1">
      <c r="A173" s="41"/>
      <c r="B173" s="42"/>
      <c r="C173" s="278" t="s">
        <v>570</v>
      </c>
      <c r="D173" s="278" t="s">
        <v>391</v>
      </c>
      <c r="E173" s="279" t="s">
        <v>2466</v>
      </c>
      <c r="F173" s="280" t="s">
        <v>2467</v>
      </c>
      <c r="G173" s="281" t="s">
        <v>381</v>
      </c>
      <c r="H173" s="282">
        <v>3</v>
      </c>
      <c r="I173" s="283"/>
      <c r="J173" s="284">
        <f>ROUND(I173*H173,2)</f>
        <v>0</v>
      </c>
      <c r="K173" s="280" t="s">
        <v>2392</v>
      </c>
      <c r="L173" s="285"/>
      <c r="M173" s="286" t="s">
        <v>35</v>
      </c>
      <c r="N173" s="287" t="s">
        <v>51</v>
      </c>
      <c r="O173" s="87"/>
      <c r="P173" s="225">
        <f>O173*H173</f>
        <v>0</v>
      </c>
      <c r="Q173" s="225">
        <v>0.00033</v>
      </c>
      <c r="R173" s="225">
        <f>Q173*H173</f>
        <v>0.00098999999999999999</v>
      </c>
      <c r="S173" s="225">
        <v>0</v>
      </c>
      <c r="T173" s="226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7" t="s">
        <v>527</v>
      </c>
      <c r="AT173" s="227" t="s">
        <v>391</v>
      </c>
      <c r="AU173" s="227" t="s">
        <v>90</v>
      </c>
      <c r="AY173" s="19" t="s">
        <v>208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88</v>
      </c>
      <c r="BK173" s="228">
        <f>ROUND(I173*H173,2)</f>
        <v>0</v>
      </c>
      <c r="BL173" s="19" t="s">
        <v>408</v>
      </c>
      <c r="BM173" s="227" t="s">
        <v>2759</v>
      </c>
    </row>
    <row r="174" s="2" customFormat="1" ht="24.15" customHeight="1">
      <c r="A174" s="41"/>
      <c r="B174" s="42"/>
      <c r="C174" s="216" t="s">
        <v>575</v>
      </c>
      <c r="D174" s="216" t="s">
        <v>211</v>
      </c>
      <c r="E174" s="217" t="s">
        <v>2469</v>
      </c>
      <c r="F174" s="218" t="s">
        <v>2470</v>
      </c>
      <c r="G174" s="219" t="s">
        <v>381</v>
      </c>
      <c r="H174" s="220">
        <v>12</v>
      </c>
      <c r="I174" s="221"/>
      <c r="J174" s="222">
        <f>ROUND(I174*H174,2)</f>
        <v>0</v>
      </c>
      <c r="K174" s="218" t="s">
        <v>215</v>
      </c>
      <c r="L174" s="47"/>
      <c r="M174" s="223" t="s">
        <v>35</v>
      </c>
      <c r="N174" s="224" t="s">
        <v>51</v>
      </c>
      <c r="O174" s="87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7" t="s">
        <v>408</v>
      </c>
      <c r="AT174" s="227" t="s">
        <v>211</v>
      </c>
      <c r="AU174" s="227" t="s">
        <v>90</v>
      </c>
      <c r="AY174" s="19" t="s">
        <v>208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88</v>
      </c>
      <c r="BK174" s="228">
        <f>ROUND(I174*H174,2)</f>
        <v>0</v>
      </c>
      <c r="BL174" s="19" t="s">
        <v>408</v>
      </c>
      <c r="BM174" s="227" t="s">
        <v>2760</v>
      </c>
    </row>
    <row r="175" s="2" customFormat="1">
      <c r="A175" s="41"/>
      <c r="B175" s="42"/>
      <c r="C175" s="43"/>
      <c r="D175" s="229" t="s">
        <v>218</v>
      </c>
      <c r="E175" s="43"/>
      <c r="F175" s="230" t="s">
        <v>2472</v>
      </c>
      <c r="G175" s="43"/>
      <c r="H175" s="43"/>
      <c r="I175" s="231"/>
      <c r="J175" s="43"/>
      <c r="K175" s="43"/>
      <c r="L175" s="47"/>
      <c r="M175" s="232"/>
      <c r="N175" s="233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19" t="s">
        <v>218</v>
      </c>
      <c r="AU175" s="19" t="s">
        <v>90</v>
      </c>
    </row>
    <row r="176" s="2" customFormat="1" ht="16.5" customHeight="1">
      <c r="A176" s="41"/>
      <c r="B176" s="42"/>
      <c r="C176" s="278" t="s">
        <v>581</v>
      </c>
      <c r="D176" s="278" t="s">
        <v>391</v>
      </c>
      <c r="E176" s="279" t="s">
        <v>2473</v>
      </c>
      <c r="F176" s="280" t="s">
        <v>2474</v>
      </c>
      <c r="G176" s="281" t="s">
        <v>381</v>
      </c>
      <c r="H176" s="282">
        <v>12</v>
      </c>
      <c r="I176" s="283"/>
      <c r="J176" s="284">
        <f>ROUND(I176*H176,2)</f>
        <v>0</v>
      </c>
      <c r="K176" s="280" t="s">
        <v>2392</v>
      </c>
      <c r="L176" s="285"/>
      <c r="M176" s="286" t="s">
        <v>35</v>
      </c>
      <c r="N176" s="287" t="s">
        <v>51</v>
      </c>
      <c r="O176" s="87"/>
      <c r="P176" s="225">
        <f>O176*H176</f>
        <v>0</v>
      </c>
      <c r="Q176" s="225">
        <v>3.0000000000000001E-05</v>
      </c>
      <c r="R176" s="225">
        <f>Q176*H176</f>
        <v>0.00036000000000000002</v>
      </c>
      <c r="S176" s="225">
        <v>0</v>
      </c>
      <c r="T176" s="226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7" t="s">
        <v>527</v>
      </c>
      <c r="AT176" s="227" t="s">
        <v>391</v>
      </c>
      <c r="AU176" s="227" t="s">
        <v>90</v>
      </c>
      <c r="AY176" s="19" t="s">
        <v>208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88</v>
      </c>
      <c r="BK176" s="228">
        <f>ROUND(I176*H176,2)</f>
        <v>0</v>
      </c>
      <c r="BL176" s="19" t="s">
        <v>408</v>
      </c>
      <c r="BM176" s="227" t="s">
        <v>2761</v>
      </c>
    </row>
    <row r="177" s="2" customFormat="1" ht="24.15" customHeight="1">
      <c r="A177" s="41"/>
      <c r="B177" s="42"/>
      <c r="C177" s="216" t="s">
        <v>588</v>
      </c>
      <c r="D177" s="216" t="s">
        <v>211</v>
      </c>
      <c r="E177" s="217" t="s">
        <v>2476</v>
      </c>
      <c r="F177" s="218" t="s">
        <v>2477</v>
      </c>
      <c r="G177" s="219" t="s">
        <v>490</v>
      </c>
      <c r="H177" s="220">
        <v>60</v>
      </c>
      <c r="I177" s="221"/>
      <c r="J177" s="222">
        <f>ROUND(I177*H177,2)</f>
        <v>0</v>
      </c>
      <c r="K177" s="218" t="s">
        <v>215</v>
      </c>
      <c r="L177" s="47"/>
      <c r="M177" s="223" t="s">
        <v>35</v>
      </c>
      <c r="N177" s="224" t="s">
        <v>51</v>
      </c>
      <c r="O177" s="87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7" t="s">
        <v>408</v>
      </c>
      <c r="AT177" s="227" t="s">
        <v>211</v>
      </c>
      <c r="AU177" s="227" t="s">
        <v>90</v>
      </c>
      <c r="AY177" s="19" t="s">
        <v>208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88</v>
      </c>
      <c r="BK177" s="228">
        <f>ROUND(I177*H177,2)</f>
        <v>0</v>
      </c>
      <c r="BL177" s="19" t="s">
        <v>408</v>
      </c>
      <c r="BM177" s="227" t="s">
        <v>2762</v>
      </c>
    </row>
    <row r="178" s="2" customFormat="1">
      <c r="A178" s="41"/>
      <c r="B178" s="42"/>
      <c r="C178" s="43"/>
      <c r="D178" s="229" t="s">
        <v>218</v>
      </c>
      <c r="E178" s="43"/>
      <c r="F178" s="230" t="s">
        <v>2479</v>
      </c>
      <c r="G178" s="43"/>
      <c r="H178" s="43"/>
      <c r="I178" s="231"/>
      <c r="J178" s="43"/>
      <c r="K178" s="43"/>
      <c r="L178" s="47"/>
      <c r="M178" s="232"/>
      <c r="N178" s="233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9" t="s">
        <v>218</v>
      </c>
      <c r="AU178" s="19" t="s">
        <v>90</v>
      </c>
    </row>
    <row r="179" s="14" customFormat="1">
      <c r="A179" s="14"/>
      <c r="B179" s="245"/>
      <c r="C179" s="246"/>
      <c r="D179" s="236" t="s">
        <v>226</v>
      </c>
      <c r="E179" s="247" t="s">
        <v>35</v>
      </c>
      <c r="F179" s="248" t="s">
        <v>2480</v>
      </c>
      <c r="G179" s="246"/>
      <c r="H179" s="249">
        <v>60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226</v>
      </c>
      <c r="AU179" s="255" t="s">
        <v>90</v>
      </c>
      <c r="AV179" s="14" t="s">
        <v>90</v>
      </c>
      <c r="AW179" s="14" t="s">
        <v>41</v>
      </c>
      <c r="AX179" s="14" t="s">
        <v>88</v>
      </c>
      <c r="AY179" s="255" t="s">
        <v>208</v>
      </c>
    </row>
    <row r="180" s="2" customFormat="1" ht="16.5" customHeight="1">
      <c r="A180" s="41"/>
      <c r="B180" s="42"/>
      <c r="C180" s="278" t="s">
        <v>597</v>
      </c>
      <c r="D180" s="278" t="s">
        <v>391</v>
      </c>
      <c r="E180" s="279" t="s">
        <v>2481</v>
      </c>
      <c r="F180" s="280" t="s">
        <v>2482</v>
      </c>
      <c r="G180" s="281" t="s">
        <v>490</v>
      </c>
      <c r="H180" s="282">
        <v>30</v>
      </c>
      <c r="I180" s="283"/>
      <c r="J180" s="284">
        <f>ROUND(I180*H180,2)</f>
        <v>0</v>
      </c>
      <c r="K180" s="280" t="s">
        <v>215</v>
      </c>
      <c r="L180" s="285"/>
      <c r="M180" s="286" t="s">
        <v>35</v>
      </c>
      <c r="N180" s="287" t="s">
        <v>51</v>
      </c>
      <c r="O180" s="87"/>
      <c r="P180" s="225">
        <f>O180*H180</f>
        <v>0</v>
      </c>
      <c r="Q180" s="225">
        <v>5.0000000000000002E-05</v>
      </c>
      <c r="R180" s="225">
        <f>Q180*H180</f>
        <v>0.0015</v>
      </c>
      <c r="S180" s="225">
        <v>0</v>
      </c>
      <c r="T180" s="226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7" t="s">
        <v>527</v>
      </c>
      <c r="AT180" s="227" t="s">
        <v>391</v>
      </c>
      <c r="AU180" s="227" t="s">
        <v>90</v>
      </c>
      <c r="AY180" s="19" t="s">
        <v>208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9" t="s">
        <v>88</v>
      </c>
      <c r="BK180" s="228">
        <f>ROUND(I180*H180,2)</f>
        <v>0</v>
      </c>
      <c r="BL180" s="19" t="s">
        <v>408</v>
      </c>
      <c r="BM180" s="227" t="s">
        <v>2763</v>
      </c>
    </row>
    <row r="181" s="2" customFormat="1">
      <c r="A181" s="41"/>
      <c r="B181" s="42"/>
      <c r="C181" s="43"/>
      <c r="D181" s="236" t="s">
        <v>395</v>
      </c>
      <c r="E181" s="43"/>
      <c r="F181" s="288" t="s">
        <v>2484</v>
      </c>
      <c r="G181" s="43"/>
      <c r="H181" s="43"/>
      <c r="I181" s="231"/>
      <c r="J181" s="43"/>
      <c r="K181" s="43"/>
      <c r="L181" s="47"/>
      <c r="M181" s="232"/>
      <c r="N181" s="233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9" t="s">
        <v>395</v>
      </c>
      <c r="AU181" s="19" t="s">
        <v>90</v>
      </c>
    </row>
    <row r="182" s="14" customFormat="1">
      <c r="A182" s="14"/>
      <c r="B182" s="245"/>
      <c r="C182" s="246"/>
      <c r="D182" s="236" t="s">
        <v>226</v>
      </c>
      <c r="E182" s="247" t="s">
        <v>35</v>
      </c>
      <c r="F182" s="248" t="s">
        <v>2485</v>
      </c>
      <c r="G182" s="246"/>
      <c r="H182" s="249">
        <v>30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226</v>
      </c>
      <c r="AU182" s="255" t="s">
        <v>90</v>
      </c>
      <c r="AV182" s="14" t="s">
        <v>90</v>
      </c>
      <c r="AW182" s="14" t="s">
        <v>41</v>
      </c>
      <c r="AX182" s="14" t="s">
        <v>88</v>
      </c>
      <c r="AY182" s="255" t="s">
        <v>208</v>
      </c>
    </row>
    <row r="183" s="2" customFormat="1" ht="16.5" customHeight="1">
      <c r="A183" s="41"/>
      <c r="B183" s="42"/>
      <c r="C183" s="278" t="s">
        <v>604</v>
      </c>
      <c r="D183" s="278" t="s">
        <v>391</v>
      </c>
      <c r="E183" s="279" t="s">
        <v>2486</v>
      </c>
      <c r="F183" s="280" t="s">
        <v>2487</v>
      </c>
      <c r="G183" s="281" t="s">
        <v>490</v>
      </c>
      <c r="H183" s="282">
        <v>30</v>
      </c>
      <c r="I183" s="283"/>
      <c r="J183" s="284">
        <f>ROUND(I183*H183,2)</f>
        <v>0</v>
      </c>
      <c r="K183" s="280" t="s">
        <v>215</v>
      </c>
      <c r="L183" s="285"/>
      <c r="M183" s="286" t="s">
        <v>35</v>
      </c>
      <c r="N183" s="287" t="s">
        <v>51</v>
      </c>
      <c r="O183" s="87"/>
      <c r="P183" s="225">
        <f>O183*H183</f>
        <v>0</v>
      </c>
      <c r="Q183" s="225">
        <v>6.9999999999999994E-05</v>
      </c>
      <c r="R183" s="225">
        <f>Q183*H183</f>
        <v>0.0020999999999999999</v>
      </c>
      <c r="S183" s="225">
        <v>0</v>
      </c>
      <c r="T183" s="226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7" t="s">
        <v>527</v>
      </c>
      <c r="AT183" s="227" t="s">
        <v>391</v>
      </c>
      <c r="AU183" s="227" t="s">
        <v>90</v>
      </c>
      <c r="AY183" s="19" t="s">
        <v>208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9" t="s">
        <v>88</v>
      </c>
      <c r="BK183" s="228">
        <f>ROUND(I183*H183,2)</f>
        <v>0</v>
      </c>
      <c r="BL183" s="19" t="s">
        <v>408</v>
      </c>
      <c r="BM183" s="227" t="s">
        <v>2764</v>
      </c>
    </row>
    <row r="184" s="2" customFormat="1">
      <c r="A184" s="41"/>
      <c r="B184" s="42"/>
      <c r="C184" s="43"/>
      <c r="D184" s="236" t="s">
        <v>395</v>
      </c>
      <c r="E184" s="43"/>
      <c r="F184" s="288" t="s">
        <v>2489</v>
      </c>
      <c r="G184" s="43"/>
      <c r="H184" s="43"/>
      <c r="I184" s="231"/>
      <c r="J184" s="43"/>
      <c r="K184" s="43"/>
      <c r="L184" s="47"/>
      <c r="M184" s="232"/>
      <c r="N184" s="233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9" t="s">
        <v>395</v>
      </c>
      <c r="AU184" s="19" t="s">
        <v>90</v>
      </c>
    </row>
    <row r="185" s="14" customFormat="1">
      <c r="A185" s="14"/>
      <c r="B185" s="245"/>
      <c r="C185" s="246"/>
      <c r="D185" s="236" t="s">
        <v>226</v>
      </c>
      <c r="E185" s="247" t="s">
        <v>35</v>
      </c>
      <c r="F185" s="248" t="s">
        <v>2490</v>
      </c>
      <c r="G185" s="246"/>
      <c r="H185" s="249">
        <v>30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226</v>
      </c>
      <c r="AU185" s="255" t="s">
        <v>90</v>
      </c>
      <c r="AV185" s="14" t="s">
        <v>90</v>
      </c>
      <c r="AW185" s="14" t="s">
        <v>41</v>
      </c>
      <c r="AX185" s="14" t="s">
        <v>88</v>
      </c>
      <c r="AY185" s="255" t="s">
        <v>208</v>
      </c>
    </row>
    <row r="186" s="2" customFormat="1" ht="24.15" customHeight="1">
      <c r="A186" s="41"/>
      <c r="B186" s="42"/>
      <c r="C186" s="216" t="s">
        <v>612</v>
      </c>
      <c r="D186" s="216" t="s">
        <v>211</v>
      </c>
      <c r="E186" s="217" t="s">
        <v>2491</v>
      </c>
      <c r="F186" s="218" t="s">
        <v>2492</v>
      </c>
      <c r="G186" s="219" t="s">
        <v>490</v>
      </c>
      <c r="H186" s="220">
        <v>30</v>
      </c>
      <c r="I186" s="221"/>
      <c r="J186" s="222">
        <f>ROUND(I186*H186,2)</f>
        <v>0</v>
      </c>
      <c r="K186" s="218" t="s">
        <v>215</v>
      </c>
      <c r="L186" s="47"/>
      <c r="M186" s="223" t="s">
        <v>35</v>
      </c>
      <c r="N186" s="224" t="s">
        <v>51</v>
      </c>
      <c r="O186" s="87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7" t="s">
        <v>408</v>
      </c>
      <c r="AT186" s="227" t="s">
        <v>211</v>
      </c>
      <c r="AU186" s="227" t="s">
        <v>90</v>
      </c>
      <c r="AY186" s="19" t="s">
        <v>208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9" t="s">
        <v>88</v>
      </c>
      <c r="BK186" s="228">
        <f>ROUND(I186*H186,2)</f>
        <v>0</v>
      </c>
      <c r="BL186" s="19" t="s">
        <v>408</v>
      </c>
      <c r="BM186" s="227" t="s">
        <v>2765</v>
      </c>
    </row>
    <row r="187" s="2" customFormat="1">
      <c r="A187" s="41"/>
      <c r="B187" s="42"/>
      <c r="C187" s="43"/>
      <c r="D187" s="229" t="s">
        <v>218</v>
      </c>
      <c r="E187" s="43"/>
      <c r="F187" s="230" t="s">
        <v>2494</v>
      </c>
      <c r="G187" s="43"/>
      <c r="H187" s="43"/>
      <c r="I187" s="231"/>
      <c r="J187" s="43"/>
      <c r="K187" s="43"/>
      <c r="L187" s="47"/>
      <c r="M187" s="232"/>
      <c r="N187" s="233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218</v>
      </c>
      <c r="AU187" s="19" t="s">
        <v>90</v>
      </c>
    </row>
    <row r="188" s="2" customFormat="1" ht="16.5" customHeight="1">
      <c r="A188" s="41"/>
      <c r="B188" s="42"/>
      <c r="C188" s="278" t="s">
        <v>649</v>
      </c>
      <c r="D188" s="278" t="s">
        <v>391</v>
      </c>
      <c r="E188" s="279" t="s">
        <v>2495</v>
      </c>
      <c r="F188" s="280" t="s">
        <v>2496</v>
      </c>
      <c r="G188" s="281" t="s">
        <v>490</v>
      </c>
      <c r="H188" s="282">
        <v>30</v>
      </c>
      <c r="I188" s="283"/>
      <c r="J188" s="284">
        <f>ROUND(I188*H188,2)</f>
        <v>0</v>
      </c>
      <c r="K188" s="280" t="s">
        <v>215</v>
      </c>
      <c r="L188" s="285"/>
      <c r="M188" s="286" t="s">
        <v>35</v>
      </c>
      <c r="N188" s="287" t="s">
        <v>51</v>
      </c>
      <c r="O188" s="87"/>
      <c r="P188" s="225">
        <f>O188*H188</f>
        <v>0</v>
      </c>
      <c r="Q188" s="225">
        <v>0.00010000000000000001</v>
      </c>
      <c r="R188" s="225">
        <f>Q188*H188</f>
        <v>0.0030000000000000001</v>
      </c>
      <c r="S188" s="225">
        <v>0</v>
      </c>
      <c r="T188" s="226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7" t="s">
        <v>527</v>
      </c>
      <c r="AT188" s="227" t="s">
        <v>391</v>
      </c>
      <c r="AU188" s="227" t="s">
        <v>90</v>
      </c>
      <c r="AY188" s="19" t="s">
        <v>208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9" t="s">
        <v>88</v>
      </c>
      <c r="BK188" s="228">
        <f>ROUND(I188*H188,2)</f>
        <v>0</v>
      </c>
      <c r="BL188" s="19" t="s">
        <v>408</v>
      </c>
      <c r="BM188" s="227" t="s">
        <v>2766</v>
      </c>
    </row>
    <row r="189" s="2" customFormat="1">
      <c r="A189" s="41"/>
      <c r="B189" s="42"/>
      <c r="C189" s="43"/>
      <c r="D189" s="236" t="s">
        <v>395</v>
      </c>
      <c r="E189" s="43"/>
      <c r="F189" s="288" t="s">
        <v>2498</v>
      </c>
      <c r="G189" s="43"/>
      <c r="H189" s="43"/>
      <c r="I189" s="231"/>
      <c r="J189" s="43"/>
      <c r="K189" s="43"/>
      <c r="L189" s="47"/>
      <c r="M189" s="232"/>
      <c r="N189" s="233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395</v>
      </c>
      <c r="AU189" s="19" t="s">
        <v>90</v>
      </c>
    </row>
    <row r="190" s="2" customFormat="1" ht="24.15" customHeight="1">
      <c r="A190" s="41"/>
      <c r="B190" s="42"/>
      <c r="C190" s="216" t="s">
        <v>654</v>
      </c>
      <c r="D190" s="216" t="s">
        <v>211</v>
      </c>
      <c r="E190" s="217" t="s">
        <v>2499</v>
      </c>
      <c r="F190" s="218" t="s">
        <v>2500</v>
      </c>
      <c r="G190" s="219" t="s">
        <v>490</v>
      </c>
      <c r="H190" s="220">
        <v>130</v>
      </c>
      <c r="I190" s="221"/>
      <c r="J190" s="222">
        <f>ROUND(I190*H190,2)</f>
        <v>0</v>
      </c>
      <c r="K190" s="218" t="s">
        <v>215</v>
      </c>
      <c r="L190" s="47"/>
      <c r="M190" s="223" t="s">
        <v>35</v>
      </c>
      <c r="N190" s="224" t="s">
        <v>51</v>
      </c>
      <c r="O190" s="87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7" t="s">
        <v>408</v>
      </c>
      <c r="AT190" s="227" t="s">
        <v>211</v>
      </c>
      <c r="AU190" s="227" t="s">
        <v>90</v>
      </c>
      <c r="AY190" s="19" t="s">
        <v>208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9" t="s">
        <v>88</v>
      </c>
      <c r="BK190" s="228">
        <f>ROUND(I190*H190,2)</f>
        <v>0</v>
      </c>
      <c r="BL190" s="19" t="s">
        <v>408</v>
      </c>
      <c r="BM190" s="227" t="s">
        <v>2767</v>
      </c>
    </row>
    <row r="191" s="2" customFormat="1">
      <c r="A191" s="41"/>
      <c r="B191" s="42"/>
      <c r="C191" s="43"/>
      <c r="D191" s="229" t="s">
        <v>218</v>
      </c>
      <c r="E191" s="43"/>
      <c r="F191" s="230" t="s">
        <v>2502</v>
      </c>
      <c r="G191" s="43"/>
      <c r="H191" s="43"/>
      <c r="I191" s="231"/>
      <c r="J191" s="43"/>
      <c r="K191" s="43"/>
      <c r="L191" s="47"/>
      <c r="M191" s="232"/>
      <c r="N191" s="233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9" t="s">
        <v>218</v>
      </c>
      <c r="AU191" s="19" t="s">
        <v>90</v>
      </c>
    </row>
    <row r="192" s="14" customFormat="1">
      <c r="A192" s="14"/>
      <c r="B192" s="245"/>
      <c r="C192" s="246"/>
      <c r="D192" s="236" t="s">
        <v>226</v>
      </c>
      <c r="E192" s="247" t="s">
        <v>35</v>
      </c>
      <c r="F192" s="248" t="s">
        <v>2768</v>
      </c>
      <c r="G192" s="246"/>
      <c r="H192" s="249">
        <v>130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226</v>
      </c>
      <c r="AU192" s="255" t="s">
        <v>90</v>
      </c>
      <c r="AV192" s="14" t="s">
        <v>90</v>
      </c>
      <c r="AW192" s="14" t="s">
        <v>41</v>
      </c>
      <c r="AX192" s="14" t="s">
        <v>88</v>
      </c>
      <c r="AY192" s="255" t="s">
        <v>208</v>
      </c>
    </row>
    <row r="193" s="2" customFormat="1" ht="16.5" customHeight="1">
      <c r="A193" s="41"/>
      <c r="B193" s="42"/>
      <c r="C193" s="278" t="s">
        <v>659</v>
      </c>
      <c r="D193" s="278" t="s">
        <v>391</v>
      </c>
      <c r="E193" s="279" t="s">
        <v>2504</v>
      </c>
      <c r="F193" s="280" t="s">
        <v>2505</v>
      </c>
      <c r="G193" s="281" t="s">
        <v>490</v>
      </c>
      <c r="H193" s="282">
        <v>130</v>
      </c>
      <c r="I193" s="283"/>
      <c r="J193" s="284">
        <f>ROUND(I193*H193,2)</f>
        <v>0</v>
      </c>
      <c r="K193" s="280" t="s">
        <v>215</v>
      </c>
      <c r="L193" s="285"/>
      <c r="M193" s="286" t="s">
        <v>35</v>
      </c>
      <c r="N193" s="287" t="s">
        <v>51</v>
      </c>
      <c r="O193" s="87"/>
      <c r="P193" s="225">
        <f>O193*H193</f>
        <v>0</v>
      </c>
      <c r="Q193" s="225">
        <v>0.00012</v>
      </c>
      <c r="R193" s="225">
        <f>Q193*H193</f>
        <v>0.015600000000000001</v>
      </c>
      <c r="S193" s="225">
        <v>0</v>
      </c>
      <c r="T193" s="226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7" t="s">
        <v>527</v>
      </c>
      <c r="AT193" s="227" t="s">
        <v>391</v>
      </c>
      <c r="AU193" s="227" t="s">
        <v>90</v>
      </c>
      <c r="AY193" s="19" t="s">
        <v>208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9" t="s">
        <v>88</v>
      </c>
      <c r="BK193" s="228">
        <f>ROUND(I193*H193,2)</f>
        <v>0</v>
      </c>
      <c r="BL193" s="19" t="s">
        <v>408</v>
      </c>
      <c r="BM193" s="227" t="s">
        <v>2769</v>
      </c>
    </row>
    <row r="194" s="2" customFormat="1">
      <c r="A194" s="41"/>
      <c r="B194" s="42"/>
      <c r="C194" s="43"/>
      <c r="D194" s="236" t="s">
        <v>395</v>
      </c>
      <c r="E194" s="43"/>
      <c r="F194" s="288" t="s">
        <v>2507</v>
      </c>
      <c r="G194" s="43"/>
      <c r="H194" s="43"/>
      <c r="I194" s="231"/>
      <c r="J194" s="43"/>
      <c r="K194" s="43"/>
      <c r="L194" s="47"/>
      <c r="M194" s="232"/>
      <c r="N194" s="233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9" t="s">
        <v>395</v>
      </c>
      <c r="AU194" s="19" t="s">
        <v>90</v>
      </c>
    </row>
    <row r="195" s="14" customFormat="1">
      <c r="A195" s="14"/>
      <c r="B195" s="245"/>
      <c r="C195" s="246"/>
      <c r="D195" s="236" t="s">
        <v>226</v>
      </c>
      <c r="E195" s="247" t="s">
        <v>35</v>
      </c>
      <c r="F195" s="248" t="s">
        <v>2770</v>
      </c>
      <c r="G195" s="246"/>
      <c r="H195" s="249">
        <v>130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226</v>
      </c>
      <c r="AU195" s="255" t="s">
        <v>90</v>
      </c>
      <c r="AV195" s="14" t="s">
        <v>90</v>
      </c>
      <c r="AW195" s="14" t="s">
        <v>41</v>
      </c>
      <c r="AX195" s="14" t="s">
        <v>88</v>
      </c>
      <c r="AY195" s="255" t="s">
        <v>208</v>
      </c>
    </row>
    <row r="196" s="2" customFormat="1" ht="24.15" customHeight="1">
      <c r="A196" s="41"/>
      <c r="B196" s="42"/>
      <c r="C196" s="216" t="s">
        <v>664</v>
      </c>
      <c r="D196" s="216" t="s">
        <v>211</v>
      </c>
      <c r="E196" s="217" t="s">
        <v>2509</v>
      </c>
      <c r="F196" s="218" t="s">
        <v>2510</v>
      </c>
      <c r="G196" s="219" t="s">
        <v>490</v>
      </c>
      <c r="H196" s="220">
        <v>30</v>
      </c>
      <c r="I196" s="221"/>
      <c r="J196" s="222">
        <f>ROUND(I196*H196,2)</f>
        <v>0</v>
      </c>
      <c r="K196" s="218" t="s">
        <v>215</v>
      </c>
      <c r="L196" s="47"/>
      <c r="M196" s="223" t="s">
        <v>35</v>
      </c>
      <c r="N196" s="224" t="s">
        <v>51</v>
      </c>
      <c r="O196" s="87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7" t="s">
        <v>408</v>
      </c>
      <c r="AT196" s="227" t="s">
        <v>211</v>
      </c>
      <c r="AU196" s="227" t="s">
        <v>90</v>
      </c>
      <c r="AY196" s="19" t="s">
        <v>208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9" t="s">
        <v>88</v>
      </c>
      <c r="BK196" s="228">
        <f>ROUND(I196*H196,2)</f>
        <v>0</v>
      </c>
      <c r="BL196" s="19" t="s">
        <v>408</v>
      </c>
      <c r="BM196" s="227" t="s">
        <v>2771</v>
      </c>
    </row>
    <row r="197" s="2" customFormat="1">
      <c r="A197" s="41"/>
      <c r="B197" s="42"/>
      <c r="C197" s="43"/>
      <c r="D197" s="229" t="s">
        <v>218</v>
      </c>
      <c r="E197" s="43"/>
      <c r="F197" s="230" t="s">
        <v>2512</v>
      </c>
      <c r="G197" s="43"/>
      <c r="H197" s="43"/>
      <c r="I197" s="231"/>
      <c r="J197" s="43"/>
      <c r="K197" s="43"/>
      <c r="L197" s="47"/>
      <c r="M197" s="232"/>
      <c r="N197" s="233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19" t="s">
        <v>218</v>
      </c>
      <c r="AU197" s="19" t="s">
        <v>90</v>
      </c>
    </row>
    <row r="198" s="14" customFormat="1">
      <c r="A198" s="14"/>
      <c r="B198" s="245"/>
      <c r="C198" s="246"/>
      <c r="D198" s="236" t="s">
        <v>226</v>
      </c>
      <c r="E198" s="247" t="s">
        <v>35</v>
      </c>
      <c r="F198" s="248" t="s">
        <v>2513</v>
      </c>
      <c r="G198" s="246"/>
      <c r="H198" s="249">
        <v>30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226</v>
      </c>
      <c r="AU198" s="255" t="s">
        <v>90</v>
      </c>
      <c r="AV198" s="14" t="s">
        <v>90</v>
      </c>
      <c r="AW198" s="14" t="s">
        <v>41</v>
      </c>
      <c r="AX198" s="14" t="s">
        <v>88</v>
      </c>
      <c r="AY198" s="255" t="s">
        <v>208</v>
      </c>
    </row>
    <row r="199" s="2" customFormat="1" ht="16.5" customHeight="1">
      <c r="A199" s="41"/>
      <c r="B199" s="42"/>
      <c r="C199" s="278" t="s">
        <v>669</v>
      </c>
      <c r="D199" s="278" t="s">
        <v>391</v>
      </c>
      <c r="E199" s="279" t="s">
        <v>2514</v>
      </c>
      <c r="F199" s="280" t="s">
        <v>2515</v>
      </c>
      <c r="G199" s="281" t="s">
        <v>490</v>
      </c>
      <c r="H199" s="282">
        <v>30</v>
      </c>
      <c r="I199" s="283"/>
      <c r="J199" s="284">
        <f>ROUND(I199*H199,2)</f>
        <v>0</v>
      </c>
      <c r="K199" s="280" t="s">
        <v>215</v>
      </c>
      <c r="L199" s="285"/>
      <c r="M199" s="286" t="s">
        <v>35</v>
      </c>
      <c r="N199" s="287" t="s">
        <v>51</v>
      </c>
      <c r="O199" s="87"/>
      <c r="P199" s="225">
        <f>O199*H199</f>
        <v>0</v>
      </c>
      <c r="Q199" s="225">
        <v>0.00016000000000000001</v>
      </c>
      <c r="R199" s="225">
        <f>Q199*H199</f>
        <v>0.0048000000000000004</v>
      </c>
      <c r="S199" s="225">
        <v>0</v>
      </c>
      <c r="T199" s="226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7" t="s">
        <v>527</v>
      </c>
      <c r="AT199" s="227" t="s">
        <v>391</v>
      </c>
      <c r="AU199" s="227" t="s">
        <v>90</v>
      </c>
      <c r="AY199" s="19" t="s">
        <v>208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9" t="s">
        <v>88</v>
      </c>
      <c r="BK199" s="228">
        <f>ROUND(I199*H199,2)</f>
        <v>0</v>
      </c>
      <c r="BL199" s="19" t="s">
        <v>408</v>
      </c>
      <c r="BM199" s="227" t="s">
        <v>2772</v>
      </c>
    </row>
    <row r="200" s="2" customFormat="1">
      <c r="A200" s="41"/>
      <c r="B200" s="42"/>
      <c r="C200" s="43"/>
      <c r="D200" s="236" t="s">
        <v>395</v>
      </c>
      <c r="E200" s="43"/>
      <c r="F200" s="288" t="s">
        <v>2517</v>
      </c>
      <c r="G200" s="43"/>
      <c r="H200" s="43"/>
      <c r="I200" s="231"/>
      <c r="J200" s="43"/>
      <c r="K200" s="43"/>
      <c r="L200" s="47"/>
      <c r="M200" s="232"/>
      <c r="N200" s="233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19" t="s">
        <v>395</v>
      </c>
      <c r="AU200" s="19" t="s">
        <v>90</v>
      </c>
    </row>
    <row r="201" s="14" customFormat="1">
      <c r="A201" s="14"/>
      <c r="B201" s="245"/>
      <c r="C201" s="246"/>
      <c r="D201" s="236" t="s">
        <v>226</v>
      </c>
      <c r="E201" s="247" t="s">
        <v>35</v>
      </c>
      <c r="F201" s="248" t="s">
        <v>2518</v>
      </c>
      <c r="G201" s="246"/>
      <c r="H201" s="249">
        <v>30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226</v>
      </c>
      <c r="AU201" s="255" t="s">
        <v>90</v>
      </c>
      <c r="AV201" s="14" t="s">
        <v>90</v>
      </c>
      <c r="AW201" s="14" t="s">
        <v>41</v>
      </c>
      <c r="AX201" s="14" t="s">
        <v>88</v>
      </c>
      <c r="AY201" s="255" t="s">
        <v>208</v>
      </c>
    </row>
    <row r="202" s="2" customFormat="1" ht="24.15" customHeight="1">
      <c r="A202" s="41"/>
      <c r="B202" s="42"/>
      <c r="C202" s="216" t="s">
        <v>676</v>
      </c>
      <c r="D202" s="216" t="s">
        <v>211</v>
      </c>
      <c r="E202" s="217" t="s">
        <v>2519</v>
      </c>
      <c r="F202" s="218" t="s">
        <v>2520</v>
      </c>
      <c r="G202" s="219" t="s">
        <v>490</v>
      </c>
      <c r="H202" s="220">
        <v>160</v>
      </c>
      <c r="I202" s="221"/>
      <c r="J202" s="222">
        <f>ROUND(I202*H202,2)</f>
        <v>0</v>
      </c>
      <c r="K202" s="218" t="s">
        <v>215</v>
      </c>
      <c r="L202" s="47"/>
      <c r="M202" s="223" t="s">
        <v>35</v>
      </c>
      <c r="N202" s="224" t="s">
        <v>51</v>
      </c>
      <c r="O202" s="87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7" t="s">
        <v>408</v>
      </c>
      <c r="AT202" s="227" t="s">
        <v>211</v>
      </c>
      <c r="AU202" s="227" t="s">
        <v>90</v>
      </c>
      <c r="AY202" s="19" t="s">
        <v>208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9" t="s">
        <v>88</v>
      </c>
      <c r="BK202" s="228">
        <f>ROUND(I202*H202,2)</f>
        <v>0</v>
      </c>
      <c r="BL202" s="19" t="s">
        <v>408</v>
      </c>
      <c r="BM202" s="227" t="s">
        <v>2773</v>
      </c>
    </row>
    <row r="203" s="2" customFormat="1">
      <c r="A203" s="41"/>
      <c r="B203" s="42"/>
      <c r="C203" s="43"/>
      <c r="D203" s="229" t="s">
        <v>218</v>
      </c>
      <c r="E203" s="43"/>
      <c r="F203" s="230" t="s">
        <v>2522</v>
      </c>
      <c r="G203" s="43"/>
      <c r="H203" s="43"/>
      <c r="I203" s="231"/>
      <c r="J203" s="43"/>
      <c r="K203" s="43"/>
      <c r="L203" s="47"/>
      <c r="M203" s="232"/>
      <c r="N203" s="233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218</v>
      </c>
      <c r="AU203" s="19" t="s">
        <v>90</v>
      </c>
    </row>
    <row r="204" s="14" customFormat="1">
      <c r="A204" s="14"/>
      <c r="B204" s="245"/>
      <c r="C204" s="246"/>
      <c r="D204" s="236" t="s">
        <v>226</v>
      </c>
      <c r="E204" s="247" t="s">
        <v>35</v>
      </c>
      <c r="F204" s="248" t="s">
        <v>2523</v>
      </c>
      <c r="G204" s="246"/>
      <c r="H204" s="249">
        <v>160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226</v>
      </c>
      <c r="AU204" s="255" t="s">
        <v>90</v>
      </c>
      <c r="AV204" s="14" t="s">
        <v>90</v>
      </c>
      <c r="AW204" s="14" t="s">
        <v>41</v>
      </c>
      <c r="AX204" s="14" t="s">
        <v>88</v>
      </c>
      <c r="AY204" s="255" t="s">
        <v>208</v>
      </c>
    </row>
    <row r="205" s="2" customFormat="1" ht="16.5" customHeight="1">
      <c r="A205" s="41"/>
      <c r="B205" s="42"/>
      <c r="C205" s="278" t="s">
        <v>684</v>
      </c>
      <c r="D205" s="278" t="s">
        <v>391</v>
      </c>
      <c r="E205" s="279" t="s">
        <v>2504</v>
      </c>
      <c r="F205" s="280" t="s">
        <v>2505</v>
      </c>
      <c r="G205" s="281" t="s">
        <v>490</v>
      </c>
      <c r="H205" s="282">
        <v>160</v>
      </c>
      <c r="I205" s="283"/>
      <c r="J205" s="284">
        <f>ROUND(I205*H205,2)</f>
        <v>0</v>
      </c>
      <c r="K205" s="280" t="s">
        <v>215</v>
      </c>
      <c r="L205" s="285"/>
      <c r="M205" s="286" t="s">
        <v>35</v>
      </c>
      <c r="N205" s="287" t="s">
        <v>51</v>
      </c>
      <c r="O205" s="87"/>
      <c r="P205" s="225">
        <f>O205*H205</f>
        <v>0</v>
      </c>
      <c r="Q205" s="225">
        <v>0.00012</v>
      </c>
      <c r="R205" s="225">
        <f>Q205*H205</f>
        <v>0.019200000000000002</v>
      </c>
      <c r="S205" s="225">
        <v>0</v>
      </c>
      <c r="T205" s="226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7" t="s">
        <v>527</v>
      </c>
      <c r="AT205" s="227" t="s">
        <v>391</v>
      </c>
      <c r="AU205" s="227" t="s">
        <v>90</v>
      </c>
      <c r="AY205" s="19" t="s">
        <v>208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9" t="s">
        <v>88</v>
      </c>
      <c r="BK205" s="228">
        <f>ROUND(I205*H205,2)</f>
        <v>0</v>
      </c>
      <c r="BL205" s="19" t="s">
        <v>408</v>
      </c>
      <c r="BM205" s="227" t="s">
        <v>2774</v>
      </c>
    </row>
    <row r="206" s="2" customFormat="1">
      <c r="A206" s="41"/>
      <c r="B206" s="42"/>
      <c r="C206" s="43"/>
      <c r="D206" s="236" t="s">
        <v>395</v>
      </c>
      <c r="E206" s="43"/>
      <c r="F206" s="288" t="s">
        <v>2507</v>
      </c>
      <c r="G206" s="43"/>
      <c r="H206" s="43"/>
      <c r="I206" s="231"/>
      <c r="J206" s="43"/>
      <c r="K206" s="43"/>
      <c r="L206" s="47"/>
      <c r="M206" s="232"/>
      <c r="N206" s="233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19" t="s">
        <v>395</v>
      </c>
      <c r="AU206" s="19" t="s">
        <v>90</v>
      </c>
    </row>
    <row r="207" s="14" customFormat="1">
      <c r="A207" s="14"/>
      <c r="B207" s="245"/>
      <c r="C207" s="246"/>
      <c r="D207" s="236" t="s">
        <v>226</v>
      </c>
      <c r="E207" s="247" t="s">
        <v>35</v>
      </c>
      <c r="F207" s="248" t="s">
        <v>2525</v>
      </c>
      <c r="G207" s="246"/>
      <c r="H207" s="249">
        <v>160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226</v>
      </c>
      <c r="AU207" s="255" t="s">
        <v>90</v>
      </c>
      <c r="AV207" s="14" t="s">
        <v>90</v>
      </c>
      <c r="AW207" s="14" t="s">
        <v>41</v>
      </c>
      <c r="AX207" s="14" t="s">
        <v>88</v>
      </c>
      <c r="AY207" s="255" t="s">
        <v>208</v>
      </c>
    </row>
    <row r="208" s="2" customFormat="1" ht="24.15" customHeight="1">
      <c r="A208" s="41"/>
      <c r="B208" s="42"/>
      <c r="C208" s="216" t="s">
        <v>691</v>
      </c>
      <c r="D208" s="216" t="s">
        <v>211</v>
      </c>
      <c r="E208" s="217" t="s">
        <v>2526</v>
      </c>
      <c r="F208" s="218" t="s">
        <v>2527</v>
      </c>
      <c r="G208" s="219" t="s">
        <v>490</v>
      </c>
      <c r="H208" s="220">
        <v>80</v>
      </c>
      <c r="I208" s="221"/>
      <c r="J208" s="222">
        <f>ROUND(I208*H208,2)</f>
        <v>0</v>
      </c>
      <c r="K208" s="218" t="s">
        <v>215</v>
      </c>
      <c r="L208" s="47"/>
      <c r="M208" s="223" t="s">
        <v>35</v>
      </c>
      <c r="N208" s="224" t="s">
        <v>51</v>
      </c>
      <c r="O208" s="87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7" t="s">
        <v>408</v>
      </c>
      <c r="AT208" s="227" t="s">
        <v>211</v>
      </c>
      <c r="AU208" s="227" t="s">
        <v>90</v>
      </c>
      <c r="AY208" s="19" t="s">
        <v>208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9" t="s">
        <v>88</v>
      </c>
      <c r="BK208" s="228">
        <f>ROUND(I208*H208,2)</f>
        <v>0</v>
      </c>
      <c r="BL208" s="19" t="s">
        <v>408</v>
      </c>
      <c r="BM208" s="227" t="s">
        <v>2775</v>
      </c>
    </row>
    <row r="209" s="2" customFormat="1">
      <c r="A209" s="41"/>
      <c r="B209" s="42"/>
      <c r="C209" s="43"/>
      <c r="D209" s="229" t="s">
        <v>218</v>
      </c>
      <c r="E209" s="43"/>
      <c r="F209" s="230" t="s">
        <v>2529</v>
      </c>
      <c r="G209" s="43"/>
      <c r="H209" s="43"/>
      <c r="I209" s="231"/>
      <c r="J209" s="43"/>
      <c r="K209" s="43"/>
      <c r="L209" s="47"/>
      <c r="M209" s="232"/>
      <c r="N209" s="233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19" t="s">
        <v>218</v>
      </c>
      <c r="AU209" s="19" t="s">
        <v>90</v>
      </c>
    </row>
    <row r="210" s="14" customFormat="1">
      <c r="A210" s="14"/>
      <c r="B210" s="245"/>
      <c r="C210" s="246"/>
      <c r="D210" s="236" t="s">
        <v>226</v>
      </c>
      <c r="E210" s="247" t="s">
        <v>35</v>
      </c>
      <c r="F210" s="248" t="s">
        <v>2530</v>
      </c>
      <c r="G210" s="246"/>
      <c r="H210" s="249">
        <v>80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226</v>
      </c>
      <c r="AU210" s="255" t="s">
        <v>90</v>
      </c>
      <c r="AV210" s="14" t="s">
        <v>90</v>
      </c>
      <c r="AW210" s="14" t="s">
        <v>41</v>
      </c>
      <c r="AX210" s="14" t="s">
        <v>88</v>
      </c>
      <c r="AY210" s="255" t="s">
        <v>208</v>
      </c>
    </row>
    <row r="211" s="2" customFormat="1" ht="16.5" customHeight="1">
      <c r="A211" s="41"/>
      <c r="B211" s="42"/>
      <c r="C211" s="278" t="s">
        <v>698</v>
      </c>
      <c r="D211" s="278" t="s">
        <v>391</v>
      </c>
      <c r="E211" s="279" t="s">
        <v>2514</v>
      </c>
      <c r="F211" s="280" t="s">
        <v>2515</v>
      </c>
      <c r="G211" s="281" t="s">
        <v>490</v>
      </c>
      <c r="H211" s="282">
        <v>80</v>
      </c>
      <c r="I211" s="283"/>
      <c r="J211" s="284">
        <f>ROUND(I211*H211,2)</f>
        <v>0</v>
      </c>
      <c r="K211" s="280" t="s">
        <v>215</v>
      </c>
      <c r="L211" s="285"/>
      <c r="M211" s="286" t="s">
        <v>35</v>
      </c>
      <c r="N211" s="287" t="s">
        <v>51</v>
      </c>
      <c r="O211" s="87"/>
      <c r="P211" s="225">
        <f>O211*H211</f>
        <v>0</v>
      </c>
      <c r="Q211" s="225">
        <v>0.00016000000000000001</v>
      </c>
      <c r="R211" s="225">
        <f>Q211*H211</f>
        <v>0.012800000000000001</v>
      </c>
      <c r="S211" s="225">
        <v>0</v>
      </c>
      <c r="T211" s="226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7" t="s">
        <v>527</v>
      </c>
      <c r="AT211" s="227" t="s">
        <v>391</v>
      </c>
      <c r="AU211" s="227" t="s">
        <v>90</v>
      </c>
      <c r="AY211" s="19" t="s">
        <v>208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9" t="s">
        <v>88</v>
      </c>
      <c r="BK211" s="228">
        <f>ROUND(I211*H211,2)</f>
        <v>0</v>
      </c>
      <c r="BL211" s="19" t="s">
        <v>408</v>
      </c>
      <c r="BM211" s="227" t="s">
        <v>2776</v>
      </c>
    </row>
    <row r="212" s="2" customFormat="1">
      <c r="A212" s="41"/>
      <c r="B212" s="42"/>
      <c r="C212" s="43"/>
      <c r="D212" s="236" t="s">
        <v>395</v>
      </c>
      <c r="E212" s="43"/>
      <c r="F212" s="288" t="s">
        <v>2517</v>
      </c>
      <c r="G212" s="43"/>
      <c r="H212" s="43"/>
      <c r="I212" s="231"/>
      <c r="J212" s="43"/>
      <c r="K212" s="43"/>
      <c r="L212" s="47"/>
      <c r="M212" s="232"/>
      <c r="N212" s="233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19" t="s">
        <v>395</v>
      </c>
      <c r="AU212" s="19" t="s">
        <v>90</v>
      </c>
    </row>
    <row r="213" s="14" customFormat="1">
      <c r="A213" s="14"/>
      <c r="B213" s="245"/>
      <c r="C213" s="246"/>
      <c r="D213" s="236" t="s">
        <v>226</v>
      </c>
      <c r="E213" s="247" t="s">
        <v>35</v>
      </c>
      <c r="F213" s="248" t="s">
        <v>2532</v>
      </c>
      <c r="G213" s="246"/>
      <c r="H213" s="249">
        <v>80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226</v>
      </c>
      <c r="AU213" s="255" t="s">
        <v>90</v>
      </c>
      <c r="AV213" s="14" t="s">
        <v>90</v>
      </c>
      <c r="AW213" s="14" t="s">
        <v>41</v>
      </c>
      <c r="AX213" s="14" t="s">
        <v>88</v>
      </c>
      <c r="AY213" s="255" t="s">
        <v>208</v>
      </c>
    </row>
    <row r="214" s="2" customFormat="1" ht="24.15" customHeight="1">
      <c r="A214" s="41"/>
      <c r="B214" s="42"/>
      <c r="C214" s="216" t="s">
        <v>703</v>
      </c>
      <c r="D214" s="216" t="s">
        <v>211</v>
      </c>
      <c r="E214" s="217" t="s">
        <v>2533</v>
      </c>
      <c r="F214" s="218" t="s">
        <v>2534</v>
      </c>
      <c r="G214" s="219" t="s">
        <v>381</v>
      </c>
      <c r="H214" s="220">
        <v>138</v>
      </c>
      <c r="I214" s="221"/>
      <c r="J214" s="222">
        <f>ROUND(I214*H214,2)</f>
        <v>0</v>
      </c>
      <c r="K214" s="218" t="s">
        <v>215</v>
      </c>
      <c r="L214" s="47"/>
      <c r="M214" s="223" t="s">
        <v>35</v>
      </c>
      <c r="N214" s="224" t="s">
        <v>51</v>
      </c>
      <c r="O214" s="87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7" t="s">
        <v>408</v>
      </c>
      <c r="AT214" s="227" t="s">
        <v>211</v>
      </c>
      <c r="AU214" s="227" t="s">
        <v>90</v>
      </c>
      <c r="AY214" s="19" t="s">
        <v>208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9" t="s">
        <v>88</v>
      </c>
      <c r="BK214" s="228">
        <f>ROUND(I214*H214,2)</f>
        <v>0</v>
      </c>
      <c r="BL214" s="19" t="s">
        <v>408</v>
      </c>
      <c r="BM214" s="227" t="s">
        <v>2777</v>
      </c>
    </row>
    <row r="215" s="2" customFormat="1">
      <c r="A215" s="41"/>
      <c r="B215" s="42"/>
      <c r="C215" s="43"/>
      <c r="D215" s="229" t="s">
        <v>218</v>
      </c>
      <c r="E215" s="43"/>
      <c r="F215" s="230" t="s">
        <v>2536</v>
      </c>
      <c r="G215" s="43"/>
      <c r="H215" s="43"/>
      <c r="I215" s="231"/>
      <c r="J215" s="43"/>
      <c r="K215" s="43"/>
      <c r="L215" s="47"/>
      <c r="M215" s="232"/>
      <c r="N215" s="233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9" t="s">
        <v>218</v>
      </c>
      <c r="AU215" s="19" t="s">
        <v>90</v>
      </c>
    </row>
    <row r="216" s="2" customFormat="1" ht="24.15" customHeight="1">
      <c r="A216" s="41"/>
      <c r="B216" s="42"/>
      <c r="C216" s="216" t="s">
        <v>708</v>
      </c>
      <c r="D216" s="216" t="s">
        <v>211</v>
      </c>
      <c r="E216" s="217" t="s">
        <v>2537</v>
      </c>
      <c r="F216" s="218" t="s">
        <v>2538</v>
      </c>
      <c r="G216" s="219" t="s">
        <v>381</v>
      </c>
      <c r="H216" s="220">
        <v>20</v>
      </c>
      <c r="I216" s="221"/>
      <c r="J216" s="222">
        <f>ROUND(I216*H216,2)</f>
        <v>0</v>
      </c>
      <c r="K216" s="218" t="s">
        <v>215</v>
      </c>
      <c r="L216" s="47"/>
      <c r="M216" s="223" t="s">
        <v>35</v>
      </c>
      <c r="N216" s="224" t="s">
        <v>51</v>
      </c>
      <c r="O216" s="87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7" t="s">
        <v>408</v>
      </c>
      <c r="AT216" s="227" t="s">
        <v>211</v>
      </c>
      <c r="AU216" s="227" t="s">
        <v>90</v>
      </c>
      <c r="AY216" s="19" t="s">
        <v>208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9" t="s">
        <v>88</v>
      </c>
      <c r="BK216" s="228">
        <f>ROUND(I216*H216,2)</f>
        <v>0</v>
      </c>
      <c r="BL216" s="19" t="s">
        <v>408</v>
      </c>
      <c r="BM216" s="227" t="s">
        <v>2778</v>
      </c>
    </row>
    <row r="217" s="2" customFormat="1">
      <c r="A217" s="41"/>
      <c r="B217" s="42"/>
      <c r="C217" s="43"/>
      <c r="D217" s="229" t="s">
        <v>218</v>
      </c>
      <c r="E217" s="43"/>
      <c r="F217" s="230" t="s">
        <v>2540</v>
      </c>
      <c r="G217" s="43"/>
      <c r="H217" s="43"/>
      <c r="I217" s="231"/>
      <c r="J217" s="43"/>
      <c r="K217" s="43"/>
      <c r="L217" s="47"/>
      <c r="M217" s="232"/>
      <c r="N217" s="233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9" t="s">
        <v>218</v>
      </c>
      <c r="AU217" s="19" t="s">
        <v>90</v>
      </c>
    </row>
    <row r="218" s="2" customFormat="1" ht="24.15" customHeight="1">
      <c r="A218" s="41"/>
      <c r="B218" s="42"/>
      <c r="C218" s="216" t="s">
        <v>713</v>
      </c>
      <c r="D218" s="216" t="s">
        <v>211</v>
      </c>
      <c r="E218" s="217" t="s">
        <v>2541</v>
      </c>
      <c r="F218" s="218" t="s">
        <v>2542</v>
      </c>
      <c r="G218" s="219" t="s">
        <v>381</v>
      </c>
      <c r="H218" s="220">
        <v>10</v>
      </c>
      <c r="I218" s="221"/>
      <c r="J218" s="222">
        <f>ROUND(I218*H218,2)</f>
        <v>0</v>
      </c>
      <c r="K218" s="218" t="s">
        <v>215</v>
      </c>
      <c r="L218" s="47"/>
      <c r="M218" s="223" t="s">
        <v>35</v>
      </c>
      <c r="N218" s="224" t="s">
        <v>51</v>
      </c>
      <c r="O218" s="87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7" t="s">
        <v>408</v>
      </c>
      <c r="AT218" s="227" t="s">
        <v>211</v>
      </c>
      <c r="AU218" s="227" t="s">
        <v>90</v>
      </c>
      <c r="AY218" s="19" t="s">
        <v>208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9" t="s">
        <v>88</v>
      </c>
      <c r="BK218" s="228">
        <f>ROUND(I218*H218,2)</f>
        <v>0</v>
      </c>
      <c r="BL218" s="19" t="s">
        <v>408</v>
      </c>
      <c r="BM218" s="227" t="s">
        <v>2779</v>
      </c>
    </row>
    <row r="219" s="2" customFormat="1">
      <c r="A219" s="41"/>
      <c r="B219" s="42"/>
      <c r="C219" s="43"/>
      <c r="D219" s="229" t="s">
        <v>218</v>
      </c>
      <c r="E219" s="43"/>
      <c r="F219" s="230" t="s">
        <v>2544</v>
      </c>
      <c r="G219" s="43"/>
      <c r="H219" s="43"/>
      <c r="I219" s="231"/>
      <c r="J219" s="43"/>
      <c r="K219" s="43"/>
      <c r="L219" s="47"/>
      <c r="M219" s="232"/>
      <c r="N219" s="233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9" t="s">
        <v>218</v>
      </c>
      <c r="AU219" s="19" t="s">
        <v>90</v>
      </c>
    </row>
    <row r="220" s="2" customFormat="1" ht="16.5" customHeight="1">
      <c r="A220" s="41"/>
      <c r="B220" s="42"/>
      <c r="C220" s="216" t="s">
        <v>720</v>
      </c>
      <c r="D220" s="216" t="s">
        <v>211</v>
      </c>
      <c r="E220" s="217" t="s">
        <v>2545</v>
      </c>
      <c r="F220" s="218" t="s">
        <v>2546</v>
      </c>
      <c r="G220" s="219" t="s">
        <v>2547</v>
      </c>
      <c r="H220" s="220">
        <v>1</v>
      </c>
      <c r="I220" s="221"/>
      <c r="J220" s="222">
        <f>ROUND(I220*H220,2)</f>
        <v>0</v>
      </c>
      <c r="K220" s="218" t="s">
        <v>2392</v>
      </c>
      <c r="L220" s="47"/>
      <c r="M220" s="223" t="s">
        <v>35</v>
      </c>
      <c r="N220" s="224" t="s">
        <v>51</v>
      </c>
      <c r="O220" s="87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7" t="s">
        <v>408</v>
      </c>
      <c r="AT220" s="227" t="s">
        <v>211</v>
      </c>
      <c r="AU220" s="227" t="s">
        <v>90</v>
      </c>
      <c r="AY220" s="19" t="s">
        <v>208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9" t="s">
        <v>88</v>
      </c>
      <c r="BK220" s="228">
        <f>ROUND(I220*H220,2)</f>
        <v>0</v>
      </c>
      <c r="BL220" s="19" t="s">
        <v>408</v>
      </c>
      <c r="BM220" s="227" t="s">
        <v>2780</v>
      </c>
    </row>
    <row r="221" s="2" customFormat="1" ht="16.5" customHeight="1">
      <c r="A221" s="41"/>
      <c r="B221" s="42"/>
      <c r="C221" s="216" t="s">
        <v>731</v>
      </c>
      <c r="D221" s="216" t="s">
        <v>211</v>
      </c>
      <c r="E221" s="217" t="s">
        <v>2549</v>
      </c>
      <c r="F221" s="218" t="s">
        <v>2550</v>
      </c>
      <c r="G221" s="219" t="s">
        <v>381</v>
      </c>
      <c r="H221" s="220">
        <v>1</v>
      </c>
      <c r="I221" s="221"/>
      <c r="J221" s="222">
        <f>ROUND(I221*H221,2)</f>
        <v>0</v>
      </c>
      <c r="K221" s="218" t="s">
        <v>215</v>
      </c>
      <c r="L221" s="47"/>
      <c r="M221" s="223" t="s">
        <v>35</v>
      </c>
      <c r="N221" s="224" t="s">
        <v>51</v>
      </c>
      <c r="O221" s="87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7" t="s">
        <v>408</v>
      </c>
      <c r="AT221" s="227" t="s">
        <v>211</v>
      </c>
      <c r="AU221" s="227" t="s">
        <v>90</v>
      </c>
      <c r="AY221" s="19" t="s">
        <v>208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9" t="s">
        <v>88</v>
      </c>
      <c r="BK221" s="228">
        <f>ROUND(I221*H221,2)</f>
        <v>0</v>
      </c>
      <c r="BL221" s="19" t="s">
        <v>408</v>
      </c>
      <c r="BM221" s="227" t="s">
        <v>2781</v>
      </c>
    </row>
    <row r="222" s="2" customFormat="1">
      <c r="A222" s="41"/>
      <c r="B222" s="42"/>
      <c r="C222" s="43"/>
      <c r="D222" s="229" t="s">
        <v>218</v>
      </c>
      <c r="E222" s="43"/>
      <c r="F222" s="230" t="s">
        <v>2552</v>
      </c>
      <c r="G222" s="43"/>
      <c r="H222" s="43"/>
      <c r="I222" s="231"/>
      <c r="J222" s="43"/>
      <c r="K222" s="43"/>
      <c r="L222" s="47"/>
      <c r="M222" s="232"/>
      <c r="N222" s="233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9" t="s">
        <v>218</v>
      </c>
      <c r="AU222" s="19" t="s">
        <v>90</v>
      </c>
    </row>
    <row r="223" s="2" customFormat="1" ht="16.5" customHeight="1">
      <c r="A223" s="41"/>
      <c r="B223" s="42"/>
      <c r="C223" s="278" t="s">
        <v>735</v>
      </c>
      <c r="D223" s="278" t="s">
        <v>391</v>
      </c>
      <c r="E223" s="279" t="s">
        <v>2553</v>
      </c>
      <c r="F223" s="280" t="s">
        <v>2554</v>
      </c>
      <c r="G223" s="281" t="s">
        <v>381</v>
      </c>
      <c r="H223" s="282">
        <v>1</v>
      </c>
      <c r="I223" s="283"/>
      <c r="J223" s="284">
        <f>ROUND(I223*H223,2)</f>
        <v>0</v>
      </c>
      <c r="K223" s="280" t="s">
        <v>2392</v>
      </c>
      <c r="L223" s="285"/>
      <c r="M223" s="286" t="s">
        <v>35</v>
      </c>
      <c r="N223" s="287" t="s">
        <v>51</v>
      </c>
      <c r="O223" s="87"/>
      <c r="P223" s="225">
        <f>O223*H223</f>
        <v>0</v>
      </c>
      <c r="Q223" s="225">
        <v>3.0000000000000001E-05</v>
      </c>
      <c r="R223" s="225">
        <f>Q223*H223</f>
        <v>3.0000000000000001E-05</v>
      </c>
      <c r="S223" s="225">
        <v>0</v>
      </c>
      <c r="T223" s="226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7" t="s">
        <v>527</v>
      </c>
      <c r="AT223" s="227" t="s">
        <v>391</v>
      </c>
      <c r="AU223" s="227" t="s">
        <v>90</v>
      </c>
      <c r="AY223" s="19" t="s">
        <v>208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9" t="s">
        <v>88</v>
      </c>
      <c r="BK223" s="228">
        <f>ROUND(I223*H223,2)</f>
        <v>0</v>
      </c>
      <c r="BL223" s="19" t="s">
        <v>408</v>
      </c>
      <c r="BM223" s="227" t="s">
        <v>2782</v>
      </c>
    </row>
    <row r="224" s="2" customFormat="1" ht="24.15" customHeight="1">
      <c r="A224" s="41"/>
      <c r="B224" s="42"/>
      <c r="C224" s="216" t="s">
        <v>740</v>
      </c>
      <c r="D224" s="216" t="s">
        <v>211</v>
      </c>
      <c r="E224" s="217" t="s">
        <v>2556</v>
      </c>
      <c r="F224" s="218" t="s">
        <v>2557</v>
      </c>
      <c r="G224" s="219" t="s">
        <v>381</v>
      </c>
      <c r="H224" s="220">
        <v>3</v>
      </c>
      <c r="I224" s="221"/>
      <c r="J224" s="222">
        <f>ROUND(I224*H224,2)</f>
        <v>0</v>
      </c>
      <c r="K224" s="218" t="s">
        <v>215</v>
      </c>
      <c r="L224" s="47"/>
      <c r="M224" s="223" t="s">
        <v>35</v>
      </c>
      <c r="N224" s="224" t="s">
        <v>51</v>
      </c>
      <c r="O224" s="87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7" t="s">
        <v>408</v>
      </c>
      <c r="AT224" s="227" t="s">
        <v>211</v>
      </c>
      <c r="AU224" s="227" t="s">
        <v>90</v>
      </c>
      <c r="AY224" s="19" t="s">
        <v>208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88</v>
      </c>
      <c r="BK224" s="228">
        <f>ROUND(I224*H224,2)</f>
        <v>0</v>
      </c>
      <c r="BL224" s="19" t="s">
        <v>408</v>
      </c>
      <c r="BM224" s="227" t="s">
        <v>2783</v>
      </c>
    </row>
    <row r="225" s="2" customFormat="1">
      <c r="A225" s="41"/>
      <c r="B225" s="42"/>
      <c r="C225" s="43"/>
      <c r="D225" s="229" t="s">
        <v>218</v>
      </c>
      <c r="E225" s="43"/>
      <c r="F225" s="230" t="s">
        <v>2559</v>
      </c>
      <c r="G225" s="43"/>
      <c r="H225" s="43"/>
      <c r="I225" s="231"/>
      <c r="J225" s="43"/>
      <c r="K225" s="43"/>
      <c r="L225" s="47"/>
      <c r="M225" s="232"/>
      <c r="N225" s="233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218</v>
      </c>
      <c r="AU225" s="19" t="s">
        <v>90</v>
      </c>
    </row>
    <row r="226" s="2" customFormat="1" ht="24.15" customHeight="1">
      <c r="A226" s="41"/>
      <c r="B226" s="42"/>
      <c r="C226" s="278" t="s">
        <v>747</v>
      </c>
      <c r="D226" s="278" t="s">
        <v>391</v>
      </c>
      <c r="E226" s="279" t="s">
        <v>2560</v>
      </c>
      <c r="F226" s="280" t="s">
        <v>2561</v>
      </c>
      <c r="G226" s="281" t="s">
        <v>381</v>
      </c>
      <c r="H226" s="282">
        <v>3</v>
      </c>
      <c r="I226" s="283"/>
      <c r="J226" s="284">
        <f>ROUND(I226*H226,2)</f>
        <v>0</v>
      </c>
      <c r="K226" s="280" t="s">
        <v>2392</v>
      </c>
      <c r="L226" s="285"/>
      <c r="M226" s="286" t="s">
        <v>35</v>
      </c>
      <c r="N226" s="287" t="s">
        <v>51</v>
      </c>
      <c r="O226" s="87"/>
      <c r="P226" s="225">
        <f>O226*H226</f>
        <v>0</v>
      </c>
      <c r="Q226" s="225">
        <v>5.0000000000000002E-05</v>
      </c>
      <c r="R226" s="225">
        <f>Q226*H226</f>
        <v>0.00015000000000000001</v>
      </c>
      <c r="S226" s="225">
        <v>0</v>
      </c>
      <c r="T226" s="226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7" t="s">
        <v>527</v>
      </c>
      <c r="AT226" s="227" t="s">
        <v>391</v>
      </c>
      <c r="AU226" s="227" t="s">
        <v>90</v>
      </c>
      <c r="AY226" s="19" t="s">
        <v>208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9" t="s">
        <v>88</v>
      </c>
      <c r="BK226" s="228">
        <f>ROUND(I226*H226,2)</f>
        <v>0</v>
      </c>
      <c r="BL226" s="19" t="s">
        <v>408</v>
      </c>
      <c r="BM226" s="227" t="s">
        <v>2784</v>
      </c>
    </row>
    <row r="227" s="2" customFormat="1" ht="24.15" customHeight="1">
      <c r="A227" s="41"/>
      <c r="B227" s="42"/>
      <c r="C227" s="216" t="s">
        <v>759</v>
      </c>
      <c r="D227" s="216" t="s">
        <v>211</v>
      </c>
      <c r="E227" s="217" t="s">
        <v>2563</v>
      </c>
      <c r="F227" s="218" t="s">
        <v>2564</v>
      </c>
      <c r="G227" s="219" t="s">
        <v>381</v>
      </c>
      <c r="H227" s="220">
        <v>6</v>
      </c>
      <c r="I227" s="221"/>
      <c r="J227" s="222">
        <f>ROUND(I227*H227,2)</f>
        <v>0</v>
      </c>
      <c r="K227" s="218" t="s">
        <v>215</v>
      </c>
      <c r="L227" s="47"/>
      <c r="M227" s="223" t="s">
        <v>35</v>
      </c>
      <c r="N227" s="224" t="s">
        <v>51</v>
      </c>
      <c r="O227" s="87"/>
      <c r="P227" s="225">
        <f>O227*H227</f>
        <v>0</v>
      </c>
      <c r="Q227" s="225">
        <v>0</v>
      </c>
      <c r="R227" s="225">
        <f>Q227*H227</f>
        <v>0</v>
      </c>
      <c r="S227" s="225">
        <v>0</v>
      </c>
      <c r="T227" s="226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7" t="s">
        <v>408</v>
      </c>
      <c r="AT227" s="227" t="s">
        <v>211</v>
      </c>
      <c r="AU227" s="227" t="s">
        <v>90</v>
      </c>
      <c r="AY227" s="19" t="s">
        <v>208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9" t="s">
        <v>88</v>
      </c>
      <c r="BK227" s="228">
        <f>ROUND(I227*H227,2)</f>
        <v>0</v>
      </c>
      <c r="BL227" s="19" t="s">
        <v>408</v>
      </c>
      <c r="BM227" s="227" t="s">
        <v>2785</v>
      </c>
    </row>
    <row r="228" s="2" customFormat="1">
      <c r="A228" s="41"/>
      <c r="B228" s="42"/>
      <c r="C228" s="43"/>
      <c r="D228" s="229" t="s">
        <v>218</v>
      </c>
      <c r="E228" s="43"/>
      <c r="F228" s="230" t="s">
        <v>2566</v>
      </c>
      <c r="G228" s="43"/>
      <c r="H228" s="43"/>
      <c r="I228" s="231"/>
      <c r="J228" s="43"/>
      <c r="K228" s="43"/>
      <c r="L228" s="47"/>
      <c r="M228" s="232"/>
      <c r="N228" s="233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9" t="s">
        <v>218</v>
      </c>
      <c r="AU228" s="19" t="s">
        <v>90</v>
      </c>
    </row>
    <row r="229" s="2" customFormat="1" ht="24.15" customHeight="1">
      <c r="A229" s="41"/>
      <c r="B229" s="42"/>
      <c r="C229" s="278" t="s">
        <v>771</v>
      </c>
      <c r="D229" s="278" t="s">
        <v>391</v>
      </c>
      <c r="E229" s="279" t="s">
        <v>2567</v>
      </c>
      <c r="F229" s="280" t="s">
        <v>2568</v>
      </c>
      <c r="G229" s="281" t="s">
        <v>381</v>
      </c>
      <c r="H229" s="282">
        <v>6</v>
      </c>
      <c r="I229" s="283"/>
      <c r="J229" s="284">
        <f>ROUND(I229*H229,2)</f>
        <v>0</v>
      </c>
      <c r="K229" s="280" t="s">
        <v>2392</v>
      </c>
      <c r="L229" s="285"/>
      <c r="M229" s="286" t="s">
        <v>35</v>
      </c>
      <c r="N229" s="287" t="s">
        <v>51</v>
      </c>
      <c r="O229" s="87"/>
      <c r="P229" s="225">
        <f>O229*H229</f>
        <v>0</v>
      </c>
      <c r="Q229" s="225">
        <v>5.0000000000000002E-05</v>
      </c>
      <c r="R229" s="225">
        <f>Q229*H229</f>
        <v>0.00030000000000000003</v>
      </c>
      <c r="S229" s="225">
        <v>0</v>
      </c>
      <c r="T229" s="226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7" t="s">
        <v>527</v>
      </c>
      <c r="AT229" s="227" t="s">
        <v>391</v>
      </c>
      <c r="AU229" s="227" t="s">
        <v>90</v>
      </c>
      <c r="AY229" s="19" t="s">
        <v>208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9" t="s">
        <v>88</v>
      </c>
      <c r="BK229" s="228">
        <f>ROUND(I229*H229,2)</f>
        <v>0</v>
      </c>
      <c r="BL229" s="19" t="s">
        <v>408</v>
      </c>
      <c r="BM229" s="227" t="s">
        <v>2786</v>
      </c>
    </row>
    <row r="230" s="2" customFormat="1" ht="16.5" customHeight="1">
      <c r="A230" s="41"/>
      <c r="B230" s="42"/>
      <c r="C230" s="216" t="s">
        <v>777</v>
      </c>
      <c r="D230" s="216" t="s">
        <v>211</v>
      </c>
      <c r="E230" s="217" t="s">
        <v>2570</v>
      </c>
      <c r="F230" s="218" t="s">
        <v>2571</v>
      </c>
      <c r="G230" s="219" t="s">
        <v>381</v>
      </c>
      <c r="H230" s="220">
        <v>3</v>
      </c>
      <c r="I230" s="221"/>
      <c r="J230" s="222">
        <f>ROUND(I230*H230,2)</f>
        <v>0</v>
      </c>
      <c r="K230" s="218" t="s">
        <v>215</v>
      </c>
      <c r="L230" s="47"/>
      <c r="M230" s="223" t="s">
        <v>35</v>
      </c>
      <c r="N230" s="224" t="s">
        <v>51</v>
      </c>
      <c r="O230" s="87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7" t="s">
        <v>408</v>
      </c>
      <c r="AT230" s="227" t="s">
        <v>211</v>
      </c>
      <c r="AU230" s="227" t="s">
        <v>90</v>
      </c>
      <c r="AY230" s="19" t="s">
        <v>208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88</v>
      </c>
      <c r="BK230" s="228">
        <f>ROUND(I230*H230,2)</f>
        <v>0</v>
      </c>
      <c r="BL230" s="19" t="s">
        <v>408</v>
      </c>
      <c r="BM230" s="227" t="s">
        <v>2787</v>
      </c>
    </row>
    <row r="231" s="2" customFormat="1">
      <c r="A231" s="41"/>
      <c r="B231" s="42"/>
      <c r="C231" s="43"/>
      <c r="D231" s="229" t="s">
        <v>218</v>
      </c>
      <c r="E231" s="43"/>
      <c r="F231" s="230" t="s">
        <v>2573</v>
      </c>
      <c r="G231" s="43"/>
      <c r="H231" s="43"/>
      <c r="I231" s="231"/>
      <c r="J231" s="43"/>
      <c r="K231" s="43"/>
      <c r="L231" s="47"/>
      <c r="M231" s="232"/>
      <c r="N231" s="233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9" t="s">
        <v>218</v>
      </c>
      <c r="AU231" s="19" t="s">
        <v>90</v>
      </c>
    </row>
    <row r="232" s="2" customFormat="1" ht="16.5" customHeight="1">
      <c r="A232" s="41"/>
      <c r="B232" s="42"/>
      <c r="C232" s="278" t="s">
        <v>783</v>
      </c>
      <c r="D232" s="278" t="s">
        <v>391</v>
      </c>
      <c r="E232" s="279" t="s">
        <v>2574</v>
      </c>
      <c r="F232" s="280" t="s">
        <v>2575</v>
      </c>
      <c r="G232" s="281" t="s">
        <v>2576</v>
      </c>
      <c r="H232" s="282">
        <v>3</v>
      </c>
      <c r="I232" s="283"/>
      <c r="J232" s="284">
        <f>ROUND(I232*H232,2)</f>
        <v>0</v>
      </c>
      <c r="K232" s="280" t="s">
        <v>2392</v>
      </c>
      <c r="L232" s="285"/>
      <c r="M232" s="286" t="s">
        <v>35</v>
      </c>
      <c r="N232" s="287" t="s">
        <v>51</v>
      </c>
      <c r="O232" s="87"/>
      <c r="P232" s="225">
        <f>O232*H232</f>
        <v>0</v>
      </c>
      <c r="Q232" s="225">
        <v>0</v>
      </c>
      <c r="R232" s="225">
        <f>Q232*H232</f>
        <v>0</v>
      </c>
      <c r="S232" s="225">
        <v>0</v>
      </c>
      <c r="T232" s="226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7" t="s">
        <v>527</v>
      </c>
      <c r="AT232" s="227" t="s">
        <v>391</v>
      </c>
      <c r="AU232" s="227" t="s">
        <v>90</v>
      </c>
      <c r="AY232" s="19" t="s">
        <v>208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9" t="s">
        <v>88</v>
      </c>
      <c r="BK232" s="228">
        <f>ROUND(I232*H232,2)</f>
        <v>0</v>
      </c>
      <c r="BL232" s="19" t="s">
        <v>408</v>
      </c>
      <c r="BM232" s="227" t="s">
        <v>2788</v>
      </c>
    </row>
    <row r="233" s="2" customFormat="1" ht="16.5" customHeight="1">
      <c r="A233" s="41"/>
      <c r="B233" s="42"/>
      <c r="C233" s="216" t="s">
        <v>788</v>
      </c>
      <c r="D233" s="216" t="s">
        <v>211</v>
      </c>
      <c r="E233" s="217" t="s">
        <v>2578</v>
      </c>
      <c r="F233" s="218" t="s">
        <v>2579</v>
      </c>
      <c r="G233" s="219" t="s">
        <v>381</v>
      </c>
      <c r="H233" s="220">
        <v>5</v>
      </c>
      <c r="I233" s="221"/>
      <c r="J233" s="222">
        <f>ROUND(I233*H233,2)</f>
        <v>0</v>
      </c>
      <c r="K233" s="218" t="s">
        <v>215</v>
      </c>
      <c r="L233" s="47"/>
      <c r="M233" s="223" t="s">
        <v>35</v>
      </c>
      <c r="N233" s="224" t="s">
        <v>51</v>
      </c>
      <c r="O233" s="87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7" t="s">
        <v>408</v>
      </c>
      <c r="AT233" s="227" t="s">
        <v>211</v>
      </c>
      <c r="AU233" s="227" t="s">
        <v>90</v>
      </c>
      <c r="AY233" s="19" t="s">
        <v>208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9" t="s">
        <v>88</v>
      </c>
      <c r="BK233" s="228">
        <f>ROUND(I233*H233,2)</f>
        <v>0</v>
      </c>
      <c r="BL233" s="19" t="s">
        <v>408</v>
      </c>
      <c r="BM233" s="227" t="s">
        <v>2789</v>
      </c>
    </row>
    <row r="234" s="2" customFormat="1">
      <c r="A234" s="41"/>
      <c r="B234" s="42"/>
      <c r="C234" s="43"/>
      <c r="D234" s="229" t="s">
        <v>218</v>
      </c>
      <c r="E234" s="43"/>
      <c r="F234" s="230" t="s">
        <v>2581</v>
      </c>
      <c r="G234" s="43"/>
      <c r="H234" s="43"/>
      <c r="I234" s="231"/>
      <c r="J234" s="43"/>
      <c r="K234" s="43"/>
      <c r="L234" s="47"/>
      <c r="M234" s="232"/>
      <c r="N234" s="233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19" t="s">
        <v>218</v>
      </c>
      <c r="AU234" s="19" t="s">
        <v>90</v>
      </c>
    </row>
    <row r="235" s="14" customFormat="1">
      <c r="A235" s="14"/>
      <c r="B235" s="245"/>
      <c r="C235" s="246"/>
      <c r="D235" s="236" t="s">
        <v>226</v>
      </c>
      <c r="E235" s="247" t="s">
        <v>35</v>
      </c>
      <c r="F235" s="248" t="s">
        <v>2582</v>
      </c>
      <c r="G235" s="246"/>
      <c r="H235" s="249">
        <v>3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226</v>
      </c>
      <c r="AU235" s="255" t="s">
        <v>90</v>
      </c>
      <c r="AV235" s="14" t="s">
        <v>90</v>
      </c>
      <c r="AW235" s="14" t="s">
        <v>41</v>
      </c>
      <c r="AX235" s="14" t="s">
        <v>80</v>
      </c>
      <c r="AY235" s="255" t="s">
        <v>208</v>
      </c>
    </row>
    <row r="236" s="14" customFormat="1">
      <c r="A236" s="14"/>
      <c r="B236" s="245"/>
      <c r="C236" s="246"/>
      <c r="D236" s="236" t="s">
        <v>226</v>
      </c>
      <c r="E236" s="247" t="s">
        <v>35</v>
      </c>
      <c r="F236" s="248" t="s">
        <v>2583</v>
      </c>
      <c r="G236" s="246"/>
      <c r="H236" s="249">
        <v>2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226</v>
      </c>
      <c r="AU236" s="255" t="s">
        <v>90</v>
      </c>
      <c r="AV236" s="14" t="s">
        <v>90</v>
      </c>
      <c r="AW236" s="14" t="s">
        <v>41</v>
      </c>
      <c r="AX236" s="14" t="s">
        <v>80</v>
      </c>
      <c r="AY236" s="255" t="s">
        <v>208</v>
      </c>
    </row>
    <row r="237" s="16" customFormat="1">
      <c r="A237" s="16"/>
      <c r="B237" s="267"/>
      <c r="C237" s="268"/>
      <c r="D237" s="236" t="s">
        <v>226</v>
      </c>
      <c r="E237" s="269" t="s">
        <v>35</v>
      </c>
      <c r="F237" s="270" t="s">
        <v>261</v>
      </c>
      <c r="G237" s="268"/>
      <c r="H237" s="271">
        <v>5</v>
      </c>
      <c r="I237" s="272"/>
      <c r="J237" s="268"/>
      <c r="K237" s="268"/>
      <c r="L237" s="273"/>
      <c r="M237" s="274"/>
      <c r="N237" s="275"/>
      <c r="O237" s="275"/>
      <c r="P237" s="275"/>
      <c r="Q237" s="275"/>
      <c r="R237" s="275"/>
      <c r="S237" s="275"/>
      <c r="T237" s="27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T237" s="277" t="s">
        <v>226</v>
      </c>
      <c r="AU237" s="277" t="s">
        <v>90</v>
      </c>
      <c r="AV237" s="16" t="s">
        <v>216</v>
      </c>
      <c r="AW237" s="16" t="s">
        <v>41</v>
      </c>
      <c r="AX237" s="16" t="s">
        <v>88</v>
      </c>
      <c r="AY237" s="277" t="s">
        <v>208</v>
      </c>
    </row>
    <row r="238" s="2" customFormat="1" ht="16.5" customHeight="1">
      <c r="A238" s="41"/>
      <c r="B238" s="42"/>
      <c r="C238" s="278" t="s">
        <v>794</v>
      </c>
      <c r="D238" s="278" t="s">
        <v>391</v>
      </c>
      <c r="E238" s="279" t="s">
        <v>2584</v>
      </c>
      <c r="F238" s="280" t="s">
        <v>2585</v>
      </c>
      <c r="G238" s="281" t="s">
        <v>381</v>
      </c>
      <c r="H238" s="282">
        <v>3</v>
      </c>
      <c r="I238" s="283"/>
      <c r="J238" s="284">
        <f>ROUND(I238*H238,2)</f>
        <v>0</v>
      </c>
      <c r="K238" s="280" t="s">
        <v>215</v>
      </c>
      <c r="L238" s="285"/>
      <c r="M238" s="286" t="s">
        <v>35</v>
      </c>
      <c r="N238" s="287" t="s">
        <v>51</v>
      </c>
      <c r="O238" s="87"/>
      <c r="P238" s="225">
        <f>O238*H238</f>
        <v>0</v>
      </c>
      <c r="Q238" s="225">
        <v>0.00040000000000000002</v>
      </c>
      <c r="R238" s="225">
        <f>Q238*H238</f>
        <v>0.0012000000000000001</v>
      </c>
      <c r="S238" s="225">
        <v>0</v>
      </c>
      <c r="T238" s="226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7" t="s">
        <v>527</v>
      </c>
      <c r="AT238" s="227" t="s">
        <v>391</v>
      </c>
      <c r="AU238" s="227" t="s">
        <v>90</v>
      </c>
      <c r="AY238" s="19" t="s">
        <v>208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9" t="s">
        <v>88</v>
      </c>
      <c r="BK238" s="228">
        <f>ROUND(I238*H238,2)</f>
        <v>0</v>
      </c>
      <c r="BL238" s="19" t="s">
        <v>408</v>
      </c>
      <c r="BM238" s="227" t="s">
        <v>2790</v>
      </c>
    </row>
    <row r="239" s="2" customFormat="1" ht="16.5" customHeight="1">
      <c r="A239" s="41"/>
      <c r="B239" s="42"/>
      <c r="C239" s="278" t="s">
        <v>800</v>
      </c>
      <c r="D239" s="278" t="s">
        <v>391</v>
      </c>
      <c r="E239" s="279" t="s">
        <v>2587</v>
      </c>
      <c r="F239" s="280" t="s">
        <v>2588</v>
      </c>
      <c r="G239" s="281" t="s">
        <v>381</v>
      </c>
      <c r="H239" s="282">
        <v>2</v>
      </c>
      <c r="I239" s="283"/>
      <c r="J239" s="284">
        <f>ROUND(I239*H239,2)</f>
        <v>0</v>
      </c>
      <c r="K239" s="280" t="s">
        <v>215</v>
      </c>
      <c r="L239" s="285"/>
      <c r="M239" s="286" t="s">
        <v>35</v>
      </c>
      <c r="N239" s="287" t="s">
        <v>51</v>
      </c>
      <c r="O239" s="87"/>
      <c r="P239" s="225">
        <f>O239*H239</f>
        <v>0</v>
      </c>
      <c r="Q239" s="225">
        <v>0.00040000000000000002</v>
      </c>
      <c r="R239" s="225">
        <f>Q239*H239</f>
        <v>0.00080000000000000004</v>
      </c>
      <c r="S239" s="225">
        <v>0</v>
      </c>
      <c r="T239" s="226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7" t="s">
        <v>527</v>
      </c>
      <c r="AT239" s="227" t="s">
        <v>391</v>
      </c>
      <c r="AU239" s="227" t="s">
        <v>90</v>
      </c>
      <c r="AY239" s="19" t="s">
        <v>208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9" t="s">
        <v>88</v>
      </c>
      <c r="BK239" s="228">
        <f>ROUND(I239*H239,2)</f>
        <v>0</v>
      </c>
      <c r="BL239" s="19" t="s">
        <v>408</v>
      </c>
      <c r="BM239" s="227" t="s">
        <v>2791</v>
      </c>
    </row>
    <row r="240" s="2" customFormat="1" ht="16.5" customHeight="1">
      <c r="A240" s="41"/>
      <c r="B240" s="42"/>
      <c r="C240" s="216" t="s">
        <v>805</v>
      </c>
      <c r="D240" s="216" t="s">
        <v>211</v>
      </c>
      <c r="E240" s="217" t="s">
        <v>2590</v>
      </c>
      <c r="F240" s="218" t="s">
        <v>2591</v>
      </c>
      <c r="G240" s="219" t="s">
        <v>381</v>
      </c>
      <c r="H240" s="220">
        <v>2</v>
      </c>
      <c r="I240" s="221"/>
      <c r="J240" s="222">
        <f>ROUND(I240*H240,2)</f>
        <v>0</v>
      </c>
      <c r="K240" s="218" t="s">
        <v>215</v>
      </c>
      <c r="L240" s="47"/>
      <c r="M240" s="223" t="s">
        <v>35</v>
      </c>
      <c r="N240" s="224" t="s">
        <v>51</v>
      </c>
      <c r="O240" s="87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7" t="s">
        <v>408</v>
      </c>
      <c r="AT240" s="227" t="s">
        <v>211</v>
      </c>
      <c r="AU240" s="227" t="s">
        <v>90</v>
      </c>
      <c r="AY240" s="19" t="s">
        <v>208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9" t="s">
        <v>88</v>
      </c>
      <c r="BK240" s="228">
        <f>ROUND(I240*H240,2)</f>
        <v>0</v>
      </c>
      <c r="BL240" s="19" t="s">
        <v>408</v>
      </c>
      <c r="BM240" s="227" t="s">
        <v>2792</v>
      </c>
    </row>
    <row r="241" s="2" customFormat="1">
      <c r="A241" s="41"/>
      <c r="B241" s="42"/>
      <c r="C241" s="43"/>
      <c r="D241" s="229" t="s">
        <v>218</v>
      </c>
      <c r="E241" s="43"/>
      <c r="F241" s="230" t="s">
        <v>2593</v>
      </c>
      <c r="G241" s="43"/>
      <c r="H241" s="43"/>
      <c r="I241" s="231"/>
      <c r="J241" s="43"/>
      <c r="K241" s="43"/>
      <c r="L241" s="47"/>
      <c r="M241" s="232"/>
      <c r="N241" s="233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218</v>
      </c>
      <c r="AU241" s="19" t="s">
        <v>90</v>
      </c>
    </row>
    <row r="242" s="2" customFormat="1" ht="16.5" customHeight="1">
      <c r="A242" s="41"/>
      <c r="B242" s="42"/>
      <c r="C242" s="278" t="s">
        <v>810</v>
      </c>
      <c r="D242" s="278" t="s">
        <v>391</v>
      </c>
      <c r="E242" s="279" t="s">
        <v>2594</v>
      </c>
      <c r="F242" s="280" t="s">
        <v>2595</v>
      </c>
      <c r="G242" s="281" t="s">
        <v>381</v>
      </c>
      <c r="H242" s="282">
        <v>2</v>
      </c>
      <c r="I242" s="283"/>
      <c r="J242" s="284">
        <f>ROUND(I242*H242,2)</f>
        <v>0</v>
      </c>
      <c r="K242" s="280" t="s">
        <v>2392</v>
      </c>
      <c r="L242" s="285"/>
      <c r="M242" s="286" t="s">
        <v>35</v>
      </c>
      <c r="N242" s="287" t="s">
        <v>51</v>
      </c>
      <c r="O242" s="87"/>
      <c r="P242" s="225">
        <f>O242*H242</f>
        <v>0</v>
      </c>
      <c r="Q242" s="225">
        <v>0.00046999999999999999</v>
      </c>
      <c r="R242" s="225">
        <f>Q242*H242</f>
        <v>0.00093999999999999997</v>
      </c>
      <c r="S242" s="225">
        <v>0</v>
      </c>
      <c r="T242" s="226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7" t="s">
        <v>527</v>
      </c>
      <c r="AT242" s="227" t="s">
        <v>391</v>
      </c>
      <c r="AU242" s="227" t="s">
        <v>90</v>
      </c>
      <c r="AY242" s="19" t="s">
        <v>208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9" t="s">
        <v>88</v>
      </c>
      <c r="BK242" s="228">
        <f>ROUND(I242*H242,2)</f>
        <v>0</v>
      </c>
      <c r="BL242" s="19" t="s">
        <v>408</v>
      </c>
      <c r="BM242" s="227" t="s">
        <v>2793</v>
      </c>
    </row>
    <row r="243" s="2" customFormat="1" ht="16.5" customHeight="1">
      <c r="A243" s="41"/>
      <c r="B243" s="42"/>
      <c r="C243" s="216" t="s">
        <v>815</v>
      </c>
      <c r="D243" s="216" t="s">
        <v>211</v>
      </c>
      <c r="E243" s="217" t="s">
        <v>2597</v>
      </c>
      <c r="F243" s="218" t="s">
        <v>2598</v>
      </c>
      <c r="G243" s="219" t="s">
        <v>381</v>
      </c>
      <c r="H243" s="220">
        <v>1</v>
      </c>
      <c r="I243" s="221"/>
      <c r="J243" s="222">
        <f>ROUND(I243*H243,2)</f>
        <v>0</v>
      </c>
      <c r="K243" s="218" t="s">
        <v>215</v>
      </c>
      <c r="L243" s="47"/>
      <c r="M243" s="223" t="s">
        <v>35</v>
      </c>
      <c r="N243" s="224" t="s">
        <v>51</v>
      </c>
      <c r="O243" s="87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7" t="s">
        <v>408</v>
      </c>
      <c r="AT243" s="227" t="s">
        <v>211</v>
      </c>
      <c r="AU243" s="227" t="s">
        <v>90</v>
      </c>
      <c r="AY243" s="19" t="s">
        <v>208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88</v>
      </c>
      <c r="BK243" s="228">
        <f>ROUND(I243*H243,2)</f>
        <v>0</v>
      </c>
      <c r="BL243" s="19" t="s">
        <v>408</v>
      </c>
      <c r="BM243" s="227" t="s">
        <v>2794</v>
      </c>
    </row>
    <row r="244" s="2" customFormat="1">
      <c r="A244" s="41"/>
      <c r="B244" s="42"/>
      <c r="C244" s="43"/>
      <c r="D244" s="229" t="s">
        <v>218</v>
      </c>
      <c r="E244" s="43"/>
      <c r="F244" s="230" t="s">
        <v>2600</v>
      </c>
      <c r="G244" s="43"/>
      <c r="H244" s="43"/>
      <c r="I244" s="231"/>
      <c r="J244" s="43"/>
      <c r="K244" s="43"/>
      <c r="L244" s="47"/>
      <c r="M244" s="232"/>
      <c r="N244" s="233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19" t="s">
        <v>218</v>
      </c>
      <c r="AU244" s="19" t="s">
        <v>90</v>
      </c>
    </row>
    <row r="245" s="2" customFormat="1" ht="16.5" customHeight="1">
      <c r="A245" s="41"/>
      <c r="B245" s="42"/>
      <c r="C245" s="278" t="s">
        <v>822</v>
      </c>
      <c r="D245" s="278" t="s">
        <v>391</v>
      </c>
      <c r="E245" s="279" t="s">
        <v>2601</v>
      </c>
      <c r="F245" s="280" t="s">
        <v>2602</v>
      </c>
      <c r="G245" s="281" t="s">
        <v>35</v>
      </c>
      <c r="H245" s="282">
        <v>1</v>
      </c>
      <c r="I245" s="283"/>
      <c r="J245" s="284">
        <f>ROUND(I245*H245,2)</f>
        <v>0</v>
      </c>
      <c r="K245" s="280" t="s">
        <v>2392</v>
      </c>
      <c r="L245" s="285"/>
      <c r="M245" s="286" t="s">
        <v>35</v>
      </c>
      <c r="N245" s="287" t="s">
        <v>51</v>
      </c>
      <c r="O245" s="87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7" t="s">
        <v>527</v>
      </c>
      <c r="AT245" s="227" t="s">
        <v>391</v>
      </c>
      <c r="AU245" s="227" t="s">
        <v>90</v>
      </c>
      <c r="AY245" s="19" t="s">
        <v>208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9" t="s">
        <v>88</v>
      </c>
      <c r="BK245" s="228">
        <f>ROUND(I245*H245,2)</f>
        <v>0</v>
      </c>
      <c r="BL245" s="19" t="s">
        <v>408</v>
      </c>
      <c r="BM245" s="227" t="s">
        <v>2795</v>
      </c>
    </row>
    <row r="246" s="2" customFormat="1" ht="24.15" customHeight="1">
      <c r="A246" s="41"/>
      <c r="B246" s="42"/>
      <c r="C246" s="216" t="s">
        <v>834</v>
      </c>
      <c r="D246" s="216" t="s">
        <v>211</v>
      </c>
      <c r="E246" s="217" t="s">
        <v>2604</v>
      </c>
      <c r="F246" s="218" t="s">
        <v>2605</v>
      </c>
      <c r="G246" s="219" t="s">
        <v>381</v>
      </c>
      <c r="H246" s="220">
        <v>7</v>
      </c>
      <c r="I246" s="221"/>
      <c r="J246" s="222">
        <f>ROUND(I246*H246,2)</f>
        <v>0</v>
      </c>
      <c r="K246" s="218" t="s">
        <v>215</v>
      </c>
      <c r="L246" s="47"/>
      <c r="M246" s="223" t="s">
        <v>35</v>
      </c>
      <c r="N246" s="224" t="s">
        <v>51</v>
      </c>
      <c r="O246" s="87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7" t="s">
        <v>408</v>
      </c>
      <c r="AT246" s="227" t="s">
        <v>211</v>
      </c>
      <c r="AU246" s="227" t="s">
        <v>90</v>
      </c>
      <c r="AY246" s="19" t="s">
        <v>208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88</v>
      </c>
      <c r="BK246" s="228">
        <f>ROUND(I246*H246,2)</f>
        <v>0</v>
      </c>
      <c r="BL246" s="19" t="s">
        <v>408</v>
      </c>
      <c r="BM246" s="227" t="s">
        <v>2796</v>
      </c>
    </row>
    <row r="247" s="2" customFormat="1">
      <c r="A247" s="41"/>
      <c r="B247" s="42"/>
      <c r="C247" s="43"/>
      <c r="D247" s="229" t="s">
        <v>218</v>
      </c>
      <c r="E247" s="43"/>
      <c r="F247" s="230" t="s">
        <v>2607</v>
      </c>
      <c r="G247" s="43"/>
      <c r="H247" s="43"/>
      <c r="I247" s="231"/>
      <c r="J247" s="43"/>
      <c r="K247" s="43"/>
      <c r="L247" s="47"/>
      <c r="M247" s="232"/>
      <c r="N247" s="233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19" t="s">
        <v>218</v>
      </c>
      <c r="AU247" s="19" t="s">
        <v>90</v>
      </c>
    </row>
    <row r="248" s="14" customFormat="1">
      <c r="A248" s="14"/>
      <c r="B248" s="245"/>
      <c r="C248" s="246"/>
      <c r="D248" s="236" t="s">
        <v>226</v>
      </c>
      <c r="E248" s="247" t="s">
        <v>35</v>
      </c>
      <c r="F248" s="248" t="s">
        <v>2797</v>
      </c>
      <c r="G248" s="246"/>
      <c r="H248" s="249">
        <v>7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226</v>
      </c>
      <c r="AU248" s="255" t="s">
        <v>90</v>
      </c>
      <c r="AV248" s="14" t="s">
        <v>90</v>
      </c>
      <c r="AW248" s="14" t="s">
        <v>41</v>
      </c>
      <c r="AX248" s="14" t="s">
        <v>88</v>
      </c>
      <c r="AY248" s="255" t="s">
        <v>208</v>
      </c>
    </row>
    <row r="249" s="2" customFormat="1" ht="24.15" customHeight="1">
      <c r="A249" s="41"/>
      <c r="B249" s="42"/>
      <c r="C249" s="278" t="s">
        <v>840</v>
      </c>
      <c r="D249" s="278" t="s">
        <v>391</v>
      </c>
      <c r="E249" s="279" t="s">
        <v>2609</v>
      </c>
      <c r="F249" s="280" t="s">
        <v>2610</v>
      </c>
      <c r="G249" s="281" t="s">
        <v>381</v>
      </c>
      <c r="H249" s="282">
        <v>4</v>
      </c>
      <c r="I249" s="283"/>
      <c r="J249" s="284">
        <f>ROUND(I249*H249,2)</f>
        <v>0</v>
      </c>
      <c r="K249" s="280" t="s">
        <v>2392</v>
      </c>
      <c r="L249" s="285"/>
      <c r="M249" s="286" t="s">
        <v>35</v>
      </c>
      <c r="N249" s="287" t="s">
        <v>51</v>
      </c>
      <c r="O249" s="87"/>
      <c r="P249" s="225">
        <f>O249*H249</f>
        <v>0</v>
      </c>
      <c r="Q249" s="225">
        <v>0.00020000000000000001</v>
      </c>
      <c r="R249" s="225">
        <f>Q249*H249</f>
        <v>0.00080000000000000004</v>
      </c>
      <c r="S249" s="225">
        <v>0</v>
      </c>
      <c r="T249" s="226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7" t="s">
        <v>527</v>
      </c>
      <c r="AT249" s="227" t="s">
        <v>391</v>
      </c>
      <c r="AU249" s="227" t="s">
        <v>90</v>
      </c>
      <c r="AY249" s="19" t="s">
        <v>208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9" t="s">
        <v>88</v>
      </c>
      <c r="BK249" s="228">
        <f>ROUND(I249*H249,2)</f>
        <v>0</v>
      </c>
      <c r="BL249" s="19" t="s">
        <v>408</v>
      </c>
      <c r="BM249" s="227" t="s">
        <v>2798</v>
      </c>
    </row>
    <row r="250" s="2" customFormat="1" ht="24.15" customHeight="1">
      <c r="A250" s="41"/>
      <c r="B250" s="42"/>
      <c r="C250" s="278" t="s">
        <v>845</v>
      </c>
      <c r="D250" s="278" t="s">
        <v>391</v>
      </c>
      <c r="E250" s="279" t="s">
        <v>2612</v>
      </c>
      <c r="F250" s="280" t="s">
        <v>2613</v>
      </c>
      <c r="G250" s="281" t="s">
        <v>381</v>
      </c>
      <c r="H250" s="282">
        <v>1</v>
      </c>
      <c r="I250" s="283"/>
      <c r="J250" s="284">
        <f>ROUND(I250*H250,2)</f>
        <v>0</v>
      </c>
      <c r="K250" s="280" t="s">
        <v>2392</v>
      </c>
      <c r="L250" s="285"/>
      <c r="M250" s="286" t="s">
        <v>35</v>
      </c>
      <c r="N250" s="287" t="s">
        <v>51</v>
      </c>
      <c r="O250" s="87"/>
      <c r="P250" s="225">
        <f>O250*H250</f>
        <v>0</v>
      </c>
      <c r="Q250" s="225">
        <v>0.00020000000000000001</v>
      </c>
      <c r="R250" s="225">
        <f>Q250*H250</f>
        <v>0.00020000000000000001</v>
      </c>
      <c r="S250" s="225">
        <v>0</v>
      </c>
      <c r="T250" s="226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7" t="s">
        <v>527</v>
      </c>
      <c r="AT250" s="227" t="s">
        <v>391</v>
      </c>
      <c r="AU250" s="227" t="s">
        <v>90</v>
      </c>
      <c r="AY250" s="19" t="s">
        <v>208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9" t="s">
        <v>88</v>
      </c>
      <c r="BK250" s="228">
        <f>ROUND(I250*H250,2)</f>
        <v>0</v>
      </c>
      <c r="BL250" s="19" t="s">
        <v>408</v>
      </c>
      <c r="BM250" s="227" t="s">
        <v>2799</v>
      </c>
    </row>
    <row r="251" s="2" customFormat="1" ht="24.15" customHeight="1">
      <c r="A251" s="41"/>
      <c r="B251" s="42"/>
      <c r="C251" s="278" t="s">
        <v>857</v>
      </c>
      <c r="D251" s="278" t="s">
        <v>391</v>
      </c>
      <c r="E251" s="279" t="s">
        <v>2615</v>
      </c>
      <c r="F251" s="280" t="s">
        <v>2616</v>
      </c>
      <c r="G251" s="281" t="s">
        <v>381</v>
      </c>
      <c r="H251" s="282">
        <v>2</v>
      </c>
      <c r="I251" s="283"/>
      <c r="J251" s="284">
        <f>ROUND(I251*H251,2)</f>
        <v>0</v>
      </c>
      <c r="K251" s="280" t="s">
        <v>2392</v>
      </c>
      <c r="L251" s="285"/>
      <c r="M251" s="286" t="s">
        <v>35</v>
      </c>
      <c r="N251" s="287" t="s">
        <v>51</v>
      </c>
      <c r="O251" s="87"/>
      <c r="P251" s="225">
        <f>O251*H251</f>
        <v>0</v>
      </c>
      <c r="Q251" s="225">
        <v>0.00020000000000000001</v>
      </c>
      <c r="R251" s="225">
        <f>Q251*H251</f>
        <v>0.00040000000000000002</v>
      </c>
      <c r="S251" s="225">
        <v>0</v>
      </c>
      <c r="T251" s="226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7" t="s">
        <v>527</v>
      </c>
      <c r="AT251" s="227" t="s">
        <v>391</v>
      </c>
      <c r="AU251" s="227" t="s">
        <v>90</v>
      </c>
      <c r="AY251" s="19" t="s">
        <v>208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9" t="s">
        <v>88</v>
      </c>
      <c r="BK251" s="228">
        <f>ROUND(I251*H251,2)</f>
        <v>0</v>
      </c>
      <c r="BL251" s="19" t="s">
        <v>408</v>
      </c>
      <c r="BM251" s="227" t="s">
        <v>2800</v>
      </c>
    </row>
    <row r="252" s="2" customFormat="1" ht="24.15" customHeight="1">
      <c r="A252" s="41"/>
      <c r="B252" s="42"/>
      <c r="C252" s="216" t="s">
        <v>861</v>
      </c>
      <c r="D252" s="216" t="s">
        <v>211</v>
      </c>
      <c r="E252" s="217" t="s">
        <v>2618</v>
      </c>
      <c r="F252" s="218" t="s">
        <v>2619</v>
      </c>
      <c r="G252" s="219" t="s">
        <v>381</v>
      </c>
      <c r="H252" s="220">
        <v>4</v>
      </c>
      <c r="I252" s="221"/>
      <c r="J252" s="222">
        <f>ROUND(I252*H252,2)</f>
        <v>0</v>
      </c>
      <c r="K252" s="218" t="s">
        <v>2392</v>
      </c>
      <c r="L252" s="47"/>
      <c r="M252" s="223" t="s">
        <v>35</v>
      </c>
      <c r="N252" s="224" t="s">
        <v>51</v>
      </c>
      <c r="O252" s="87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7" t="s">
        <v>408</v>
      </c>
      <c r="AT252" s="227" t="s">
        <v>211</v>
      </c>
      <c r="AU252" s="227" t="s">
        <v>90</v>
      </c>
      <c r="AY252" s="19" t="s">
        <v>208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9" t="s">
        <v>88</v>
      </c>
      <c r="BK252" s="228">
        <f>ROUND(I252*H252,2)</f>
        <v>0</v>
      </c>
      <c r="BL252" s="19" t="s">
        <v>408</v>
      </c>
      <c r="BM252" s="227" t="s">
        <v>2801</v>
      </c>
    </row>
    <row r="253" s="2" customFormat="1" ht="24.15" customHeight="1">
      <c r="A253" s="41"/>
      <c r="B253" s="42"/>
      <c r="C253" s="278" t="s">
        <v>866</v>
      </c>
      <c r="D253" s="278" t="s">
        <v>391</v>
      </c>
      <c r="E253" s="279" t="s">
        <v>2621</v>
      </c>
      <c r="F253" s="280" t="s">
        <v>2622</v>
      </c>
      <c r="G253" s="281" t="s">
        <v>381</v>
      </c>
      <c r="H253" s="282">
        <v>4</v>
      </c>
      <c r="I253" s="283"/>
      <c r="J253" s="284">
        <f>ROUND(I253*H253,2)</f>
        <v>0</v>
      </c>
      <c r="K253" s="280" t="s">
        <v>2392</v>
      </c>
      <c r="L253" s="285"/>
      <c r="M253" s="286" t="s">
        <v>35</v>
      </c>
      <c r="N253" s="287" t="s">
        <v>51</v>
      </c>
      <c r="O253" s="87"/>
      <c r="P253" s="225">
        <f>O253*H253</f>
        <v>0</v>
      </c>
      <c r="Q253" s="225">
        <v>0.00020000000000000001</v>
      </c>
      <c r="R253" s="225">
        <f>Q253*H253</f>
        <v>0.00080000000000000004</v>
      </c>
      <c r="S253" s="225">
        <v>0</v>
      </c>
      <c r="T253" s="226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7" t="s">
        <v>527</v>
      </c>
      <c r="AT253" s="227" t="s">
        <v>391</v>
      </c>
      <c r="AU253" s="227" t="s">
        <v>90</v>
      </c>
      <c r="AY253" s="19" t="s">
        <v>208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88</v>
      </c>
      <c r="BK253" s="228">
        <f>ROUND(I253*H253,2)</f>
        <v>0</v>
      </c>
      <c r="BL253" s="19" t="s">
        <v>408</v>
      </c>
      <c r="BM253" s="227" t="s">
        <v>2802</v>
      </c>
    </row>
    <row r="254" s="2" customFormat="1" ht="24.15" customHeight="1">
      <c r="A254" s="41"/>
      <c r="B254" s="42"/>
      <c r="C254" s="216" t="s">
        <v>871</v>
      </c>
      <c r="D254" s="216" t="s">
        <v>211</v>
      </c>
      <c r="E254" s="217" t="s">
        <v>2624</v>
      </c>
      <c r="F254" s="218" t="s">
        <v>2625</v>
      </c>
      <c r="G254" s="219" t="s">
        <v>381</v>
      </c>
      <c r="H254" s="220">
        <v>0.5</v>
      </c>
      <c r="I254" s="221"/>
      <c r="J254" s="222">
        <f>ROUND(I254*H254,2)</f>
        <v>0</v>
      </c>
      <c r="K254" s="218" t="s">
        <v>215</v>
      </c>
      <c r="L254" s="47"/>
      <c r="M254" s="223" t="s">
        <v>35</v>
      </c>
      <c r="N254" s="224" t="s">
        <v>51</v>
      </c>
      <c r="O254" s="87"/>
      <c r="P254" s="225">
        <f>O254*H254</f>
        <v>0</v>
      </c>
      <c r="Q254" s="225">
        <v>0</v>
      </c>
      <c r="R254" s="225">
        <f>Q254*H254</f>
        <v>0</v>
      </c>
      <c r="S254" s="225">
        <v>0</v>
      </c>
      <c r="T254" s="226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7" t="s">
        <v>408</v>
      </c>
      <c r="AT254" s="227" t="s">
        <v>211</v>
      </c>
      <c r="AU254" s="227" t="s">
        <v>90</v>
      </c>
      <c r="AY254" s="19" t="s">
        <v>208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9" t="s">
        <v>88</v>
      </c>
      <c r="BK254" s="228">
        <f>ROUND(I254*H254,2)</f>
        <v>0</v>
      </c>
      <c r="BL254" s="19" t="s">
        <v>408</v>
      </c>
      <c r="BM254" s="227" t="s">
        <v>2803</v>
      </c>
    </row>
    <row r="255" s="2" customFormat="1">
      <c r="A255" s="41"/>
      <c r="B255" s="42"/>
      <c r="C255" s="43"/>
      <c r="D255" s="229" t="s">
        <v>218</v>
      </c>
      <c r="E255" s="43"/>
      <c r="F255" s="230" t="s">
        <v>2627</v>
      </c>
      <c r="G255" s="43"/>
      <c r="H255" s="43"/>
      <c r="I255" s="231"/>
      <c r="J255" s="43"/>
      <c r="K255" s="43"/>
      <c r="L255" s="47"/>
      <c r="M255" s="232"/>
      <c r="N255" s="233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19" t="s">
        <v>218</v>
      </c>
      <c r="AU255" s="19" t="s">
        <v>90</v>
      </c>
    </row>
    <row r="256" s="2" customFormat="1" ht="16.5" customHeight="1">
      <c r="A256" s="41"/>
      <c r="B256" s="42"/>
      <c r="C256" s="216" t="s">
        <v>878</v>
      </c>
      <c r="D256" s="216" t="s">
        <v>211</v>
      </c>
      <c r="E256" s="217" t="s">
        <v>2628</v>
      </c>
      <c r="F256" s="218" t="s">
        <v>2629</v>
      </c>
      <c r="G256" s="219" t="s">
        <v>2547</v>
      </c>
      <c r="H256" s="220">
        <v>1</v>
      </c>
      <c r="I256" s="221"/>
      <c r="J256" s="222">
        <f>ROUND(I256*H256,2)</f>
        <v>0</v>
      </c>
      <c r="K256" s="218" t="s">
        <v>2392</v>
      </c>
      <c r="L256" s="47"/>
      <c r="M256" s="223" t="s">
        <v>35</v>
      </c>
      <c r="N256" s="224" t="s">
        <v>51</v>
      </c>
      <c r="O256" s="87"/>
      <c r="P256" s="225">
        <f>O256*H256</f>
        <v>0</v>
      </c>
      <c r="Q256" s="225">
        <v>0</v>
      </c>
      <c r="R256" s="225">
        <f>Q256*H256</f>
        <v>0</v>
      </c>
      <c r="S256" s="225">
        <v>0</v>
      </c>
      <c r="T256" s="226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7" t="s">
        <v>408</v>
      </c>
      <c r="AT256" s="227" t="s">
        <v>211</v>
      </c>
      <c r="AU256" s="227" t="s">
        <v>90</v>
      </c>
      <c r="AY256" s="19" t="s">
        <v>208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9" t="s">
        <v>88</v>
      </c>
      <c r="BK256" s="228">
        <f>ROUND(I256*H256,2)</f>
        <v>0</v>
      </c>
      <c r="BL256" s="19" t="s">
        <v>408</v>
      </c>
      <c r="BM256" s="227" t="s">
        <v>2804</v>
      </c>
    </row>
    <row r="257" s="2" customFormat="1" ht="16.5" customHeight="1">
      <c r="A257" s="41"/>
      <c r="B257" s="42"/>
      <c r="C257" s="278" t="s">
        <v>888</v>
      </c>
      <c r="D257" s="278" t="s">
        <v>391</v>
      </c>
      <c r="E257" s="279" t="s">
        <v>2631</v>
      </c>
      <c r="F257" s="280" t="s">
        <v>2632</v>
      </c>
      <c r="G257" s="281" t="s">
        <v>607</v>
      </c>
      <c r="H257" s="282">
        <v>1</v>
      </c>
      <c r="I257" s="283"/>
      <c r="J257" s="284">
        <f>ROUND(I257*H257,2)</f>
        <v>0</v>
      </c>
      <c r="K257" s="280" t="s">
        <v>2392</v>
      </c>
      <c r="L257" s="285"/>
      <c r="M257" s="286" t="s">
        <v>35</v>
      </c>
      <c r="N257" s="287" t="s">
        <v>51</v>
      </c>
      <c r="O257" s="87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7" t="s">
        <v>527</v>
      </c>
      <c r="AT257" s="227" t="s">
        <v>391</v>
      </c>
      <c r="AU257" s="227" t="s">
        <v>90</v>
      </c>
      <c r="AY257" s="19" t="s">
        <v>208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9" t="s">
        <v>88</v>
      </c>
      <c r="BK257" s="228">
        <f>ROUND(I257*H257,2)</f>
        <v>0</v>
      </c>
      <c r="BL257" s="19" t="s">
        <v>408</v>
      </c>
      <c r="BM257" s="227" t="s">
        <v>2805</v>
      </c>
    </row>
    <row r="258" s="12" customFormat="1" ht="22.8" customHeight="1">
      <c r="A258" s="12"/>
      <c r="B258" s="200"/>
      <c r="C258" s="201"/>
      <c r="D258" s="202" t="s">
        <v>79</v>
      </c>
      <c r="E258" s="214" t="s">
        <v>2634</v>
      </c>
      <c r="F258" s="214" t="s">
        <v>2635</v>
      </c>
      <c r="G258" s="201"/>
      <c r="H258" s="201"/>
      <c r="I258" s="204"/>
      <c r="J258" s="215">
        <f>BK258</f>
        <v>0</v>
      </c>
      <c r="K258" s="201"/>
      <c r="L258" s="206"/>
      <c r="M258" s="207"/>
      <c r="N258" s="208"/>
      <c r="O258" s="208"/>
      <c r="P258" s="209">
        <f>SUM(P259:P262)</f>
        <v>0</v>
      </c>
      <c r="Q258" s="208"/>
      <c r="R258" s="209">
        <f>SUM(R259:R262)</f>
        <v>0.0015</v>
      </c>
      <c r="S258" s="208"/>
      <c r="T258" s="210">
        <f>SUM(T259:T262)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1" t="s">
        <v>90</v>
      </c>
      <c r="AT258" s="212" t="s">
        <v>79</v>
      </c>
      <c r="AU258" s="212" t="s">
        <v>88</v>
      </c>
      <c r="AY258" s="211" t="s">
        <v>208</v>
      </c>
      <c r="BK258" s="213">
        <f>SUM(BK259:BK262)</f>
        <v>0</v>
      </c>
    </row>
    <row r="259" s="2" customFormat="1" ht="16.5" customHeight="1">
      <c r="A259" s="41"/>
      <c r="B259" s="42"/>
      <c r="C259" s="216" t="s">
        <v>897</v>
      </c>
      <c r="D259" s="216" t="s">
        <v>211</v>
      </c>
      <c r="E259" s="217" t="s">
        <v>2636</v>
      </c>
      <c r="F259" s="218" t="s">
        <v>2637</v>
      </c>
      <c r="G259" s="219" t="s">
        <v>490</v>
      </c>
      <c r="H259" s="220">
        <v>30</v>
      </c>
      <c r="I259" s="221"/>
      <c r="J259" s="222">
        <f>ROUND(I259*H259,2)</f>
        <v>0</v>
      </c>
      <c r="K259" s="218" t="s">
        <v>215</v>
      </c>
      <c r="L259" s="47"/>
      <c r="M259" s="223" t="s">
        <v>35</v>
      </c>
      <c r="N259" s="224" t="s">
        <v>51</v>
      </c>
      <c r="O259" s="87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7" t="s">
        <v>408</v>
      </c>
      <c r="AT259" s="227" t="s">
        <v>211</v>
      </c>
      <c r="AU259" s="227" t="s">
        <v>90</v>
      </c>
      <c r="AY259" s="19" t="s">
        <v>208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9" t="s">
        <v>88</v>
      </c>
      <c r="BK259" s="228">
        <f>ROUND(I259*H259,2)</f>
        <v>0</v>
      </c>
      <c r="BL259" s="19" t="s">
        <v>408</v>
      </c>
      <c r="BM259" s="227" t="s">
        <v>2806</v>
      </c>
    </row>
    <row r="260" s="2" customFormat="1">
      <c r="A260" s="41"/>
      <c r="B260" s="42"/>
      <c r="C260" s="43"/>
      <c r="D260" s="229" t="s">
        <v>218</v>
      </c>
      <c r="E260" s="43"/>
      <c r="F260" s="230" t="s">
        <v>2639</v>
      </c>
      <c r="G260" s="43"/>
      <c r="H260" s="43"/>
      <c r="I260" s="231"/>
      <c r="J260" s="43"/>
      <c r="K260" s="43"/>
      <c r="L260" s="47"/>
      <c r="M260" s="232"/>
      <c r="N260" s="233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19" t="s">
        <v>218</v>
      </c>
      <c r="AU260" s="19" t="s">
        <v>90</v>
      </c>
    </row>
    <row r="261" s="2" customFormat="1" ht="24.15" customHeight="1">
      <c r="A261" s="41"/>
      <c r="B261" s="42"/>
      <c r="C261" s="278" t="s">
        <v>903</v>
      </c>
      <c r="D261" s="278" t="s">
        <v>391</v>
      </c>
      <c r="E261" s="279" t="s">
        <v>2640</v>
      </c>
      <c r="F261" s="280" t="s">
        <v>2641</v>
      </c>
      <c r="G261" s="281" t="s">
        <v>490</v>
      </c>
      <c r="H261" s="282">
        <v>30</v>
      </c>
      <c r="I261" s="283"/>
      <c r="J261" s="284">
        <f>ROUND(I261*H261,2)</f>
        <v>0</v>
      </c>
      <c r="K261" s="280" t="s">
        <v>215</v>
      </c>
      <c r="L261" s="285"/>
      <c r="M261" s="286" t="s">
        <v>35</v>
      </c>
      <c r="N261" s="287" t="s">
        <v>51</v>
      </c>
      <c r="O261" s="87"/>
      <c r="P261" s="225">
        <f>O261*H261</f>
        <v>0</v>
      </c>
      <c r="Q261" s="225">
        <v>5.0000000000000002E-05</v>
      </c>
      <c r="R261" s="225">
        <f>Q261*H261</f>
        <v>0.0015</v>
      </c>
      <c r="S261" s="225">
        <v>0</v>
      </c>
      <c r="T261" s="226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7" t="s">
        <v>527</v>
      </c>
      <c r="AT261" s="227" t="s">
        <v>391</v>
      </c>
      <c r="AU261" s="227" t="s">
        <v>90</v>
      </c>
      <c r="AY261" s="19" t="s">
        <v>208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9" t="s">
        <v>88</v>
      </c>
      <c r="BK261" s="228">
        <f>ROUND(I261*H261,2)</f>
        <v>0</v>
      </c>
      <c r="BL261" s="19" t="s">
        <v>408</v>
      </c>
      <c r="BM261" s="227" t="s">
        <v>2807</v>
      </c>
    </row>
    <row r="262" s="2" customFormat="1">
      <c r="A262" s="41"/>
      <c r="B262" s="42"/>
      <c r="C262" s="43"/>
      <c r="D262" s="236" t="s">
        <v>395</v>
      </c>
      <c r="E262" s="43"/>
      <c r="F262" s="288" t="s">
        <v>2643</v>
      </c>
      <c r="G262" s="43"/>
      <c r="H262" s="43"/>
      <c r="I262" s="231"/>
      <c r="J262" s="43"/>
      <c r="K262" s="43"/>
      <c r="L262" s="47"/>
      <c r="M262" s="232"/>
      <c r="N262" s="233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9" t="s">
        <v>395</v>
      </c>
      <c r="AU262" s="19" t="s">
        <v>90</v>
      </c>
    </row>
    <row r="263" s="12" customFormat="1" ht="25.92" customHeight="1">
      <c r="A263" s="12"/>
      <c r="B263" s="200"/>
      <c r="C263" s="201"/>
      <c r="D263" s="202" t="s">
        <v>79</v>
      </c>
      <c r="E263" s="203" t="s">
        <v>391</v>
      </c>
      <c r="F263" s="203" t="s">
        <v>2644</v>
      </c>
      <c r="G263" s="201"/>
      <c r="H263" s="201"/>
      <c r="I263" s="204"/>
      <c r="J263" s="205">
        <f>BK263</f>
        <v>0</v>
      </c>
      <c r="K263" s="201"/>
      <c r="L263" s="206"/>
      <c r="M263" s="207"/>
      <c r="N263" s="208"/>
      <c r="O263" s="208"/>
      <c r="P263" s="209">
        <f>P264</f>
        <v>0</v>
      </c>
      <c r="Q263" s="208"/>
      <c r="R263" s="209">
        <f>R264</f>
        <v>0.00040000000000000002</v>
      </c>
      <c r="S263" s="208"/>
      <c r="T263" s="210">
        <f>T264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1" t="s">
        <v>209</v>
      </c>
      <c r="AT263" s="212" t="s">
        <v>79</v>
      </c>
      <c r="AU263" s="212" t="s">
        <v>80</v>
      </c>
      <c r="AY263" s="211" t="s">
        <v>208</v>
      </c>
      <c r="BK263" s="213">
        <f>BK264</f>
        <v>0</v>
      </c>
    </row>
    <row r="264" s="12" customFormat="1" ht="22.8" customHeight="1">
      <c r="A264" s="12"/>
      <c r="B264" s="200"/>
      <c r="C264" s="201"/>
      <c r="D264" s="202" t="s">
        <v>79</v>
      </c>
      <c r="E264" s="214" t="s">
        <v>2645</v>
      </c>
      <c r="F264" s="214" t="s">
        <v>2646</v>
      </c>
      <c r="G264" s="201"/>
      <c r="H264" s="201"/>
      <c r="I264" s="204"/>
      <c r="J264" s="215">
        <f>BK264</f>
        <v>0</v>
      </c>
      <c r="K264" s="201"/>
      <c r="L264" s="206"/>
      <c r="M264" s="207"/>
      <c r="N264" s="208"/>
      <c r="O264" s="208"/>
      <c r="P264" s="209">
        <f>SUM(P265:P267)</f>
        <v>0</v>
      </c>
      <c r="Q264" s="208"/>
      <c r="R264" s="209">
        <f>SUM(R265:R267)</f>
        <v>0.00040000000000000002</v>
      </c>
      <c r="S264" s="208"/>
      <c r="T264" s="210">
        <f>SUM(T265:T267)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1" t="s">
        <v>209</v>
      </c>
      <c r="AT264" s="212" t="s">
        <v>79</v>
      </c>
      <c r="AU264" s="212" t="s">
        <v>88</v>
      </c>
      <c r="AY264" s="211" t="s">
        <v>208</v>
      </c>
      <c r="BK264" s="213">
        <f>SUM(BK265:BK267)</f>
        <v>0</v>
      </c>
    </row>
    <row r="265" s="2" customFormat="1" ht="16.5" customHeight="1">
      <c r="A265" s="41"/>
      <c r="B265" s="42"/>
      <c r="C265" s="216" t="s">
        <v>910</v>
      </c>
      <c r="D265" s="216" t="s">
        <v>211</v>
      </c>
      <c r="E265" s="217" t="s">
        <v>2647</v>
      </c>
      <c r="F265" s="218" t="s">
        <v>2648</v>
      </c>
      <c r="G265" s="219" t="s">
        <v>381</v>
      </c>
      <c r="H265" s="220">
        <v>4</v>
      </c>
      <c r="I265" s="221"/>
      <c r="J265" s="222">
        <f>ROUND(I265*H265,2)</f>
        <v>0</v>
      </c>
      <c r="K265" s="218" t="s">
        <v>215</v>
      </c>
      <c r="L265" s="47"/>
      <c r="M265" s="223" t="s">
        <v>35</v>
      </c>
      <c r="N265" s="224" t="s">
        <v>51</v>
      </c>
      <c r="O265" s="87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27" t="s">
        <v>788</v>
      </c>
      <c r="AT265" s="227" t="s">
        <v>211</v>
      </c>
      <c r="AU265" s="227" t="s">
        <v>90</v>
      </c>
      <c r="AY265" s="19" t="s">
        <v>208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9" t="s">
        <v>88</v>
      </c>
      <c r="BK265" s="228">
        <f>ROUND(I265*H265,2)</f>
        <v>0</v>
      </c>
      <c r="BL265" s="19" t="s">
        <v>788</v>
      </c>
      <c r="BM265" s="227" t="s">
        <v>2808</v>
      </c>
    </row>
    <row r="266" s="2" customFormat="1">
      <c r="A266" s="41"/>
      <c r="B266" s="42"/>
      <c r="C266" s="43"/>
      <c r="D266" s="229" t="s">
        <v>218</v>
      </c>
      <c r="E266" s="43"/>
      <c r="F266" s="230" t="s">
        <v>2650</v>
      </c>
      <c r="G266" s="43"/>
      <c r="H266" s="43"/>
      <c r="I266" s="231"/>
      <c r="J266" s="43"/>
      <c r="K266" s="43"/>
      <c r="L266" s="47"/>
      <c r="M266" s="232"/>
      <c r="N266" s="233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9" t="s">
        <v>218</v>
      </c>
      <c r="AU266" s="19" t="s">
        <v>90</v>
      </c>
    </row>
    <row r="267" s="2" customFormat="1" ht="16.5" customHeight="1">
      <c r="A267" s="41"/>
      <c r="B267" s="42"/>
      <c r="C267" s="278" t="s">
        <v>915</v>
      </c>
      <c r="D267" s="278" t="s">
        <v>391</v>
      </c>
      <c r="E267" s="279" t="s">
        <v>2651</v>
      </c>
      <c r="F267" s="280" t="s">
        <v>2652</v>
      </c>
      <c r="G267" s="281" t="s">
        <v>381</v>
      </c>
      <c r="H267" s="282">
        <v>4</v>
      </c>
      <c r="I267" s="283"/>
      <c r="J267" s="284">
        <f>ROUND(I267*H267,2)</f>
        <v>0</v>
      </c>
      <c r="K267" s="280" t="s">
        <v>2392</v>
      </c>
      <c r="L267" s="285"/>
      <c r="M267" s="286" t="s">
        <v>35</v>
      </c>
      <c r="N267" s="287" t="s">
        <v>51</v>
      </c>
      <c r="O267" s="87"/>
      <c r="P267" s="225">
        <f>O267*H267</f>
        <v>0</v>
      </c>
      <c r="Q267" s="225">
        <v>0.00010000000000000001</v>
      </c>
      <c r="R267" s="225">
        <f>Q267*H267</f>
        <v>0.00040000000000000002</v>
      </c>
      <c r="S267" s="225">
        <v>0</v>
      </c>
      <c r="T267" s="226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27" t="s">
        <v>1216</v>
      </c>
      <c r="AT267" s="227" t="s">
        <v>391</v>
      </c>
      <c r="AU267" s="227" t="s">
        <v>90</v>
      </c>
      <c r="AY267" s="19" t="s">
        <v>208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9" t="s">
        <v>88</v>
      </c>
      <c r="BK267" s="228">
        <f>ROUND(I267*H267,2)</f>
        <v>0</v>
      </c>
      <c r="BL267" s="19" t="s">
        <v>1216</v>
      </c>
      <c r="BM267" s="227" t="s">
        <v>2809</v>
      </c>
    </row>
    <row r="268" s="12" customFormat="1" ht="25.92" customHeight="1">
      <c r="A268" s="12"/>
      <c r="B268" s="200"/>
      <c r="C268" s="201"/>
      <c r="D268" s="202" t="s">
        <v>79</v>
      </c>
      <c r="E268" s="203" t="s">
        <v>2654</v>
      </c>
      <c r="F268" s="203" t="s">
        <v>2655</v>
      </c>
      <c r="G268" s="201"/>
      <c r="H268" s="201"/>
      <c r="I268" s="204"/>
      <c r="J268" s="205">
        <f>BK268</f>
        <v>0</v>
      </c>
      <c r="K268" s="201"/>
      <c r="L268" s="206"/>
      <c r="M268" s="207"/>
      <c r="N268" s="208"/>
      <c r="O268" s="208"/>
      <c r="P268" s="209">
        <f>SUM(P269:P271)</f>
        <v>0</v>
      </c>
      <c r="Q268" s="208"/>
      <c r="R268" s="209">
        <f>SUM(R269:R271)</f>
        <v>0</v>
      </c>
      <c r="S268" s="208"/>
      <c r="T268" s="210">
        <f>SUM(T269:T271)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1" t="s">
        <v>216</v>
      </c>
      <c r="AT268" s="212" t="s">
        <v>79</v>
      </c>
      <c r="AU268" s="212" t="s">
        <v>80</v>
      </c>
      <c r="AY268" s="211" t="s">
        <v>208</v>
      </c>
      <c r="BK268" s="213">
        <f>SUM(BK269:BK271)</f>
        <v>0</v>
      </c>
    </row>
    <row r="269" s="2" customFormat="1" ht="16.5" customHeight="1">
      <c r="A269" s="41"/>
      <c r="B269" s="42"/>
      <c r="C269" s="216" t="s">
        <v>919</v>
      </c>
      <c r="D269" s="216" t="s">
        <v>211</v>
      </c>
      <c r="E269" s="217" t="s">
        <v>2656</v>
      </c>
      <c r="F269" s="218" t="s">
        <v>2657</v>
      </c>
      <c r="G269" s="219" t="s">
        <v>2658</v>
      </c>
      <c r="H269" s="220">
        <v>5</v>
      </c>
      <c r="I269" s="221"/>
      <c r="J269" s="222">
        <f>ROUND(I269*H269,2)</f>
        <v>0</v>
      </c>
      <c r="K269" s="218" t="s">
        <v>215</v>
      </c>
      <c r="L269" s="47"/>
      <c r="M269" s="223" t="s">
        <v>35</v>
      </c>
      <c r="N269" s="224" t="s">
        <v>51</v>
      </c>
      <c r="O269" s="87"/>
      <c r="P269" s="225">
        <f>O269*H269</f>
        <v>0</v>
      </c>
      <c r="Q269" s="225">
        <v>0</v>
      </c>
      <c r="R269" s="225">
        <f>Q269*H269</f>
        <v>0</v>
      </c>
      <c r="S269" s="225">
        <v>0</v>
      </c>
      <c r="T269" s="226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7" t="s">
        <v>2659</v>
      </c>
      <c r="AT269" s="227" t="s">
        <v>211</v>
      </c>
      <c r="AU269" s="227" t="s">
        <v>88</v>
      </c>
      <c r="AY269" s="19" t="s">
        <v>208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9" t="s">
        <v>88</v>
      </c>
      <c r="BK269" s="228">
        <f>ROUND(I269*H269,2)</f>
        <v>0</v>
      </c>
      <c r="BL269" s="19" t="s">
        <v>2659</v>
      </c>
      <c r="BM269" s="227" t="s">
        <v>2810</v>
      </c>
    </row>
    <row r="270" s="2" customFormat="1">
      <c r="A270" s="41"/>
      <c r="B270" s="42"/>
      <c r="C270" s="43"/>
      <c r="D270" s="229" t="s">
        <v>218</v>
      </c>
      <c r="E270" s="43"/>
      <c r="F270" s="230" t="s">
        <v>2661</v>
      </c>
      <c r="G270" s="43"/>
      <c r="H270" s="43"/>
      <c r="I270" s="231"/>
      <c r="J270" s="43"/>
      <c r="K270" s="43"/>
      <c r="L270" s="47"/>
      <c r="M270" s="232"/>
      <c r="N270" s="233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9" t="s">
        <v>218</v>
      </c>
      <c r="AU270" s="19" t="s">
        <v>88</v>
      </c>
    </row>
    <row r="271" s="14" customFormat="1">
      <c r="A271" s="14"/>
      <c r="B271" s="245"/>
      <c r="C271" s="246"/>
      <c r="D271" s="236" t="s">
        <v>226</v>
      </c>
      <c r="E271" s="247" t="s">
        <v>35</v>
      </c>
      <c r="F271" s="248" t="s">
        <v>271</v>
      </c>
      <c r="G271" s="246"/>
      <c r="H271" s="249">
        <v>5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226</v>
      </c>
      <c r="AU271" s="255" t="s">
        <v>88</v>
      </c>
      <c r="AV271" s="14" t="s">
        <v>90</v>
      </c>
      <c r="AW271" s="14" t="s">
        <v>41</v>
      </c>
      <c r="AX271" s="14" t="s">
        <v>88</v>
      </c>
      <c r="AY271" s="255" t="s">
        <v>208</v>
      </c>
    </row>
    <row r="272" s="12" customFormat="1" ht="25.92" customHeight="1">
      <c r="A272" s="12"/>
      <c r="B272" s="200"/>
      <c r="C272" s="201"/>
      <c r="D272" s="202" t="s">
        <v>79</v>
      </c>
      <c r="E272" s="203" t="s">
        <v>2662</v>
      </c>
      <c r="F272" s="203" t="s">
        <v>2663</v>
      </c>
      <c r="G272" s="201"/>
      <c r="H272" s="201"/>
      <c r="I272" s="204"/>
      <c r="J272" s="205">
        <f>BK272</f>
        <v>0</v>
      </c>
      <c r="K272" s="201"/>
      <c r="L272" s="206"/>
      <c r="M272" s="207"/>
      <c r="N272" s="208"/>
      <c r="O272" s="208"/>
      <c r="P272" s="209">
        <f>SUM(P273:P278)</f>
        <v>0</v>
      </c>
      <c r="Q272" s="208"/>
      <c r="R272" s="209">
        <f>SUM(R273:R278)</f>
        <v>0</v>
      </c>
      <c r="S272" s="208"/>
      <c r="T272" s="210">
        <f>SUM(T273:T278)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1" t="s">
        <v>216</v>
      </c>
      <c r="AT272" s="212" t="s">
        <v>79</v>
      </c>
      <c r="AU272" s="212" t="s">
        <v>80</v>
      </c>
      <c r="AY272" s="211" t="s">
        <v>208</v>
      </c>
      <c r="BK272" s="213">
        <f>SUM(BK273:BK278)</f>
        <v>0</v>
      </c>
    </row>
    <row r="273" s="2" customFormat="1" ht="16.5" customHeight="1">
      <c r="A273" s="41"/>
      <c r="B273" s="42"/>
      <c r="C273" s="216" t="s">
        <v>930</v>
      </c>
      <c r="D273" s="216" t="s">
        <v>211</v>
      </c>
      <c r="E273" s="217" t="s">
        <v>2664</v>
      </c>
      <c r="F273" s="218" t="s">
        <v>2665</v>
      </c>
      <c r="G273" s="219" t="s">
        <v>2666</v>
      </c>
      <c r="H273" s="296"/>
      <c r="I273" s="221"/>
      <c r="J273" s="222">
        <f>ROUND(I273*H273,2)</f>
        <v>0</v>
      </c>
      <c r="K273" s="218" t="s">
        <v>35</v>
      </c>
      <c r="L273" s="47"/>
      <c r="M273" s="223" t="s">
        <v>35</v>
      </c>
      <c r="N273" s="224" t="s">
        <v>51</v>
      </c>
      <c r="O273" s="87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27" t="s">
        <v>2659</v>
      </c>
      <c r="AT273" s="227" t="s">
        <v>211</v>
      </c>
      <c r="AU273" s="227" t="s">
        <v>88</v>
      </c>
      <c r="AY273" s="19" t="s">
        <v>208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9" t="s">
        <v>88</v>
      </c>
      <c r="BK273" s="228">
        <f>ROUND(I273*H273,2)</f>
        <v>0</v>
      </c>
      <c r="BL273" s="19" t="s">
        <v>2659</v>
      </c>
      <c r="BM273" s="227" t="s">
        <v>2811</v>
      </c>
    </row>
    <row r="274" s="2" customFormat="1">
      <c r="A274" s="41"/>
      <c r="B274" s="42"/>
      <c r="C274" s="43"/>
      <c r="D274" s="236" t="s">
        <v>395</v>
      </c>
      <c r="E274" s="43"/>
      <c r="F274" s="288" t="s">
        <v>2668</v>
      </c>
      <c r="G274" s="43"/>
      <c r="H274" s="43"/>
      <c r="I274" s="231"/>
      <c r="J274" s="43"/>
      <c r="K274" s="43"/>
      <c r="L274" s="47"/>
      <c r="M274" s="232"/>
      <c r="N274" s="233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9" t="s">
        <v>395</v>
      </c>
      <c r="AU274" s="19" t="s">
        <v>88</v>
      </c>
    </row>
    <row r="275" s="2" customFormat="1" ht="16.5" customHeight="1">
      <c r="A275" s="41"/>
      <c r="B275" s="42"/>
      <c r="C275" s="216" t="s">
        <v>938</v>
      </c>
      <c r="D275" s="216" t="s">
        <v>211</v>
      </c>
      <c r="E275" s="217" t="s">
        <v>2669</v>
      </c>
      <c r="F275" s="218" t="s">
        <v>2670</v>
      </c>
      <c r="G275" s="219" t="s">
        <v>2666</v>
      </c>
      <c r="H275" s="296"/>
      <c r="I275" s="221"/>
      <c r="J275" s="222">
        <f>ROUND(I275*H275,2)</f>
        <v>0</v>
      </c>
      <c r="K275" s="218" t="s">
        <v>35</v>
      </c>
      <c r="L275" s="47"/>
      <c r="M275" s="223" t="s">
        <v>35</v>
      </c>
      <c r="N275" s="224" t="s">
        <v>51</v>
      </c>
      <c r="O275" s="87"/>
      <c r="P275" s="225">
        <f>O275*H275</f>
        <v>0</v>
      </c>
      <c r="Q275" s="225">
        <v>0</v>
      </c>
      <c r="R275" s="225">
        <f>Q275*H275</f>
        <v>0</v>
      </c>
      <c r="S275" s="225">
        <v>0</v>
      </c>
      <c r="T275" s="226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27" t="s">
        <v>2659</v>
      </c>
      <c r="AT275" s="227" t="s">
        <v>211</v>
      </c>
      <c r="AU275" s="227" t="s">
        <v>88</v>
      </c>
      <c r="AY275" s="19" t="s">
        <v>208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9" t="s">
        <v>88</v>
      </c>
      <c r="BK275" s="228">
        <f>ROUND(I275*H275,2)</f>
        <v>0</v>
      </c>
      <c r="BL275" s="19" t="s">
        <v>2659</v>
      </c>
      <c r="BM275" s="227" t="s">
        <v>2812</v>
      </c>
    </row>
    <row r="276" s="2" customFormat="1">
      <c r="A276" s="41"/>
      <c r="B276" s="42"/>
      <c r="C276" s="43"/>
      <c r="D276" s="236" t="s">
        <v>395</v>
      </c>
      <c r="E276" s="43"/>
      <c r="F276" s="288" t="s">
        <v>2672</v>
      </c>
      <c r="G276" s="43"/>
      <c r="H276" s="43"/>
      <c r="I276" s="231"/>
      <c r="J276" s="43"/>
      <c r="K276" s="43"/>
      <c r="L276" s="47"/>
      <c r="M276" s="232"/>
      <c r="N276" s="233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9" t="s">
        <v>395</v>
      </c>
      <c r="AU276" s="19" t="s">
        <v>88</v>
      </c>
    </row>
    <row r="277" s="2" customFormat="1" ht="16.5" customHeight="1">
      <c r="A277" s="41"/>
      <c r="B277" s="42"/>
      <c r="C277" s="216" t="s">
        <v>945</v>
      </c>
      <c r="D277" s="216" t="s">
        <v>211</v>
      </c>
      <c r="E277" s="217" t="s">
        <v>2673</v>
      </c>
      <c r="F277" s="218" t="s">
        <v>2674</v>
      </c>
      <c r="G277" s="219" t="s">
        <v>2666</v>
      </c>
      <c r="H277" s="296"/>
      <c r="I277" s="221"/>
      <c r="J277" s="222">
        <f>ROUND(I277*H277,2)</f>
        <v>0</v>
      </c>
      <c r="K277" s="218" t="s">
        <v>35</v>
      </c>
      <c r="L277" s="47"/>
      <c r="M277" s="223" t="s">
        <v>35</v>
      </c>
      <c r="N277" s="224" t="s">
        <v>51</v>
      </c>
      <c r="O277" s="87"/>
      <c r="P277" s="225">
        <f>O277*H277</f>
        <v>0</v>
      </c>
      <c r="Q277" s="225">
        <v>0</v>
      </c>
      <c r="R277" s="225">
        <f>Q277*H277</f>
        <v>0</v>
      </c>
      <c r="S277" s="225">
        <v>0</v>
      </c>
      <c r="T277" s="226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27" t="s">
        <v>2659</v>
      </c>
      <c r="AT277" s="227" t="s">
        <v>211</v>
      </c>
      <c r="AU277" s="227" t="s">
        <v>88</v>
      </c>
      <c r="AY277" s="19" t="s">
        <v>208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9" t="s">
        <v>88</v>
      </c>
      <c r="BK277" s="228">
        <f>ROUND(I277*H277,2)</f>
        <v>0</v>
      </c>
      <c r="BL277" s="19" t="s">
        <v>2659</v>
      </c>
      <c r="BM277" s="227" t="s">
        <v>2813</v>
      </c>
    </row>
    <row r="278" s="2" customFormat="1">
      <c r="A278" s="41"/>
      <c r="B278" s="42"/>
      <c r="C278" s="43"/>
      <c r="D278" s="236" t="s">
        <v>395</v>
      </c>
      <c r="E278" s="43"/>
      <c r="F278" s="288" t="s">
        <v>2676</v>
      </c>
      <c r="G278" s="43"/>
      <c r="H278" s="43"/>
      <c r="I278" s="231"/>
      <c r="J278" s="43"/>
      <c r="K278" s="43"/>
      <c r="L278" s="47"/>
      <c r="M278" s="292"/>
      <c r="N278" s="293"/>
      <c r="O278" s="294"/>
      <c r="P278" s="294"/>
      <c r="Q278" s="294"/>
      <c r="R278" s="294"/>
      <c r="S278" s="294"/>
      <c r="T278" s="295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9" t="s">
        <v>395</v>
      </c>
      <c r="AU278" s="19" t="s">
        <v>88</v>
      </c>
    </row>
    <row r="279" s="2" customFormat="1" ht="6.96" customHeight="1">
      <c r="A279" s="41"/>
      <c r="B279" s="62"/>
      <c r="C279" s="63"/>
      <c r="D279" s="63"/>
      <c r="E279" s="63"/>
      <c r="F279" s="63"/>
      <c r="G279" s="63"/>
      <c r="H279" s="63"/>
      <c r="I279" s="63"/>
      <c r="J279" s="63"/>
      <c r="K279" s="63"/>
      <c r="L279" s="47"/>
      <c r="M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</row>
  </sheetData>
  <sheetProtection sheet="1" autoFilter="0" formatColumns="0" formatRows="0" objects="1" scenarios="1" spinCount="100000" saltValue="mTU+bAtOJ3U0ZlgBepOyuYytrIrsPuqYCvElkUJCDWZfkVDAyVlig7Ggpu2s7kR+ZTBVLpnh7TBk5d5hP0BjYQ==" hashValue="T3bC8ENzRrAGGcfaPx3Cge94SXDvSBYqMQ8KGrE8vA3Wa0N9msd/RW5DAYWM0+AIowO21yzBNpKDI4jMFgqqqw==" algorithmName="SHA-512" password="C74A"/>
  <autoFilter ref="C94:K27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98" r:id="rId1" display="https://podminky.urs.cz/item/CS_URS_2022_02/997013213"/>
    <hyperlink ref="F100" r:id="rId2" display="https://podminky.urs.cz/item/CS_URS_2022_02/997013219"/>
    <hyperlink ref="F103" r:id="rId3" display="https://podminky.urs.cz/item/CS_URS_2022_02/997013501"/>
    <hyperlink ref="F105" r:id="rId4" display="https://podminky.urs.cz/item/CS_URS_2022_02/997013509"/>
    <hyperlink ref="F108" r:id="rId5" display="https://podminky.urs.cz/item/CS_URS_2022_02/997013631"/>
    <hyperlink ref="F112" r:id="rId6" display="https://podminky.urs.cz/item/CS_URS_2022_02/965043421"/>
    <hyperlink ref="F115" r:id="rId7" display="https://podminky.urs.cz/item/CS_URS_2022_02/971033331"/>
    <hyperlink ref="F117" r:id="rId8" display="https://podminky.urs.cz/item/CS_URS_2022_02/971033341"/>
    <hyperlink ref="F119" r:id="rId9" display="https://podminky.urs.cz/item/CS_URS_2022_02/971033351"/>
    <hyperlink ref="F121" r:id="rId10" display="https://podminky.urs.cz/item/CS_URS_2022_02/973031616"/>
    <hyperlink ref="F124" r:id="rId11" display="https://podminky.urs.cz/item/CS_URS_2022_02/973031619"/>
    <hyperlink ref="F129" r:id="rId12" display="https://podminky.urs.cz/item/CS_URS_2022_02/974031121"/>
    <hyperlink ref="F131" r:id="rId13" display="https://podminky.urs.cz/item/CS_URS_2022_02/974031132"/>
    <hyperlink ref="F138" r:id="rId14" display="https://podminky.urs.cz/item/CS_URS_2022_02/741110001"/>
    <hyperlink ref="F141" r:id="rId15" display="https://podminky.urs.cz/item/CS_URS_2022_02/741110002"/>
    <hyperlink ref="F144" r:id="rId16" display="https://podminky.urs.cz/item/CS_URS_2022_02/741110061"/>
    <hyperlink ref="F147" r:id="rId17" display="https://podminky.urs.cz/item/CS_URS_2022_02/741110062"/>
    <hyperlink ref="F150" r:id="rId18" display="https://podminky.urs.cz/item/CS_URS_2022_02/741110063"/>
    <hyperlink ref="F153" r:id="rId19" display="https://podminky.urs.cz/item/CS_URS_2022_02/741110511"/>
    <hyperlink ref="F162" r:id="rId20" display="https://podminky.urs.cz/item/CS_URS_2022_02/741112001"/>
    <hyperlink ref="F167" r:id="rId21" display="https://podminky.urs.cz/item/CS_URS_2022_02/741112021"/>
    <hyperlink ref="F172" r:id="rId22" display="https://podminky.urs.cz/item/CS_URS_2022_02/741112051"/>
    <hyperlink ref="F175" r:id="rId23" display="https://podminky.urs.cz/item/CS_URS_2022_02/741112061"/>
    <hyperlink ref="F178" r:id="rId24" display="https://podminky.urs.cz/item/CS_URS_2022_02/741120301"/>
    <hyperlink ref="F187" r:id="rId25" display="https://podminky.urs.cz/item/CS_URS_2022_02/741122011"/>
    <hyperlink ref="F191" r:id="rId26" display="https://podminky.urs.cz/item/CS_URS_2022_02/741122015"/>
    <hyperlink ref="F197" r:id="rId27" display="https://podminky.urs.cz/item/CS_URS_2022_02/741122031"/>
    <hyperlink ref="F203" r:id="rId28" display="https://podminky.urs.cz/item/CS_URS_2022_02/741122211"/>
    <hyperlink ref="F209" r:id="rId29" display="https://podminky.urs.cz/item/CS_URS_2022_02/741122231"/>
    <hyperlink ref="F215" r:id="rId30" display="https://podminky.urs.cz/item/CS_URS_2022_02/741130021"/>
    <hyperlink ref="F217" r:id="rId31" display="https://podminky.urs.cz/item/CS_URS_2022_02/741130022"/>
    <hyperlink ref="F219" r:id="rId32" display="https://podminky.urs.cz/item/CS_URS_2022_02/741130023"/>
    <hyperlink ref="F222" r:id="rId33" display="https://podminky.urs.cz/item/CS_URS_2022_02/741231014"/>
    <hyperlink ref="F225" r:id="rId34" display="https://podminky.urs.cz/item/CS_URS_2022_02/741310101"/>
    <hyperlink ref="F228" r:id="rId35" display="https://podminky.urs.cz/item/CS_URS_2022_02/741310115"/>
    <hyperlink ref="F231" r:id="rId36" display="https://podminky.urs.cz/item/CS_URS_2022_02/741311004"/>
    <hyperlink ref="F234" r:id="rId37" display="https://podminky.urs.cz/item/CS_URS_2022_02/741320105"/>
    <hyperlink ref="F241" r:id="rId38" display="https://podminky.urs.cz/item/CS_URS_2022_02/741321003"/>
    <hyperlink ref="F244" r:id="rId39" display="https://podminky.urs.cz/item/CS_URS_2022_02/741330763"/>
    <hyperlink ref="F247" r:id="rId40" display="https://podminky.urs.cz/item/CS_URS_2022_02/741370032"/>
    <hyperlink ref="F255" r:id="rId41" display="https://podminky.urs.cz/item/CS_URS_2022_02/741810001"/>
    <hyperlink ref="F260" r:id="rId42" display="https://podminky.urs.cz/item/CS_URS_2022_02/742121001"/>
    <hyperlink ref="F266" r:id="rId43" display="https://podminky.urs.cz/item/CS_URS_2022_02/210220321"/>
    <hyperlink ref="F270" r:id="rId44" display="https://podminky.urs.cz/item/CS_URS_2022_02/HZS223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5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122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1" customFormat="1" ht="12" customHeight="1">
      <c r="B8" s="22"/>
      <c r="D8" s="146" t="s">
        <v>168</v>
      </c>
      <c r="L8" s="22"/>
    </row>
    <row r="9" s="2" customFormat="1" ht="16.5" customHeight="1">
      <c r="A9" s="41"/>
      <c r="B9" s="47"/>
      <c r="C9" s="41"/>
      <c r="D9" s="41"/>
      <c r="E9" s="147" t="s">
        <v>2717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6" t="s">
        <v>2337</v>
      </c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30" customHeight="1">
      <c r="A11" s="41"/>
      <c r="B11" s="47"/>
      <c r="C11" s="41"/>
      <c r="D11" s="41"/>
      <c r="E11" s="149" t="s">
        <v>2677</v>
      </c>
      <c r="F11" s="41"/>
      <c r="G11" s="41"/>
      <c r="H11" s="41"/>
      <c r="I11" s="41"/>
      <c r="J11" s="41"/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6" t="s">
        <v>18</v>
      </c>
      <c r="E13" s="41"/>
      <c r="F13" s="136" t="s">
        <v>19</v>
      </c>
      <c r="G13" s="41"/>
      <c r="H13" s="41"/>
      <c r="I13" s="146" t="s">
        <v>20</v>
      </c>
      <c r="J13" s="136" t="s">
        <v>35</v>
      </c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22</v>
      </c>
      <c r="E14" s="41"/>
      <c r="F14" s="136" t="s">
        <v>23</v>
      </c>
      <c r="G14" s="41"/>
      <c r="H14" s="41"/>
      <c r="I14" s="146" t="s">
        <v>24</v>
      </c>
      <c r="J14" s="150" t="str">
        <f>'Rekapitulace stavby'!AN8</f>
        <v>9. 11. 2022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6" t="s">
        <v>30</v>
      </c>
      <c r="E16" s="41"/>
      <c r="F16" s="41"/>
      <c r="G16" s="41"/>
      <c r="H16" s="41"/>
      <c r="I16" s="146" t="s">
        <v>31</v>
      </c>
      <c r="J16" s="136" t="s">
        <v>32</v>
      </c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6" t="s">
        <v>34</v>
      </c>
      <c r="J17" s="136" t="s">
        <v>35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6" t="s">
        <v>36</v>
      </c>
      <c r="E19" s="41"/>
      <c r="F19" s="41"/>
      <c r="G19" s="41"/>
      <c r="H19" s="41"/>
      <c r="I19" s="146" t="s">
        <v>31</v>
      </c>
      <c r="J19" s="35" t="str">
        <f>'Rekapitulace stavby'!AN13</f>
        <v>Vyplň údaj</v>
      </c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6" t="s">
        <v>34</v>
      </c>
      <c r="J20" s="35" t="str">
        <f>'Rekapitulace stavby'!AN14</f>
        <v>Vyplň údaj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6" t="s">
        <v>38</v>
      </c>
      <c r="E22" s="41"/>
      <c r="F22" s="41"/>
      <c r="G22" s="41"/>
      <c r="H22" s="41"/>
      <c r="I22" s="146" t="s">
        <v>31</v>
      </c>
      <c r="J22" s="136" t="s">
        <v>39</v>
      </c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46" t="s">
        <v>34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6" t="s">
        <v>42</v>
      </c>
      <c r="E25" s="41"/>
      <c r="F25" s="41"/>
      <c r="G25" s="41"/>
      <c r="H25" s="41"/>
      <c r="I25" s="146" t="s">
        <v>31</v>
      </c>
      <c r="J25" s="136" t="s">
        <v>35</v>
      </c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">
        <v>43</v>
      </c>
      <c r="F26" s="41"/>
      <c r="G26" s="41"/>
      <c r="H26" s="41"/>
      <c r="I26" s="146" t="s">
        <v>34</v>
      </c>
      <c r="J26" s="136" t="s">
        <v>35</v>
      </c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8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6" t="s">
        <v>44</v>
      </c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47.25" customHeight="1">
      <c r="A29" s="151"/>
      <c r="B29" s="152"/>
      <c r="C29" s="151"/>
      <c r="D29" s="151"/>
      <c r="E29" s="153" t="s">
        <v>170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56" t="s">
        <v>46</v>
      </c>
      <c r="E32" s="41"/>
      <c r="F32" s="41"/>
      <c r="G32" s="41"/>
      <c r="H32" s="41"/>
      <c r="I32" s="41"/>
      <c r="J32" s="157">
        <f>ROUND(J88, 2)</f>
        <v>0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55"/>
      <c r="E33" s="155"/>
      <c r="F33" s="155"/>
      <c r="G33" s="155"/>
      <c r="H33" s="155"/>
      <c r="I33" s="155"/>
      <c r="J33" s="155"/>
      <c r="K33" s="155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58" t="s">
        <v>48</v>
      </c>
      <c r="G34" s="41"/>
      <c r="H34" s="41"/>
      <c r="I34" s="158" t="s">
        <v>47</v>
      </c>
      <c r="J34" s="158" t="s">
        <v>49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59" t="s">
        <v>50</v>
      </c>
      <c r="E35" s="146" t="s">
        <v>51</v>
      </c>
      <c r="F35" s="160">
        <f>ROUND((SUM(BE88:BE127)),  2)</f>
        <v>0</v>
      </c>
      <c r="G35" s="41"/>
      <c r="H35" s="41"/>
      <c r="I35" s="161">
        <v>0.20999999999999999</v>
      </c>
      <c r="J35" s="160">
        <f>ROUND(((SUM(BE88:BE127))*I35),  2)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6" t="s">
        <v>52</v>
      </c>
      <c r="F36" s="160">
        <f>ROUND((SUM(BF88:BF127)),  2)</f>
        <v>0</v>
      </c>
      <c r="G36" s="41"/>
      <c r="H36" s="41"/>
      <c r="I36" s="161">
        <v>0.14999999999999999</v>
      </c>
      <c r="J36" s="160">
        <f>ROUND(((SUM(BF88:BF127))*I36),  2)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53</v>
      </c>
      <c r="F37" s="160">
        <f>ROUND((SUM(BG88:BG127)),  2)</f>
        <v>0</v>
      </c>
      <c r="G37" s="41"/>
      <c r="H37" s="41"/>
      <c r="I37" s="161">
        <v>0.20999999999999999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6" t="s">
        <v>54</v>
      </c>
      <c r="F38" s="160">
        <f>ROUND((SUM(BH88:BH127)),  2)</f>
        <v>0</v>
      </c>
      <c r="G38" s="41"/>
      <c r="H38" s="41"/>
      <c r="I38" s="161">
        <v>0.14999999999999999</v>
      </c>
      <c r="J38" s="160">
        <f>0</f>
        <v>0</v>
      </c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6" t="s">
        <v>55</v>
      </c>
      <c r="F39" s="160">
        <f>ROUND((SUM(BI88:BI127)),  2)</f>
        <v>0</v>
      </c>
      <c r="G39" s="41"/>
      <c r="H39" s="41"/>
      <c r="I39" s="161">
        <v>0</v>
      </c>
      <c r="J39" s="160">
        <f>0</f>
        <v>0</v>
      </c>
      <c r="K39" s="41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2"/>
      <c r="D41" s="163" t="s">
        <v>56</v>
      </c>
      <c r="E41" s="164"/>
      <c r="F41" s="164"/>
      <c r="G41" s="165" t="s">
        <v>57</v>
      </c>
      <c r="H41" s="166" t="s">
        <v>58</v>
      </c>
      <c r="I41" s="164"/>
      <c r="J41" s="167">
        <f>SUM(J32:J39)</f>
        <v>0</v>
      </c>
      <c r="K41" s="168"/>
      <c r="L41" s="14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171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73" t="str">
        <f>E7</f>
        <v>Nemocnice Bruntál - oprava WC pro veřejnost, WC 1, 2, 3, 5 , 6, 7</v>
      </c>
      <c r="F50" s="34"/>
      <c r="G50" s="34"/>
      <c r="H50" s="34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168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73" t="s">
        <v>2717</v>
      </c>
      <c r="F52" s="43"/>
      <c r="G52" s="43"/>
      <c r="H52" s="43"/>
      <c r="I52" s="43"/>
      <c r="J52" s="43"/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2337</v>
      </c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30" customHeight="1">
      <c r="A54" s="41"/>
      <c r="B54" s="42"/>
      <c r="C54" s="43"/>
      <c r="D54" s="43"/>
      <c r="E54" s="72" t="str">
        <f>E11</f>
        <v>02 - Specifikace-ZTI automat napájení pisoárů+ SSNV (systém signalizace nouzového volání WC imobilní)</v>
      </c>
      <c r="F54" s="43"/>
      <c r="G54" s="43"/>
      <c r="H54" s="43"/>
      <c r="I54" s="43"/>
      <c r="J54" s="43"/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Nemocnice Bruntál, Nádražní 1589/29</v>
      </c>
      <c r="G56" s="43"/>
      <c r="H56" s="43"/>
      <c r="I56" s="34" t="s">
        <v>24</v>
      </c>
      <c r="J56" s="75" t="str">
        <f>IF(J14="","",J14)</f>
        <v>9. 11. 2022</v>
      </c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40.05" customHeight="1">
      <c r="A58" s="41"/>
      <c r="B58" s="42"/>
      <c r="C58" s="34" t="s">
        <v>30</v>
      </c>
      <c r="D58" s="43"/>
      <c r="E58" s="43"/>
      <c r="F58" s="29" t="str">
        <f>E17</f>
        <v xml:space="preserve">Město Bruntál, Nádražní 20, Bruntál, 792 01 </v>
      </c>
      <c r="G58" s="43"/>
      <c r="H58" s="43"/>
      <c r="I58" s="34" t="s">
        <v>38</v>
      </c>
      <c r="J58" s="39" t="str">
        <f>E23</f>
        <v xml:space="preserve">Ing. Roman Macoszek, Palackého 368, Vrbno p/Prad. </v>
      </c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34" t="s">
        <v>42</v>
      </c>
      <c r="J59" s="39" t="str">
        <f>E26</f>
        <v xml:space="preserve"> 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8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74" t="s">
        <v>172</v>
      </c>
      <c r="D61" s="175"/>
      <c r="E61" s="175"/>
      <c r="F61" s="175"/>
      <c r="G61" s="175"/>
      <c r="H61" s="175"/>
      <c r="I61" s="175"/>
      <c r="J61" s="176" t="s">
        <v>173</v>
      </c>
      <c r="K61" s="175"/>
      <c r="L61" s="148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77" t="s">
        <v>78</v>
      </c>
      <c r="D63" s="43"/>
      <c r="E63" s="43"/>
      <c r="F63" s="43"/>
      <c r="G63" s="43"/>
      <c r="H63" s="43"/>
      <c r="I63" s="43"/>
      <c r="J63" s="105">
        <f>J88</f>
        <v>0</v>
      </c>
      <c r="K63" s="4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174</v>
      </c>
    </row>
    <row r="64" s="9" customFormat="1" ht="24.96" customHeight="1">
      <c r="A64" s="9"/>
      <c r="B64" s="178"/>
      <c r="C64" s="179"/>
      <c r="D64" s="180" t="s">
        <v>181</v>
      </c>
      <c r="E64" s="181"/>
      <c r="F64" s="181"/>
      <c r="G64" s="181"/>
      <c r="H64" s="181"/>
      <c r="I64" s="181"/>
      <c r="J64" s="182">
        <f>J89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4"/>
      <c r="C65" s="128"/>
      <c r="D65" s="185" t="s">
        <v>2339</v>
      </c>
      <c r="E65" s="186"/>
      <c r="F65" s="186"/>
      <c r="G65" s="186"/>
      <c r="H65" s="186"/>
      <c r="I65" s="186"/>
      <c r="J65" s="187">
        <f>J90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8"/>
      <c r="C66" s="179"/>
      <c r="D66" s="180" t="s">
        <v>2344</v>
      </c>
      <c r="E66" s="181"/>
      <c r="F66" s="181"/>
      <c r="G66" s="181"/>
      <c r="H66" s="181"/>
      <c r="I66" s="181"/>
      <c r="J66" s="182">
        <f>J125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2" customFormat="1" ht="21.84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8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8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="2" customFormat="1" ht="6.96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24.96" customHeight="1">
      <c r="A73" s="41"/>
      <c r="B73" s="42"/>
      <c r="C73" s="25" t="s">
        <v>193</v>
      </c>
      <c r="D73" s="43"/>
      <c r="E73" s="43"/>
      <c r="F73" s="43"/>
      <c r="G73" s="43"/>
      <c r="H73" s="43"/>
      <c r="I73" s="43"/>
      <c r="J73" s="43"/>
      <c r="K73" s="43"/>
      <c r="L73" s="14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43"/>
      <c r="J75" s="43"/>
      <c r="K75" s="4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173" t="str">
        <f>E7</f>
        <v>Nemocnice Bruntál - oprava WC pro veřejnost, WC 1, 2, 3, 5 , 6, 7</v>
      </c>
      <c r="F76" s="34"/>
      <c r="G76" s="34"/>
      <c r="H76" s="34"/>
      <c r="I76" s="43"/>
      <c r="J76" s="43"/>
      <c r="K76" s="43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1" customFormat="1" ht="12" customHeight="1">
      <c r="B77" s="23"/>
      <c r="C77" s="34" t="s">
        <v>168</v>
      </c>
      <c r="D77" s="24"/>
      <c r="E77" s="24"/>
      <c r="F77" s="24"/>
      <c r="G77" s="24"/>
      <c r="H77" s="24"/>
      <c r="I77" s="24"/>
      <c r="J77" s="24"/>
      <c r="K77" s="24"/>
      <c r="L77" s="22"/>
    </row>
    <row r="78" s="2" customFormat="1" ht="16.5" customHeight="1">
      <c r="A78" s="41"/>
      <c r="B78" s="42"/>
      <c r="C78" s="43"/>
      <c r="D78" s="43"/>
      <c r="E78" s="173" t="s">
        <v>2717</v>
      </c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2337</v>
      </c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30" customHeight="1">
      <c r="A80" s="41"/>
      <c r="B80" s="42"/>
      <c r="C80" s="43"/>
      <c r="D80" s="43"/>
      <c r="E80" s="72" t="str">
        <f>E11</f>
        <v>02 - Specifikace-ZTI automat napájení pisoárů+ SSNV (systém signalizace nouzového volání WC imobilní)</v>
      </c>
      <c r="F80" s="43"/>
      <c r="G80" s="43"/>
      <c r="H80" s="43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</v>
      </c>
      <c r="D82" s="43"/>
      <c r="E82" s="43"/>
      <c r="F82" s="29" t="str">
        <f>F14</f>
        <v>Nemocnice Bruntál, Nádražní 1589/29</v>
      </c>
      <c r="G82" s="43"/>
      <c r="H82" s="43"/>
      <c r="I82" s="34" t="s">
        <v>24</v>
      </c>
      <c r="J82" s="75" t="str">
        <f>IF(J14="","",J14)</f>
        <v>9. 11. 2022</v>
      </c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40.05" customHeight="1">
      <c r="A84" s="41"/>
      <c r="B84" s="42"/>
      <c r="C84" s="34" t="s">
        <v>30</v>
      </c>
      <c r="D84" s="43"/>
      <c r="E84" s="43"/>
      <c r="F84" s="29" t="str">
        <f>E17</f>
        <v xml:space="preserve">Město Bruntál, Nádražní 20, Bruntál, 792 01 </v>
      </c>
      <c r="G84" s="43"/>
      <c r="H84" s="43"/>
      <c r="I84" s="34" t="s">
        <v>38</v>
      </c>
      <c r="J84" s="39" t="str">
        <f>E23</f>
        <v xml:space="preserve">Ing. Roman Macoszek, Palackého 368, Vrbno p/Prad. </v>
      </c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4" t="s">
        <v>36</v>
      </c>
      <c r="D85" s="43"/>
      <c r="E85" s="43"/>
      <c r="F85" s="29" t="str">
        <f>IF(E20="","",E20)</f>
        <v>Vyplň údaj</v>
      </c>
      <c r="G85" s="43"/>
      <c r="H85" s="43"/>
      <c r="I85" s="34" t="s">
        <v>42</v>
      </c>
      <c r="J85" s="39" t="str">
        <f>E26</f>
        <v xml:space="preserve"> </v>
      </c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189"/>
      <c r="B87" s="190"/>
      <c r="C87" s="191" t="s">
        <v>194</v>
      </c>
      <c r="D87" s="192" t="s">
        <v>65</v>
      </c>
      <c r="E87" s="192" t="s">
        <v>61</v>
      </c>
      <c r="F87" s="192" t="s">
        <v>62</v>
      </c>
      <c r="G87" s="192" t="s">
        <v>195</v>
      </c>
      <c r="H87" s="192" t="s">
        <v>196</v>
      </c>
      <c r="I87" s="192" t="s">
        <v>197</v>
      </c>
      <c r="J87" s="192" t="s">
        <v>173</v>
      </c>
      <c r="K87" s="193" t="s">
        <v>198</v>
      </c>
      <c r="L87" s="194"/>
      <c r="M87" s="95" t="s">
        <v>35</v>
      </c>
      <c r="N87" s="96" t="s">
        <v>50</v>
      </c>
      <c r="O87" s="96" t="s">
        <v>199</v>
      </c>
      <c r="P87" s="96" t="s">
        <v>200</v>
      </c>
      <c r="Q87" s="96" t="s">
        <v>201</v>
      </c>
      <c r="R87" s="96" t="s">
        <v>202</v>
      </c>
      <c r="S87" s="96" t="s">
        <v>203</v>
      </c>
      <c r="T87" s="97" t="s">
        <v>204</v>
      </c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</row>
    <row r="88" s="2" customFormat="1" ht="22.8" customHeight="1">
      <c r="A88" s="41"/>
      <c r="B88" s="42"/>
      <c r="C88" s="102" t="s">
        <v>205</v>
      </c>
      <c r="D88" s="43"/>
      <c r="E88" s="43"/>
      <c r="F88" s="43"/>
      <c r="G88" s="43"/>
      <c r="H88" s="43"/>
      <c r="I88" s="43"/>
      <c r="J88" s="195">
        <f>BK88</f>
        <v>0</v>
      </c>
      <c r="K88" s="43"/>
      <c r="L88" s="47"/>
      <c r="M88" s="98"/>
      <c r="N88" s="196"/>
      <c r="O88" s="99"/>
      <c r="P88" s="197">
        <f>P89+P125</f>
        <v>0</v>
      </c>
      <c r="Q88" s="99"/>
      <c r="R88" s="197">
        <f>R89+R125</f>
        <v>0.0021999999999999997</v>
      </c>
      <c r="S88" s="99"/>
      <c r="T88" s="198">
        <f>T89+T125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79</v>
      </c>
      <c r="AU88" s="19" t="s">
        <v>174</v>
      </c>
      <c r="BK88" s="199">
        <f>BK89+BK125</f>
        <v>0</v>
      </c>
    </row>
    <row r="89" s="12" customFormat="1" ht="25.92" customHeight="1">
      <c r="A89" s="12"/>
      <c r="B89" s="200"/>
      <c r="C89" s="201"/>
      <c r="D89" s="202" t="s">
        <v>79</v>
      </c>
      <c r="E89" s="203" t="s">
        <v>593</v>
      </c>
      <c r="F89" s="203" t="s">
        <v>594</v>
      </c>
      <c r="G89" s="201"/>
      <c r="H89" s="201"/>
      <c r="I89" s="204"/>
      <c r="J89" s="205">
        <f>BK89</f>
        <v>0</v>
      </c>
      <c r="K89" s="201"/>
      <c r="L89" s="206"/>
      <c r="M89" s="207"/>
      <c r="N89" s="208"/>
      <c r="O89" s="208"/>
      <c r="P89" s="209">
        <f>P90</f>
        <v>0</v>
      </c>
      <c r="Q89" s="208"/>
      <c r="R89" s="209">
        <f>R90</f>
        <v>0.0021999999999999997</v>
      </c>
      <c r="S89" s="208"/>
      <c r="T89" s="210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1" t="s">
        <v>90</v>
      </c>
      <c r="AT89" s="212" t="s">
        <v>79</v>
      </c>
      <c r="AU89" s="212" t="s">
        <v>80</v>
      </c>
      <c r="AY89" s="211" t="s">
        <v>208</v>
      </c>
      <c r="BK89" s="213">
        <f>BK90</f>
        <v>0</v>
      </c>
    </row>
    <row r="90" s="12" customFormat="1" ht="22.8" customHeight="1">
      <c r="A90" s="12"/>
      <c r="B90" s="200"/>
      <c r="C90" s="201"/>
      <c r="D90" s="202" t="s">
        <v>79</v>
      </c>
      <c r="E90" s="214" t="s">
        <v>2384</v>
      </c>
      <c r="F90" s="214" t="s">
        <v>2385</v>
      </c>
      <c r="G90" s="201"/>
      <c r="H90" s="201"/>
      <c r="I90" s="204"/>
      <c r="J90" s="215">
        <f>BK90</f>
        <v>0</v>
      </c>
      <c r="K90" s="201"/>
      <c r="L90" s="206"/>
      <c r="M90" s="207"/>
      <c r="N90" s="208"/>
      <c r="O90" s="208"/>
      <c r="P90" s="209">
        <f>SUM(P91:P124)</f>
        <v>0</v>
      </c>
      <c r="Q90" s="208"/>
      <c r="R90" s="209">
        <f>SUM(R91:R124)</f>
        <v>0.0021999999999999997</v>
      </c>
      <c r="S90" s="208"/>
      <c r="T90" s="210">
        <f>SUM(T91:T124)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1" t="s">
        <v>90</v>
      </c>
      <c r="AT90" s="212" t="s">
        <v>79</v>
      </c>
      <c r="AU90" s="212" t="s">
        <v>88</v>
      </c>
      <c r="AY90" s="211" t="s">
        <v>208</v>
      </c>
      <c r="BK90" s="213">
        <f>SUM(BK91:BK124)</f>
        <v>0</v>
      </c>
    </row>
    <row r="91" s="2" customFormat="1" ht="24.15" customHeight="1">
      <c r="A91" s="41"/>
      <c r="B91" s="42"/>
      <c r="C91" s="216" t="s">
        <v>88</v>
      </c>
      <c r="D91" s="216" t="s">
        <v>211</v>
      </c>
      <c r="E91" s="217" t="s">
        <v>2401</v>
      </c>
      <c r="F91" s="218" t="s">
        <v>2402</v>
      </c>
      <c r="G91" s="219" t="s">
        <v>490</v>
      </c>
      <c r="H91" s="220">
        <v>10</v>
      </c>
      <c r="I91" s="221"/>
      <c r="J91" s="222">
        <f>ROUND(I91*H91,2)</f>
        <v>0</v>
      </c>
      <c r="K91" s="218" t="s">
        <v>215</v>
      </c>
      <c r="L91" s="47"/>
      <c r="M91" s="223" t="s">
        <v>35</v>
      </c>
      <c r="N91" s="224" t="s">
        <v>51</v>
      </c>
      <c r="O91" s="87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27" t="s">
        <v>408</v>
      </c>
      <c r="AT91" s="227" t="s">
        <v>211</v>
      </c>
      <c r="AU91" s="227" t="s">
        <v>90</v>
      </c>
      <c r="AY91" s="19" t="s">
        <v>208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88</v>
      </c>
      <c r="BK91" s="228">
        <f>ROUND(I91*H91,2)</f>
        <v>0</v>
      </c>
      <c r="BL91" s="19" t="s">
        <v>408</v>
      </c>
      <c r="BM91" s="227" t="s">
        <v>2814</v>
      </c>
    </row>
    <row r="92" s="2" customFormat="1">
      <c r="A92" s="41"/>
      <c r="B92" s="42"/>
      <c r="C92" s="43"/>
      <c r="D92" s="229" t="s">
        <v>218</v>
      </c>
      <c r="E92" s="43"/>
      <c r="F92" s="230" t="s">
        <v>2404</v>
      </c>
      <c r="G92" s="43"/>
      <c r="H92" s="43"/>
      <c r="I92" s="231"/>
      <c r="J92" s="43"/>
      <c r="K92" s="43"/>
      <c r="L92" s="47"/>
      <c r="M92" s="232"/>
      <c r="N92" s="233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218</v>
      </c>
      <c r="AU92" s="19" t="s">
        <v>90</v>
      </c>
    </row>
    <row r="93" s="13" customFormat="1">
      <c r="A93" s="13"/>
      <c r="B93" s="234"/>
      <c r="C93" s="235"/>
      <c r="D93" s="236" t="s">
        <v>226</v>
      </c>
      <c r="E93" s="237" t="s">
        <v>35</v>
      </c>
      <c r="F93" s="238" t="s">
        <v>2679</v>
      </c>
      <c r="G93" s="235"/>
      <c r="H93" s="237" t="s">
        <v>35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4" t="s">
        <v>226</v>
      </c>
      <c r="AU93" s="244" t="s">
        <v>90</v>
      </c>
      <c r="AV93" s="13" t="s">
        <v>88</v>
      </c>
      <c r="AW93" s="13" t="s">
        <v>41</v>
      </c>
      <c r="AX93" s="13" t="s">
        <v>80</v>
      </c>
      <c r="AY93" s="244" t="s">
        <v>208</v>
      </c>
    </row>
    <row r="94" s="14" customFormat="1">
      <c r="A94" s="14"/>
      <c r="B94" s="245"/>
      <c r="C94" s="246"/>
      <c r="D94" s="236" t="s">
        <v>226</v>
      </c>
      <c r="E94" s="247" t="s">
        <v>35</v>
      </c>
      <c r="F94" s="248" t="s">
        <v>2680</v>
      </c>
      <c r="G94" s="246"/>
      <c r="H94" s="249">
        <v>10</v>
      </c>
      <c r="I94" s="250"/>
      <c r="J94" s="246"/>
      <c r="K94" s="246"/>
      <c r="L94" s="251"/>
      <c r="M94" s="252"/>
      <c r="N94" s="253"/>
      <c r="O94" s="253"/>
      <c r="P94" s="253"/>
      <c r="Q94" s="253"/>
      <c r="R94" s="253"/>
      <c r="S94" s="253"/>
      <c r="T94" s="25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5" t="s">
        <v>226</v>
      </c>
      <c r="AU94" s="255" t="s">
        <v>90</v>
      </c>
      <c r="AV94" s="14" t="s">
        <v>90</v>
      </c>
      <c r="AW94" s="14" t="s">
        <v>41</v>
      </c>
      <c r="AX94" s="14" t="s">
        <v>88</v>
      </c>
      <c r="AY94" s="255" t="s">
        <v>208</v>
      </c>
    </row>
    <row r="95" s="2" customFormat="1" ht="16.5" customHeight="1">
      <c r="A95" s="41"/>
      <c r="B95" s="42"/>
      <c r="C95" s="278" t="s">
        <v>90</v>
      </c>
      <c r="D95" s="278" t="s">
        <v>391</v>
      </c>
      <c r="E95" s="279" t="s">
        <v>2681</v>
      </c>
      <c r="F95" s="280" t="s">
        <v>2682</v>
      </c>
      <c r="G95" s="281" t="s">
        <v>490</v>
      </c>
      <c r="H95" s="282">
        <v>10</v>
      </c>
      <c r="I95" s="283"/>
      <c r="J95" s="284">
        <f>ROUND(I95*H95,2)</f>
        <v>0</v>
      </c>
      <c r="K95" s="280" t="s">
        <v>215</v>
      </c>
      <c r="L95" s="285"/>
      <c r="M95" s="286" t="s">
        <v>35</v>
      </c>
      <c r="N95" s="287" t="s">
        <v>51</v>
      </c>
      <c r="O95" s="87"/>
      <c r="P95" s="225">
        <f>O95*H95</f>
        <v>0</v>
      </c>
      <c r="Q95" s="225">
        <v>6.9999999999999994E-05</v>
      </c>
      <c r="R95" s="225">
        <f>Q95*H95</f>
        <v>0.00069999999999999988</v>
      </c>
      <c r="S95" s="225">
        <v>0</v>
      </c>
      <c r="T95" s="226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7" t="s">
        <v>527</v>
      </c>
      <c r="AT95" s="227" t="s">
        <v>391</v>
      </c>
      <c r="AU95" s="227" t="s">
        <v>90</v>
      </c>
      <c r="AY95" s="19" t="s">
        <v>208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88</v>
      </c>
      <c r="BK95" s="228">
        <f>ROUND(I95*H95,2)</f>
        <v>0</v>
      </c>
      <c r="BL95" s="19" t="s">
        <v>408</v>
      </c>
      <c r="BM95" s="227" t="s">
        <v>2815</v>
      </c>
    </row>
    <row r="96" s="13" customFormat="1">
      <c r="A96" s="13"/>
      <c r="B96" s="234"/>
      <c r="C96" s="235"/>
      <c r="D96" s="236" t="s">
        <v>226</v>
      </c>
      <c r="E96" s="237" t="s">
        <v>35</v>
      </c>
      <c r="F96" s="238" t="s">
        <v>2684</v>
      </c>
      <c r="G96" s="235"/>
      <c r="H96" s="237" t="s">
        <v>35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226</v>
      </c>
      <c r="AU96" s="244" t="s">
        <v>90</v>
      </c>
      <c r="AV96" s="13" t="s">
        <v>88</v>
      </c>
      <c r="AW96" s="13" t="s">
        <v>41</v>
      </c>
      <c r="AX96" s="13" t="s">
        <v>80</v>
      </c>
      <c r="AY96" s="244" t="s">
        <v>208</v>
      </c>
    </row>
    <row r="97" s="14" customFormat="1">
      <c r="A97" s="14"/>
      <c r="B97" s="245"/>
      <c r="C97" s="246"/>
      <c r="D97" s="236" t="s">
        <v>226</v>
      </c>
      <c r="E97" s="247" t="s">
        <v>35</v>
      </c>
      <c r="F97" s="248" t="s">
        <v>2680</v>
      </c>
      <c r="G97" s="246"/>
      <c r="H97" s="249">
        <v>10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226</v>
      </c>
      <c r="AU97" s="255" t="s">
        <v>90</v>
      </c>
      <c r="AV97" s="14" t="s">
        <v>90</v>
      </c>
      <c r="AW97" s="14" t="s">
        <v>41</v>
      </c>
      <c r="AX97" s="14" t="s">
        <v>88</v>
      </c>
      <c r="AY97" s="255" t="s">
        <v>208</v>
      </c>
    </row>
    <row r="98" s="2" customFormat="1" ht="24.15" customHeight="1">
      <c r="A98" s="41"/>
      <c r="B98" s="42"/>
      <c r="C98" s="216" t="s">
        <v>209</v>
      </c>
      <c r="D98" s="216" t="s">
        <v>211</v>
      </c>
      <c r="E98" s="217" t="s">
        <v>2491</v>
      </c>
      <c r="F98" s="218" t="s">
        <v>2492</v>
      </c>
      <c r="G98" s="219" t="s">
        <v>490</v>
      </c>
      <c r="H98" s="220">
        <v>15</v>
      </c>
      <c r="I98" s="221"/>
      <c r="J98" s="222">
        <f>ROUND(I98*H98,2)</f>
        <v>0</v>
      </c>
      <c r="K98" s="218" t="s">
        <v>215</v>
      </c>
      <c r="L98" s="47"/>
      <c r="M98" s="223" t="s">
        <v>35</v>
      </c>
      <c r="N98" s="224" t="s">
        <v>51</v>
      </c>
      <c r="O98" s="87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7" t="s">
        <v>408</v>
      </c>
      <c r="AT98" s="227" t="s">
        <v>211</v>
      </c>
      <c r="AU98" s="227" t="s">
        <v>90</v>
      </c>
      <c r="AY98" s="19" t="s">
        <v>208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88</v>
      </c>
      <c r="BK98" s="228">
        <f>ROUND(I98*H98,2)</f>
        <v>0</v>
      </c>
      <c r="BL98" s="19" t="s">
        <v>408</v>
      </c>
      <c r="BM98" s="227" t="s">
        <v>2816</v>
      </c>
    </row>
    <row r="99" s="2" customFormat="1">
      <c r="A99" s="41"/>
      <c r="B99" s="42"/>
      <c r="C99" s="43"/>
      <c r="D99" s="229" t="s">
        <v>218</v>
      </c>
      <c r="E99" s="43"/>
      <c r="F99" s="230" t="s">
        <v>2494</v>
      </c>
      <c r="G99" s="43"/>
      <c r="H99" s="43"/>
      <c r="I99" s="231"/>
      <c r="J99" s="43"/>
      <c r="K99" s="43"/>
      <c r="L99" s="47"/>
      <c r="M99" s="232"/>
      <c r="N99" s="233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218</v>
      </c>
      <c r="AU99" s="19" t="s">
        <v>90</v>
      </c>
    </row>
    <row r="100" s="13" customFormat="1">
      <c r="A100" s="13"/>
      <c r="B100" s="234"/>
      <c r="C100" s="235"/>
      <c r="D100" s="236" t="s">
        <v>226</v>
      </c>
      <c r="E100" s="237" t="s">
        <v>35</v>
      </c>
      <c r="F100" s="238" t="s">
        <v>2684</v>
      </c>
      <c r="G100" s="235"/>
      <c r="H100" s="237" t="s">
        <v>35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226</v>
      </c>
      <c r="AU100" s="244" t="s">
        <v>90</v>
      </c>
      <c r="AV100" s="13" t="s">
        <v>88</v>
      </c>
      <c r="AW100" s="13" t="s">
        <v>41</v>
      </c>
      <c r="AX100" s="13" t="s">
        <v>80</v>
      </c>
      <c r="AY100" s="244" t="s">
        <v>208</v>
      </c>
    </row>
    <row r="101" s="14" customFormat="1">
      <c r="A101" s="14"/>
      <c r="B101" s="245"/>
      <c r="C101" s="246"/>
      <c r="D101" s="236" t="s">
        <v>226</v>
      </c>
      <c r="E101" s="247" t="s">
        <v>35</v>
      </c>
      <c r="F101" s="248" t="s">
        <v>2686</v>
      </c>
      <c r="G101" s="246"/>
      <c r="H101" s="249">
        <v>15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226</v>
      </c>
      <c r="AU101" s="255" t="s">
        <v>90</v>
      </c>
      <c r="AV101" s="14" t="s">
        <v>90</v>
      </c>
      <c r="AW101" s="14" t="s">
        <v>41</v>
      </c>
      <c r="AX101" s="14" t="s">
        <v>88</v>
      </c>
      <c r="AY101" s="255" t="s">
        <v>208</v>
      </c>
    </row>
    <row r="102" s="2" customFormat="1" ht="16.5" customHeight="1">
      <c r="A102" s="41"/>
      <c r="B102" s="42"/>
      <c r="C102" s="278" t="s">
        <v>216</v>
      </c>
      <c r="D102" s="278" t="s">
        <v>391</v>
      </c>
      <c r="E102" s="279" t="s">
        <v>2495</v>
      </c>
      <c r="F102" s="280" t="s">
        <v>2496</v>
      </c>
      <c r="G102" s="281" t="s">
        <v>490</v>
      </c>
      <c r="H102" s="282">
        <v>15</v>
      </c>
      <c r="I102" s="283"/>
      <c r="J102" s="284">
        <f>ROUND(I102*H102,2)</f>
        <v>0</v>
      </c>
      <c r="K102" s="280" t="s">
        <v>215</v>
      </c>
      <c r="L102" s="285"/>
      <c r="M102" s="286" t="s">
        <v>35</v>
      </c>
      <c r="N102" s="287" t="s">
        <v>51</v>
      </c>
      <c r="O102" s="87"/>
      <c r="P102" s="225">
        <f>O102*H102</f>
        <v>0</v>
      </c>
      <c r="Q102" s="225">
        <v>0.00010000000000000001</v>
      </c>
      <c r="R102" s="225">
        <f>Q102*H102</f>
        <v>0.0015</v>
      </c>
      <c r="S102" s="225">
        <v>0</v>
      </c>
      <c r="T102" s="226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7" t="s">
        <v>527</v>
      </c>
      <c r="AT102" s="227" t="s">
        <v>391</v>
      </c>
      <c r="AU102" s="227" t="s">
        <v>90</v>
      </c>
      <c r="AY102" s="19" t="s">
        <v>208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88</v>
      </c>
      <c r="BK102" s="228">
        <f>ROUND(I102*H102,2)</f>
        <v>0</v>
      </c>
      <c r="BL102" s="19" t="s">
        <v>408</v>
      </c>
      <c r="BM102" s="227" t="s">
        <v>2817</v>
      </c>
    </row>
    <row r="103" s="2" customFormat="1">
      <c r="A103" s="41"/>
      <c r="B103" s="42"/>
      <c r="C103" s="43"/>
      <c r="D103" s="236" t="s">
        <v>395</v>
      </c>
      <c r="E103" s="43"/>
      <c r="F103" s="288" t="s">
        <v>2498</v>
      </c>
      <c r="G103" s="43"/>
      <c r="H103" s="43"/>
      <c r="I103" s="231"/>
      <c r="J103" s="43"/>
      <c r="K103" s="43"/>
      <c r="L103" s="47"/>
      <c r="M103" s="232"/>
      <c r="N103" s="233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395</v>
      </c>
      <c r="AU103" s="19" t="s">
        <v>90</v>
      </c>
    </row>
    <row r="104" s="13" customFormat="1">
      <c r="A104" s="13"/>
      <c r="B104" s="234"/>
      <c r="C104" s="235"/>
      <c r="D104" s="236" t="s">
        <v>226</v>
      </c>
      <c r="E104" s="237" t="s">
        <v>35</v>
      </c>
      <c r="F104" s="238" t="s">
        <v>2684</v>
      </c>
      <c r="G104" s="235"/>
      <c r="H104" s="237" t="s">
        <v>35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226</v>
      </c>
      <c r="AU104" s="244" t="s">
        <v>90</v>
      </c>
      <c r="AV104" s="13" t="s">
        <v>88</v>
      </c>
      <c r="AW104" s="13" t="s">
        <v>41</v>
      </c>
      <c r="AX104" s="13" t="s">
        <v>80</v>
      </c>
      <c r="AY104" s="244" t="s">
        <v>208</v>
      </c>
    </row>
    <row r="105" s="14" customFormat="1">
      <c r="A105" s="14"/>
      <c r="B105" s="245"/>
      <c r="C105" s="246"/>
      <c r="D105" s="236" t="s">
        <v>226</v>
      </c>
      <c r="E105" s="247" t="s">
        <v>35</v>
      </c>
      <c r="F105" s="248" t="s">
        <v>2688</v>
      </c>
      <c r="G105" s="246"/>
      <c r="H105" s="249">
        <v>15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226</v>
      </c>
      <c r="AU105" s="255" t="s">
        <v>90</v>
      </c>
      <c r="AV105" s="14" t="s">
        <v>90</v>
      </c>
      <c r="AW105" s="14" t="s">
        <v>41</v>
      </c>
      <c r="AX105" s="14" t="s">
        <v>88</v>
      </c>
      <c r="AY105" s="255" t="s">
        <v>208</v>
      </c>
    </row>
    <row r="106" s="2" customFormat="1" ht="21.75" customHeight="1">
      <c r="A106" s="41"/>
      <c r="B106" s="42"/>
      <c r="C106" s="278" t="s">
        <v>271</v>
      </c>
      <c r="D106" s="278" t="s">
        <v>391</v>
      </c>
      <c r="E106" s="279" t="s">
        <v>2689</v>
      </c>
      <c r="F106" s="280" t="s">
        <v>2690</v>
      </c>
      <c r="G106" s="281" t="s">
        <v>2547</v>
      </c>
      <c r="H106" s="282">
        <v>1</v>
      </c>
      <c r="I106" s="283"/>
      <c r="J106" s="284">
        <f>ROUND(I106*H106,2)</f>
        <v>0</v>
      </c>
      <c r="K106" s="280" t="s">
        <v>2392</v>
      </c>
      <c r="L106" s="285"/>
      <c r="M106" s="286" t="s">
        <v>35</v>
      </c>
      <c r="N106" s="287" t="s">
        <v>51</v>
      </c>
      <c r="O106" s="87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7" t="s">
        <v>527</v>
      </c>
      <c r="AT106" s="227" t="s">
        <v>391</v>
      </c>
      <c r="AU106" s="227" t="s">
        <v>90</v>
      </c>
      <c r="AY106" s="19" t="s">
        <v>208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88</v>
      </c>
      <c r="BK106" s="228">
        <f>ROUND(I106*H106,2)</f>
        <v>0</v>
      </c>
      <c r="BL106" s="19" t="s">
        <v>408</v>
      </c>
      <c r="BM106" s="227" t="s">
        <v>2818</v>
      </c>
    </row>
    <row r="107" s="13" customFormat="1">
      <c r="A107" s="13"/>
      <c r="B107" s="234"/>
      <c r="C107" s="235"/>
      <c r="D107" s="236" t="s">
        <v>226</v>
      </c>
      <c r="E107" s="237" t="s">
        <v>35</v>
      </c>
      <c r="F107" s="238" t="s">
        <v>2684</v>
      </c>
      <c r="G107" s="235"/>
      <c r="H107" s="237" t="s">
        <v>35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226</v>
      </c>
      <c r="AU107" s="244" t="s">
        <v>90</v>
      </c>
      <c r="AV107" s="13" t="s">
        <v>88</v>
      </c>
      <c r="AW107" s="13" t="s">
        <v>41</v>
      </c>
      <c r="AX107" s="13" t="s">
        <v>80</v>
      </c>
      <c r="AY107" s="244" t="s">
        <v>208</v>
      </c>
    </row>
    <row r="108" s="14" customFormat="1">
      <c r="A108" s="14"/>
      <c r="B108" s="245"/>
      <c r="C108" s="246"/>
      <c r="D108" s="236" t="s">
        <v>226</v>
      </c>
      <c r="E108" s="247" t="s">
        <v>35</v>
      </c>
      <c r="F108" s="248" t="s">
        <v>88</v>
      </c>
      <c r="G108" s="246"/>
      <c r="H108" s="249">
        <v>1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226</v>
      </c>
      <c r="AU108" s="255" t="s">
        <v>90</v>
      </c>
      <c r="AV108" s="14" t="s">
        <v>90</v>
      </c>
      <c r="AW108" s="14" t="s">
        <v>41</v>
      </c>
      <c r="AX108" s="14" t="s">
        <v>88</v>
      </c>
      <c r="AY108" s="255" t="s">
        <v>208</v>
      </c>
    </row>
    <row r="109" s="2" customFormat="1" ht="16.5" customHeight="1">
      <c r="A109" s="41"/>
      <c r="B109" s="42"/>
      <c r="C109" s="216" t="s">
        <v>220</v>
      </c>
      <c r="D109" s="216" t="s">
        <v>211</v>
      </c>
      <c r="E109" s="217" t="s">
        <v>2692</v>
      </c>
      <c r="F109" s="218" t="s">
        <v>2693</v>
      </c>
      <c r="G109" s="219" t="s">
        <v>2694</v>
      </c>
      <c r="H109" s="220">
        <v>2</v>
      </c>
      <c r="I109" s="221"/>
      <c r="J109" s="222">
        <f>ROUND(I109*H109,2)</f>
        <v>0</v>
      </c>
      <c r="K109" s="218" t="s">
        <v>2392</v>
      </c>
      <c r="L109" s="47"/>
      <c r="M109" s="223" t="s">
        <v>35</v>
      </c>
      <c r="N109" s="224" t="s">
        <v>51</v>
      </c>
      <c r="O109" s="87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7" t="s">
        <v>408</v>
      </c>
      <c r="AT109" s="227" t="s">
        <v>211</v>
      </c>
      <c r="AU109" s="227" t="s">
        <v>90</v>
      </c>
      <c r="AY109" s="19" t="s">
        <v>208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88</v>
      </c>
      <c r="BK109" s="228">
        <f>ROUND(I109*H109,2)</f>
        <v>0</v>
      </c>
      <c r="BL109" s="19" t="s">
        <v>408</v>
      </c>
      <c r="BM109" s="227" t="s">
        <v>2819</v>
      </c>
    </row>
    <row r="110" s="2" customFormat="1" ht="16.5" customHeight="1">
      <c r="A110" s="41"/>
      <c r="B110" s="42"/>
      <c r="C110" s="278" t="s">
        <v>335</v>
      </c>
      <c r="D110" s="278" t="s">
        <v>391</v>
      </c>
      <c r="E110" s="279" t="s">
        <v>2696</v>
      </c>
      <c r="F110" s="280" t="s">
        <v>2697</v>
      </c>
      <c r="G110" s="281" t="s">
        <v>2576</v>
      </c>
      <c r="H110" s="282">
        <v>1</v>
      </c>
      <c r="I110" s="283"/>
      <c r="J110" s="284">
        <f>ROUND(I110*H110,2)</f>
        <v>0</v>
      </c>
      <c r="K110" s="280" t="s">
        <v>2392</v>
      </c>
      <c r="L110" s="285"/>
      <c r="M110" s="286" t="s">
        <v>35</v>
      </c>
      <c r="N110" s="287" t="s">
        <v>51</v>
      </c>
      <c r="O110" s="87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7" t="s">
        <v>527</v>
      </c>
      <c r="AT110" s="227" t="s">
        <v>391</v>
      </c>
      <c r="AU110" s="227" t="s">
        <v>90</v>
      </c>
      <c r="AY110" s="19" t="s">
        <v>208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88</v>
      </c>
      <c r="BK110" s="228">
        <f>ROUND(I110*H110,2)</f>
        <v>0</v>
      </c>
      <c r="BL110" s="19" t="s">
        <v>408</v>
      </c>
      <c r="BM110" s="227" t="s">
        <v>2820</v>
      </c>
    </row>
    <row r="111" s="13" customFormat="1">
      <c r="A111" s="13"/>
      <c r="B111" s="234"/>
      <c r="C111" s="235"/>
      <c r="D111" s="236" t="s">
        <v>226</v>
      </c>
      <c r="E111" s="237" t="s">
        <v>35</v>
      </c>
      <c r="F111" s="238" t="s">
        <v>2699</v>
      </c>
      <c r="G111" s="235"/>
      <c r="H111" s="237" t="s">
        <v>35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226</v>
      </c>
      <c r="AU111" s="244" t="s">
        <v>90</v>
      </c>
      <c r="AV111" s="13" t="s">
        <v>88</v>
      </c>
      <c r="AW111" s="13" t="s">
        <v>41</v>
      </c>
      <c r="AX111" s="13" t="s">
        <v>80</v>
      </c>
      <c r="AY111" s="244" t="s">
        <v>208</v>
      </c>
    </row>
    <row r="112" s="14" customFormat="1">
      <c r="A112" s="14"/>
      <c r="B112" s="245"/>
      <c r="C112" s="246"/>
      <c r="D112" s="236" t="s">
        <v>226</v>
      </c>
      <c r="E112" s="247" t="s">
        <v>35</v>
      </c>
      <c r="F112" s="248" t="s">
        <v>88</v>
      </c>
      <c r="G112" s="246"/>
      <c r="H112" s="249">
        <v>1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226</v>
      </c>
      <c r="AU112" s="255" t="s">
        <v>90</v>
      </c>
      <c r="AV112" s="14" t="s">
        <v>90</v>
      </c>
      <c r="AW112" s="14" t="s">
        <v>41</v>
      </c>
      <c r="AX112" s="14" t="s">
        <v>88</v>
      </c>
      <c r="AY112" s="255" t="s">
        <v>208</v>
      </c>
    </row>
    <row r="113" s="2" customFormat="1" ht="16.5" customHeight="1">
      <c r="A113" s="41"/>
      <c r="B113" s="42"/>
      <c r="C113" s="278" t="s">
        <v>340</v>
      </c>
      <c r="D113" s="278" t="s">
        <v>391</v>
      </c>
      <c r="E113" s="279" t="s">
        <v>2700</v>
      </c>
      <c r="F113" s="280" t="s">
        <v>2701</v>
      </c>
      <c r="G113" s="281" t="s">
        <v>2576</v>
      </c>
      <c r="H113" s="282">
        <v>2</v>
      </c>
      <c r="I113" s="283"/>
      <c r="J113" s="284">
        <f>ROUND(I113*H113,2)</f>
        <v>0</v>
      </c>
      <c r="K113" s="280" t="s">
        <v>2392</v>
      </c>
      <c r="L113" s="285"/>
      <c r="M113" s="286" t="s">
        <v>35</v>
      </c>
      <c r="N113" s="287" t="s">
        <v>51</v>
      </c>
      <c r="O113" s="87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7" t="s">
        <v>527</v>
      </c>
      <c r="AT113" s="227" t="s">
        <v>391</v>
      </c>
      <c r="AU113" s="227" t="s">
        <v>90</v>
      </c>
      <c r="AY113" s="19" t="s">
        <v>208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88</v>
      </c>
      <c r="BK113" s="228">
        <f>ROUND(I113*H113,2)</f>
        <v>0</v>
      </c>
      <c r="BL113" s="19" t="s">
        <v>408</v>
      </c>
      <c r="BM113" s="227" t="s">
        <v>2821</v>
      </c>
    </row>
    <row r="114" s="13" customFormat="1">
      <c r="A114" s="13"/>
      <c r="B114" s="234"/>
      <c r="C114" s="235"/>
      <c r="D114" s="236" t="s">
        <v>226</v>
      </c>
      <c r="E114" s="237" t="s">
        <v>35</v>
      </c>
      <c r="F114" s="238" t="s">
        <v>2699</v>
      </c>
      <c r="G114" s="235"/>
      <c r="H114" s="237" t="s">
        <v>35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226</v>
      </c>
      <c r="AU114" s="244" t="s">
        <v>90</v>
      </c>
      <c r="AV114" s="13" t="s">
        <v>88</v>
      </c>
      <c r="AW114" s="13" t="s">
        <v>41</v>
      </c>
      <c r="AX114" s="13" t="s">
        <v>80</v>
      </c>
      <c r="AY114" s="244" t="s">
        <v>208</v>
      </c>
    </row>
    <row r="115" s="14" customFormat="1">
      <c r="A115" s="14"/>
      <c r="B115" s="245"/>
      <c r="C115" s="246"/>
      <c r="D115" s="236" t="s">
        <v>226</v>
      </c>
      <c r="E115" s="247" t="s">
        <v>35</v>
      </c>
      <c r="F115" s="248" t="s">
        <v>90</v>
      </c>
      <c r="G115" s="246"/>
      <c r="H115" s="249">
        <v>2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226</v>
      </c>
      <c r="AU115" s="255" t="s">
        <v>90</v>
      </c>
      <c r="AV115" s="14" t="s">
        <v>90</v>
      </c>
      <c r="AW115" s="14" t="s">
        <v>41</v>
      </c>
      <c r="AX115" s="14" t="s">
        <v>88</v>
      </c>
      <c r="AY115" s="255" t="s">
        <v>208</v>
      </c>
    </row>
    <row r="116" s="2" customFormat="1" ht="16.5" customHeight="1">
      <c r="A116" s="41"/>
      <c r="B116" s="42"/>
      <c r="C116" s="278" t="s">
        <v>345</v>
      </c>
      <c r="D116" s="278" t="s">
        <v>391</v>
      </c>
      <c r="E116" s="279" t="s">
        <v>2703</v>
      </c>
      <c r="F116" s="280" t="s">
        <v>2704</v>
      </c>
      <c r="G116" s="281" t="s">
        <v>2576</v>
      </c>
      <c r="H116" s="282">
        <v>2</v>
      </c>
      <c r="I116" s="283"/>
      <c r="J116" s="284">
        <f>ROUND(I116*H116,2)</f>
        <v>0</v>
      </c>
      <c r="K116" s="280" t="s">
        <v>2392</v>
      </c>
      <c r="L116" s="285"/>
      <c r="M116" s="286" t="s">
        <v>35</v>
      </c>
      <c r="N116" s="287" t="s">
        <v>51</v>
      </c>
      <c r="O116" s="87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7" t="s">
        <v>527</v>
      </c>
      <c r="AT116" s="227" t="s">
        <v>391</v>
      </c>
      <c r="AU116" s="227" t="s">
        <v>90</v>
      </c>
      <c r="AY116" s="19" t="s">
        <v>208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88</v>
      </c>
      <c r="BK116" s="228">
        <f>ROUND(I116*H116,2)</f>
        <v>0</v>
      </c>
      <c r="BL116" s="19" t="s">
        <v>408</v>
      </c>
      <c r="BM116" s="227" t="s">
        <v>2822</v>
      </c>
    </row>
    <row r="117" s="13" customFormat="1">
      <c r="A117" s="13"/>
      <c r="B117" s="234"/>
      <c r="C117" s="235"/>
      <c r="D117" s="236" t="s">
        <v>226</v>
      </c>
      <c r="E117" s="237" t="s">
        <v>35</v>
      </c>
      <c r="F117" s="238" t="s">
        <v>2699</v>
      </c>
      <c r="G117" s="235"/>
      <c r="H117" s="237" t="s">
        <v>35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226</v>
      </c>
      <c r="AU117" s="244" t="s">
        <v>90</v>
      </c>
      <c r="AV117" s="13" t="s">
        <v>88</v>
      </c>
      <c r="AW117" s="13" t="s">
        <v>41</v>
      </c>
      <c r="AX117" s="13" t="s">
        <v>80</v>
      </c>
      <c r="AY117" s="244" t="s">
        <v>208</v>
      </c>
    </row>
    <row r="118" s="14" customFormat="1">
      <c r="A118" s="14"/>
      <c r="B118" s="245"/>
      <c r="C118" s="246"/>
      <c r="D118" s="236" t="s">
        <v>226</v>
      </c>
      <c r="E118" s="247" t="s">
        <v>35</v>
      </c>
      <c r="F118" s="248" t="s">
        <v>90</v>
      </c>
      <c r="G118" s="246"/>
      <c r="H118" s="249">
        <v>2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226</v>
      </c>
      <c r="AU118" s="255" t="s">
        <v>90</v>
      </c>
      <c r="AV118" s="14" t="s">
        <v>90</v>
      </c>
      <c r="AW118" s="14" t="s">
        <v>41</v>
      </c>
      <c r="AX118" s="14" t="s">
        <v>88</v>
      </c>
      <c r="AY118" s="255" t="s">
        <v>208</v>
      </c>
    </row>
    <row r="119" s="2" customFormat="1" ht="16.5" customHeight="1">
      <c r="A119" s="41"/>
      <c r="B119" s="42"/>
      <c r="C119" s="278" t="s">
        <v>351</v>
      </c>
      <c r="D119" s="278" t="s">
        <v>391</v>
      </c>
      <c r="E119" s="279" t="s">
        <v>2706</v>
      </c>
      <c r="F119" s="280" t="s">
        <v>2707</v>
      </c>
      <c r="G119" s="281" t="s">
        <v>2576</v>
      </c>
      <c r="H119" s="282">
        <v>1</v>
      </c>
      <c r="I119" s="283"/>
      <c r="J119" s="284">
        <f>ROUND(I119*H119,2)</f>
        <v>0</v>
      </c>
      <c r="K119" s="280" t="s">
        <v>2392</v>
      </c>
      <c r="L119" s="285"/>
      <c r="M119" s="286" t="s">
        <v>35</v>
      </c>
      <c r="N119" s="287" t="s">
        <v>51</v>
      </c>
      <c r="O119" s="87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7" t="s">
        <v>527</v>
      </c>
      <c r="AT119" s="227" t="s">
        <v>391</v>
      </c>
      <c r="AU119" s="227" t="s">
        <v>90</v>
      </c>
      <c r="AY119" s="19" t="s">
        <v>208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88</v>
      </c>
      <c r="BK119" s="228">
        <f>ROUND(I119*H119,2)</f>
        <v>0</v>
      </c>
      <c r="BL119" s="19" t="s">
        <v>408</v>
      </c>
      <c r="BM119" s="227" t="s">
        <v>2823</v>
      </c>
    </row>
    <row r="120" s="13" customFormat="1">
      <c r="A120" s="13"/>
      <c r="B120" s="234"/>
      <c r="C120" s="235"/>
      <c r="D120" s="236" t="s">
        <v>226</v>
      </c>
      <c r="E120" s="237" t="s">
        <v>35</v>
      </c>
      <c r="F120" s="238" t="s">
        <v>2699</v>
      </c>
      <c r="G120" s="235"/>
      <c r="H120" s="237" t="s">
        <v>35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226</v>
      </c>
      <c r="AU120" s="244" t="s">
        <v>90</v>
      </c>
      <c r="AV120" s="13" t="s">
        <v>88</v>
      </c>
      <c r="AW120" s="13" t="s">
        <v>41</v>
      </c>
      <c r="AX120" s="13" t="s">
        <v>80</v>
      </c>
      <c r="AY120" s="244" t="s">
        <v>208</v>
      </c>
    </row>
    <row r="121" s="14" customFormat="1">
      <c r="A121" s="14"/>
      <c r="B121" s="245"/>
      <c r="C121" s="246"/>
      <c r="D121" s="236" t="s">
        <v>226</v>
      </c>
      <c r="E121" s="247" t="s">
        <v>35</v>
      </c>
      <c r="F121" s="248" t="s">
        <v>88</v>
      </c>
      <c r="G121" s="246"/>
      <c r="H121" s="249">
        <v>1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226</v>
      </c>
      <c r="AU121" s="255" t="s">
        <v>90</v>
      </c>
      <c r="AV121" s="14" t="s">
        <v>90</v>
      </c>
      <c r="AW121" s="14" t="s">
        <v>41</v>
      </c>
      <c r="AX121" s="14" t="s">
        <v>88</v>
      </c>
      <c r="AY121" s="255" t="s">
        <v>208</v>
      </c>
    </row>
    <row r="122" s="2" customFormat="1" ht="16.5" customHeight="1">
      <c r="A122" s="41"/>
      <c r="B122" s="42"/>
      <c r="C122" s="216" t="s">
        <v>354</v>
      </c>
      <c r="D122" s="216" t="s">
        <v>211</v>
      </c>
      <c r="E122" s="217" t="s">
        <v>2709</v>
      </c>
      <c r="F122" s="218" t="s">
        <v>2710</v>
      </c>
      <c r="G122" s="219" t="s">
        <v>2658</v>
      </c>
      <c r="H122" s="220">
        <v>5</v>
      </c>
      <c r="I122" s="221"/>
      <c r="J122" s="222">
        <f>ROUND(I122*H122,2)</f>
        <v>0</v>
      </c>
      <c r="K122" s="218" t="s">
        <v>2392</v>
      </c>
      <c r="L122" s="47"/>
      <c r="M122" s="223" t="s">
        <v>35</v>
      </c>
      <c r="N122" s="224" t="s">
        <v>51</v>
      </c>
      <c r="O122" s="87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7" t="s">
        <v>408</v>
      </c>
      <c r="AT122" s="227" t="s">
        <v>211</v>
      </c>
      <c r="AU122" s="227" t="s">
        <v>90</v>
      </c>
      <c r="AY122" s="19" t="s">
        <v>208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88</v>
      </c>
      <c r="BK122" s="228">
        <f>ROUND(I122*H122,2)</f>
        <v>0</v>
      </c>
      <c r="BL122" s="19" t="s">
        <v>408</v>
      </c>
      <c r="BM122" s="227" t="s">
        <v>2824</v>
      </c>
    </row>
    <row r="123" s="13" customFormat="1">
      <c r="A123" s="13"/>
      <c r="B123" s="234"/>
      <c r="C123" s="235"/>
      <c r="D123" s="236" t="s">
        <v>226</v>
      </c>
      <c r="E123" s="237" t="s">
        <v>35</v>
      </c>
      <c r="F123" s="238" t="s">
        <v>2699</v>
      </c>
      <c r="G123" s="235"/>
      <c r="H123" s="237" t="s">
        <v>35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226</v>
      </c>
      <c r="AU123" s="244" t="s">
        <v>90</v>
      </c>
      <c r="AV123" s="13" t="s">
        <v>88</v>
      </c>
      <c r="AW123" s="13" t="s">
        <v>41</v>
      </c>
      <c r="AX123" s="13" t="s">
        <v>80</v>
      </c>
      <c r="AY123" s="244" t="s">
        <v>208</v>
      </c>
    </row>
    <row r="124" s="14" customFormat="1">
      <c r="A124" s="14"/>
      <c r="B124" s="245"/>
      <c r="C124" s="246"/>
      <c r="D124" s="236" t="s">
        <v>226</v>
      </c>
      <c r="E124" s="247" t="s">
        <v>35</v>
      </c>
      <c r="F124" s="248" t="s">
        <v>2825</v>
      </c>
      <c r="G124" s="246"/>
      <c r="H124" s="249">
        <v>5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226</v>
      </c>
      <c r="AU124" s="255" t="s">
        <v>90</v>
      </c>
      <c r="AV124" s="14" t="s">
        <v>90</v>
      </c>
      <c r="AW124" s="14" t="s">
        <v>41</v>
      </c>
      <c r="AX124" s="14" t="s">
        <v>88</v>
      </c>
      <c r="AY124" s="255" t="s">
        <v>208</v>
      </c>
    </row>
    <row r="125" s="12" customFormat="1" ht="25.92" customHeight="1">
      <c r="A125" s="12"/>
      <c r="B125" s="200"/>
      <c r="C125" s="201"/>
      <c r="D125" s="202" t="s">
        <v>79</v>
      </c>
      <c r="E125" s="203" t="s">
        <v>2662</v>
      </c>
      <c r="F125" s="203" t="s">
        <v>2663</v>
      </c>
      <c r="G125" s="201"/>
      <c r="H125" s="201"/>
      <c r="I125" s="204"/>
      <c r="J125" s="205">
        <f>BK125</f>
        <v>0</v>
      </c>
      <c r="K125" s="201"/>
      <c r="L125" s="206"/>
      <c r="M125" s="207"/>
      <c r="N125" s="208"/>
      <c r="O125" s="208"/>
      <c r="P125" s="209">
        <f>SUM(P126:P127)</f>
        <v>0</v>
      </c>
      <c r="Q125" s="208"/>
      <c r="R125" s="209">
        <f>SUM(R126:R127)</f>
        <v>0</v>
      </c>
      <c r="S125" s="208"/>
      <c r="T125" s="210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216</v>
      </c>
      <c r="AT125" s="212" t="s">
        <v>79</v>
      </c>
      <c r="AU125" s="212" t="s">
        <v>80</v>
      </c>
      <c r="AY125" s="211" t="s">
        <v>208</v>
      </c>
      <c r="BK125" s="213">
        <f>SUM(BK126:BK127)</f>
        <v>0</v>
      </c>
    </row>
    <row r="126" s="2" customFormat="1" ht="16.5" customHeight="1">
      <c r="A126" s="41"/>
      <c r="B126" s="42"/>
      <c r="C126" s="216" t="s">
        <v>367</v>
      </c>
      <c r="D126" s="216" t="s">
        <v>211</v>
      </c>
      <c r="E126" s="217" t="s">
        <v>2713</v>
      </c>
      <c r="F126" s="218" t="s">
        <v>2714</v>
      </c>
      <c r="G126" s="219" t="s">
        <v>2666</v>
      </c>
      <c r="H126" s="296"/>
      <c r="I126" s="221"/>
      <c r="J126" s="222">
        <f>ROUND(I126*H126,2)</f>
        <v>0</v>
      </c>
      <c r="K126" s="218" t="s">
        <v>35</v>
      </c>
      <c r="L126" s="47"/>
      <c r="M126" s="223" t="s">
        <v>35</v>
      </c>
      <c r="N126" s="224" t="s">
        <v>51</v>
      </c>
      <c r="O126" s="87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7" t="s">
        <v>2659</v>
      </c>
      <c r="AT126" s="227" t="s">
        <v>211</v>
      </c>
      <c r="AU126" s="227" t="s">
        <v>88</v>
      </c>
      <c r="AY126" s="19" t="s">
        <v>208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88</v>
      </c>
      <c r="BK126" s="228">
        <f>ROUND(I126*H126,2)</f>
        <v>0</v>
      </c>
      <c r="BL126" s="19" t="s">
        <v>2659</v>
      </c>
      <c r="BM126" s="227" t="s">
        <v>2826</v>
      </c>
    </row>
    <row r="127" s="2" customFormat="1">
      <c r="A127" s="41"/>
      <c r="B127" s="42"/>
      <c r="C127" s="43"/>
      <c r="D127" s="236" t="s">
        <v>395</v>
      </c>
      <c r="E127" s="43"/>
      <c r="F127" s="288" t="s">
        <v>2716</v>
      </c>
      <c r="G127" s="43"/>
      <c r="H127" s="43"/>
      <c r="I127" s="231"/>
      <c r="J127" s="43"/>
      <c r="K127" s="43"/>
      <c r="L127" s="47"/>
      <c r="M127" s="292"/>
      <c r="N127" s="293"/>
      <c r="O127" s="294"/>
      <c r="P127" s="294"/>
      <c r="Q127" s="294"/>
      <c r="R127" s="294"/>
      <c r="S127" s="294"/>
      <c r="T127" s="295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395</v>
      </c>
      <c r="AU127" s="19" t="s">
        <v>88</v>
      </c>
    </row>
    <row r="128" s="2" customFormat="1" ht="6.96" customHeight="1">
      <c r="A128" s="41"/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47"/>
      <c r="M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</sheetData>
  <sheetProtection sheet="1" autoFilter="0" formatColumns="0" formatRows="0" objects="1" scenarios="1" spinCount="100000" saltValue="Wfi6MDmGxWfvmr+i/N495Wm2BBpIGps2WVVzDfGH9o146JlJ3JnSnfbnn9ASOQVwNx5KfjErJPHw1FSiFqwarQ==" hashValue="sgcBKc60nukhjI39QBFdhHjMfEEnx+A0q31WaRYcJ0eXxp1DnycIABsSHUkCTdanuQKj0Oi6dOhKJHRg6Rx9Yg==" algorithmName="SHA-512" password="C74A"/>
  <autoFilter ref="C87:K12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2_02/741110061"/>
    <hyperlink ref="F99" r:id="rId2" display="https://podminky.urs.cz/item/CS_URS_2022_02/7411220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126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1" customFormat="1" ht="12" customHeight="1">
      <c r="B8" s="22"/>
      <c r="D8" s="146" t="s">
        <v>168</v>
      </c>
      <c r="L8" s="22"/>
    </row>
    <row r="9" s="2" customFormat="1" ht="16.5" customHeight="1">
      <c r="A9" s="41"/>
      <c r="B9" s="47"/>
      <c r="C9" s="41"/>
      <c r="D9" s="41"/>
      <c r="E9" s="147" t="s">
        <v>2827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6" t="s">
        <v>2337</v>
      </c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49" t="s">
        <v>2828</v>
      </c>
      <c r="F11" s="41"/>
      <c r="G11" s="41"/>
      <c r="H11" s="41"/>
      <c r="I11" s="41"/>
      <c r="J11" s="41"/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6" t="s">
        <v>18</v>
      </c>
      <c r="E13" s="41"/>
      <c r="F13" s="136" t="s">
        <v>19</v>
      </c>
      <c r="G13" s="41"/>
      <c r="H13" s="41"/>
      <c r="I13" s="146" t="s">
        <v>20</v>
      </c>
      <c r="J13" s="136" t="s">
        <v>35</v>
      </c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22</v>
      </c>
      <c r="E14" s="41"/>
      <c r="F14" s="136" t="s">
        <v>23</v>
      </c>
      <c r="G14" s="41"/>
      <c r="H14" s="41"/>
      <c r="I14" s="146" t="s">
        <v>24</v>
      </c>
      <c r="J14" s="150" t="str">
        <f>'Rekapitulace stavby'!AN8</f>
        <v>9. 11. 2022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6" t="s">
        <v>30</v>
      </c>
      <c r="E16" s="41"/>
      <c r="F16" s="41"/>
      <c r="G16" s="41"/>
      <c r="H16" s="41"/>
      <c r="I16" s="146" t="s">
        <v>31</v>
      </c>
      <c r="J16" s="136" t="s">
        <v>32</v>
      </c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6" t="s">
        <v>34</v>
      </c>
      <c r="J17" s="136" t="s">
        <v>35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6" t="s">
        <v>36</v>
      </c>
      <c r="E19" s="41"/>
      <c r="F19" s="41"/>
      <c r="G19" s="41"/>
      <c r="H19" s="41"/>
      <c r="I19" s="146" t="s">
        <v>31</v>
      </c>
      <c r="J19" s="35" t="str">
        <f>'Rekapitulace stavby'!AN13</f>
        <v>Vyplň údaj</v>
      </c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6" t="s">
        <v>34</v>
      </c>
      <c r="J20" s="35" t="str">
        <f>'Rekapitulace stavby'!AN14</f>
        <v>Vyplň údaj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6" t="s">
        <v>38</v>
      </c>
      <c r="E22" s="41"/>
      <c r="F22" s="41"/>
      <c r="G22" s="41"/>
      <c r="H22" s="41"/>
      <c r="I22" s="146" t="s">
        <v>31</v>
      </c>
      <c r="J22" s="136" t="s">
        <v>39</v>
      </c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46" t="s">
        <v>34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6" t="s">
        <v>42</v>
      </c>
      <c r="E25" s="41"/>
      <c r="F25" s="41"/>
      <c r="G25" s="41"/>
      <c r="H25" s="41"/>
      <c r="I25" s="146" t="s">
        <v>31</v>
      </c>
      <c r="J25" s="136" t="s">
        <v>35</v>
      </c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">
        <v>43</v>
      </c>
      <c r="F26" s="41"/>
      <c r="G26" s="41"/>
      <c r="H26" s="41"/>
      <c r="I26" s="146" t="s">
        <v>34</v>
      </c>
      <c r="J26" s="136" t="s">
        <v>35</v>
      </c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8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6" t="s">
        <v>44</v>
      </c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47.25" customHeight="1">
      <c r="A29" s="151"/>
      <c r="B29" s="152"/>
      <c r="C29" s="151"/>
      <c r="D29" s="151"/>
      <c r="E29" s="153" t="s">
        <v>170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56" t="s">
        <v>46</v>
      </c>
      <c r="E32" s="41"/>
      <c r="F32" s="41"/>
      <c r="G32" s="41"/>
      <c r="H32" s="41"/>
      <c r="I32" s="41"/>
      <c r="J32" s="157">
        <f>ROUND(J94, 2)</f>
        <v>0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55"/>
      <c r="E33" s="155"/>
      <c r="F33" s="155"/>
      <c r="G33" s="155"/>
      <c r="H33" s="155"/>
      <c r="I33" s="155"/>
      <c r="J33" s="155"/>
      <c r="K33" s="155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58" t="s">
        <v>48</v>
      </c>
      <c r="G34" s="41"/>
      <c r="H34" s="41"/>
      <c r="I34" s="158" t="s">
        <v>47</v>
      </c>
      <c r="J34" s="158" t="s">
        <v>49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59" t="s">
        <v>50</v>
      </c>
      <c r="E35" s="146" t="s">
        <v>51</v>
      </c>
      <c r="F35" s="160">
        <f>ROUND((SUM(BE94:BE270)),  2)</f>
        <v>0</v>
      </c>
      <c r="G35" s="41"/>
      <c r="H35" s="41"/>
      <c r="I35" s="161">
        <v>0.20999999999999999</v>
      </c>
      <c r="J35" s="160">
        <f>ROUND(((SUM(BE94:BE270))*I35),  2)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6" t="s">
        <v>52</v>
      </c>
      <c r="F36" s="160">
        <f>ROUND((SUM(BF94:BF270)),  2)</f>
        <v>0</v>
      </c>
      <c r="G36" s="41"/>
      <c r="H36" s="41"/>
      <c r="I36" s="161">
        <v>0.14999999999999999</v>
      </c>
      <c r="J36" s="160">
        <f>ROUND(((SUM(BF94:BF270))*I36),  2)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53</v>
      </c>
      <c r="F37" s="160">
        <f>ROUND((SUM(BG94:BG270)),  2)</f>
        <v>0</v>
      </c>
      <c r="G37" s="41"/>
      <c r="H37" s="41"/>
      <c r="I37" s="161">
        <v>0.20999999999999999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6" t="s">
        <v>54</v>
      </c>
      <c r="F38" s="160">
        <f>ROUND((SUM(BH94:BH270)),  2)</f>
        <v>0</v>
      </c>
      <c r="G38" s="41"/>
      <c r="H38" s="41"/>
      <c r="I38" s="161">
        <v>0.14999999999999999</v>
      </c>
      <c r="J38" s="160">
        <f>0</f>
        <v>0</v>
      </c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6" t="s">
        <v>55</v>
      </c>
      <c r="F39" s="160">
        <f>ROUND((SUM(BI94:BI270)),  2)</f>
        <v>0</v>
      </c>
      <c r="G39" s="41"/>
      <c r="H39" s="41"/>
      <c r="I39" s="161">
        <v>0</v>
      </c>
      <c r="J39" s="160">
        <f>0</f>
        <v>0</v>
      </c>
      <c r="K39" s="41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2"/>
      <c r="D41" s="163" t="s">
        <v>56</v>
      </c>
      <c r="E41" s="164"/>
      <c r="F41" s="164"/>
      <c r="G41" s="165" t="s">
        <v>57</v>
      </c>
      <c r="H41" s="166" t="s">
        <v>58</v>
      </c>
      <c r="I41" s="164"/>
      <c r="J41" s="167">
        <f>SUM(J32:J39)</f>
        <v>0</v>
      </c>
      <c r="K41" s="168"/>
      <c r="L41" s="14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171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73" t="str">
        <f>E7</f>
        <v>Nemocnice Bruntál - oprava WC pro veřejnost, WC 1, 2, 3, 5 , 6, 7</v>
      </c>
      <c r="F50" s="34"/>
      <c r="G50" s="34"/>
      <c r="H50" s="34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168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73" t="s">
        <v>2827</v>
      </c>
      <c r="F52" s="43"/>
      <c r="G52" s="43"/>
      <c r="H52" s="43"/>
      <c r="I52" s="43"/>
      <c r="J52" s="43"/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2337</v>
      </c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01 - Elektroinstalace WC3</v>
      </c>
      <c r="F54" s="43"/>
      <c r="G54" s="43"/>
      <c r="H54" s="43"/>
      <c r="I54" s="43"/>
      <c r="J54" s="43"/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Nemocnice Bruntál, Nádražní 1589/29</v>
      </c>
      <c r="G56" s="43"/>
      <c r="H56" s="43"/>
      <c r="I56" s="34" t="s">
        <v>24</v>
      </c>
      <c r="J56" s="75" t="str">
        <f>IF(J14="","",J14)</f>
        <v>9. 11. 2022</v>
      </c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40.05" customHeight="1">
      <c r="A58" s="41"/>
      <c r="B58" s="42"/>
      <c r="C58" s="34" t="s">
        <v>30</v>
      </c>
      <c r="D58" s="43"/>
      <c r="E58" s="43"/>
      <c r="F58" s="29" t="str">
        <f>E17</f>
        <v xml:space="preserve">Město Bruntál, Nádražní 20, Bruntál, 792 01 </v>
      </c>
      <c r="G58" s="43"/>
      <c r="H58" s="43"/>
      <c r="I58" s="34" t="s">
        <v>38</v>
      </c>
      <c r="J58" s="39" t="str">
        <f>E23</f>
        <v xml:space="preserve">Ing. Roman Macoszek, Palackého 368, Vrbno p/Prad. </v>
      </c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34" t="s">
        <v>42</v>
      </c>
      <c r="J59" s="39" t="str">
        <f>E26</f>
        <v xml:space="preserve"> 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8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74" t="s">
        <v>172</v>
      </c>
      <c r="D61" s="175"/>
      <c r="E61" s="175"/>
      <c r="F61" s="175"/>
      <c r="G61" s="175"/>
      <c r="H61" s="175"/>
      <c r="I61" s="175"/>
      <c r="J61" s="176" t="s">
        <v>173</v>
      </c>
      <c r="K61" s="175"/>
      <c r="L61" s="148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77" t="s">
        <v>78</v>
      </c>
      <c r="D63" s="43"/>
      <c r="E63" s="43"/>
      <c r="F63" s="43"/>
      <c r="G63" s="43"/>
      <c r="H63" s="43"/>
      <c r="I63" s="43"/>
      <c r="J63" s="105">
        <f>J94</f>
        <v>0</v>
      </c>
      <c r="K63" s="4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174</v>
      </c>
    </row>
    <row r="64" s="9" customFormat="1" ht="24.96" customHeight="1">
      <c r="A64" s="9"/>
      <c r="B64" s="178"/>
      <c r="C64" s="179"/>
      <c r="D64" s="180" t="s">
        <v>1794</v>
      </c>
      <c r="E64" s="181"/>
      <c r="F64" s="181"/>
      <c r="G64" s="181"/>
      <c r="H64" s="181"/>
      <c r="I64" s="181"/>
      <c r="J64" s="182">
        <f>J95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8"/>
      <c r="C65" s="179"/>
      <c r="D65" s="180" t="s">
        <v>175</v>
      </c>
      <c r="E65" s="181"/>
      <c r="F65" s="181"/>
      <c r="G65" s="181"/>
      <c r="H65" s="181"/>
      <c r="I65" s="181"/>
      <c r="J65" s="182">
        <f>J108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4"/>
      <c r="C66" s="128"/>
      <c r="D66" s="185" t="s">
        <v>178</v>
      </c>
      <c r="E66" s="186"/>
      <c r="F66" s="186"/>
      <c r="G66" s="186"/>
      <c r="H66" s="186"/>
      <c r="I66" s="186"/>
      <c r="J66" s="187">
        <f>J109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8"/>
      <c r="C67" s="179"/>
      <c r="D67" s="180" t="s">
        <v>181</v>
      </c>
      <c r="E67" s="181"/>
      <c r="F67" s="181"/>
      <c r="G67" s="181"/>
      <c r="H67" s="181"/>
      <c r="I67" s="181"/>
      <c r="J67" s="182">
        <f>J134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4"/>
      <c r="C68" s="128"/>
      <c r="D68" s="185" t="s">
        <v>2339</v>
      </c>
      <c r="E68" s="186"/>
      <c r="F68" s="186"/>
      <c r="G68" s="186"/>
      <c r="H68" s="186"/>
      <c r="I68" s="186"/>
      <c r="J68" s="187">
        <f>J135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78"/>
      <c r="C69" s="179"/>
      <c r="D69" s="180" t="s">
        <v>2341</v>
      </c>
      <c r="E69" s="181"/>
      <c r="F69" s="181"/>
      <c r="G69" s="181"/>
      <c r="H69" s="181"/>
      <c r="I69" s="181"/>
      <c r="J69" s="182">
        <f>J255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84"/>
      <c r="C70" s="128"/>
      <c r="D70" s="185" t="s">
        <v>2342</v>
      </c>
      <c r="E70" s="186"/>
      <c r="F70" s="186"/>
      <c r="G70" s="186"/>
      <c r="H70" s="186"/>
      <c r="I70" s="186"/>
      <c r="J70" s="187">
        <f>J256</f>
        <v>0</v>
      </c>
      <c r="K70" s="128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8"/>
      <c r="C71" s="179"/>
      <c r="D71" s="180" t="s">
        <v>2343</v>
      </c>
      <c r="E71" s="181"/>
      <c r="F71" s="181"/>
      <c r="G71" s="181"/>
      <c r="H71" s="181"/>
      <c r="I71" s="181"/>
      <c r="J71" s="182">
        <f>J260</f>
        <v>0</v>
      </c>
      <c r="K71" s="179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78"/>
      <c r="C72" s="179"/>
      <c r="D72" s="180" t="s">
        <v>2344</v>
      </c>
      <c r="E72" s="181"/>
      <c r="F72" s="181"/>
      <c r="G72" s="181"/>
      <c r="H72" s="181"/>
      <c r="I72" s="181"/>
      <c r="J72" s="182">
        <f>J264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2" customFormat="1" ht="21.84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4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="2" customFormat="1" ht="6.96" customHeight="1">
      <c r="A78" s="41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24.96" customHeight="1">
      <c r="A79" s="41"/>
      <c r="B79" s="42"/>
      <c r="C79" s="25" t="s">
        <v>193</v>
      </c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16</v>
      </c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173" t="str">
        <f>E7</f>
        <v>Nemocnice Bruntál - oprava WC pro veřejnost, WC 1, 2, 3, 5 , 6, 7</v>
      </c>
      <c r="F82" s="34"/>
      <c r="G82" s="34"/>
      <c r="H82" s="34"/>
      <c r="I82" s="43"/>
      <c r="J82" s="43"/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1" customFormat="1" ht="12" customHeight="1">
      <c r="B83" s="23"/>
      <c r="C83" s="34" t="s">
        <v>168</v>
      </c>
      <c r="D83" s="24"/>
      <c r="E83" s="24"/>
      <c r="F83" s="24"/>
      <c r="G83" s="24"/>
      <c r="H83" s="24"/>
      <c r="I83" s="24"/>
      <c r="J83" s="24"/>
      <c r="K83" s="24"/>
      <c r="L83" s="22"/>
    </row>
    <row r="84" s="2" customFormat="1" ht="16.5" customHeight="1">
      <c r="A84" s="41"/>
      <c r="B84" s="42"/>
      <c r="C84" s="43"/>
      <c r="D84" s="43"/>
      <c r="E84" s="173" t="s">
        <v>2827</v>
      </c>
      <c r="F84" s="43"/>
      <c r="G84" s="43"/>
      <c r="H84" s="43"/>
      <c r="I84" s="43"/>
      <c r="J84" s="43"/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2" customHeight="1">
      <c r="A85" s="41"/>
      <c r="B85" s="42"/>
      <c r="C85" s="34" t="s">
        <v>2337</v>
      </c>
      <c r="D85" s="43"/>
      <c r="E85" s="43"/>
      <c r="F85" s="43"/>
      <c r="G85" s="43"/>
      <c r="H85" s="43"/>
      <c r="I85" s="43"/>
      <c r="J85" s="43"/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6.5" customHeight="1">
      <c r="A86" s="41"/>
      <c r="B86" s="42"/>
      <c r="C86" s="43"/>
      <c r="D86" s="43"/>
      <c r="E86" s="72" t="str">
        <f>E11</f>
        <v>01 - Elektroinstalace WC3</v>
      </c>
      <c r="F86" s="43"/>
      <c r="G86" s="43"/>
      <c r="H86" s="43"/>
      <c r="I86" s="43"/>
      <c r="J86" s="43"/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6.96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2" customHeight="1">
      <c r="A88" s="41"/>
      <c r="B88" s="42"/>
      <c r="C88" s="34" t="s">
        <v>22</v>
      </c>
      <c r="D88" s="43"/>
      <c r="E88" s="43"/>
      <c r="F88" s="29" t="str">
        <f>F14</f>
        <v>Nemocnice Bruntál, Nádražní 1589/29</v>
      </c>
      <c r="G88" s="43"/>
      <c r="H88" s="43"/>
      <c r="I88" s="34" t="s">
        <v>24</v>
      </c>
      <c r="J88" s="75" t="str">
        <f>IF(J14="","",J14)</f>
        <v>9. 11. 2022</v>
      </c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6.96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8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40.05" customHeight="1">
      <c r="A90" s="41"/>
      <c r="B90" s="42"/>
      <c r="C90" s="34" t="s">
        <v>30</v>
      </c>
      <c r="D90" s="43"/>
      <c r="E90" s="43"/>
      <c r="F90" s="29" t="str">
        <f>E17</f>
        <v xml:space="preserve">Město Bruntál, Nádražní 20, Bruntál, 792 01 </v>
      </c>
      <c r="G90" s="43"/>
      <c r="H90" s="43"/>
      <c r="I90" s="34" t="s">
        <v>38</v>
      </c>
      <c r="J90" s="39" t="str">
        <f>E23</f>
        <v xml:space="preserve">Ing. Roman Macoszek, Palackého 368, Vrbno p/Prad. </v>
      </c>
      <c r="K90" s="43"/>
      <c r="L90" s="148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5.15" customHeight="1">
      <c r="A91" s="41"/>
      <c r="B91" s="42"/>
      <c r="C91" s="34" t="s">
        <v>36</v>
      </c>
      <c r="D91" s="43"/>
      <c r="E91" s="43"/>
      <c r="F91" s="29" t="str">
        <f>IF(E20="","",E20)</f>
        <v>Vyplň údaj</v>
      </c>
      <c r="G91" s="43"/>
      <c r="H91" s="43"/>
      <c r="I91" s="34" t="s">
        <v>42</v>
      </c>
      <c r="J91" s="39" t="str">
        <f>E26</f>
        <v xml:space="preserve"> </v>
      </c>
      <c r="K91" s="43"/>
      <c r="L91" s="148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10.32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48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11" customFormat="1" ht="29.28" customHeight="1">
      <c r="A93" s="189"/>
      <c r="B93" s="190"/>
      <c r="C93" s="191" t="s">
        <v>194</v>
      </c>
      <c r="D93" s="192" t="s">
        <v>65</v>
      </c>
      <c r="E93" s="192" t="s">
        <v>61</v>
      </c>
      <c r="F93" s="192" t="s">
        <v>62</v>
      </c>
      <c r="G93" s="192" t="s">
        <v>195</v>
      </c>
      <c r="H93" s="192" t="s">
        <v>196</v>
      </c>
      <c r="I93" s="192" t="s">
        <v>197</v>
      </c>
      <c r="J93" s="192" t="s">
        <v>173</v>
      </c>
      <c r="K93" s="193" t="s">
        <v>198</v>
      </c>
      <c r="L93" s="194"/>
      <c r="M93" s="95" t="s">
        <v>35</v>
      </c>
      <c r="N93" s="96" t="s">
        <v>50</v>
      </c>
      <c r="O93" s="96" t="s">
        <v>199</v>
      </c>
      <c r="P93" s="96" t="s">
        <v>200</v>
      </c>
      <c r="Q93" s="96" t="s">
        <v>201</v>
      </c>
      <c r="R93" s="96" t="s">
        <v>202</v>
      </c>
      <c r="S93" s="96" t="s">
        <v>203</v>
      </c>
      <c r="T93" s="97" t="s">
        <v>204</v>
      </c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</row>
    <row r="94" s="2" customFormat="1" ht="22.8" customHeight="1">
      <c r="A94" s="41"/>
      <c r="B94" s="42"/>
      <c r="C94" s="102" t="s">
        <v>205</v>
      </c>
      <c r="D94" s="43"/>
      <c r="E94" s="43"/>
      <c r="F94" s="43"/>
      <c r="G94" s="43"/>
      <c r="H94" s="43"/>
      <c r="I94" s="43"/>
      <c r="J94" s="195">
        <f>BK94</f>
        <v>0</v>
      </c>
      <c r="K94" s="43"/>
      <c r="L94" s="47"/>
      <c r="M94" s="98"/>
      <c r="N94" s="196"/>
      <c r="O94" s="99"/>
      <c r="P94" s="197">
        <f>P95+P108+P134+P255+P260+P264</f>
        <v>0</v>
      </c>
      <c r="Q94" s="99"/>
      <c r="R94" s="197">
        <f>R95+R108+R134+R255+R260+R264</f>
        <v>0.0785</v>
      </c>
      <c r="S94" s="99"/>
      <c r="T94" s="198">
        <f>T95+T108+T134+T255+T260+T264</f>
        <v>0.85100000000000009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79</v>
      </c>
      <c r="AU94" s="19" t="s">
        <v>174</v>
      </c>
      <c r="BK94" s="199">
        <f>BK95+BK108+BK134+BK255+BK260+BK264</f>
        <v>0</v>
      </c>
    </row>
    <row r="95" s="12" customFormat="1" ht="25.92" customHeight="1">
      <c r="A95" s="12"/>
      <c r="B95" s="200"/>
      <c r="C95" s="201"/>
      <c r="D95" s="202" t="s">
        <v>79</v>
      </c>
      <c r="E95" s="203" t="s">
        <v>557</v>
      </c>
      <c r="F95" s="203" t="s">
        <v>558</v>
      </c>
      <c r="G95" s="201"/>
      <c r="H95" s="201"/>
      <c r="I95" s="204"/>
      <c r="J95" s="205">
        <f>BK95</f>
        <v>0</v>
      </c>
      <c r="K95" s="201"/>
      <c r="L95" s="206"/>
      <c r="M95" s="207"/>
      <c r="N95" s="208"/>
      <c r="O95" s="208"/>
      <c r="P95" s="209">
        <f>SUM(P96:P107)</f>
        <v>0</v>
      </c>
      <c r="Q95" s="208"/>
      <c r="R95" s="209">
        <f>SUM(R96:R107)</f>
        <v>0</v>
      </c>
      <c r="S95" s="208"/>
      <c r="T95" s="210">
        <f>SUM(T96:T107)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1" t="s">
        <v>88</v>
      </c>
      <c r="AT95" s="212" t="s">
        <v>79</v>
      </c>
      <c r="AU95" s="212" t="s">
        <v>80</v>
      </c>
      <c r="AY95" s="211" t="s">
        <v>208</v>
      </c>
      <c r="BK95" s="213">
        <f>SUM(BK96:BK107)</f>
        <v>0</v>
      </c>
    </row>
    <row r="96" s="2" customFormat="1" ht="24.15" customHeight="1">
      <c r="A96" s="41"/>
      <c r="B96" s="42"/>
      <c r="C96" s="216" t="s">
        <v>88</v>
      </c>
      <c r="D96" s="216" t="s">
        <v>211</v>
      </c>
      <c r="E96" s="217" t="s">
        <v>560</v>
      </c>
      <c r="F96" s="218" t="s">
        <v>561</v>
      </c>
      <c r="G96" s="219" t="s">
        <v>214</v>
      </c>
      <c r="H96" s="220">
        <v>0.85099999999999998</v>
      </c>
      <c r="I96" s="221"/>
      <c r="J96" s="222">
        <f>ROUND(I96*H96,2)</f>
        <v>0</v>
      </c>
      <c r="K96" s="218" t="s">
        <v>215</v>
      </c>
      <c r="L96" s="47"/>
      <c r="M96" s="223" t="s">
        <v>35</v>
      </c>
      <c r="N96" s="224" t="s">
        <v>51</v>
      </c>
      <c r="O96" s="87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7" t="s">
        <v>216</v>
      </c>
      <c r="AT96" s="227" t="s">
        <v>211</v>
      </c>
      <c r="AU96" s="227" t="s">
        <v>88</v>
      </c>
      <c r="AY96" s="19" t="s">
        <v>208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88</v>
      </c>
      <c r="BK96" s="228">
        <f>ROUND(I96*H96,2)</f>
        <v>0</v>
      </c>
      <c r="BL96" s="19" t="s">
        <v>216</v>
      </c>
      <c r="BM96" s="227" t="s">
        <v>2829</v>
      </c>
    </row>
    <row r="97" s="2" customFormat="1">
      <c r="A97" s="41"/>
      <c r="B97" s="42"/>
      <c r="C97" s="43"/>
      <c r="D97" s="229" t="s">
        <v>218</v>
      </c>
      <c r="E97" s="43"/>
      <c r="F97" s="230" t="s">
        <v>563</v>
      </c>
      <c r="G97" s="43"/>
      <c r="H97" s="43"/>
      <c r="I97" s="231"/>
      <c r="J97" s="43"/>
      <c r="K97" s="43"/>
      <c r="L97" s="47"/>
      <c r="M97" s="232"/>
      <c r="N97" s="233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218</v>
      </c>
      <c r="AU97" s="19" t="s">
        <v>88</v>
      </c>
    </row>
    <row r="98" s="2" customFormat="1" ht="33" customHeight="1">
      <c r="A98" s="41"/>
      <c r="B98" s="42"/>
      <c r="C98" s="216" t="s">
        <v>90</v>
      </c>
      <c r="D98" s="216" t="s">
        <v>211</v>
      </c>
      <c r="E98" s="217" t="s">
        <v>565</v>
      </c>
      <c r="F98" s="218" t="s">
        <v>566</v>
      </c>
      <c r="G98" s="219" t="s">
        <v>214</v>
      </c>
      <c r="H98" s="220">
        <v>1.702</v>
      </c>
      <c r="I98" s="221"/>
      <c r="J98" s="222">
        <f>ROUND(I98*H98,2)</f>
        <v>0</v>
      </c>
      <c r="K98" s="218" t="s">
        <v>215</v>
      </c>
      <c r="L98" s="47"/>
      <c r="M98" s="223" t="s">
        <v>35</v>
      </c>
      <c r="N98" s="224" t="s">
        <v>51</v>
      </c>
      <c r="O98" s="87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7" t="s">
        <v>216</v>
      </c>
      <c r="AT98" s="227" t="s">
        <v>211</v>
      </c>
      <c r="AU98" s="227" t="s">
        <v>88</v>
      </c>
      <c r="AY98" s="19" t="s">
        <v>208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88</v>
      </c>
      <c r="BK98" s="228">
        <f>ROUND(I98*H98,2)</f>
        <v>0</v>
      </c>
      <c r="BL98" s="19" t="s">
        <v>216</v>
      </c>
      <c r="BM98" s="227" t="s">
        <v>2830</v>
      </c>
    </row>
    <row r="99" s="2" customFormat="1">
      <c r="A99" s="41"/>
      <c r="B99" s="42"/>
      <c r="C99" s="43"/>
      <c r="D99" s="229" t="s">
        <v>218</v>
      </c>
      <c r="E99" s="43"/>
      <c r="F99" s="230" t="s">
        <v>568</v>
      </c>
      <c r="G99" s="43"/>
      <c r="H99" s="43"/>
      <c r="I99" s="231"/>
      <c r="J99" s="43"/>
      <c r="K99" s="43"/>
      <c r="L99" s="47"/>
      <c r="M99" s="232"/>
      <c r="N99" s="233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218</v>
      </c>
      <c r="AU99" s="19" t="s">
        <v>88</v>
      </c>
    </row>
    <row r="100" s="14" customFormat="1">
      <c r="A100" s="14"/>
      <c r="B100" s="245"/>
      <c r="C100" s="246"/>
      <c r="D100" s="236" t="s">
        <v>226</v>
      </c>
      <c r="E100" s="246"/>
      <c r="F100" s="248" t="s">
        <v>2831</v>
      </c>
      <c r="G100" s="246"/>
      <c r="H100" s="249">
        <v>1.702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5" t="s">
        <v>226</v>
      </c>
      <c r="AU100" s="255" t="s">
        <v>88</v>
      </c>
      <c r="AV100" s="14" t="s">
        <v>90</v>
      </c>
      <c r="AW100" s="14" t="s">
        <v>4</v>
      </c>
      <c r="AX100" s="14" t="s">
        <v>88</v>
      </c>
      <c r="AY100" s="255" t="s">
        <v>208</v>
      </c>
    </row>
    <row r="101" s="2" customFormat="1" ht="21.75" customHeight="1">
      <c r="A101" s="41"/>
      <c r="B101" s="42"/>
      <c r="C101" s="216" t="s">
        <v>209</v>
      </c>
      <c r="D101" s="216" t="s">
        <v>211</v>
      </c>
      <c r="E101" s="217" t="s">
        <v>571</v>
      </c>
      <c r="F101" s="218" t="s">
        <v>572</v>
      </c>
      <c r="G101" s="219" t="s">
        <v>214</v>
      </c>
      <c r="H101" s="220">
        <v>0.85099999999999998</v>
      </c>
      <c r="I101" s="221"/>
      <c r="J101" s="222">
        <f>ROUND(I101*H101,2)</f>
        <v>0</v>
      </c>
      <c r="K101" s="218" t="s">
        <v>215</v>
      </c>
      <c r="L101" s="47"/>
      <c r="M101" s="223" t="s">
        <v>35</v>
      </c>
      <c r="N101" s="224" t="s">
        <v>51</v>
      </c>
      <c r="O101" s="87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7" t="s">
        <v>216</v>
      </c>
      <c r="AT101" s="227" t="s">
        <v>211</v>
      </c>
      <c r="AU101" s="227" t="s">
        <v>88</v>
      </c>
      <c r="AY101" s="19" t="s">
        <v>208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88</v>
      </c>
      <c r="BK101" s="228">
        <f>ROUND(I101*H101,2)</f>
        <v>0</v>
      </c>
      <c r="BL101" s="19" t="s">
        <v>216</v>
      </c>
      <c r="BM101" s="227" t="s">
        <v>2832</v>
      </c>
    </row>
    <row r="102" s="2" customFormat="1">
      <c r="A102" s="41"/>
      <c r="B102" s="42"/>
      <c r="C102" s="43"/>
      <c r="D102" s="229" t="s">
        <v>218</v>
      </c>
      <c r="E102" s="43"/>
      <c r="F102" s="230" t="s">
        <v>574</v>
      </c>
      <c r="G102" s="43"/>
      <c r="H102" s="43"/>
      <c r="I102" s="231"/>
      <c r="J102" s="43"/>
      <c r="K102" s="43"/>
      <c r="L102" s="47"/>
      <c r="M102" s="232"/>
      <c r="N102" s="233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218</v>
      </c>
      <c r="AU102" s="19" t="s">
        <v>88</v>
      </c>
    </row>
    <row r="103" s="2" customFormat="1" ht="24.15" customHeight="1">
      <c r="A103" s="41"/>
      <c r="B103" s="42"/>
      <c r="C103" s="216" t="s">
        <v>216</v>
      </c>
      <c r="D103" s="216" t="s">
        <v>211</v>
      </c>
      <c r="E103" s="217" t="s">
        <v>576</v>
      </c>
      <c r="F103" s="218" t="s">
        <v>577</v>
      </c>
      <c r="G103" s="219" t="s">
        <v>214</v>
      </c>
      <c r="H103" s="220">
        <v>11.914</v>
      </c>
      <c r="I103" s="221"/>
      <c r="J103" s="222">
        <f>ROUND(I103*H103,2)</f>
        <v>0</v>
      </c>
      <c r="K103" s="218" t="s">
        <v>215</v>
      </c>
      <c r="L103" s="47"/>
      <c r="M103" s="223" t="s">
        <v>35</v>
      </c>
      <c r="N103" s="224" t="s">
        <v>51</v>
      </c>
      <c r="O103" s="87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7" t="s">
        <v>216</v>
      </c>
      <c r="AT103" s="227" t="s">
        <v>211</v>
      </c>
      <c r="AU103" s="227" t="s">
        <v>88</v>
      </c>
      <c r="AY103" s="19" t="s">
        <v>208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88</v>
      </c>
      <c r="BK103" s="228">
        <f>ROUND(I103*H103,2)</f>
        <v>0</v>
      </c>
      <c r="BL103" s="19" t="s">
        <v>216</v>
      </c>
      <c r="BM103" s="227" t="s">
        <v>2833</v>
      </c>
    </row>
    <row r="104" s="2" customFormat="1">
      <c r="A104" s="41"/>
      <c r="B104" s="42"/>
      <c r="C104" s="43"/>
      <c r="D104" s="229" t="s">
        <v>218</v>
      </c>
      <c r="E104" s="43"/>
      <c r="F104" s="230" t="s">
        <v>579</v>
      </c>
      <c r="G104" s="43"/>
      <c r="H104" s="43"/>
      <c r="I104" s="231"/>
      <c r="J104" s="43"/>
      <c r="K104" s="43"/>
      <c r="L104" s="47"/>
      <c r="M104" s="232"/>
      <c r="N104" s="233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218</v>
      </c>
      <c r="AU104" s="19" t="s">
        <v>88</v>
      </c>
    </row>
    <row r="105" s="14" customFormat="1">
      <c r="A105" s="14"/>
      <c r="B105" s="245"/>
      <c r="C105" s="246"/>
      <c r="D105" s="236" t="s">
        <v>226</v>
      </c>
      <c r="E105" s="246"/>
      <c r="F105" s="248" t="s">
        <v>2834</v>
      </c>
      <c r="G105" s="246"/>
      <c r="H105" s="249">
        <v>11.914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226</v>
      </c>
      <c r="AU105" s="255" t="s">
        <v>88</v>
      </c>
      <c r="AV105" s="14" t="s">
        <v>90</v>
      </c>
      <c r="AW105" s="14" t="s">
        <v>4</v>
      </c>
      <c r="AX105" s="14" t="s">
        <v>88</v>
      </c>
      <c r="AY105" s="255" t="s">
        <v>208</v>
      </c>
    </row>
    <row r="106" s="2" customFormat="1" ht="24.15" customHeight="1">
      <c r="A106" s="41"/>
      <c r="B106" s="42"/>
      <c r="C106" s="216" t="s">
        <v>271</v>
      </c>
      <c r="D106" s="216" t="s">
        <v>211</v>
      </c>
      <c r="E106" s="217" t="s">
        <v>582</v>
      </c>
      <c r="F106" s="218" t="s">
        <v>583</v>
      </c>
      <c r="G106" s="219" t="s">
        <v>214</v>
      </c>
      <c r="H106" s="220">
        <v>0.85099999999999998</v>
      </c>
      <c r="I106" s="221"/>
      <c r="J106" s="222">
        <f>ROUND(I106*H106,2)</f>
        <v>0</v>
      </c>
      <c r="K106" s="218" t="s">
        <v>215</v>
      </c>
      <c r="L106" s="47"/>
      <c r="M106" s="223" t="s">
        <v>35</v>
      </c>
      <c r="N106" s="224" t="s">
        <v>51</v>
      </c>
      <c r="O106" s="87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7" t="s">
        <v>216</v>
      </c>
      <c r="AT106" s="227" t="s">
        <v>211</v>
      </c>
      <c r="AU106" s="227" t="s">
        <v>88</v>
      </c>
      <c r="AY106" s="19" t="s">
        <v>208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88</v>
      </c>
      <c r="BK106" s="228">
        <f>ROUND(I106*H106,2)</f>
        <v>0</v>
      </c>
      <c r="BL106" s="19" t="s">
        <v>216</v>
      </c>
      <c r="BM106" s="227" t="s">
        <v>2835</v>
      </c>
    </row>
    <row r="107" s="2" customFormat="1">
      <c r="A107" s="41"/>
      <c r="B107" s="42"/>
      <c r="C107" s="43"/>
      <c r="D107" s="229" t="s">
        <v>218</v>
      </c>
      <c r="E107" s="43"/>
      <c r="F107" s="230" t="s">
        <v>585</v>
      </c>
      <c r="G107" s="43"/>
      <c r="H107" s="43"/>
      <c r="I107" s="231"/>
      <c r="J107" s="43"/>
      <c r="K107" s="43"/>
      <c r="L107" s="47"/>
      <c r="M107" s="232"/>
      <c r="N107" s="233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218</v>
      </c>
      <c r="AU107" s="19" t="s">
        <v>88</v>
      </c>
    </row>
    <row r="108" s="12" customFormat="1" ht="25.92" customHeight="1">
      <c r="A108" s="12"/>
      <c r="B108" s="200"/>
      <c r="C108" s="201"/>
      <c r="D108" s="202" t="s">
        <v>79</v>
      </c>
      <c r="E108" s="203" t="s">
        <v>206</v>
      </c>
      <c r="F108" s="203" t="s">
        <v>207</v>
      </c>
      <c r="G108" s="201"/>
      <c r="H108" s="201"/>
      <c r="I108" s="204"/>
      <c r="J108" s="205">
        <f>BK108</f>
        <v>0</v>
      </c>
      <c r="K108" s="201"/>
      <c r="L108" s="206"/>
      <c r="M108" s="207"/>
      <c r="N108" s="208"/>
      <c r="O108" s="208"/>
      <c r="P108" s="209">
        <f>P109</f>
        <v>0</v>
      </c>
      <c r="Q108" s="208"/>
      <c r="R108" s="209">
        <f>R109</f>
        <v>0</v>
      </c>
      <c r="S108" s="208"/>
      <c r="T108" s="210">
        <f>T109</f>
        <v>0.85100000000000009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1" t="s">
        <v>88</v>
      </c>
      <c r="AT108" s="212" t="s">
        <v>79</v>
      </c>
      <c r="AU108" s="212" t="s">
        <v>80</v>
      </c>
      <c r="AY108" s="211" t="s">
        <v>208</v>
      </c>
      <c r="BK108" s="213">
        <f>BK109</f>
        <v>0</v>
      </c>
    </row>
    <row r="109" s="12" customFormat="1" ht="22.8" customHeight="1">
      <c r="A109" s="12"/>
      <c r="B109" s="200"/>
      <c r="C109" s="201"/>
      <c r="D109" s="202" t="s">
        <v>79</v>
      </c>
      <c r="E109" s="214" t="s">
        <v>345</v>
      </c>
      <c r="F109" s="214" t="s">
        <v>422</v>
      </c>
      <c r="G109" s="201"/>
      <c r="H109" s="201"/>
      <c r="I109" s="204"/>
      <c r="J109" s="215">
        <f>BK109</f>
        <v>0</v>
      </c>
      <c r="K109" s="201"/>
      <c r="L109" s="206"/>
      <c r="M109" s="207"/>
      <c r="N109" s="208"/>
      <c r="O109" s="208"/>
      <c r="P109" s="209">
        <f>SUM(P110:P133)</f>
        <v>0</v>
      </c>
      <c r="Q109" s="208"/>
      <c r="R109" s="209">
        <f>SUM(R110:R133)</f>
        <v>0</v>
      </c>
      <c r="S109" s="208"/>
      <c r="T109" s="210">
        <f>SUM(T110:T133)</f>
        <v>0.85100000000000009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1" t="s">
        <v>88</v>
      </c>
      <c r="AT109" s="212" t="s">
        <v>79</v>
      </c>
      <c r="AU109" s="212" t="s">
        <v>88</v>
      </c>
      <c r="AY109" s="211" t="s">
        <v>208</v>
      </c>
      <c r="BK109" s="213">
        <f>SUM(BK110:BK133)</f>
        <v>0</v>
      </c>
    </row>
    <row r="110" s="2" customFormat="1" ht="16.5" customHeight="1">
      <c r="A110" s="41"/>
      <c r="B110" s="42"/>
      <c r="C110" s="216" t="s">
        <v>220</v>
      </c>
      <c r="D110" s="216" t="s">
        <v>211</v>
      </c>
      <c r="E110" s="217" t="s">
        <v>2352</v>
      </c>
      <c r="F110" s="218" t="s">
        <v>2353</v>
      </c>
      <c r="G110" s="219" t="s">
        <v>357</v>
      </c>
      <c r="H110" s="220">
        <v>0.14999999999999999</v>
      </c>
      <c r="I110" s="221"/>
      <c r="J110" s="222">
        <f>ROUND(I110*H110,2)</f>
        <v>0</v>
      </c>
      <c r="K110" s="218" t="s">
        <v>215</v>
      </c>
      <c r="L110" s="47"/>
      <c r="M110" s="223" t="s">
        <v>35</v>
      </c>
      <c r="N110" s="224" t="s">
        <v>51</v>
      </c>
      <c r="O110" s="87"/>
      <c r="P110" s="225">
        <f>O110*H110</f>
        <v>0</v>
      </c>
      <c r="Q110" s="225">
        <v>0</v>
      </c>
      <c r="R110" s="225">
        <f>Q110*H110</f>
        <v>0</v>
      </c>
      <c r="S110" s="225">
        <v>2.2000000000000002</v>
      </c>
      <c r="T110" s="226">
        <f>S110*H110</f>
        <v>0.33000000000000002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7" t="s">
        <v>216</v>
      </c>
      <c r="AT110" s="227" t="s">
        <v>211</v>
      </c>
      <c r="AU110" s="227" t="s">
        <v>90</v>
      </c>
      <c r="AY110" s="19" t="s">
        <v>208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88</v>
      </c>
      <c r="BK110" s="228">
        <f>ROUND(I110*H110,2)</f>
        <v>0</v>
      </c>
      <c r="BL110" s="19" t="s">
        <v>216</v>
      </c>
      <c r="BM110" s="227" t="s">
        <v>2836</v>
      </c>
    </row>
    <row r="111" s="2" customFormat="1">
      <c r="A111" s="41"/>
      <c r="B111" s="42"/>
      <c r="C111" s="43"/>
      <c r="D111" s="229" t="s">
        <v>218</v>
      </c>
      <c r="E111" s="43"/>
      <c r="F111" s="230" t="s">
        <v>2355</v>
      </c>
      <c r="G111" s="43"/>
      <c r="H111" s="43"/>
      <c r="I111" s="231"/>
      <c r="J111" s="43"/>
      <c r="K111" s="43"/>
      <c r="L111" s="47"/>
      <c r="M111" s="232"/>
      <c r="N111" s="233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218</v>
      </c>
      <c r="AU111" s="19" t="s">
        <v>90</v>
      </c>
    </row>
    <row r="112" s="14" customFormat="1">
      <c r="A112" s="14"/>
      <c r="B112" s="245"/>
      <c r="C112" s="246"/>
      <c r="D112" s="236" t="s">
        <v>226</v>
      </c>
      <c r="E112" s="247" t="s">
        <v>35</v>
      </c>
      <c r="F112" s="248" t="s">
        <v>2356</v>
      </c>
      <c r="G112" s="246"/>
      <c r="H112" s="249">
        <v>0.14999999999999999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226</v>
      </c>
      <c r="AU112" s="255" t="s">
        <v>90</v>
      </c>
      <c r="AV112" s="14" t="s">
        <v>90</v>
      </c>
      <c r="AW112" s="14" t="s">
        <v>41</v>
      </c>
      <c r="AX112" s="14" t="s">
        <v>88</v>
      </c>
      <c r="AY112" s="255" t="s">
        <v>208</v>
      </c>
    </row>
    <row r="113" s="2" customFormat="1" ht="24.15" customHeight="1">
      <c r="A113" s="41"/>
      <c r="B113" s="42"/>
      <c r="C113" s="216" t="s">
        <v>335</v>
      </c>
      <c r="D113" s="216" t="s">
        <v>211</v>
      </c>
      <c r="E113" s="217" t="s">
        <v>1408</v>
      </c>
      <c r="F113" s="218" t="s">
        <v>1409</v>
      </c>
      <c r="G113" s="219" t="s">
        <v>381</v>
      </c>
      <c r="H113" s="220">
        <v>3</v>
      </c>
      <c r="I113" s="221"/>
      <c r="J113" s="222">
        <f>ROUND(I113*H113,2)</f>
        <v>0</v>
      </c>
      <c r="K113" s="218" t="s">
        <v>215</v>
      </c>
      <c r="L113" s="47"/>
      <c r="M113" s="223" t="s">
        <v>35</v>
      </c>
      <c r="N113" s="224" t="s">
        <v>51</v>
      </c>
      <c r="O113" s="87"/>
      <c r="P113" s="225">
        <f>O113*H113</f>
        <v>0</v>
      </c>
      <c r="Q113" s="225">
        <v>0</v>
      </c>
      <c r="R113" s="225">
        <f>Q113*H113</f>
        <v>0</v>
      </c>
      <c r="S113" s="225">
        <v>0.025000000000000001</v>
      </c>
      <c r="T113" s="226">
        <f>S113*H113</f>
        <v>0.075000000000000011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7" t="s">
        <v>216</v>
      </c>
      <c r="AT113" s="227" t="s">
        <v>211</v>
      </c>
      <c r="AU113" s="227" t="s">
        <v>90</v>
      </c>
      <c r="AY113" s="19" t="s">
        <v>208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88</v>
      </c>
      <c r="BK113" s="228">
        <f>ROUND(I113*H113,2)</f>
        <v>0</v>
      </c>
      <c r="BL113" s="19" t="s">
        <v>216</v>
      </c>
      <c r="BM113" s="227" t="s">
        <v>2837</v>
      </c>
    </row>
    <row r="114" s="2" customFormat="1">
      <c r="A114" s="41"/>
      <c r="B114" s="42"/>
      <c r="C114" s="43"/>
      <c r="D114" s="229" t="s">
        <v>218</v>
      </c>
      <c r="E114" s="43"/>
      <c r="F114" s="230" t="s">
        <v>1411</v>
      </c>
      <c r="G114" s="43"/>
      <c r="H114" s="43"/>
      <c r="I114" s="231"/>
      <c r="J114" s="43"/>
      <c r="K114" s="43"/>
      <c r="L114" s="47"/>
      <c r="M114" s="232"/>
      <c r="N114" s="233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218</v>
      </c>
      <c r="AU114" s="19" t="s">
        <v>90</v>
      </c>
    </row>
    <row r="115" s="2" customFormat="1" ht="24.15" customHeight="1">
      <c r="A115" s="41"/>
      <c r="B115" s="42"/>
      <c r="C115" s="216" t="s">
        <v>340</v>
      </c>
      <c r="D115" s="216" t="s">
        <v>211</v>
      </c>
      <c r="E115" s="217" t="s">
        <v>2358</v>
      </c>
      <c r="F115" s="218" t="s">
        <v>2359</v>
      </c>
      <c r="G115" s="219" t="s">
        <v>381</v>
      </c>
      <c r="H115" s="220">
        <v>3</v>
      </c>
      <c r="I115" s="221"/>
      <c r="J115" s="222">
        <f>ROUND(I115*H115,2)</f>
        <v>0</v>
      </c>
      <c r="K115" s="218" t="s">
        <v>215</v>
      </c>
      <c r="L115" s="47"/>
      <c r="M115" s="223" t="s">
        <v>35</v>
      </c>
      <c r="N115" s="224" t="s">
        <v>51</v>
      </c>
      <c r="O115" s="87"/>
      <c r="P115" s="225">
        <f>O115*H115</f>
        <v>0</v>
      </c>
      <c r="Q115" s="225">
        <v>0</v>
      </c>
      <c r="R115" s="225">
        <f>Q115*H115</f>
        <v>0</v>
      </c>
      <c r="S115" s="225">
        <v>0.053999999999999999</v>
      </c>
      <c r="T115" s="226">
        <f>S115*H115</f>
        <v>0.16200000000000001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7" t="s">
        <v>216</v>
      </c>
      <c r="AT115" s="227" t="s">
        <v>211</v>
      </c>
      <c r="AU115" s="227" t="s">
        <v>90</v>
      </c>
      <c r="AY115" s="19" t="s">
        <v>208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88</v>
      </c>
      <c r="BK115" s="228">
        <f>ROUND(I115*H115,2)</f>
        <v>0</v>
      </c>
      <c r="BL115" s="19" t="s">
        <v>216</v>
      </c>
      <c r="BM115" s="227" t="s">
        <v>2838</v>
      </c>
    </row>
    <row r="116" s="2" customFormat="1">
      <c r="A116" s="41"/>
      <c r="B116" s="42"/>
      <c r="C116" s="43"/>
      <c r="D116" s="229" t="s">
        <v>218</v>
      </c>
      <c r="E116" s="43"/>
      <c r="F116" s="230" t="s">
        <v>2361</v>
      </c>
      <c r="G116" s="43"/>
      <c r="H116" s="43"/>
      <c r="I116" s="231"/>
      <c r="J116" s="43"/>
      <c r="K116" s="43"/>
      <c r="L116" s="47"/>
      <c r="M116" s="232"/>
      <c r="N116" s="233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218</v>
      </c>
      <c r="AU116" s="19" t="s">
        <v>90</v>
      </c>
    </row>
    <row r="117" s="2" customFormat="1" ht="24.15" customHeight="1">
      <c r="A117" s="41"/>
      <c r="B117" s="42"/>
      <c r="C117" s="216" t="s">
        <v>345</v>
      </c>
      <c r="D117" s="216" t="s">
        <v>211</v>
      </c>
      <c r="E117" s="217" t="s">
        <v>2362</v>
      </c>
      <c r="F117" s="218" t="s">
        <v>2363</v>
      </c>
      <c r="G117" s="219" t="s">
        <v>381</v>
      </c>
      <c r="H117" s="220">
        <v>2</v>
      </c>
      <c r="I117" s="221"/>
      <c r="J117" s="222">
        <f>ROUND(I117*H117,2)</f>
        <v>0</v>
      </c>
      <c r="K117" s="218" t="s">
        <v>215</v>
      </c>
      <c r="L117" s="47"/>
      <c r="M117" s="223" t="s">
        <v>35</v>
      </c>
      <c r="N117" s="224" t="s">
        <v>51</v>
      </c>
      <c r="O117" s="87"/>
      <c r="P117" s="225">
        <f>O117*H117</f>
        <v>0</v>
      </c>
      <c r="Q117" s="225">
        <v>0</v>
      </c>
      <c r="R117" s="225">
        <f>Q117*H117</f>
        <v>0</v>
      </c>
      <c r="S117" s="225">
        <v>0.073999999999999996</v>
      </c>
      <c r="T117" s="226">
        <f>S117*H117</f>
        <v>0.14799999999999999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7" t="s">
        <v>216</v>
      </c>
      <c r="AT117" s="227" t="s">
        <v>211</v>
      </c>
      <c r="AU117" s="227" t="s">
        <v>90</v>
      </c>
      <c r="AY117" s="19" t="s">
        <v>208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88</v>
      </c>
      <c r="BK117" s="228">
        <f>ROUND(I117*H117,2)</f>
        <v>0</v>
      </c>
      <c r="BL117" s="19" t="s">
        <v>216</v>
      </c>
      <c r="BM117" s="227" t="s">
        <v>2839</v>
      </c>
    </row>
    <row r="118" s="2" customFormat="1">
      <c r="A118" s="41"/>
      <c r="B118" s="42"/>
      <c r="C118" s="43"/>
      <c r="D118" s="229" t="s">
        <v>218</v>
      </c>
      <c r="E118" s="43"/>
      <c r="F118" s="230" t="s">
        <v>2365</v>
      </c>
      <c r="G118" s="43"/>
      <c r="H118" s="43"/>
      <c r="I118" s="231"/>
      <c r="J118" s="43"/>
      <c r="K118" s="43"/>
      <c r="L118" s="47"/>
      <c r="M118" s="232"/>
      <c r="N118" s="233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218</v>
      </c>
      <c r="AU118" s="19" t="s">
        <v>90</v>
      </c>
    </row>
    <row r="119" s="2" customFormat="1" ht="24.15" customHeight="1">
      <c r="A119" s="41"/>
      <c r="B119" s="42"/>
      <c r="C119" s="216" t="s">
        <v>351</v>
      </c>
      <c r="D119" s="216" t="s">
        <v>211</v>
      </c>
      <c r="E119" s="217" t="s">
        <v>2366</v>
      </c>
      <c r="F119" s="218" t="s">
        <v>2367</v>
      </c>
      <c r="G119" s="219" t="s">
        <v>381</v>
      </c>
      <c r="H119" s="220">
        <v>13</v>
      </c>
      <c r="I119" s="221"/>
      <c r="J119" s="222">
        <f>ROUND(I119*H119,2)</f>
        <v>0</v>
      </c>
      <c r="K119" s="218" t="s">
        <v>215</v>
      </c>
      <c r="L119" s="47"/>
      <c r="M119" s="223" t="s">
        <v>35</v>
      </c>
      <c r="N119" s="224" t="s">
        <v>51</v>
      </c>
      <c r="O119" s="87"/>
      <c r="P119" s="225">
        <f>O119*H119</f>
        <v>0</v>
      </c>
      <c r="Q119" s="225">
        <v>0</v>
      </c>
      <c r="R119" s="225">
        <f>Q119*H119</f>
        <v>0</v>
      </c>
      <c r="S119" s="225">
        <v>0.001</v>
      </c>
      <c r="T119" s="226">
        <f>S119*H119</f>
        <v>0.013000000000000001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7" t="s">
        <v>216</v>
      </c>
      <c r="AT119" s="227" t="s">
        <v>211</v>
      </c>
      <c r="AU119" s="227" t="s">
        <v>90</v>
      </c>
      <c r="AY119" s="19" t="s">
        <v>208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88</v>
      </c>
      <c r="BK119" s="228">
        <f>ROUND(I119*H119,2)</f>
        <v>0</v>
      </c>
      <c r="BL119" s="19" t="s">
        <v>216</v>
      </c>
      <c r="BM119" s="227" t="s">
        <v>2840</v>
      </c>
    </row>
    <row r="120" s="2" customFormat="1">
      <c r="A120" s="41"/>
      <c r="B120" s="42"/>
      <c r="C120" s="43"/>
      <c r="D120" s="229" t="s">
        <v>218</v>
      </c>
      <c r="E120" s="43"/>
      <c r="F120" s="230" t="s">
        <v>2369</v>
      </c>
      <c r="G120" s="43"/>
      <c r="H120" s="43"/>
      <c r="I120" s="231"/>
      <c r="J120" s="43"/>
      <c r="K120" s="43"/>
      <c r="L120" s="47"/>
      <c r="M120" s="232"/>
      <c r="N120" s="233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218</v>
      </c>
      <c r="AU120" s="19" t="s">
        <v>90</v>
      </c>
    </row>
    <row r="121" s="14" customFormat="1">
      <c r="A121" s="14"/>
      <c r="B121" s="245"/>
      <c r="C121" s="246"/>
      <c r="D121" s="236" t="s">
        <v>226</v>
      </c>
      <c r="E121" s="247" t="s">
        <v>35</v>
      </c>
      <c r="F121" s="248" t="s">
        <v>2841</v>
      </c>
      <c r="G121" s="246"/>
      <c r="H121" s="249">
        <v>13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226</v>
      </c>
      <c r="AU121" s="255" t="s">
        <v>90</v>
      </c>
      <c r="AV121" s="14" t="s">
        <v>90</v>
      </c>
      <c r="AW121" s="14" t="s">
        <v>41</v>
      </c>
      <c r="AX121" s="14" t="s">
        <v>88</v>
      </c>
      <c r="AY121" s="255" t="s">
        <v>208</v>
      </c>
    </row>
    <row r="122" s="2" customFormat="1" ht="24.15" customHeight="1">
      <c r="A122" s="41"/>
      <c r="B122" s="42"/>
      <c r="C122" s="216" t="s">
        <v>354</v>
      </c>
      <c r="D122" s="216" t="s">
        <v>211</v>
      </c>
      <c r="E122" s="217" t="s">
        <v>2371</v>
      </c>
      <c r="F122" s="218" t="s">
        <v>2372</v>
      </c>
      <c r="G122" s="219" t="s">
        <v>381</v>
      </c>
      <c r="H122" s="220">
        <v>5</v>
      </c>
      <c r="I122" s="221"/>
      <c r="J122" s="222">
        <f>ROUND(I122*H122,2)</f>
        <v>0</v>
      </c>
      <c r="K122" s="218" t="s">
        <v>215</v>
      </c>
      <c r="L122" s="47"/>
      <c r="M122" s="223" t="s">
        <v>35</v>
      </c>
      <c r="N122" s="224" t="s">
        <v>51</v>
      </c>
      <c r="O122" s="87"/>
      <c r="P122" s="225">
        <f>O122*H122</f>
        <v>0</v>
      </c>
      <c r="Q122" s="225">
        <v>0</v>
      </c>
      <c r="R122" s="225">
        <f>Q122*H122</f>
        <v>0</v>
      </c>
      <c r="S122" s="225">
        <v>0.0030000000000000001</v>
      </c>
      <c r="T122" s="226">
        <f>S122*H122</f>
        <v>0.014999999999999999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7" t="s">
        <v>216</v>
      </c>
      <c r="AT122" s="227" t="s">
        <v>211</v>
      </c>
      <c r="AU122" s="227" t="s">
        <v>90</v>
      </c>
      <c r="AY122" s="19" t="s">
        <v>208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88</v>
      </c>
      <c r="BK122" s="228">
        <f>ROUND(I122*H122,2)</f>
        <v>0</v>
      </c>
      <c r="BL122" s="19" t="s">
        <v>216</v>
      </c>
      <c r="BM122" s="227" t="s">
        <v>2842</v>
      </c>
    </row>
    <row r="123" s="2" customFormat="1">
      <c r="A123" s="41"/>
      <c r="B123" s="42"/>
      <c r="C123" s="43"/>
      <c r="D123" s="229" t="s">
        <v>218</v>
      </c>
      <c r="E123" s="43"/>
      <c r="F123" s="230" t="s">
        <v>2374</v>
      </c>
      <c r="G123" s="43"/>
      <c r="H123" s="43"/>
      <c r="I123" s="231"/>
      <c r="J123" s="43"/>
      <c r="K123" s="43"/>
      <c r="L123" s="47"/>
      <c r="M123" s="232"/>
      <c r="N123" s="233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218</v>
      </c>
      <c r="AU123" s="19" t="s">
        <v>90</v>
      </c>
    </row>
    <row r="124" s="14" customFormat="1">
      <c r="A124" s="14"/>
      <c r="B124" s="245"/>
      <c r="C124" s="246"/>
      <c r="D124" s="236" t="s">
        <v>226</v>
      </c>
      <c r="E124" s="247" t="s">
        <v>35</v>
      </c>
      <c r="F124" s="248" t="s">
        <v>2843</v>
      </c>
      <c r="G124" s="246"/>
      <c r="H124" s="249">
        <v>3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226</v>
      </c>
      <c r="AU124" s="255" t="s">
        <v>90</v>
      </c>
      <c r="AV124" s="14" t="s">
        <v>90</v>
      </c>
      <c r="AW124" s="14" t="s">
        <v>41</v>
      </c>
      <c r="AX124" s="14" t="s">
        <v>80</v>
      </c>
      <c r="AY124" s="255" t="s">
        <v>208</v>
      </c>
    </row>
    <row r="125" s="14" customFormat="1">
      <c r="A125" s="14"/>
      <c r="B125" s="245"/>
      <c r="C125" s="246"/>
      <c r="D125" s="236" t="s">
        <v>226</v>
      </c>
      <c r="E125" s="247" t="s">
        <v>35</v>
      </c>
      <c r="F125" s="248" t="s">
        <v>2844</v>
      </c>
      <c r="G125" s="246"/>
      <c r="H125" s="249">
        <v>2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226</v>
      </c>
      <c r="AU125" s="255" t="s">
        <v>90</v>
      </c>
      <c r="AV125" s="14" t="s">
        <v>90</v>
      </c>
      <c r="AW125" s="14" t="s">
        <v>41</v>
      </c>
      <c r="AX125" s="14" t="s">
        <v>80</v>
      </c>
      <c r="AY125" s="255" t="s">
        <v>208</v>
      </c>
    </row>
    <row r="126" s="16" customFormat="1">
      <c r="A126" s="16"/>
      <c r="B126" s="267"/>
      <c r="C126" s="268"/>
      <c r="D126" s="236" t="s">
        <v>226</v>
      </c>
      <c r="E126" s="269" t="s">
        <v>35</v>
      </c>
      <c r="F126" s="270" t="s">
        <v>261</v>
      </c>
      <c r="G126" s="268"/>
      <c r="H126" s="271">
        <v>5</v>
      </c>
      <c r="I126" s="272"/>
      <c r="J126" s="268"/>
      <c r="K126" s="268"/>
      <c r="L126" s="273"/>
      <c r="M126" s="274"/>
      <c r="N126" s="275"/>
      <c r="O126" s="275"/>
      <c r="P126" s="275"/>
      <c r="Q126" s="275"/>
      <c r="R126" s="275"/>
      <c r="S126" s="275"/>
      <c r="T126" s="27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T126" s="277" t="s">
        <v>226</v>
      </c>
      <c r="AU126" s="277" t="s">
        <v>90</v>
      </c>
      <c r="AV126" s="16" t="s">
        <v>216</v>
      </c>
      <c r="AW126" s="16" t="s">
        <v>41</v>
      </c>
      <c r="AX126" s="16" t="s">
        <v>88</v>
      </c>
      <c r="AY126" s="277" t="s">
        <v>208</v>
      </c>
    </row>
    <row r="127" s="2" customFormat="1" ht="21.75" customHeight="1">
      <c r="A127" s="41"/>
      <c r="B127" s="42"/>
      <c r="C127" s="216" t="s">
        <v>367</v>
      </c>
      <c r="D127" s="216" t="s">
        <v>211</v>
      </c>
      <c r="E127" s="217" t="s">
        <v>2377</v>
      </c>
      <c r="F127" s="218" t="s">
        <v>2378</v>
      </c>
      <c r="G127" s="219" t="s">
        <v>490</v>
      </c>
      <c r="H127" s="220">
        <v>30</v>
      </c>
      <c r="I127" s="221"/>
      <c r="J127" s="222">
        <f>ROUND(I127*H127,2)</f>
        <v>0</v>
      </c>
      <c r="K127" s="218" t="s">
        <v>215</v>
      </c>
      <c r="L127" s="47"/>
      <c r="M127" s="223" t="s">
        <v>35</v>
      </c>
      <c r="N127" s="224" t="s">
        <v>51</v>
      </c>
      <c r="O127" s="87"/>
      <c r="P127" s="225">
        <f>O127*H127</f>
        <v>0</v>
      </c>
      <c r="Q127" s="225">
        <v>0</v>
      </c>
      <c r="R127" s="225">
        <f>Q127*H127</f>
        <v>0</v>
      </c>
      <c r="S127" s="225">
        <v>0.002</v>
      </c>
      <c r="T127" s="226">
        <f>S127*H127</f>
        <v>0.059999999999999998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7" t="s">
        <v>216</v>
      </c>
      <c r="AT127" s="227" t="s">
        <v>211</v>
      </c>
      <c r="AU127" s="227" t="s">
        <v>90</v>
      </c>
      <c r="AY127" s="19" t="s">
        <v>208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88</v>
      </c>
      <c r="BK127" s="228">
        <f>ROUND(I127*H127,2)</f>
        <v>0</v>
      </c>
      <c r="BL127" s="19" t="s">
        <v>216</v>
      </c>
      <c r="BM127" s="227" t="s">
        <v>2845</v>
      </c>
    </row>
    <row r="128" s="2" customFormat="1">
      <c r="A128" s="41"/>
      <c r="B128" s="42"/>
      <c r="C128" s="43"/>
      <c r="D128" s="229" t="s">
        <v>218</v>
      </c>
      <c r="E128" s="43"/>
      <c r="F128" s="230" t="s">
        <v>2380</v>
      </c>
      <c r="G128" s="43"/>
      <c r="H128" s="43"/>
      <c r="I128" s="231"/>
      <c r="J128" s="43"/>
      <c r="K128" s="43"/>
      <c r="L128" s="47"/>
      <c r="M128" s="232"/>
      <c r="N128" s="233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218</v>
      </c>
      <c r="AU128" s="19" t="s">
        <v>90</v>
      </c>
    </row>
    <row r="129" s="2" customFormat="1" ht="21.75" customHeight="1">
      <c r="A129" s="41"/>
      <c r="B129" s="42"/>
      <c r="C129" s="216" t="s">
        <v>378</v>
      </c>
      <c r="D129" s="216" t="s">
        <v>211</v>
      </c>
      <c r="E129" s="217" t="s">
        <v>1420</v>
      </c>
      <c r="F129" s="218" t="s">
        <v>1421</v>
      </c>
      <c r="G129" s="219" t="s">
        <v>490</v>
      </c>
      <c r="H129" s="220">
        <v>8</v>
      </c>
      <c r="I129" s="221"/>
      <c r="J129" s="222">
        <f>ROUND(I129*H129,2)</f>
        <v>0</v>
      </c>
      <c r="K129" s="218" t="s">
        <v>215</v>
      </c>
      <c r="L129" s="47"/>
      <c r="M129" s="223" t="s">
        <v>35</v>
      </c>
      <c r="N129" s="224" t="s">
        <v>51</v>
      </c>
      <c r="O129" s="87"/>
      <c r="P129" s="225">
        <f>O129*H129</f>
        <v>0</v>
      </c>
      <c r="Q129" s="225">
        <v>0</v>
      </c>
      <c r="R129" s="225">
        <f>Q129*H129</f>
        <v>0</v>
      </c>
      <c r="S129" s="225">
        <v>0.0060000000000000001</v>
      </c>
      <c r="T129" s="226">
        <f>S129*H129</f>
        <v>0.048000000000000001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7" t="s">
        <v>216</v>
      </c>
      <c r="AT129" s="227" t="s">
        <v>211</v>
      </c>
      <c r="AU129" s="227" t="s">
        <v>90</v>
      </c>
      <c r="AY129" s="19" t="s">
        <v>208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88</v>
      </c>
      <c r="BK129" s="228">
        <f>ROUND(I129*H129,2)</f>
        <v>0</v>
      </c>
      <c r="BL129" s="19" t="s">
        <v>216</v>
      </c>
      <c r="BM129" s="227" t="s">
        <v>2846</v>
      </c>
    </row>
    <row r="130" s="2" customFormat="1">
      <c r="A130" s="41"/>
      <c r="B130" s="42"/>
      <c r="C130" s="43"/>
      <c r="D130" s="229" t="s">
        <v>218</v>
      </c>
      <c r="E130" s="43"/>
      <c r="F130" s="230" t="s">
        <v>1423</v>
      </c>
      <c r="G130" s="43"/>
      <c r="H130" s="43"/>
      <c r="I130" s="231"/>
      <c r="J130" s="43"/>
      <c r="K130" s="43"/>
      <c r="L130" s="47"/>
      <c r="M130" s="232"/>
      <c r="N130" s="233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218</v>
      </c>
      <c r="AU130" s="19" t="s">
        <v>90</v>
      </c>
    </row>
    <row r="131" s="14" customFormat="1">
      <c r="A131" s="14"/>
      <c r="B131" s="245"/>
      <c r="C131" s="246"/>
      <c r="D131" s="236" t="s">
        <v>226</v>
      </c>
      <c r="E131" s="247" t="s">
        <v>35</v>
      </c>
      <c r="F131" s="248" t="s">
        <v>2847</v>
      </c>
      <c r="G131" s="246"/>
      <c r="H131" s="249">
        <v>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226</v>
      </c>
      <c r="AU131" s="255" t="s">
        <v>90</v>
      </c>
      <c r="AV131" s="14" t="s">
        <v>90</v>
      </c>
      <c r="AW131" s="14" t="s">
        <v>41</v>
      </c>
      <c r="AX131" s="14" t="s">
        <v>80</v>
      </c>
      <c r="AY131" s="255" t="s">
        <v>208</v>
      </c>
    </row>
    <row r="132" s="14" customFormat="1">
      <c r="A132" s="14"/>
      <c r="B132" s="245"/>
      <c r="C132" s="246"/>
      <c r="D132" s="236" t="s">
        <v>226</v>
      </c>
      <c r="E132" s="247" t="s">
        <v>35</v>
      </c>
      <c r="F132" s="248" t="s">
        <v>2848</v>
      </c>
      <c r="G132" s="246"/>
      <c r="H132" s="249">
        <v>3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226</v>
      </c>
      <c r="AU132" s="255" t="s">
        <v>90</v>
      </c>
      <c r="AV132" s="14" t="s">
        <v>90</v>
      </c>
      <c r="AW132" s="14" t="s">
        <v>41</v>
      </c>
      <c r="AX132" s="14" t="s">
        <v>80</v>
      </c>
      <c r="AY132" s="255" t="s">
        <v>208</v>
      </c>
    </row>
    <row r="133" s="16" customFormat="1">
      <c r="A133" s="16"/>
      <c r="B133" s="267"/>
      <c r="C133" s="268"/>
      <c r="D133" s="236" t="s">
        <v>226</v>
      </c>
      <c r="E133" s="269" t="s">
        <v>35</v>
      </c>
      <c r="F133" s="270" t="s">
        <v>261</v>
      </c>
      <c r="G133" s="268"/>
      <c r="H133" s="271">
        <v>8</v>
      </c>
      <c r="I133" s="272"/>
      <c r="J133" s="268"/>
      <c r="K133" s="268"/>
      <c r="L133" s="273"/>
      <c r="M133" s="274"/>
      <c r="N133" s="275"/>
      <c r="O133" s="275"/>
      <c r="P133" s="275"/>
      <c r="Q133" s="275"/>
      <c r="R133" s="275"/>
      <c r="S133" s="275"/>
      <c r="T133" s="27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77" t="s">
        <v>226</v>
      </c>
      <c r="AU133" s="277" t="s">
        <v>90</v>
      </c>
      <c r="AV133" s="16" t="s">
        <v>216</v>
      </c>
      <c r="AW133" s="16" t="s">
        <v>41</v>
      </c>
      <c r="AX133" s="16" t="s">
        <v>88</v>
      </c>
      <c r="AY133" s="277" t="s">
        <v>208</v>
      </c>
    </row>
    <row r="134" s="12" customFormat="1" ht="25.92" customHeight="1">
      <c r="A134" s="12"/>
      <c r="B134" s="200"/>
      <c r="C134" s="201"/>
      <c r="D134" s="202" t="s">
        <v>79</v>
      </c>
      <c r="E134" s="203" t="s">
        <v>593</v>
      </c>
      <c r="F134" s="203" t="s">
        <v>594</v>
      </c>
      <c r="G134" s="201"/>
      <c r="H134" s="201"/>
      <c r="I134" s="204"/>
      <c r="J134" s="205">
        <f>BK134</f>
        <v>0</v>
      </c>
      <c r="K134" s="201"/>
      <c r="L134" s="206"/>
      <c r="M134" s="207"/>
      <c r="N134" s="208"/>
      <c r="O134" s="208"/>
      <c r="P134" s="209">
        <f>P135</f>
        <v>0</v>
      </c>
      <c r="Q134" s="208"/>
      <c r="R134" s="209">
        <f>R135</f>
        <v>0.078100000000000003</v>
      </c>
      <c r="S134" s="208"/>
      <c r="T134" s="210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1" t="s">
        <v>90</v>
      </c>
      <c r="AT134" s="212" t="s">
        <v>79</v>
      </c>
      <c r="AU134" s="212" t="s">
        <v>80</v>
      </c>
      <c r="AY134" s="211" t="s">
        <v>208</v>
      </c>
      <c r="BK134" s="213">
        <f>BK135</f>
        <v>0</v>
      </c>
    </row>
    <row r="135" s="12" customFormat="1" ht="22.8" customHeight="1">
      <c r="A135" s="12"/>
      <c r="B135" s="200"/>
      <c r="C135" s="201"/>
      <c r="D135" s="202" t="s">
        <v>79</v>
      </c>
      <c r="E135" s="214" t="s">
        <v>2384</v>
      </c>
      <c r="F135" s="214" t="s">
        <v>2385</v>
      </c>
      <c r="G135" s="201"/>
      <c r="H135" s="201"/>
      <c r="I135" s="204"/>
      <c r="J135" s="215">
        <f>BK135</f>
        <v>0</v>
      </c>
      <c r="K135" s="201"/>
      <c r="L135" s="206"/>
      <c r="M135" s="207"/>
      <c r="N135" s="208"/>
      <c r="O135" s="208"/>
      <c r="P135" s="209">
        <f>SUM(P136:P254)</f>
        <v>0</v>
      </c>
      <c r="Q135" s="208"/>
      <c r="R135" s="209">
        <f>SUM(R136:R254)</f>
        <v>0.078100000000000003</v>
      </c>
      <c r="S135" s="208"/>
      <c r="T135" s="210">
        <f>SUM(T136:T254)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90</v>
      </c>
      <c r="AT135" s="212" t="s">
        <v>79</v>
      </c>
      <c r="AU135" s="212" t="s">
        <v>88</v>
      </c>
      <c r="AY135" s="211" t="s">
        <v>208</v>
      </c>
      <c r="BK135" s="213">
        <f>SUM(BK136:BK254)</f>
        <v>0</v>
      </c>
    </row>
    <row r="136" s="2" customFormat="1" ht="24.15" customHeight="1">
      <c r="A136" s="41"/>
      <c r="B136" s="42"/>
      <c r="C136" s="216" t="s">
        <v>390</v>
      </c>
      <c r="D136" s="216" t="s">
        <v>211</v>
      </c>
      <c r="E136" s="217" t="s">
        <v>2386</v>
      </c>
      <c r="F136" s="218" t="s">
        <v>2387</v>
      </c>
      <c r="G136" s="219" t="s">
        <v>490</v>
      </c>
      <c r="H136" s="220">
        <v>20</v>
      </c>
      <c r="I136" s="221"/>
      <c r="J136" s="222">
        <f>ROUND(I136*H136,2)</f>
        <v>0</v>
      </c>
      <c r="K136" s="218" t="s">
        <v>215</v>
      </c>
      <c r="L136" s="47"/>
      <c r="M136" s="223" t="s">
        <v>35</v>
      </c>
      <c r="N136" s="224" t="s">
        <v>51</v>
      </c>
      <c r="O136" s="87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7" t="s">
        <v>408</v>
      </c>
      <c r="AT136" s="227" t="s">
        <v>211</v>
      </c>
      <c r="AU136" s="227" t="s">
        <v>90</v>
      </c>
      <c r="AY136" s="19" t="s">
        <v>208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88</v>
      </c>
      <c r="BK136" s="228">
        <f>ROUND(I136*H136,2)</f>
        <v>0</v>
      </c>
      <c r="BL136" s="19" t="s">
        <v>408</v>
      </c>
      <c r="BM136" s="227" t="s">
        <v>2849</v>
      </c>
    </row>
    <row r="137" s="2" customFormat="1">
      <c r="A137" s="41"/>
      <c r="B137" s="42"/>
      <c r="C137" s="43"/>
      <c r="D137" s="229" t="s">
        <v>218</v>
      </c>
      <c r="E137" s="43"/>
      <c r="F137" s="230" t="s">
        <v>2389</v>
      </c>
      <c r="G137" s="43"/>
      <c r="H137" s="43"/>
      <c r="I137" s="231"/>
      <c r="J137" s="43"/>
      <c r="K137" s="43"/>
      <c r="L137" s="47"/>
      <c r="M137" s="232"/>
      <c r="N137" s="233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9" t="s">
        <v>218</v>
      </c>
      <c r="AU137" s="19" t="s">
        <v>90</v>
      </c>
    </row>
    <row r="138" s="2" customFormat="1" ht="16.5" customHeight="1">
      <c r="A138" s="41"/>
      <c r="B138" s="42"/>
      <c r="C138" s="278" t="s">
        <v>8</v>
      </c>
      <c r="D138" s="278" t="s">
        <v>391</v>
      </c>
      <c r="E138" s="279" t="s">
        <v>2390</v>
      </c>
      <c r="F138" s="280" t="s">
        <v>2391</v>
      </c>
      <c r="G138" s="281" t="s">
        <v>490</v>
      </c>
      <c r="H138" s="282">
        <v>20</v>
      </c>
      <c r="I138" s="283"/>
      <c r="J138" s="284">
        <f>ROUND(I138*H138,2)</f>
        <v>0</v>
      </c>
      <c r="K138" s="280" t="s">
        <v>2392</v>
      </c>
      <c r="L138" s="285"/>
      <c r="M138" s="286" t="s">
        <v>35</v>
      </c>
      <c r="N138" s="287" t="s">
        <v>51</v>
      </c>
      <c r="O138" s="87"/>
      <c r="P138" s="225">
        <f>O138*H138</f>
        <v>0</v>
      </c>
      <c r="Q138" s="225">
        <v>0.00050000000000000001</v>
      </c>
      <c r="R138" s="225">
        <f>Q138*H138</f>
        <v>0.01</v>
      </c>
      <c r="S138" s="225">
        <v>0</v>
      </c>
      <c r="T138" s="226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7" t="s">
        <v>527</v>
      </c>
      <c r="AT138" s="227" t="s">
        <v>391</v>
      </c>
      <c r="AU138" s="227" t="s">
        <v>90</v>
      </c>
      <c r="AY138" s="19" t="s">
        <v>208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88</v>
      </c>
      <c r="BK138" s="228">
        <f>ROUND(I138*H138,2)</f>
        <v>0</v>
      </c>
      <c r="BL138" s="19" t="s">
        <v>408</v>
      </c>
      <c r="BM138" s="227" t="s">
        <v>2850</v>
      </c>
    </row>
    <row r="139" s="2" customFormat="1" ht="24.15" customHeight="1">
      <c r="A139" s="41"/>
      <c r="B139" s="42"/>
      <c r="C139" s="216" t="s">
        <v>408</v>
      </c>
      <c r="D139" s="216" t="s">
        <v>211</v>
      </c>
      <c r="E139" s="217" t="s">
        <v>2394</v>
      </c>
      <c r="F139" s="218" t="s">
        <v>2395</v>
      </c>
      <c r="G139" s="219" t="s">
        <v>490</v>
      </c>
      <c r="H139" s="220">
        <v>20</v>
      </c>
      <c r="I139" s="221"/>
      <c r="J139" s="222">
        <f>ROUND(I139*H139,2)</f>
        <v>0</v>
      </c>
      <c r="K139" s="218" t="s">
        <v>215</v>
      </c>
      <c r="L139" s="47"/>
      <c r="M139" s="223" t="s">
        <v>35</v>
      </c>
      <c r="N139" s="224" t="s">
        <v>51</v>
      </c>
      <c r="O139" s="87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7" t="s">
        <v>408</v>
      </c>
      <c r="AT139" s="227" t="s">
        <v>211</v>
      </c>
      <c r="AU139" s="227" t="s">
        <v>90</v>
      </c>
      <c r="AY139" s="19" t="s">
        <v>208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88</v>
      </c>
      <c r="BK139" s="228">
        <f>ROUND(I139*H139,2)</f>
        <v>0</v>
      </c>
      <c r="BL139" s="19" t="s">
        <v>408</v>
      </c>
      <c r="BM139" s="227" t="s">
        <v>2851</v>
      </c>
    </row>
    <row r="140" s="2" customFormat="1">
      <c r="A140" s="41"/>
      <c r="B140" s="42"/>
      <c r="C140" s="43"/>
      <c r="D140" s="229" t="s">
        <v>218</v>
      </c>
      <c r="E140" s="43"/>
      <c r="F140" s="230" t="s">
        <v>2397</v>
      </c>
      <c r="G140" s="43"/>
      <c r="H140" s="43"/>
      <c r="I140" s="231"/>
      <c r="J140" s="43"/>
      <c r="K140" s="43"/>
      <c r="L140" s="47"/>
      <c r="M140" s="232"/>
      <c r="N140" s="233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218</v>
      </c>
      <c r="AU140" s="19" t="s">
        <v>90</v>
      </c>
    </row>
    <row r="141" s="2" customFormat="1" ht="16.5" customHeight="1">
      <c r="A141" s="41"/>
      <c r="B141" s="42"/>
      <c r="C141" s="278" t="s">
        <v>413</v>
      </c>
      <c r="D141" s="278" t="s">
        <v>391</v>
      </c>
      <c r="E141" s="279" t="s">
        <v>2398</v>
      </c>
      <c r="F141" s="280" t="s">
        <v>2399</v>
      </c>
      <c r="G141" s="281" t="s">
        <v>490</v>
      </c>
      <c r="H141" s="282">
        <v>20</v>
      </c>
      <c r="I141" s="283"/>
      <c r="J141" s="284">
        <f>ROUND(I141*H141,2)</f>
        <v>0</v>
      </c>
      <c r="K141" s="280" t="s">
        <v>2392</v>
      </c>
      <c r="L141" s="285"/>
      <c r="M141" s="286" t="s">
        <v>35</v>
      </c>
      <c r="N141" s="287" t="s">
        <v>51</v>
      </c>
      <c r="O141" s="87"/>
      <c r="P141" s="225">
        <f>O141*H141</f>
        <v>0</v>
      </c>
      <c r="Q141" s="225">
        <v>0.00050000000000000001</v>
      </c>
      <c r="R141" s="225">
        <f>Q141*H141</f>
        <v>0.01</v>
      </c>
      <c r="S141" s="225">
        <v>0</v>
      </c>
      <c r="T141" s="226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7" t="s">
        <v>527</v>
      </c>
      <c r="AT141" s="227" t="s">
        <v>391</v>
      </c>
      <c r="AU141" s="227" t="s">
        <v>90</v>
      </c>
      <c r="AY141" s="19" t="s">
        <v>208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88</v>
      </c>
      <c r="BK141" s="228">
        <f>ROUND(I141*H141,2)</f>
        <v>0</v>
      </c>
      <c r="BL141" s="19" t="s">
        <v>408</v>
      </c>
      <c r="BM141" s="227" t="s">
        <v>2852</v>
      </c>
    </row>
    <row r="142" s="2" customFormat="1" ht="24.15" customHeight="1">
      <c r="A142" s="41"/>
      <c r="B142" s="42"/>
      <c r="C142" s="216" t="s">
        <v>418</v>
      </c>
      <c r="D142" s="216" t="s">
        <v>211</v>
      </c>
      <c r="E142" s="217" t="s">
        <v>2401</v>
      </c>
      <c r="F142" s="218" t="s">
        <v>2402</v>
      </c>
      <c r="G142" s="219" t="s">
        <v>490</v>
      </c>
      <c r="H142" s="220">
        <v>20</v>
      </c>
      <c r="I142" s="221"/>
      <c r="J142" s="222">
        <f>ROUND(I142*H142,2)</f>
        <v>0</v>
      </c>
      <c r="K142" s="218" t="s">
        <v>215</v>
      </c>
      <c r="L142" s="47"/>
      <c r="M142" s="223" t="s">
        <v>35</v>
      </c>
      <c r="N142" s="224" t="s">
        <v>51</v>
      </c>
      <c r="O142" s="87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7" t="s">
        <v>408</v>
      </c>
      <c r="AT142" s="227" t="s">
        <v>211</v>
      </c>
      <c r="AU142" s="227" t="s">
        <v>90</v>
      </c>
      <c r="AY142" s="19" t="s">
        <v>208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88</v>
      </c>
      <c r="BK142" s="228">
        <f>ROUND(I142*H142,2)</f>
        <v>0</v>
      </c>
      <c r="BL142" s="19" t="s">
        <v>408</v>
      </c>
      <c r="BM142" s="227" t="s">
        <v>2853</v>
      </c>
    </row>
    <row r="143" s="2" customFormat="1">
      <c r="A143" s="41"/>
      <c r="B143" s="42"/>
      <c r="C143" s="43"/>
      <c r="D143" s="229" t="s">
        <v>218</v>
      </c>
      <c r="E143" s="43"/>
      <c r="F143" s="230" t="s">
        <v>2404</v>
      </c>
      <c r="G143" s="43"/>
      <c r="H143" s="43"/>
      <c r="I143" s="231"/>
      <c r="J143" s="43"/>
      <c r="K143" s="43"/>
      <c r="L143" s="47"/>
      <c r="M143" s="232"/>
      <c r="N143" s="233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218</v>
      </c>
      <c r="AU143" s="19" t="s">
        <v>90</v>
      </c>
    </row>
    <row r="144" s="2" customFormat="1" ht="16.5" customHeight="1">
      <c r="A144" s="41"/>
      <c r="B144" s="42"/>
      <c r="C144" s="278" t="s">
        <v>423</v>
      </c>
      <c r="D144" s="278" t="s">
        <v>391</v>
      </c>
      <c r="E144" s="279" t="s">
        <v>2405</v>
      </c>
      <c r="F144" s="280" t="s">
        <v>2406</v>
      </c>
      <c r="G144" s="281" t="s">
        <v>490</v>
      </c>
      <c r="H144" s="282">
        <v>20</v>
      </c>
      <c r="I144" s="283"/>
      <c r="J144" s="284">
        <f>ROUND(I144*H144,2)</f>
        <v>0</v>
      </c>
      <c r="K144" s="280" t="s">
        <v>215</v>
      </c>
      <c r="L144" s="285"/>
      <c r="M144" s="286" t="s">
        <v>35</v>
      </c>
      <c r="N144" s="287" t="s">
        <v>51</v>
      </c>
      <c r="O144" s="87"/>
      <c r="P144" s="225">
        <f>O144*H144</f>
        <v>0</v>
      </c>
      <c r="Q144" s="225">
        <v>4.0000000000000003E-05</v>
      </c>
      <c r="R144" s="225">
        <f>Q144*H144</f>
        <v>0.00080000000000000004</v>
      </c>
      <c r="S144" s="225">
        <v>0</v>
      </c>
      <c r="T144" s="226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7" t="s">
        <v>527</v>
      </c>
      <c r="AT144" s="227" t="s">
        <v>391</v>
      </c>
      <c r="AU144" s="227" t="s">
        <v>90</v>
      </c>
      <c r="AY144" s="19" t="s">
        <v>208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88</v>
      </c>
      <c r="BK144" s="228">
        <f>ROUND(I144*H144,2)</f>
        <v>0</v>
      </c>
      <c r="BL144" s="19" t="s">
        <v>408</v>
      </c>
      <c r="BM144" s="227" t="s">
        <v>2854</v>
      </c>
    </row>
    <row r="145" s="2" customFormat="1" ht="24.15" customHeight="1">
      <c r="A145" s="41"/>
      <c r="B145" s="42"/>
      <c r="C145" s="216" t="s">
        <v>434</v>
      </c>
      <c r="D145" s="216" t="s">
        <v>211</v>
      </c>
      <c r="E145" s="217" t="s">
        <v>2408</v>
      </c>
      <c r="F145" s="218" t="s">
        <v>2409</v>
      </c>
      <c r="G145" s="219" t="s">
        <v>490</v>
      </c>
      <c r="H145" s="220">
        <v>20</v>
      </c>
      <c r="I145" s="221"/>
      <c r="J145" s="222">
        <f>ROUND(I145*H145,2)</f>
        <v>0</v>
      </c>
      <c r="K145" s="218" t="s">
        <v>215</v>
      </c>
      <c r="L145" s="47"/>
      <c r="M145" s="223" t="s">
        <v>35</v>
      </c>
      <c r="N145" s="224" t="s">
        <v>51</v>
      </c>
      <c r="O145" s="87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7" t="s">
        <v>408</v>
      </c>
      <c r="AT145" s="227" t="s">
        <v>211</v>
      </c>
      <c r="AU145" s="227" t="s">
        <v>90</v>
      </c>
      <c r="AY145" s="19" t="s">
        <v>208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88</v>
      </c>
      <c r="BK145" s="228">
        <f>ROUND(I145*H145,2)</f>
        <v>0</v>
      </c>
      <c r="BL145" s="19" t="s">
        <v>408</v>
      </c>
      <c r="BM145" s="227" t="s">
        <v>2855</v>
      </c>
    </row>
    <row r="146" s="2" customFormat="1">
      <c r="A146" s="41"/>
      <c r="B146" s="42"/>
      <c r="C146" s="43"/>
      <c r="D146" s="229" t="s">
        <v>218</v>
      </c>
      <c r="E146" s="43"/>
      <c r="F146" s="230" t="s">
        <v>2411</v>
      </c>
      <c r="G146" s="43"/>
      <c r="H146" s="43"/>
      <c r="I146" s="231"/>
      <c r="J146" s="43"/>
      <c r="K146" s="43"/>
      <c r="L146" s="47"/>
      <c r="M146" s="232"/>
      <c r="N146" s="233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9" t="s">
        <v>218</v>
      </c>
      <c r="AU146" s="19" t="s">
        <v>90</v>
      </c>
    </row>
    <row r="147" s="2" customFormat="1" ht="16.5" customHeight="1">
      <c r="A147" s="41"/>
      <c r="B147" s="42"/>
      <c r="C147" s="278" t="s">
        <v>7</v>
      </c>
      <c r="D147" s="278" t="s">
        <v>391</v>
      </c>
      <c r="E147" s="279" t="s">
        <v>2412</v>
      </c>
      <c r="F147" s="280" t="s">
        <v>2413</v>
      </c>
      <c r="G147" s="281" t="s">
        <v>490</v>
      </c>
      <c r="H147" s="282">
        <v>20</v>
      </c>
      <c r="I147" s="283"/>
      <c r="J147" s="284">
        <f>ROUND(I147*H147,2)</f>
        <v>0</v>
      </c>
      <c r="K147" s="280" t="s">
        <v>215</v>
      </c>
      <c r="L147" s="285"/>
      <c r="M147" s="286" t="s">
        <v>35</v>
      </c>
      <c r="N147" s="287" t="s">
        <v>51</v>
      </c>
      <c r="O147" s="87"/>
      <c r="P147" s="225">
        <f>O147*H147</f>
        <v>0</v>
      </c>
      <c r="Q147" s="225">
        <v>0.00010000000000000001</v>
      </c>
      <c r="R147" s="225">
        <f>Q147*H147</f>
        <v>0.002</v>
      </c>
      <c r="S147" s="225">
        <v>0</v>
      </c>
      <c r="T147" s="226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7" t="s">
        <v>527</v>
      </c>
      <c r="AT147" s="227" t="s">
        <v>391</v>
      </c>
      <c r="AU147" s="227" t="s">
        <v>90</v>
      </c>
      <c r="AY147" s="19" t="s">
        <v>208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88</v>
      </c>
      <c r="BK147" s="228">
        <f>ROUND(I147*H147,2)</f>
        <v>0</v>
      </c>
      <c r="BL147" s="19" t="s">
        <v>408</v>
      </c>
      <c r="BM147" s="227" t="s">
        <v>2856</v>
      </c>
    </row>
    <row r="148" s="2" customFormat="1" ht="24.15" customHeight="1">
      <c r="A148" s="41"/>
      <c r="B148" s="42"/>
      <c r="C148" s="216" t="s">
        <v>440</v>
      </c>
      <c r="D148" s="216" t="s">
        <v>211</v>
      </c>
      <c r="E148" s="217" t="s">
        <v>2415</v>
      </c>
      <c r="F148" s="218" t="s">
        <v>2416</v>
      </c>
      <c r="G148" s="219" t="s">
        <v>490</v>
      </c>
      <c r="H148" s="220">
        <v>20</v>
      </c>
      <c r="I148" s="221"/>
      <c r="J148" s="222">
        <f>ROUND(I148*H148,2)</f>
        <v>0</v>
      </c>
      <c r="K148" s="218" t="s">
        <v>215</v>
      </c>
      <c r="L148" s="47"/>
      <c r="M148" s="223" t="s">
        <v>35</v>
      </c>
      <c r="N148" s="224" t="s">
        <v>51</v>
      </c>
      <c r="O148" s="87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7" t="s">
        <v>408</v>
      </c>
      <c r="AT148" s="227" t="s">
        <v>211</v>
      </c>
      <c r="AU148" s="227" t="s">
        <v>90</v>
      </c>
      <c r="AY148" s="19" t="s">
        <v>208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88</v>
      </c>
      <c r="BK148" s="228">
        <f>ROUND(I148*H148,2)</f>
        <v>0</v>
      </c>
      <c r="BL148" s="19" t="s">
        <v>408</v>
      </c>
      <c r="BM148" s="227" t="s">
        <v>2857</v>
      </c>
    </row>
    <row r="149" s="2" customFormat="1">
      <c r="A149" s="41"/>
      <c r="B149" s="42"/>
      <c r="C149" s="43"/>
      <c r="D149" s="229" t="s">
        <v>218</v>
      </c>
      <c r="E149" s="43"/>
      <c r="F149" s="230" t="s">
        <v>2418</v>
      </c>
      <c r="G149" s="43"/>
      <c r="H149" s="43"/>
      <c r="I149" s="231"/>
      <c r="J149" s="43"/>
      <c r="K149" s="43"/>
      <c r="L149" s="47"/>
      <c r="M149" s="232"/>
      <c r="N149" s="233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218</v>
      </c>
      <c r="AU149" s="19" t="s">
        <v>90</v>
      </c>
    </row>
    <row r="150" s="2" customFormat="1" ht="16.5" customHeight="1">
      <c r="A150" s="41"/>
      <c r="B150" s="42"/>
      <c r="C150" s="278" t="s">
        <v>445</v>
      </c>
      <c r="D150" s="278" t="s">
        <v>391</v>
      </c>
      <c r="E150" s="279" t="s">
        <v>2419</v>
      </c>
      <c r="F150" s="280" t="s">
        <v>2420</v>
      </c>
      <c r="G150" s="281" t="s">
        <v>490</v>
      </c>
      <c r="H150" s="282">
        <v>20</v>
      </c>
      <c r="I150" s="283"/>
      <c r="J150" s="284">
        <f>ROUND(I150*H150,2)</f>
        <v>0</v>
      </c>
      <c r="K150" s="280" t="s">
        <v>215</v>
      </c>
      <c r="L150" s="285"/>
      <c r="M150" s="286" t="s">
        <v>35</v>
      </c>
      <c r="N150" s="287" t="s">
        <v>51</v>
      </c>
      <c r="O150" s="87"/>
      <c r="P150" s="225">
        <f>O150*H150</f>
        <v>0</v>
      </c>
      <c r="Q150" s="225">
        <v>0.00012</v>
      </c>
      <c r="R150" s="225">
        <f>Q150*H150</f>
        <v>0.0024000000000000002</v>
      </c>
      <c r="S150" s="225">
        <v>0</v>
      </c>
      <c r="T150" s="226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7" t="s">
        <v>527</v>
      </c>
      <c r="AT150" s="227" t="s">
        <v>391</v>
      </c>
      <c r="AU150" s="227" t="s">
        <v>90</v>
      </c>
      <c r="AY150" s="19" t="s">
        <v>208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88</v>
      </c>
      <c r="BK150" s="228">
        <f>ROUND(I150*H150,2)</f>
        <v>0</v>
      </c>
      <c r="BL150" s="19" t="s">
        <v>408</v>
      </c>
      <c r="BM150" s="227" t="s">
        <v>2858</v>
      </c>
    </row>
    <row r="151" s="2" customFormat="1" ht="24.15" customHeight="1">
      <c r="A151" s="41"/>
      <c r="B151" s="42"/>
      <c r="C151" s="216" t="s">
        <v>455</v>
      </c>
      <c r="D151" s="216" t="s">
        <v>211</v>
      </c>
      <c r="E151" s="217" t="s">
        <v>2422</v>
      </c>
      <c r="F151" s="218" t="s">
        <v>2423</v>
      </c>
      <c r="G151" s="219" t="s">
        <v>490</v>
      </c>
      <c r="H151" s="220">
        <v>60</v>
      </c>
      <c r="I151" s="221"/>
      <c r="J151" s="222">
        <f>ROUND(I151*H151,2)</f>
        <v>0</v>
      </c>
      <c r="K151" s="218" t="s">
        <v>215</v>
      </c>
      <c r="L151" s="47"/>
      <c r="M151" s="223" t="s">
        <v>35</v>
      </c>
      <c r="N151" s="224" t="s">
        <v>51</v>
      </c>
      <c r="O151" s="87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7" t="s">
        <v>408</v>
      </c>
      <c r="AT151" s="227" t="s">
        <v>211</v>
      </c>
      <c r="AU151" s="227" t="s">
        <v>90</v>
      </c>
      <c r="AY151" s="19" t="s">
        <v>208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88</v>
      </c>
      <c r="BK151" s="228">
        <f>ROUND(I151*H151,2)</f>
        <v>0</v>
      </c>
      <c r="BL151" s="19" t="s">
        <v>408</v>
      </c>
      <c r="BM151" s="227" t="s">
        <v>2859</v>
      </c>
    </row>
    <row r="152" s="2" customFormat="1">
      <c r="A152" s="41"/>
      <c r="B152" s="42"/>
      <c r="C152" s="43"/>
      <c r="D152" s="229" t="s">
        <v>218</v>
      </c>
      <c r="E152" s="43"/>
      <c r="F152" s="230" t="s">
        <v>2425</v>
      </c>
      <c r="G152" s="43"/>
      <c r="H152" s="43"/>
      <c r="I152" s="231"/>
      <c r="J152" s="43"/>
      <c r="K152" s="43"/>
      <c r="L152" s="47"/>
      <c r="M152" s="232"/>
      <c r="N152" s="233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9" t="s">
        <v>218</v>
      </c>
      <c r="AU152" s="19" t="s">
        <v>90</v>
      </c>
    </row>
    <row r="153" s="14" customFormat="1">
      <c r="A153" s="14"/>
      <c r="B153" s="245"/>
      <c r="C153" s="246"/>
      <c r="D153" s="236" t="s">
        <v>226</v>
      </c>
      <c r="E153" s="247" t="s">
        <v>35</v>
      </c>
      <c r="F153" s="248" t="s">
        <v>2860</v>
      </c>
      <c r="G153" s="246"/>
      <c r="H153" s="249">
        <v>10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226</v>
      </c>
      <c r="AU153" s="255" t="s">
        <v>90</v>
      </c>
      <c r="AV153" s="14" t="s">
        <v>90</v>
      </c>
      <c r="AW153" s="14" t="s">
        <v>41</v>
      </c>
      <c r="AX153" s="14" t="s">
        <v>80</v>
      </c>
      <c r="AY153" s="255" t="s">
        <v>208</v>
      </c>
    </row>
    <row r="154" s="14" customFormat="1">
      <c r="A154" s="14"/>
      <c r="B154" s="245"/>
      <c r="C154" s="246"/>
      <c r="D154" s="236" t="s">
        <v>226</v>
      </c>
      <c r="E154" s="247" t="s">
        <v>35</v>
      </c>
      <c r="F154" s="248" t="s">
        <v>2861</v>
      </c>
      <c r="G154" s="246"/>
      <c r="H154" s="249">
        <v>50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226</v>
      </c>
      <c r="AU154" s="255" t="s">
        <v>90</v>
      </c>
      <c r="AV154" s="14" t="s">
        <v>90</v>
      </c>
      <c r="AW154" s="14" t="s">
        <v>41</v>
      </c>
      <c r="AX154" s="14" t="s">
        <v>80</v>
      </c>
      <c r="AY154" s="255" t="s">
        <v>208</v>
      </c>
    </row>
    <row r="155" s="16" customFormat="1">
      <c r="A155" s="16"/>
      <c r="B155" s="267"/>
      <c r="C155" s="268"/>
      <c r="D155" s="236" t="s">
        <v>226</v>
      </c>
      <c r="E155" s="269" t="s">
        <v>35</v>
      </c>
      <c r="F155" s="270" t="s">
        <v>261</v>
      </c>
      <c r="G155" s="268"/>
      <c r="H155" s="271">
        <v>60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77" t="s">
        <v>226</v>
      </c>
      <c r="AU155" s="277" t="s">
        <v>90</v>
      </c>
      <c r="AV155" s="16" t="s">
        <v>216</v>
      </c>
      <c r="AW155" s="16" t="s">
        <v>41</v>
      </c>
      <c r="AX155" s="16" t="s">
        <v>88</v>
      </c>
      <c r="AY155" s="277" t="s">
        <v>208</v>
      </c>
    </row>
    <row r="156" s="2" customFormat="1" ht="16.5" customHeight="1">
      <c r="A156" s="41"/>
      <c r="B156" s="42"/>
      <c r="C156" s="278" t="s">
        <v>463</v>
      </c>
      <c r="D156" s="278" t="s">
        <v>391</v>
      </c>
      <c r="E156" s="279" t="s">
        <v>2428</v>
      </c>
      <c r="F156" s="280" t="s">
        <v>2429</v>
      </c>
      <c r="G156" s="281" t="s">
        <v>490</v>
      </c>
      <c r="H156" s="282">
        <v>10</v>
      </c>
      <c r="I156" s="283"/>
      <c r="J156" s="284">
        <f>ROUND(I156*H156,2)</f>
        <v>0</v>
      </c>
      <c r="K156" s="280" t="s">
        <v>215</v>
      </c>
      <c r="L156" s="285"/>
      <c r="M156" s="286" t="s">
        <v>35</v>
      </c>
      <c r="N156" s="287" t="s">
        <v>51</v>
      </c>
      <c r="O156" s="87"/>
      <c r="P156" s="225">
        <f>O156*H156</f>
        <v>0</v>
      </c>
      <c r="Q156" s="225">
        <v>0.00010000000000000001</v>
      </c>
      <c r="R156" s="225">
        <f>Q156*H156</f>
        <v>0.001</v>
      </c>
      <c r="S156" s="225">
        <v>0</v>
      </c>
      <c r="T156" s="226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7" t="s">
        <v>527</v>
      </c>
      <c r="AT156" s="227" t="s">
        <v>391</v>
      </c>
      <c r="AU156" s="227" t="s">
        <v>90</v>
      </c>
      <c r="AY156" s="19" t="s">
        <v>208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88</v>
      </c>
      <c r="BK156" s="228">
        <f>ROUND(I156*H156,2)</f>
        <v>0</v>
      </c>
      <c r="BL156" s="19" t="s">
        <v>408</v>
      </c>
      <c r="BM156" s="227" t="s">
        <v>2862</v>
      </c>
    </row>
    <row r="157" s="2" customFormat="1" ht="16.5" customHeight="1">
      <c r="A157" s="41"/>
      <c r="B157" s="42"/>
      <c r="C157" s="278" t="s">
        <v>469</v>
      </c>
      <c r="D157" s="278" t="s">
        <v>391</v>
      </c>
      <c r="E157" s="279" t="s">
        <v>2431</v>
      </c>
      <c r="F157" s="280" t="s">
        <v>2432</v>
      </c>
      <c r="G157" s="281" t="s">
        <v>490</v>
      </c>
      <c r="H157" s="282">
        <v>10</v>
      </c>
      <c r="I157" s="283"/>
      <c r="J157" s="284">
        <f>ROUND(I157*H157,2)</f>
        <v>0</v>
      </c>
      <c r="K157" s="280" t="s">
        <v>215</v>
      </c>
      <c r="L157" s="285"/>
      <c r="M157" s="286" t="s">
        <v>35</v>
      </c>
      <c r="N157" s="287" t="s">
        <v>51</v>
      </c>
      <c r="O157" s="87"/>
      <c r="P157" s="225">
        <f>O157*H157</f>
        <v>0</v>
      </c>
      <c r="Q157" s="225">
        <v>0.00014999999999999999</v>
      </c>
      <c r="R157" s="225">
        <f>Q157*H157</f>
        <v>0.0014999999999999998</v>
      </c>
      <c r="S157" s="225">
        <v>0</v>
      </c>
      <c r="T157" s="226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7" t="s">
        <v>527</v>
      </c>
      <c r="AT157" s="227" t="s">
        <v>391</v>
      </c>
      <c r="AU157" s="227" t="s">
        <v>90</v>
      </c>
      <c r="AY157" s="19" t="s">
        <v>208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88</v>
      </c>
      <c r="BK157" s="228">
        <f>ROUND(I157*H157,2)</f>
        <v>0</v>
      </c>
      <c r="BL157" s="19" t="s">
        <v>408</v>
      </c>
      <c r="BM157" s="227" t="s">
        <v>2863</v>
      </c>
    </row>
    <row r="158" s="2" customFormat="1" ht="16.5" customHeight="1">
      <c r="A158" s="41"/>
      <c r="B158" s="42"/>
      <c r="C158" s="278" t="s">
        <v>481</v>
      </c>
      <c r="D158" s="278" t="s">
        <v>391</v>
      </c>
      <c r="E158" s="279" t="s">
        <v>2434</v>
      </c>
      <c r="F158" s="280" t="s">
        <v>2435</v>
      </c>
      <c r="G158" s="281" t="s">
        <v>490</v>
      </c>
      <c r="H158" s="282">
        <v>20</v>
      </c>
      <c r="I158" s="283"/>
      <c r="J158" s="284">
        <f>ROUND(I158*H158,2)</f>
        <v>0</v>
      </c>
      <c r="K158" s="280" t="s">
        <v>215</v>
      </c>
      <c r="L158" s="285"/>
      <c r="M158" s="286" t="s">
        <v>35</v>
      </c>
      <c r="N158" s="287" t="s">
        <v>51</v>
      </c>
      <c r="O158" s="87"/>
      <c r="P158" s="225">
        <f>O158*H158</f>
        <v>0</v>
      </c>
      <c r="Q158" s="225">
        <v>0.00023000000000000001</v>
      </c>
      <c r="R158" s="225">
        <f>Q158*H158</f>
        <v>0.0045999999999999999</v>
      </c>
      <c r="S158" s="225">
        <v>0</v>
      </c>
      <c r="T158" s="226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7" t="s">
        <v>527</v>
      </c>
      <c r="AT158" s="227" t="s">
        <v>391</v>
      </c>
      <c r="AU158" s="227" t="s">
        <v>90</v>
      </c>
      <c r="AY158" s="19" t="s">
        <v>208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88</v>
      </c>
      <c r="BK158" s="228">
        <f>ROUND(I158*H158,2)</f>
        <v>0</v>
      </c>
      <c r="BL158" s="19" t="s">
        <v>408</v>
      </c>
      <c r="BM158" s="227" t="s">
        <v>2864</v>
      </c>
    </row>
    <row r="159" s="2" customFormat="1" ht="16.5" customHeight="1">
      <c r="A159" s="41"/>
      <c r="B159" s="42"/>
      <c r="C159" s="278" t="s">
        <v>487</v>
      </c>
      <c r="D159" s="278" t="s">
        <v>391</v>
      </c>
      <c r="E159" s="279" t="s">
        <v>2437</v>
      </c>
      <c r="F159" s="280" t="s">
        <v>2438</v>
      </c>
      <c r="G159" s="281" t="s">
        <v>490</v>
      </c>
      <c r="H159" s="282">
        <v>20</v>
      </c>
      <c r="I159" s="283"/>
      <c r="J159" s="284">
        <f>ROUND(I159*H159,2)</f>
        <v>0</v>
      </c>
      <c r="K159" s="280" t="s">
        <v>215</v>
      </c>
      <c r="L159" s="285"/>
      <c r="M159" s="286" t="s">
        <v>35</v>
      </c>
      <c r="N159" s="287" t="s">
        <v>51</v>
      </c>
      <c r="O159" s="87"/>
      <c r="P159" s="225">
        <f>O159*H159</f>
        <v>0</v>
      </c>
      <c r="Q159" s="225">
        <v>0.00021000000000000001</v>
      </c>
      <c r="R159" s="225">
        <f>Q159*H159</f>
        <v>0.0042000000000000006</v>
      </c>
      <c r="S159" s="225">
        <v>0</v>
      </c>
      <c r="T159" s="226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7" t="s">
        <v>527</v>
      </c>
      <c r="AT159" s="227" t="s">
        <v>391</v>
      </c>
      <c r="AU159" s="227" t="s">
        <v>90</v>
      </c>
      <c r="AY159" s="19" t="s">
        <v>208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88</v>
      </c>
      <c r="BK159" s="228">
        <f>ROUND(I159*H159,2)</f>
        <v>0</v>
      </c>
      <c r="BL159" s="19" t="s">
        <v>408</v>
      </c>
      <c r="BM159" s="227" t="s">
        <v>2865</v>
      </c>
    </row>
    <row r="160" s="2" customFormat="1" ht="24.15" customHeight="1">
      <c r="A160" s="41"/>
      <c r="B160" s="42"/>
      <c r="C160" s="216" t="s">
        <v>501</v>
      </c>
      <c r="D160" s="216" t="s">
        <v>211</v>
      </c>
      <c r="E160" s="217" t="s">
        <v>2440</v>
      </c>
      <c r="F160" s="218" t="s">
        <v>2441</v>
      </c>
      <c r="G160" s="219" t="s">
        <v>381</v>
      </c>
      <c r="H160" s="220">
        <v>8</v>
      </c>
      <c r="I160" s="221"/>
      <c r="J160" s="222">
        <f>ROUND(I160*H160,2)</f>
        <v>0</v>
      </c>
      <c r="K160" s="218" t="s">
        <v>215</v>
      </c>
      <c r="L160" s="47"/>
      <c r="M160" s="223" t="s">
        <v>35</v>
      </c>
      <c r="N160" s="224" t="s">
        <v>51</v>
      </c>
      <c r="O160" s="87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7" t="s">
        <v>408</v>
      </c>
      <c r="AT160" s="227" t="s">
        <v>211</v>
      </c>
      <c r="AU160" s="227" t="s">
        <v>90</v>
      </c>
      <c r="AY160" s="19" t="s">
        <v>208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88</v>
      </c>
      <c r="BK160" s="228">
        <f>ROUND(I160*H160,2)</f>
        <v>0</v>
      </c>
      <c r="BL160" s="19" t="s">
        <v>408</v>
      </c>
      <c r="BM160" s="227" t="s">
        <v>2866</v>
      </c>
    </row>
    <row r="161" s="2" customFormat="1">
      <c r="A161" s="41"/>
      <c r="B161" s="42"/>
      <c r="C161" s="43"/>
      <c r="D161" s="229" t="s">
        <v>218</v>
      </c>
      <c r="E161" s="43"/>
      <c r="F161" s="230" t="s">
        <v>2443</v>
      </c>
      <c r="G161" s="43"/>
      <c r="H161" s="43"/>
      <c r="I161" s="231"/>
      <c r="J161" s="43"/>
      <c r="K161" s="43"/>
      <c r="L161" s="47"/>
      <c r="M161" s="232"/>
      <c r="N161" s="233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9" t="s">
        <v>218</v>
      </c>
      <c r="AU161" s="19" t="s">
        <v>90</v>
      </c>
    </row>
    <row r="162" s="14" customFormat="1">
      <c r="A162" s="14"/>
      <c r="B162" s="245"/>
      <c r="C162" s="246"/>
      <c r="D162" s="236" t="s">
        <v>226</v>
      </c>
      <c r="E162" s="247" t="s">
        <v>35</v>
      </c>
      <c r="F162" s="248" t="s">
        <v>2867</v>
      </c>
      <c r="G162" s="246"/>
      <c r="H162" s="249">
        <v>8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226</v>
      </c>
      <c r="AU162" s="255" t="s">
        <v>90</v>
      </c>
      <c r="AV162" s="14" t="s">
        <v>90</v>
      </c>
      <c r="AW162" s="14" t="s">
        <v>41</v>
      </c>
      <c r="AX162" s="14" t="s">
        <v>88</v>
      </c>
      <c r="AY162" s="255" t="s">
        <v>208</v>
      </c>
    </row>
    <row r="163" s="2" customFormat="1" ht="16.5" customHeight="1">
      <c r="A163" s="41"/>
      <c r="B163" s="42"/>
      <c r="C163" s="278" t="s">
        <v>511</v>
      </c>
      <c r="D163" s="278" t="s">
        <v>391</v>
      </c>
      <c r="E163" s="279" t="s">
        <v>2445</v>
      </c>
      <c r="F163" s="280" t="s">
        <v>2446</v>
      </c>
      <c r="G163" s="281" t="s">
        <v>381</v>
      </c>
      <c r="H163" s="282">
        <v>5</v>
      </c>
      <c r="I163" s="283"/>
      <c r="J163" s="284">
        <f>ROUND(I163*H163,2)</f>
        <v>0</v>
      </c>
      <c r="K163" s="280" t="s">
        <v>215</v>
      </c>
      <c r="L163" s="285"/>
      <c r="M163" s="286" t="s">
        <v>35</v>
      </c>
      <c r="N163" s="287" t="s">
        <v>51</v>
      </c>
      <c r="O163" s="87"/>
      <c r="P163" s="225">
        <f>O163*H163</f>
        <v>0</v>
      </c>
      <c r="Q163" s="225">
        <v>4.0000000000000003E-05</v>
      </c>
      <c r="R163" s="225">
        <f>Q163*H163</f>
        <v>0.00020000000000000001</v>
      </c>
      <c r="S163" s="225">
        <v>0</v>
      </c>
      <c r="T163" s="226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7" t="s">
        <v>527</v>
      </c>
      <c r="AT163" s="227" t="s">
        <v>391</v>
      </c>
      <c r="AU163" s="227" t="s">
        <v>90</v>
      </c>
      <c r="AY163" s="19" t="s">
        <v>208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88</v>
      </c>
      <c r="BK163" s="228">
        <f>ROUND(I163*H163,2)</f>
        <v>0</v>
      </c>
      <c r="BL163" s="19" t="s">
        <v>408</v>
      </c>
      <c r="BM163" s="227" t="s">
        <v>2868</v>
      </c>
    </row>
    <row r="164" s="2" customFormat="1" ht="16.5" customHeight="1">
      <c r="A164" s="41"/>
      <c r="B164" s="42"/>
      <c r="C164" s="278" t="s">
        <v>521</v>
      </c>
      <c r="D164" s="278" t="s">
        <v>391</v>
      </c>
      <c r="E164" s="279" t="s">
        <v>2448</v>
      </c>
      <c r="F164" s="280" t="s">
        <v>2449</v>
      </c>
      <c r="G164" s="281" t="s">
        <v>381</v>
      </c>
      <c r="H164" s="282">
        <v>3</v>
      </c>
      <c r="I164" s="283"/>
      <c r="J164" s="284">
        <f>ROUND(I164*H164,2)</f>
        <v>0</v>
      </c>
      <c r="K164" s="280" t="s">
        <v>215</v>
      </c>
      <c r="L164" s="285"/>
      <c r="M164" s="286" t="s">
        <v>35</v>
      </c>
      <c r="N164" s="287" t="s">
        <v>51</v>
      </c>
      <c r="O164" s="87"/>
      <c r="P164" s="225">
        <f>O164*H164</f>
        <v>0</v>
      </c>
      <c r="Q164" s="225">
        <v>9.0000000000000006E-05</v>
      </c>
      <c r="R164" s="225">
        <f>Q164*H164</f>
        <v>0.00027</v>
      </c>
      <c r="S164" s="225">
        <v>0</v>
      </c>
      <c r="T164" s="226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7" t="s">
        <v>527</v>
      </c>
      <c r="AT164" s="227" t="s">
        <v>391</v>
      </c>
      <c r="AU164" s="227" t="s">
        <v>90</v>
      </c>
      <c r="AY164" s="19" t="s">
        <v>208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88</v>
      </c>
      <c r="BK164" s="228">
        <f>ROUND(I164*H164,2)</f>
        <v>0</v>
      </c>
      <c r="BL164" s="19" t="s">
        <v>408</v>
      </c>
      <c r="BM164" s="227" t="s">
        <v>2869</v>
      </c>
    </row>
    <row r="165" s="2" customFormat="1" ht="24.15" customHeight="1">
      <c r="A165" s="41"/>
      <c r="B165" s="42"/>
      <c r="C165" s="216" t="s">
        <v>527</v>
      </c>
      <c r="D165" s="216" t="s">
        <v>211</v>
      </c>
      <c r="E165" s="217" t="s">
        <v>2451</v>
      </c>
      <c r="F165" s="218" t="s">
        <v>2452</v>
      </c>
      <c r="G165" s="219" t="s">
        <v>381</v>
      </c>
      <c r="H165" s="220">
        <v>2</v>
      </c>
      <c r="I165" s="221"/>
      <c r="J165" s="222">
        <f>ROUND(I165*H165,2)</f>
        <v>0</v>
      </c>
      <c r="K165" s="218" t="s">
        <v>215</v>
      </c>
      <c r="L165" s="47"/>
      <c r="M165" s="223" t="s">
        <v>35</v>
      </c>
      <c r="N165" s="224" t="s">
        <v>51</v>
      </c>
      <c r="O165" s="87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7" t="s">
        <v>408</v>
      </c>
      <c r="AT165" s="227" t="s">
        <v>211</v>
      </c>
      <c r="AU165" s="227" t="s">
        <v>90</v>
      </c>
      <c r="AY165" s="19" t="s">
        <v>208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88</v>
      </c>
      <c r="BK165" s="228">
        <f>ROUND(I165*H165,2)</f>
        <v>0</v>
      </c>
      <c r="BL165" s="19" t="s">
        <v>408</v>
      </c>
      <c r="BM165" s="227" t="s">
        <v>2870</v>
      </c>
    </row>
    <row r="166" s="2" customFormat="1">
      <c r="A166" s="41"/>
      <c r="B166" s="42"/>
      <c r="C166" s="43"/>
      <c r="D166" s="229" t="s">
        <v>218</v>
      </c>
      <c r="E166" s="43"/>
      <c r="F166" s="230" t="s">
        <v>2454</v>
      </c>
      <c r="G166" s="43"/>
      <c r="H166" s="43"/>
      <c r="I166" s="231"/>
      <c r="J166" s="43"/>
      <c r="K166" s="43"/>
      <c r="L166" s="47"/>
      <c r="M166" s="232"/>
      <c r="N166" s="233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9" t="s">
        <v>218</v>
      </c>
      <c r="AU166" s="19" t="s">
        <v>90</v>
      </c>
    </row>
    <row r="167" s="14" customFormat="1">
      <c r="A167" s="14"/>
      <c r="B167" s="245"/>
      <c r="C167" s="246"/>
      <c r="D167" s="236" t="s">
        <v>226</v>
      </c>
      <c r="E167" s="247" t="s">
        <v>35</v>
      </c>
      <c r="F167" s="248" t="s">
        <v>2871</v>
      </c>
      <c r="G167" s="246"/>
      <c r="H167" s="249">
        <v>2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226</v>
      </c>
      <c r="AU167" s="255" t="s">
        <v>90</v>
      </c>
      <c r="AV167" s="14" t="s">
        <v>90</v>
      </c>
      <c r="AW167" s="14" t="s">
        <v>41</v>
      </c>
      <c r="AX167" s="14" t="s">
        <v>88</v>
      </c>
      <c r="AY167" s="255" t="s">
        <v>208</v>
      </c>
    </row>
    <row r="168" s="2" customFormat="1" ht="16.5" customHeight="1">
      <c r="A168" s="41"/>
      <c r="B168" s="42"/>
      <c r="C168" s="278" t="s">
        <v>539</v>
      </c>
      <c r="D168" s="278" t="s">
        <v>391</v>
      </c>
      <c r="E168" s="279" t="s">
        <v>2456</v>
      </c>
      <c r="F168" s="280" t="s">
        <v>2457</v>
      </c>
      <c r="G168" s="281" t="s">
        <v>381</v>
      </c>
      <c r="H168" s="282">
        <v>1</v>
      </c>
      <c r="I168" s="283"/>
      <c r="J168" s="284">
        <f>ROUND(I168*H168,2)</f>
        <v>0</v>
      </c>
      <c r="K168" s="280" t="s">
        <v>215</v>
      </c>
      <c r="L168" s="285"/>
      <c r="M168" s="286" t="s">
        <v>35</v>
      </c>
      <c r="N168" s="287" t="s">
        <v>51</v>
      </c>
      <c r="O168" s="87"/>
      <c r="P168" s="225">
        <f>O168*H168</f>
        <v>0</v>
      </c>
      <c r="Q168" s="225">
        <v>0.00016000000000000001</v>
      </c>
      <c r="R168" s="225">
        <f>Q168*H168</f>
        <v>0.00016000000000000001</v>
      </c>
      <c r="S168" s="225">
        <v>0</v>
      </c>
      <c r="T168" s="226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7" t="s">
        <v>527</v>
      </c>
      <c r="AT168" s="227" t="s">
        <v>391</v>
      </c>
      <c r="AU168" s="227" t="s">
        <v>90</v>
      </c>
      <c r="AY168" s="19" t="s">
        <v>208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9" t="s">
        <v>88</v>
      </c>
      <c r="BK168" s="228">
        <f>ROUND(I168*H168,2)</f>
        <v>0</v>
      </c>
      <c r="BL168" s="19" t="s">
        <v>408</v>
      </c>
      <c r="BM168" s="227" t="s">
        <v>2872</v>
      </c>
    </row>
    <row r="169" s="2" customFormat="1" ht="16.5" customHeight="1">
      <c r="A169" s="41"/>
      <c r="B169" s="42"/>
      <c r="C169" s="278" t="s">
        <v>559</v>
      </c>
      <c r="D169" s="278" t="s">
        <v>391</v>
      </c>
      <c r="E169" s="279" t="s">
        <v>2459</v>
      </c>
      <c r="F169" s="280" t="s">
        <v>2460</v>
      </c>
      <c r="G169" s="281" t="s">
        <v>381</v>
      </c>
      <c r="H169" s="282">
        <v>1</v>
      </c>
      <c r="I169" s="283"/>
      <c r="J169" s="284">
        <f>ROUND(I169*H169,2)</f>
        <v>0</v>
      </c>
      <c r="K169" s="280" t="s">
        <v>215</v>
      </c>
      <c r="L169" s="285"/>
      <c r="M169" s="286" t="s">
        <v>35</v>
      </c>
      <c r="N169" s="287" t="s">
        <v>51</v>
      </c>
      <c r="O169" s="87"/>
      <c r="P169" s="225">
        <f>O169*H169</f>
        <v>0</v>
      </c>
      <c r="Q169" s="225">
        <v>0.00023000000000000001</v>
      </c>
      <c r="R169" s="225">
        <f>Q169*H169</f>
        <v>0.00023000000000000001</v>
      </c>
      <c r="S169" s="225">
        <v>0</v>
      </c>
      <c r="T169" s="226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7" t="s">
        <v>527</v>
      </c>
      <c r="AT169" s="227" t="s">
        <v>391</v>
      </c>
      <c r="AU169" s="227" t="s">
        <v>90</v>
      </c>
      <c r="AY169" s="19" t="s">
        <v>208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88</v>
      </c>
      <c r="BK169" s="228">
        <f>ROUND(I169*H169,2)</f>
        <v>0</v>
      </c>
      <c r="BL169" s="19" t="s">
        <v>408</v>
      </c>
      <c r="BM169" s="227" t="s">
        <v>2873</v>
      </c>
    </row>
    <row r="170" s="2" customFormat="1" ht="24.15" customHeight="1">
      <c r="A170" s="41"/>
      <c r="B170" s="42"/>
      <c r="C170" s="216" t="s">
        <v>564</v>
      </c>
      <c r="D170" s="216" t="s">
        <v>211</v>
      </c>
      <c r="E170" s="217" t="s">
        <v>2462</v>
      </c>
      <c r="F170" s="218" t="s">
        <v>2463</v>
      </c>
      <c r="G170" s="219" t="s">
        <v>381</v>
      </c>
      <c r="H170" s="220">
        <v>1</v>
      </c>
      <c r="I170" s="221"/>
      <c r="J170" s="222">
        <f>ROUND(I170*H170,2)</f>
        <v>0</v>
      </c>
      <c r="K170" s="218" t="s">
        <v>215</v>
      </c>
      <c r="L170" s="47"/>
      <c r="M170" s="223" t="s">
        <v>35</v>
      </c>
      <c r="N170" s="224" t="s">
        <v>51</v>
      </c>
      <c r="O170" s="87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7" t="s">
        <v>408</v>
      </c>
      <c r="AT170" s="227" t="s">
        <v>211</v>
      </c>
      <c r="AU170" s="227" t="s">
        <v>90</v>
      </c>
      <c r="AY170" s="19" t="s">
        <v>208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88</v>
      </c>
      <c r="BK170" s="228">
        <f>ROUND(I170*H170,2)</f>
        <v>0</v>
      </c>
      <c r="BL170" s="19" t="s">
        <v>408</v>
      </c>
      <c r="BM170" s="227" t="s">
        <v>2874</v>
      </c>
    </row>
    <row r="171" s="2" customFormat="1">
      <c r="A171" s="41"/>
      <c r="B171" s="42"/>
      <c r="C171" s="43"/>
      <c r="D171" s="229" t="s">
        <v>218</v>
      </c>
      <c r="E171" s="43"/>
      <c r="F171" s="230" t="s">
        <v>2465</v>
      </c>
      <c r="G171" s="43"/>
      <c r="H171" s="43"/>
      <c r="I171" s="231"/>
      <c r="J171" s="43"/>
      <c r="K171" s="43"/>
      <c r="L171" s="47"/>
      <c r="M171" s="232"/>
      <c r="N171" s="233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218</v>
      </c>
      <c r="AU171" s="19" t="s">
        <v>90</v>
      </c>
    </row>
    <row r="172" s="2" customFormat="1" ht="16.5" customHeight="1">
      <c r="A172" s="41"/>
      <c r="B172" s="42"/>
      <c r="C172" s="278" t="s">
        <v>570</v>
      </c>
      <c r="D172" s="278" t="s">
        <v>391</v>
      </c>
      <c r="E172" s="279" t="s">
        <v>2466</v>
      </c>
      <c r="F172" s="280" t="s">
        <v>2467</v>
      </c>
      <c r="G172" s="281" t="s">
        <v>381</v>
      </c>
      <c r="H172" s="282">
        <v>1</v>
      </c>
      <c r="I172" s="283"/>
      <c r="J172" s="284">
        <f>ROUND(I172*H172,2)</f>
        <v>0</v>
      </c>
      <c r="K172" s="280" t="s">
        <v>2392</v>
      </c>
      <c r="L172" s="285"/>
      <c r="M172" s="286" t="s">
        <v>35</v>
      </c>
      <c r="N172" s="287" t="s">
        <v>51</v>
      </c>
      <c r="O172" s="87"/>
      <c r="P172" s="225">
        <f>O172*H172</f>
        <v>0</v>
      </c>
      <c r="Q172" s="225">
        <v>0.00033</v>
      </c>
      <c r="R172" s="225">
        <f>Q172*H172</f>
        <v>0.00033</v>
      </c>
      <c r="S172" s="225">
        <v>0</v>
      </c>
      <c r="T172" s="226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7" t="s">
        <v>527</v>
      </c>
      <c r="AT172" s="227" t="s">
        <v>391</v>
      </c>
      <c r="AU172" s="227" t="s">
        <v>90</v>
      </c>
      <c r="AY172" s="19" t="s">
        <v>208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88</v>
      </c>
      <c r="BK172" s="228">
        <f>ROUND(I172*H172,2)</f>
        <v>0</v>
      </c>
      <c r="BL172" s="19" t="s">
        <v>408</v>
      </c>
      <c r="BM172" s="227" t="s">
        <v>2875</v>
      </c>
    </row>
    <row r="173" s="2" customFormat="1" ht="24.15" customHeight="1">
      <c r="A173" s="41"/>
      <c r="B173" s="42"/>
      <c r="C173" s="216" t="s">
        <v>575</v>
      </c>
      <c r="D173" s="216" t="s">
        <v>211</v>
      </c>
      <c r="E173" s="217" t="s">
        <v>2469</v>
      </c>
      <c r="F173" s="218" t="s">
        <v>2470</v>
      </c>
      <c r="G173" s="219" t="s">
        <v>381</v>
      </c>
      <c r="H173" s="220">
        <v>8</v>
      </c>
      <c r="I173" s="221"/>
      <c r="J173" s="222">
        <f>ROUND(I173*H173,2)</f>
        <v>0</v>
      </c>
      <c r="K173" s="218" t="s">
        <v>215</v>
      </c>
      <c r="L173" s="47"/>
      <c r="M173" s="223" t="s">
        <v>35</v>
      </c>
      <c r="N173" s="224" t="s">
        <v>51</v>
      </c>
      <c r="O173" s="87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7" t="s">
        <v>408</v>
      </c>
      <c r="AT173" s="227" t="s">
        <v>211</v>
      </c>
      <c r="AU173" s="227" t="s">
        <v>90</v>
      </c>
      <c r="AY173" s="19" t="s">
        <v>208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88</v>
      </c>
      <c r="BK173" s="228">
        <f>ROUND(I173*H173,2)</f>
        <v>0</v>
      </c>
      <c r="BL173" s="19" t="s">
        <v>408</v>
      </c>
      <c r="BM173" s="227" t="s">
        <v>2876</v>
      </c>
    </row>
    <row r="174" s="2" customFormat="1">
      <c r="A174" s="41"/>
      <c r="B174" s="42"/>
      <c r="C174" s="43"/>
      <c r="D174" s="229" t="s">
        <v>218</v>
      </c>
      <c r="E174" s="43"/>
      <c r="F174" s="230" t="s">
        <v>2472</v>
      </c>
      <c r="G174" s="43"/>
      <c r="H174" s="43"/>
      <c r="I174" s="231"/>
      <c r="J174" s="43"/>
      <c r="K174" s="43"/>
      <c r="L174" s="47"/>
      <c r="M174" s="232"/>
      <c r="N174" s="233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9" t="s">
        <v>218</v>
      </c>
      <c r="AU174" s="19" t="s">
        <v>90</v>
      </c>
    </row>
    <row r="175" s="2" customFormat="1" ht="16.5" customHeight="1">
      <c r="A175" s="41"/>
      <c r="B175" s="42"/>
      <c r="C175" s="278" t="s">
        <v>581</v>
      </c>
      <c r="D175" s="278" t="s">
        <v>391</v>
      </c>
      <c r="E175" s="279" t="s">
        <v>2473</v>
      </c>
      <c r="F175" s="280" t="s">
        <v>2474</v>
      </c>
      <c r="G175" s="281" t="s">
        <v>381</v>
      </c>
      <c r="H175" s="282">
        <v>8</v>
      </c>
      <c r="I175" s="283"/>
      <c r="J175" s="284">
        <f>ROUND(I175*H175,2)</f>
        <v>0</v>
      </c>
      <c r="K175" s="280" t="s">
        <v>2392</v>
      </c>
      <c r="L175" s="285"/>
      <c r="M175" s="286" t="s">
        <v>35</v>
      </c>
      <c r="N175" s="287" t="s">
        <v>51</v>
      </c>
      <c r="O175" s="87"/>
      <c r="P175" s="225">
        <f>O175*H175</f>
        <v>0</v>
      </c>
      <c r="Q175" s="225">
        <v>3.0000000000000001E-05</v>
      </c>
      <c r="R175" s="225">
        <f>Q175*H175</f>
        <v>0.00024000000000000001</v>
      </c>
      <c r="S175" s="225">
        <v>0</v>
      </c>
      <c r="T175" s="226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7" t="s">
        <v>527</v>
      </c>
      <c r="AT175" s="227" t="s">
        <v>391</v>
      </c>
      <c r="AU175" s="227" t="s">
        <v>90</v>
      </c>
      <c r="AY175" s="19" t="s">
        <v>208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88</v>
      </c>
      <c r="BK175" s="228">
        <f>ROUND(I175*H175,2)</f>
        <v>0</v>
      </c>
      <c r="BL175" s="19" t="s">
        <v>408</v>
      </c>
      <c r="BM175" s="227" t="s">
        <v>2877</v>
      </c>
    </row>
    <row r="176" s="2" customFormat="1" ht="24.15" customHeight="1">
      <c r="A176" s="41"/>
      <c r="B176" s="42"/>
      <c r="C176" s="216" t="s">
        <v>588</v>
      </c>
      <c r="D176" s="216" t="s">
        <v>211</v>
      </c>
      <c r="E176" s="217" t="s">
        <v>2476</v>
      </c>
      <c r="F176" s="218" t="s">
        <v>2477</v>
      </c>
      <c r="G176" s="219" t="s">
        <v>490</v>
      </c>
      <c r="H176" s="220">
        <v>50</v>
      </c>
      <c r="I176" s="221"/>
      <c r="J176" s="222">
        <f>ROUND(I176*H176,2)</f>
        <v>0</v>
      </c>
      <c r="K176" s="218" t="s">
        <v>215</v>
      </c>
      <c r="L176" s="47"/>
      <c r="M176" s="223" t="s">
        <v>35</v>
      </c>
      <c r="N176" s="224" t="s">
        <v>51</v>
      </c>
      <c r="O176" s="87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7" t="s">
        <v>408</v>
      </c>
      <c r="AT176" s="227" t="s">
        <v>211</v>
      </c>
      <c r="AU176" s="227" t="s">
        <v>90</v>
      </c>
      <c r="AY176" s="19" t="s">
        <v>208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88</v>
      </c>
      <c r="BK176" s="228">
        <f>ROUND(I176*H176,2)</f>
        <v>0</v>
      </c>
      <c r="BL176" s="19" t="s">
        <v>408</v>
      </c>
      <c r="BM176" s="227" t="s">
        <v>2878</v>
      </c>
    </row>
    <row r="177" s="2" customFormat="1">
      <c r="A177" s="41"/>
      <c r="B177" s="42"/>
      <c r="C177" s="43"/>
      <c r="D177" s="229" t="s">
        <v>218</v>
      </c>
      <c r="E177" s="43"/>
      <c r="F177" s="230" t="s">
        <v>2479</v>
      </c>
      <c r="G177" s="43"/>
      <c r="H177" s="43"/>
      <c r="I177" s="231"/>
      <c r="J177" s="43"/>
      <c r="K177" s="43"/>
      <c r="L177" s="47"/>
      <c r="M177" s="232"/>
      <c r="N177" s="233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218</v>
      </c>
      <c r="AU177" s="19" t="s">
        <v>90</v>
      </c>
    </row>
    <row r="178" s="14" customFormat="1">
      <c r="A178" s="14"/>
      <c r="B178" s="245"/>
      <c r="C178" s="246"/>
      <c r="D178" s="236" t="s">
        <v>226</v>
      </c>
      <c r="E178" s="247" t="s">
        <v>35</v>
      </c>
      <c r="F178" s="248" t="s">
        <v>2879</v>
      </c>
      <c r="G178" s="246"/>
      <c r="H178" s="249">
        <v>50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226</v>
      </c>
      <c r="AU178" s="255" t="s">
        <v>90</v>
      </c>
      <c r="AV178" s="14" t="s">
        <v>90</v>
      </c>
      <c r="AW178" s="14" t="s">
        <v>41</v>
      </c>
      <c r="AX178" s="14" t="s">
        <v>88</v>
      </c>
      <c r="AY178" s="255" t="s">
        <v>208</v>
      </c>
    </row>
    <row r="179" s="2" customFormat="1" ht="16.5" customHeight="1">
      <c r="A179" s="41"/>
      <c r="B179" s="42"/>
      <c r="C179" s="278" t="s">
        <v>597</v>
      </c>
      <c r="D179" s="278" t="s">
        <v>391</v>
      </c>
      <c r="E179" s="279" t="s">
        <v>2481</v>
      </c>
      <c r="F179" s="280" t="s">
        <v>2482</v>
      </c>
      <c r="G179" s="281" t="s">
        <v>490</v>
      </c>
      <c r="H179" s="282">
        <v>20</v>
      </c>
      <c r="I179" s="283"/>
      <c r="J179" s="284">
        <f>ROUND(I179*H179,2)</f>
        <v>0</v>
      </c>
      <c r="K179" s="280" t="s">
        <v>215</v>
      </c>
      <c r="L179" s="285"/>
      <c r="M179" s="286" t="s">
        <v>35</v>
      </c>
      <c r="N179" s="287" t="s">
        <v>51</v>
      </c>
      <c r="O179" s="87"/>
      <c r="P179" s="225">
        <f>O179*H179</f>
        <v>0</v>
      </c>
      <c r="Q179" s="225">
        <v>5.0000000000000002E-05</v>
      </c>
      <c r="R179" s="225">
        <f>Q179*H179</f>
        <v>0.001</v>
      </c>
      <c r="S179" s="225">
        <v>0</v>
      </c>
      <c r="T179" s="226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7" t="s">
        <v>527</v>
      </c>
      <c r="AT179" s="227" t="s">
        <v>391</v>
      </c>
      <c r="AU179" s="227" t="s">
        <v>90</v>
      </c>
      <c r="AY179" s="19" t="s">
        <v>208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9" t="s">
        <v>88</v>
      </c>
      <c r="BK179" s="228">
        <f>ROUND(I179*H179,2)</f>
        <v>0</v>
      </c>
      <c r="BL179" s="19" t="s">
        <v>408</v>
      </c>
      <c r="BM179" s="227" t="s">
        <v>2880</v>
      </c>
    </row>
    <row r="180" s="2" customFormat="1">
      <c r="A180" s="41"/>
      <c r="B180" s="42"/>
      <c r="C180" s="43"/>
      <c r="D180" s="236" t="s">
        <v>395</v>
      </c>
      <c r="E180" s="43"/>
      <c r="F180" s="288" t="s">
        <v>2484</v>
      </c>
      <c r="G180" s="43"/>
      <c r="H180" s="43"/>
      <c r="I180" s="231"/>
      <c r="J180" s="43"/>
      <c r="K180" s="43"/>
      <c r="L180" s="47"/>
      <c r="M180" s="232"/>
      <c r="N180" s="233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9" t="s">
        <v>395</v>
      </c>
      <c r="AU180" s="19" t="s">
        <v>90</v>
      </c>
    </row>
    <row r="181" s="14" customFormat="1">
      <c r="A181" s="14"/>
      <c r="B181" s="245"/>
      <c r="C181" s="246"/>
      <c r="D181" s="236" t="s">
        <v>226</v>
      </c>
      <c r="E181" s="247" t="s">
        <v>35</v>
      </c>
      <c r="F181" s="248" t="s">
        <v>2881</v>
      </c>
      <c r="G181" s="246"/>
      <c r="H181" s="249">
        <v>20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226</v>
      </c>
      <c r="AU181" s="255" t="s">
        <v>90</v>
      </c>
      <c r="AV181" s="14" t="s">
        <v>90</v>
      </c>
      <c r="AW181" s="14" t="s">
        <v>41</v>
      </c>
      <c r="AX181" s="14" t="s">
        <v>88</v>
      </c>
      <c r="AY181" s="255" t="s">
        <v>208</v>
      </c>
    </row>
    <row r="182" s="2" customFormat="1" ht="16.5" customHeight="1">
      <c r="A182" s="41"/>
      <c r="B182" s="42"/>
      <c r="C182" s="278" t="s">
        <v>604</v>
      </c>
      <c r="D182" s="278" t="s">
        <v>391</v>
      </c>
      <c r="E182" s="279" t="s">
        <v>2486</v>
      </c>
      <c r="F182" s="280" t="s">
        <v>2487</v>
      </c>
      <c r="G182" s="281" t="s">
        <v>490</v>
      </c>
      <c r="H182" s="282">
        <v>30</v>
      </c>
      <c r="I182" s="283"/>
      <c r="J182" s="284">
        <f>ROUND(I182*H182,2)</f>
        <v>0</v>
      </c>
      <c r="K182" s="280" t="s">
        <v>215</v>
      </c>
      <c r="L182" s="285"/>
      <c r="M182" s="286" t="s">
        <v>35</v>
      </c>
      <c r="N182" s="287" t="s">
        <v>51</v>
      </c>
      <c r="O182" s="87"/>
      <c r="P182" s="225">
        <f>O182*H182</f>
        <v>0</v>
      </c>
      <c r="Q182" s="225">
        <v>6.9999999999999994E-05</v>
      </c>
      <c r="R182" s="225">
        <f>Q182*H182</f>
        <v>0.0020999999999999999</v>
      </c>
      <c r="S182" s="225">
        <v>0</v>
      </c>
      <c r="T182" s="226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7" t="s">
        <v>527</v>
      </c>
      <c r="AT182" s="227" t="s">
        <v>391</v>
      </c>
      <c r="AU182" s="227" t="s">
        <v>90</v>
      </c>
      <c r="AY182" s="19" t="s">
        <v>208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88</v>
      </c>
      <c r="BK182" s="228">
        <f>ROUND(I182*H182,2)</f>
        <v>0</v>
      </c>
      <c r="BL182" s="19" t="s">
        <v>408</v>
      </c>
      <c r="BM182" s="227" t="s">
        <v>2882</v>
      </c>
    </row>
    <row r="183" s="2" customFormat="1">
      <c r="A183" s="41"/>
      <c r="B183" s="42"/>
      <c r="C183" s="43"/>
      <c r="D183" s="236" t="s">
        <v>395</v>
      </c>
      <c r="E183" s="43"/>
      <c r="F183" s="288" t="s">
        <v>2489</v>
      </c>
      <c r="G183" s="43"/>
      <c r="H183" s="43"/>
      <c r="I183" s="231"/>
      <c r="J183" s="43"/>
      <c r="K183" s="43"/>
      <c r="L183" s="47"/>
      <c r="M183" s="232"/>
      <c r="N183" s="233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395</v>
      </c>
      <c r="AU183" s="19" t="s">
        <v>90</v>
      </c>
    </row>
    <row r="184" s="14" customFormat="1">
      <c r="A184" s="14"/>
      <c r="B184" s="245"/>
      <c r="C184" s="246"/>
      <c r="D184" s="236" t="s">
        <v>226</v>
      </c>
      <c r="E184" s="247" t="s">
        <v>35</v>
      </c>
      <c r="F184" s="248" t="s">
        <v>2490</v>
      </c>
      <c r="G184" s="246"/>
      <c r="H184" s="249">
        <v>30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226</v>
      </c>
      <c r="AU184" s="255" t="s">
        <v>90</v>
      </c>
      <c r="AV184" s="14" t="s">
        <v>90</v>
      </c>
      <c r="AW184" s="14" t="s">
        <v>41</v>
      </c>
      <c r="AX184" s="14" t="s">
        <v>88</v>
      </c>
      <c r="AY184" s="255" t="s">
        <v>208</v>
      </c>
    </row>
    <row r="185" s="2" customFormat="1" ht="24.15" customHeight="1">
      <c r="A185" s="41"/>
      <c r="B185" s="42"/>
      <c r="C185" s="216" t="s">
        <v>612</v>
      </c>
      <c r="D185" s="216" t="s">
        <v>211</v>
      </c>
      <c r="E185" s="217" t="s">
        <v>2491</v>
      </c>
      <c r="F185" s="218" t="s">
        <v>2492</v>
      </c>
      <c r="G185" s="219" t="s">
        <v>490</v>
      </c>
      <c r="H185" s="220">
        <v>10</v>
      </c>
      <c r="I185" s="221"/>
      <c r="J185" s="222">
        <f>ROUND(I185*H185,2)</f>
        <v>0</v>
      </c>
      <c r="K185" s="218" t="s">
        <v>215</v>
      </c>
      <c r="L185" s="47"/>
      <c r="M185" s="223" t="s">
        <v>35</v>
      </c>
      <c r="N185" s="224" t="s">
        <v>51</v>
      </c>
      <c r="O185" s="87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7" t="s">
        <v>408</v>
      </c>
      <c r="AT185" s="227" t="s">
        <v>211</v>
      </c>
      <c r="AU185" s="227" t="s">
        <v>90</v>
      </c>
      <c r="AY185" s="19" t="s">
        <v>208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88</v>
      </c>
      <c r="BK185" s="228">
        <f>ROUND(I185*H185,2)</f>
        <v>0</v>
      </c>
      <c r="BL185" s="19" t="s">
        <v>408</v>
      </c>
      <c r="BM185" s="227" t="s">
        <v>2883</v>
      </c>
    </row>
    <row r="186" s="2" customFormat="1">
      <c r="A186" s="41"/>
      <c r="B186" s="42"/>
      <c r="C186" s="43"/>
      <c r="D186" s="229" t="s">
        <v>218</v>
      </c>
      <c r="E186" s="43"/>
      <c r="F186" s="230" t="s">
        <v>2494</v>
      </c>
      <c r="G186" s="43"/>
      <c r="H186" s="43"/>
      <c r="I186" s="231"/>
      <c r="J186" s="43"/>
      <c r="K186" s="43"/>
      <c r="L186" s="47"/>
      <c r="M186" s="232"/>
      <c r="N186" s="233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9" t="s">
        <v>218</v>
      </c>
      <c r="AU186" s="19" t="s">
        <v>90</v>
      </c>
    </row>
    <row r="187" s="2" customFormat="1" ht="16.5" customHeight="1">
      <c r="A187" s="41"/>
      <c r="B187" s="42"/>
      <c r="C187" s="278" t="s">
        <v>649</v>
      </c>
      <c r="D187" s="278" t="s">
        <v>391</v>
      </c>
      <c r="E187" s="279" t="s">
        <v>2495</v>
      </c>
      <c r="F187" s="280" t="s">
        <v>2496</v>
      </c>
      <c r="G187" s="281" t="s">
        <v>490</v>
      </c>
      <c r="H187" s="282">
        <v>10</v>
      </c>
      <c r="I187" s="283"/>
      <c r="J187" s="284">
        <f>ROUND(I187*H187,2)</f>
        <v>0</v>
      </c>
      <c r="K187" s="280" t="s">
        <v>215</v>
      </c>
      <c r="L187" s="285"/>
      <c r="M187" s="286" t="s">
        <v>35</v>
      </c>
      <c r="N187" s="287" t="s">
        <v>51</v>
      </c>
      <c r="O187" s="87"/>
      <c r="P187" s="225">
        <f>O187*H187</f>
        <v>0</v>
      </c>
      <c r="Q187" s="225">
        <v>0.00010000000000000001</v>
      </c>
      <c r="R187" s="225">
        <f>Q187*H187</f>
        <v>0.001</v>
      </c>
      <c r="S187" s="225">
        <v>0</v>
      </c>
      <c r="T187" s="226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27" t="s">
        <v>527</v>
      </c>
      <c r="AT187" s="227" t="s">
        <v>391</v>
      </c>
      <c r="AU187" s="227" t="s">
        <v>90</v>
      </c>
      <c r="AY187" s="19" t="s">
        <v>208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9" t="s">
        <v>88</v>
      </c>
      <c r="BK187" s="228">
        <f>ROUND(I187*H187,2)</f>
        <v>0</v>
      </c>
      <c r="BL187" s="19" t="s">
        <v>408</v>
      </c>
      <c r="BM187" s="227" t="s">
        <v>2884</v>
      </c>
    </row>
    <row r="188" s="2" customFormat="1">
      <c r="A188" s="41"/>
      <c r="B188" s="42"/>
      <c r="C188" s="43"/>
      <c r="D188" s="236" t="s">
        <v>395</v>
      </c>
      <c r="E188" s="43"/>
      <c r="F188" s="288" t="s">
        <v>2498</v>
      </c>
      <c r="G188" s="43"/>
      <c r="H188" s="43"/>
      <c r="I188" s="231"/>
      <c r="J188" s="43"/>
      <c r="K188" s="43"/>
      <c r="L188" s="47"/>
      <c r="M188" s="232"/>
      <c r="N188" s="233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9" t="s">
        <v>395</v>
      </c>
      <c r="AU188" s="19" t="s">
        <v>90</v>
      </c>
    </row>
    <row r="189" s="2" customFormat="1" ht="24.15" customHeight="1">
      <c r="A189" s="41"/>
      <c r="B189" s="42"/>
      <c r="C189" s="216" t="s">
        <v>654</v>
      </c>
      <c r="D189" s="216" t="s">
        <v>211</v>
      </c>
      <c r="E189" s="217" t="s">
        <v>2499</v>
      </c>
      <c r="F189" s="218" t="s">
        <v>2500</v>
      </c>
      <c r="G189" s="219" t="s">
        <v>490</v>
      </c>
      <c r="H189" s="220">
        <v>70</v>
      </c>
      <c r="I189" s="221"/>
      <c r="J189" s="222">
        <f>ROUND(I189*H189,2)</f>
        <v>0</v>
      </c>
      <c r="K189" s="218" t="s">
        <v>215</v>
      </c>
      <c r="L189" s="47"/>
      <c r="M189" s="223" t="s">
        <v>35</v>
      </c>
      <c r="N189" s="224" t="s">
        <v>51</v>
      </c>
      <c r="O189" s="87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7" t="s">
        <v>408</v>
      </c>
      <c r="AT189" s="227" t="s">
        <v>211</v>
      </c>
      <c r="AU189" s="227" t="s">
        <v>90</v>
      </c>
      <c r="AY189" s="19" t="s">
        <v>208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88</v>
      </c>
      <c r="BK189" s="228">
        <f>ROUND(I189*H189,2)</f>
        <v>0</v>
      </c>
      <c r="BL189" s="19" t="s">
        <v>408</v>
      </c>
      <c r="BM189" s="227" t="s">
        <v>2885</v>
      </c>
    </row>
    <row r="190" s="2" customFormat="1">
      <c r="A190" s="41"/>
      <c r="B190" s="42"/>
      <c r="C190" s="43"/>
      <c r="D190" s="229" t="s">
        <v>218</v>
      </c>
      <c r="E190" s="43"/>
      <c r="F190" s="230" t="s">
        <v>2502</v>
      </c>
      <c r="G190" s="43"/>
      <c r="H190" s="43"/>
      <c r="I190" s="231"/>
      <c r="J190" s="43"/>
      <c r="K190" s="43"/>
      <c r="L190" s="47"/>
      <c r="M190" s="232"/>
      <c r="N190" s="233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9" t="s">
        <v>218</v>
      </c>
      <c r="AU190" s="19" t="s">
        <v>90</v>
      </c>
    </row>
    <row r="191" s="14" customFormat="1">
      <c r="A191" s="14"/>
      <c r="B191" s="245"/>
      <c r="C191" s="246"/>
      <c r="D191" s="236" t="s">
        <v>226</v>
      </c>
      <c r="E191" s="247" t="s">
        <v>35</v>
      </c>
      <c r="F191" s="248" t="s">
        <v>2886</v>
      </c>
      <c r="G191" s="246"/>
      <c r="H191" s="249">
        <v>70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226</v>
      </c>
      <c r="AU191" s="255" t="s">
        <v>90</v>
      </c>
      <c r="AV191" s="14" t="s">
        <v>90</v>
      </c>
      <c r="AW191" s="14" t="s">
        <v>41</v>
      </c>
      <c r="AX191" s="14" t="s">
        <v>88</v>
      </c>
      <c r="AY191" s="255" t="s">
        <v>208</v>
      </c>
    </row>
    <row r="192" s="2" customFormat="1" ht="16.5" customHeight="1">
      <c r="A192" s="41"/>
      <c r="B192" s="42"/>
      <c r="C192" s="278" t="s">
        <v>659</v>
      </c>
      <c r="D192" s="278" t="s">
        <v>391</v>
      </c>
      <c r="E192" s="279" t="s">
        <v>2504</v>
      </c>
      <c r="F192" s="280" t="s">
        <v>2505</v>
      </c>
      <c r="G192" s="281" t="s">
        <v>490</v>
      </c>
      <c r="H192" s="282">
        <v>70</v>
      </c>
      <c r="I192" s="283"/>
      <c r="J192" s="284">
        <f>ROUND(I192*H192,2)</f>
        <v>0</v>
      </c>
      <c r="K192" s="280" t="s">
        <v>215</v>
      </c>
      <c r="L192" s="285"/>
      <c r="M192" s="286" t="s">
        <v>35</v>
      </c>
      <c r="N192" s="287" t="s">
        <v>51</v>
      </c>
      <c r="O192" s="87"/>
      <c r="P192" s="225">
        <f>O192*H192</f>
        <v>0</v>
      </c>
      <c r="Q192" s="225">
        <v>0.00012</v>
      </c>
      <c r="R192" s="225">
        <f>Q192*H192</f>
        <v>0.0083999999999999995</v>
      </c>
      <c r="S192" s="225">
        <v>0</v>
      </c>
      <c r="T192" s="226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7" t="s">
        <v>527</v>
      </c>
      <c r="AT192" s="227" t="s">
        <v>391</v>
      </c>
      <c r="AU192" s="227" t="s">
        <v>90</v>
      </c>
      <c r="AY192" s="19" t="s">
        <v>208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9" t="s">
        <v>88</v>
      </c>
      <c r="BK192" s="228">
        <f>ROUND(I192*H192,2)</f>
        <v>0</v>
      </c>
      <c r="BL192" s="19" t="s">
        <v>408</v>
      </c>
      <c r="BM192" s="227" t="s">
        <v>2887</v>
      </c>
    </row>
    <row r="193" s="2" customFormat="1">
      <c r="A193" s="41"/>
      <c r="B193" s="42"/>
      <c r="C193" s="43"/>
      <c r="D193" s="236" t="s">
        <v>395</v>
      </c>
      <c r="E193" s="43"/>
      <c r="F193" s="288" t="s">
        <v>2507</v>
      </c>
      <c r="G193" s="43"/>
      <c r="H193" s="43"/>
      <c r="I193" s="231"/>
      <c r="J193" s="43"/>
      <c r="K193" s="43"/>
      <c r="L193" s="47"/>
      <c r="M193" s="232"/>
      <c r="N193" s="233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9" t="s">
        <v>395</v>
      </c>
      <c r="AU193" s="19" t="s">
        <v>90</v>
      </c>
    </row>
    <row r="194" s="14" customFormat="1">
      <c r="A194" s="14"/>
      <c r="B194" s="245"/>
      <c r="C194" s="246"/>
      <c r="D194" s="236" t="s">
        <v>226</v>
      </c>
      <c r="E194" s="247" t="s">
        <v>35</v>
      </c>
      <c r="F194" s="248" t="s">
        <v>2888</v>
      </c>
      <c r="G194" s="246"/>
      <c r="H194" s="249">
        <v>70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226</v>
      </c>
      <c r="AU194" s="255" t="s">
        <v>90</v>
      </c>
      <c r="AV194" s="14" t="s">
        <v>90</v>
      </c>
      <c r="AW194" s="14" t="s">
        <v>41</v>
      </c>
      <c r="AX194" s="14" t="s">
        <v>88</v>
      </c>
      <c r="AY194" s="255" t="s">
        <v>208</v>
      </c>
    </row>
    <row r="195" s="2" customFormat="1" ht="24.15" customHeight="1">
      <c r="A195" s="41"/>
      <c r="B195" s="42"/>
      <c r="C195" s="216" t="s">
        <v>664</v>
      </c>
      <c r="D195" s="216" t="s">
        <v>211</v>
      </c>
      <c r="E195" s="217" t="s">
        <v>2509</v>
      </c>
      <c r="F195" s="218" t="s">
        <v>2510</v>
      </c>
      <c r="G195" s="219" t="s">
        <v>490</v>
      </c>
      <c r="H195" s="220">
        <v>20</v>
      </c>
      <c r="I195" s="221"/>
      <c r="J195" s="222">
        <f>ROUND(I195*H195,2)</f>
        <v>0</v>
      </c>
      <c r="K195" s="218" t="s">
        <v>215</v>
      </c>
      <c r="L195" s="47"/>
      <c r="M195" s="223" t="s">
        <v>35</v>
      </c>
      <c r="N195" s="224" t="s">
        <v>51</v>
      </c>
      <c r="O195" s="87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7" t="s">
        <v>408</v>
      </c>
      <c r="AT195" s="227" t="s">
        <v>211</v>
      </c>
      <c r="AU195" s="227" t="s">
        <v>90</v>
      </c>
      <c r="AY195" s="19" t="s">
        <v>208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9" t="s">
        <v>88</v>
      </c>
      <c r="BK195" s="228">
        <f>ROUND(I195*H195,2)</f>
        <v>0</v>
      </c>
      <c r="BL195" s="19" t="s">
        <v>408</v>
      </c>
      <c r="BM195" s="227" t="s">
        <v>2889</v>
      </c>
    </row>
    <row r="196" s="2" customFormat="1">
      <c r="A196" s="41"/>
      <c r="B196" s="42"/>
      <c r="C196" s="43"/>
      <c r="D196" s="229" t="s">
        <v>218</v>
      </c>
      <c r="E196" s="43"/>
      <c r="F196" s="230" t="s">
        <v>2512</v>
      </c>
      <c r="G196" s="43"/>
      <c r="H196" s="43"/>
      <c r="I196" s="231"/>
      <c r="J196" s="43"/>
      <c r="K196" s="43"/>
      <c r="L196" s="47"/>
      <c r="M196" s="232"/>
      <c r="N196" s="233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218</v>
      </c>
      <c r="AU196" s="19" t="s">
        <v>90</v>
      </c>
    </row>
    <row r="197" s="14" customFormat="1">
      <c r="A197" s="14"/>
      <c r="B197" s="245"/>
      <c r="C197" s="246"/>
      <c r="D197" s="236" t="s">
        <v>226</v>
      </c>
      <c r="E197" s="247" t="s">
        <v>35</v>
      </c>
      <c r="F197" s="248" t="s">
        <v>2890</v>
      </c>
      <c r="G197" s="246"/>
      <c r="H197" s="249">
        <v>20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226</v>
      </c>
      <c r="AU197" s="255" t="s">
        <v>90</v>
      </c>
      <c r="AV197" s="14" t="s">
        <v>90</v>
      </c>
      <c r="AW197" s="14" t="s">
        <v>41</v>
      </c>
      <c r="AX197" s="14" t="s">
        <v>88</v>
      </c>
      <c r="AY197" s="255" t="s">
        <v>208</v>
      </c>
    </row>
    <row r="198" s="2" customFormat="1" ht="16.5" customHeight="1">
      <c r="A198" s="41"/>
      <c r="B198" s="42"/>
      <c r="C198" s="278" t="s">
        <v>669</v>
      </c>
      <c r="D198" s="278" t="s">
        <v>391</v>
      </c>
      <c r="E198" s="279" t="s">
        <v>2514</v>
      </c>
      <c r="F198" s="280" t="s">
        <v>2515</v>
      </c>
      <c r="G198" s="281" t="s">
        <v>490</v>
      </c>
      <c r="H198" s="282">
        <v>20</v>
      </c>
      <c r="I198" s="283"/>
      <c r="J198" s="284">
        <f>ROUND(I198*H198,2)</f>
        <v>0</v>
      </c>
      <c r="K198" s="280" t="s">
        <v>215</v>
      </c>
      <c r="L198" s="285"/>
      <c r="M198" s="286" t="s">
        <v>35</v>
      </c>
      <c r="N198" s="287" t="s">
        <v>51</v>
      </c>
      <c r="O198" s="87"/>
      <c r="P198" s="225">
        <f>O198*H198</f>
        <v>0</v>
      </c>
      <c r="Q198" s="225">
        <v>0.00016000000000000001</v>
      </c>
      <c r="R198" s="225">
        <f>Q198*H198</f>
        <v>0.0032000000000000002</v>
      </c>
      <c r="S198" s="225">
        <v>0</v>
      </c>
      <c r="T198" s="226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7" t="s">
        <v>527</v>
      </c>
      <c r="AT198" s="227" t="s">
        <v>391</v>
      </c>
      <c r="AU198" s="227" t="s">
        <v>90</v>
      </c>
      <c r="AY198" s="19" t="s">
        <v>208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9" t="s">
        <v>88</v>
      </c>
      <c r="BK198" s="228">
        <f>ROUND(I198*H198,2)</f>
        <v>0</v>
      </c>
      <c r="BL198" s="19" t="s">
        <v>408</v>
      </c>
      <c r="BM198" s="227" t="s">
        <v>2891</v>
      </c>
    </row>
    <row r="199" s="2" customFormat="1">
      <c r="A199" s="41"/>
      <c r="B199" s="42"/>
      <c r="C199" s="43"/>
      <c r="D199" s="236" t="s">
        <v>395</v>
      </c>
      <c r="E199" s="43"/>
      <c r="F199" s="288" t="s">
        <v>2517</v>
      </c>
      <c r="G199" s="43"/>
      <c r="H199" s="43"/>
      <c r="I199" s="231"/>
      <c r="J199" s="43"/>
      <c r="K199" s="43"/>
      <c r="L199" s="47"/>
      <c r="M199" s="232"/>
      <c r="N199" s="233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9" t="s">
        <v>395</v>
      </c>
      <c r="AU199" s="19" t="s">
        <v>90</v>
      </c>
    </row>
    <row r="200" s="14" customFormat="1">
      <c r="A200" s="14"/>
      <c r="B200" s="245"/>
      <c r="C200" s="246"/>
      <c r="D200" s="236" t="s">
        <v>226</v>
      </c>
      <c r="E200" s="247" t="s">
        <v>35</v>
      </c>
      <c r="F200" s="248" t="s">
        <v>2892</v>
      </c>
      <c r="G200" s="246"/>
      <c r="H200" s="249">
        <v>20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226</v>
      </c>
      <c r="AU200" s="255" t="s">
        <v>90</v>
      </c>
      <c r="AV200" s="14" t="s">
        <v>90</v>
      </c>
      <c r="AW200" s="14" t="s">
        <v>41</v>
      </c>
      <c r="AX200" s="14" t="s">
        <v>88</v>
      </c>
      <c r="AY200" s="255" t="s">
        <v>208</v>
      </c>
    </row>
    <row r="201" s="2" customFormat="1" ht="24.15" customHeight="1">
      <c r="A201" s="41"/>
      <c r="B201" s="42"/>
      <c r="C201" s="216" t="s">
        <v>676</v>
      </c>
      <c r="D201" s="216" t="s">
        <v>211</v>
      </c>
      <c r="E201" s="217" t="s">
        <v>2519</v>
      </c>
      <c r="F201" s="218" t="s">
        <v>2520</v>
      </c>
      <c r="G201" s="219" t="s">
        <v>490</v>
      </c>
      <c r="H201" s="220">
        <v>90</v>
      </c>
      <c r="I201" s="221"/>
      <c r="J201" s="222">
        <f>ROUND(I201*H201,2)</f>
        <v>0</v>
      </c>
      <c r="K201" s="218" t="s">
        <v>215</v>
      </c>
      <c r="L201" s="47"/>
      <c r="M201" s="223" t="s">
        <v>35</v>
      </c>
      <c r="N201" s="224" t="s">
        <v>51</v>
      </c>
      <c r="O201" s="87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7" t="s">
        <v>408</v>
      </c>
      <c r="AT201" s="227" t="s">
        <v>211</v>
      </c>
      <c r="AU201" s="227" t="s">
        <v>90</v>
      </c>
      <c r="AY201" s="19" t="s">
        <v>208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88</v>
      </c>
      <c r="BK201" s="228">
        <f>ROUND(I201*H201,2)</f>
        <v>0</v>
      </c>
      <c r="BL201" s="19" t="s">
        <v>408</v>
      </c>
      <c r="BM201" s="227" t="s">
        <v>2893</v>
      </c>
    </row>
    <row r="202" s="2" customFormat="1">
      <c r="A202" s="41"/>
      <c r="B202" s="42"/>
      <c r="C202" s="43"/>
      <c r="D202" s="229" t="s">
        <v>218</v>
      </c>
      <c r="E202" s="43"/>
      <c r="F202" s="230" t="s">
        <v>2522</v>
      </c>
      <c r="G202" s="43"/>
      <c r="H202" s="43"/>
      <c r="I202" s="231"/>
      <c r="J202" s="43"/>
      <c r="K202" s="43"/>
      <c r="L202" s="47"/>
      <c r="M202" s="232"/>
      <c r="N202" s="233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9" t="s">
        <v>218</v>
      </c>
      <c r="AU202" s="19" t="s">
        <v>90</v>
      </c>
    </row>
    <row r="203" s="14" customFormat="1">
      <c r="A203" s="14"/>
      <c r="B203" s="245"/>
      <c r="C203" s="246"/>
      <c r="D203" s="236" t="s">
        <v>226</v>
      </c>
      <c r="E203" s="247" t="s">
        <v>35</v>
      </c>
      <c r="F203" s="248" t="s">
        <v>2894</v>
      </c>
      <c r="G203" s="246"/>
      <c r="H203" s="249">
        <v>90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226</v>
      </c>
      <c r="AU203" s="255" t="s">
        <v>90</v>
      </c>
      <c r="AV203" s="14" t="s">
        <v>90</v>
      </c>
      <c r="AW203" s="14" t="s">
        <v>41</v>
      </c>
      <c r="AX203" s="14" t="s">
        <v>88</v>
      </c>
      <c r="AY203" s="255" t="s">
        <v>208</v>
      </c>
    </row>
    <row r="204" s="2" customFormat="1" ht="16.5" customHeight="1">
      <c r="A204" s="41"/>
      <c r="B204" s="42"/>
      <c r="C204" s="278" t="s">
        <v>684</v>
      </c>
      <c r="D204" s="278" t="s">
        <v>391</v>
      </c>
      <c r="E204" s="279" t="s">
        <v>2504</v>
      </c>
      <c r="F204" s="280" t="s">
        <v>2505</v>
      </c>
      <c r="G204" s="281" t="s">
        <v>490</v>
      </c>
      <c r="H204" s="282">
        <v>90</v>
      </c>
      <c r="I204" s="283"/>
      <c r="J204" s="284">
        <f>ROUND(I204*H204,2)</f>
        <v>0</v>
      </c>
      <c r="K204" s="280" t="s">
        <v>215</v>
      </c>
      <c r="L204" s="285"/>
      <c r="M204" s="286" t="s">
        <v>35</v>
      </c>
      <c r="N204" s="287" t="s">
        <v>51</v>
      </c>
      <c r="O204" s="87"/>
      <c r="P204" s="225">
        <f>O204*H204</f>
        <v>0</v>
      </c>
      <c r="Q204" s="225">
        <v>0.00012</v>
      </c>
      <c r="R204" s="225">
        <f>Q204*H204</f>
        <v>0.010800000000000001</v>
      </c>
      <c r="S204" s="225">
        <v>0</v>
      </c>
      <c r="T204" s="226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7" t="s">
        <v>527</v>
      </c>
      <c r="AT204" s="227" t="s">
        <v>391</v>
      </c>
      <c r="AU204" s="227" t="s">
        <v>90</v>
      </c>
      <c r="AY204" s="19" t="s">
        <v>208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9" t="s">
        <v>88</v>
      </c>
      <c r="BK204" s="228">
        <f>ROUND(I204*H204,2)</f>
        <v>0</v>
      </c>
      <c r="BL204" s="19" t="s">
        <v>408</v>
      </c>
      <c r="BM204" s="227" t="s">
        <v>2895</v>
      </c>
    </row>
    <row r="205" s="2" customFormat="1">
      <c r="A205" s="41"/>
      <c r="B205" s="42"/>
      <c r="C205" s="43"/>
      <c r="D205" s="236" t="s">
        <v>395</v>
      </c>
      <c r="E205" s="43"/>
      <c r="F205" s="288" t="s">
        <v>2507</v>
      </c>
      <c r="G205" s="43"/>
      <c r="H205" s="43"/>
      <c r="I205" s="231"/>
      <c r="J205" s="43"/>
      <c r="K205" s="43"/>
      <c r="L205" s="47"/>
      <c r="M205" s="232"/>
      <c r="N205" s="233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9" t="s">
        <v>395</v>
      </c>
      <c r="AU205" s="19" t="s">
        <v>90</v>
      </c>
    </row>
    <row r="206" s="14" customFormat="1">
      <c r="A206" s="14"/>
      <c r="B206" s="245"/>
      <c r="C206" s="246"/>
      <c r="D206" s="236" t="s">
        <v>226</v>
      </c>
      <c r="E206" s="247" t="s">
        <v>35</v>
      </c>
      <c r="F206" s="248" t="s">
        <v>2896</v>
      </c>
      <c r="G206" s="246"/>
      <c r="H206" s="249">
        <v>90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226</v>
      </c>
      <c r="AU206" s="255" t="s">
        <v>90</v>
      </c>
      <c r="AV206" s="14" t="s">
        <v>90</v>
      </c>
      <c r="AW206" s="14" t="s">
        <v>41</v>
      </c>
      <c r="AX206" s="14" t="s">
        <v>88</v>
      </c>
      <c r="AY206" s="255" t="s">
        <v>208</v>
      </c>
    </row>
    <row r="207" s="2" customFormat="1" ht="24.15" customHeight="1">
      <c r="A207" s="41"/>
      <c r="B207" s="42"/>
      <c r="C207" s="216" t="s">
        <v>691</v>
      </c>
      <c r="D207" s="216" t="s">
        <v>211</v>
      </c>
      <c r="E207" s="217" t="s">
        <v>2526</v>
      </c>
      <c r="F207" s="218" t="s">
        <v>2527</v>
      </c>
      <c r="G207" s="219" t="s">
        <v>490</v>
      </c>
      <c r="H207" s="220">
        <v>60</v>
      </c>
      <c r="I207" s="221"/>
      <c r="J207" s="222">
        <f>ROUND(I207*H207,2)</f>
        <v>0</v>
      </c>
      <c r="K207" s="218" t="s">
        <v>215</v>
      </c>
      <c r="L207" s="47"/>
      <c r="M207" s="223" t="s">
        <v>35</v>
      </c>
      <c r="N207" s="224" t="s">
        <v>51</v>
      </c>
      <c r="O207" s="87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7" t="s">
        <v>408</v>
      </c>
      <c r="AT207" s="227" t="s">
        <v>211</v>
      </c>
      <c r="AU207" s="227" t="s">
        <v>90</v>
      </c>
      <c r="AY207" s="19" t="s">
        <v>208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9" t="s">
        <v>88</v>
      </c>
      <c r="BK207" s="228">
        <f>ROUND(I207*H207,2)</f>
        <v>0</v>
      </c>
      <c r="BL207" s="19" t="s">
        <v>408</v>
      </c>
      <c r="BM207" s="227" t="s">
        <v>2897</v>
      </c>
    </row>
    <row r="208" s="2" customFormat="1">
      <c r="A208" s="41"/>
      <c r="B208" s="42"/>
      <c r="C208" s="43"/>
      <c r="D208" s="229" t="s">
        <v>218</v>
      </c>
      <c r="E208" s="43"/>
      <c r="F208" s="230" t="s">
        <v>2529</v>
      </c>
      <c r="G208" s="43"/>
      <c r="H208" s="43"/>
      <c r="I208" s="231"/>
      <c r="J208" s="43"/>
      <c r="K208" s="43"/>
      <c r="L208" s="47"/>
      <c r="M208" s="232"/>
      <c r="N208" s="233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9" t="s">
        <v>218</v>
      </c>
      <c r="AU208" s="19" t="s">
        <v>90</v>
      </c>
    </row>
    <row r="209" s="14" customFormat="1">
      <c r="A209" s="14"/>
      <c r="B209" s="245"/>
      <c r="C209" s="246"/>
      <c r="D209" s="236" t="s">
        <v>226</v>
      </c>
      <c r="E209" s="247" t="s">
        <v>35</v>
      </c>
      <c r="F209" s="248" t="s">
        <v>2898</v>
      </c>
      <c r="G209" s="246"/>
      <c r="H209" s="249">
        <v>60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226</v>
      </c>
      <c r="AU209" s="255" t="s">
        <v>90</v>
      </c>
      <c r="AV209" s="14" t="s">
        <v>90</v>
      </c>
      <c r="AW209" s="14" t="s">
        <v>41</v>
      </c>
      <c r="AX209" s="14" t="s">
        <v>88</v>
      </c>
      <c r="AY209" s="255" t="s">
        <v>208</v>
      </c>
    </row>
    <row r="210" s="2" customFormat="1" ht="16.5" customHeight="1">
      <c r="A210" s="41"/>
      <c r="B210" s="42"/>
      <c r="C210" s="278" t="s">
        <v>698</v>
      </c>
      <c r="D210" s="278" t="s">
        <v>391</v>
      </c>
      <c r="E210" s="279" t="s">
        <v>2514</v>
      </c>
      <c r="F210" s="280" t="s">
        <v>2515</v>
      </c>
      <c r="G210" s="281" t="s">
        <v>490</v>
      </c>
      <c r="H210" s="282">
        <v>60</v>
      </c>
      <c r="I210" s="283"/>
      <c r="J210" s="284">
        <f>ROUND(I210*H210,2)</f>
        <v>0</v>
      </c>
      <c r="K210" s="280" t="s">
        <v>215</v>
      </c>
      <c r="L210" s="285"/>
      <c r="M210" s="286" t="s">
        <v>35</v>
      </c>
      <c r="N210" s="287" t="s">
        <v>51</v>
      </c>
      <c r="O210" s="87"/>
      <c r="P210" s="225">
        <f>O210*H210</f>
        <v>0</v>
      </c>
      <c r="Q210" s="225">
        <v>0.00016000000000000001</v>
      </c>
      <c r="R210" s="225">
        <f>Q210*H210</f>
        <v>0.0096000000000000009</v>
      </c>
      <c r="S210" s="225">
        <v>0</v>
      </c>
      <c r="T210" s="226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7" t="s">
        <v>527</v>
      </c>
      <c r="AT210" s="227" t="s">
        <v>391</v>
      </c>
      <c r="AU210" s="227" t="s">
        <v>90</v>
      </c>
      <c r="AY210" s="19" t="s">
        <v>208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88</v>
      </c>
      <c r="BK210" s="228">
        <f>ROUND(I210*H210,2)</f>
        <v>0</v>
      </c>
      <c r="BL210" s="19" t="s">
        <v>408</v>
      </c>
      <c r="BM210" s="227" t="s">
        <v>2899</v>
      </c>
    </row>
    <row r="211" s="2" customFormat="1">
      <c r="A211" s="41"/>
      <c r="B211" s="42"/>
      <c r="C211" s="43"/>
      <c r="D211" s="236" t="s">
        <v>395</v>
      </c>
      <c r="E211" s="43"/>
      <c r="F211" s="288" t="s">
        <v>2517</v>
      </c>
      <c r="G211" s="43"/>
      <c r="H211" s="43"/>
      <c r="I211" s="231"/>
      <c r="J211" s="43"/>
      <c r="K211" s="43"/>
      <c r="L211" s="47"/>
      <c r="M211" s="232"/>
      <c r="N211" s="233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9" t="s">
        <v>395</v>
      </c>
      <c r="AU211" s="19" t="s">
        <v>90</v>
      </c>
    </row>
    <row r="212" s="14" customFormat="1">
      <c r="A212" s="14"/>
      <c r="B212" s="245"/>
      <c r="C212" s="246"/>
      <c r="D212" s="236" t="s">
        <v>226</v>
      </c>
      <c r="E212" s="247" t="s">
        <v>35</v>
      </c>
      <c r="F212" s="248" t="s">
        <v>2900</v>
      </c>
      <c r="G212" s="246"/>
      <c r="H212" s="249">
        <v>60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226</v>
      </c>
      <c r="AU212" s="255" t="s">
        <v>90</v>
      </c>
      <c r="AV212" s="14" t="s">
        <v>90</v>
      </c>
      <c r="AW212" s="14" t="s">
        <v>41</v>
      </c>
      <c r="AX212" s="14" t="s">
        <v>88</v>
      </c>
      <c r="AY212" s="255" t="s">
        <v>208</v>
      </c>
    </row>
    <row r="213" s="2" customFormat="1" ht="24.15" customHeight="1">
      <c r="A213" s="41"/>
      <c r="B213" s="42"/>
      <c r="C213" s="216" t="s">
        <v>703</v>
      </c>
      <c r="D213" s="216" t="s">
        <v>211</v>
      </c>
      <c r="E213" s="217" t="s">
        <v>2533</v>
      </c>
      <c r="F213" s="218" t="s">
        <v>2534</v>
      </c>
      <c r="G213" s="219" t="s">
        <v>381</v>
      </c>
      <c r="H213" s="220">
        <v>66</v>
      </c>
      <c r="I213" s="221"/>
      <c r="J213" s="222">
        <f>ROUND(I213*H213,2)</f>
        <v>0</v>
      </c>
      <c r="K213" s="218" t="s">
        <v>215</v>
      </c>
      <c r="L213" s="47"/>
      <c r="M213" s="223" t="s">
        <v>35</v>
      </c>
      <c r="N213" s="224" t="s">
        <v>51</v>
      </c>
      <c r="O213" s="87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7" t="s">
        <v>408</v>
      </c>
      <c r="AT213" s="227" t="s">
        <v>211</v>
      </c>
      <c r="AU213" s="227" t="s">
        <v>90</v>
      </c>
      <c r="AY213" s="19" t="s">
        <v>208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9" t="s">
        <v>88</v>
      </c>
      <c r="BK213" s="228">
        <f>ROUND(I213*H213,2)</f>
        <v>0</v>
      </c>
      <c r="BL213" s="19" t="s">
        <v>408</v>
      </c>
      <c r="BM213" s="227" t="s">
        <v>2901</v>
      </c>
    </row>
    <row r="214" s="2" customFormat="1">
      <c r="A214" s="41"/>
      <c r="B214" s="42"/>
      <c r="C214" s="43"/>
      <c r="D214" s="229" t="s">
        <v>218</v>
      </c>
      <c r="E214" s="43"/>
      <c r="F214" s="230" t="s">
        <v>2536</v>
      </c>
      <c r="G214" s="43"/>
      <c r="H214" s="43"/>
      <c r="I214" s="231"/>
      <c r="J214" s="43"/>
      <c r="K214" s="43"/>
      <c r="L214" s="47"/>
      <c r="M214" s="232"/>
      <c r="N214" s="233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218</v>
      </c>
      <c r="AU214" s="19" t="s">
        <v>90</v>
      </c>
    </row>
    <row r="215" s="2" customFormat="1" ht="24.15" customHeight="1">
      <c r="A215" s="41"/>
      <c r="B215" s="42"/>
      <c r="C215" s="216" t="s">
        <v>708</v>
      </c>
      <c r="D215" s="216" t="s">
        <v>211</v>
      </c>
      <c r="E215" s="217" t="s">
        <v>2537</v>
      </c>
      <c r="F215" s="218" t="s">
        <v>2538</v>
      </c>
      <c r="G215" s="219" t="s">
        <v>381</v>
      </c>
      <c r="H215" s="220">
        <v>20</v>
      </c>
      <c r="I215" s="221"/>
      <c r="J215" s="222">
        <f>ROUND(I215*H215,2)</f>
        <v>0</v>
      </c>
      <c r="K215" s="218" t="s">
        <v>215</v>
      </c>
      <c r="L215" s="47"/>
      <c r="M215" s="223" t="s">
        <v>35</v>
      </c>
      <c r="N215" s="224" t="s">
        <v>51</v>
      </c>
      <c r="O215" s="87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7" t="s">
        <v>408</v>
      </c>
      <c r="AT215" s="227" t="s">
        <v>211</v>
      </c>
      <c r="AU215" s="227" t="s">
        <v>90</v>
      </c>
      <c r="AY215" s="19" t="s">
        <v>208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88</v>
      </c>
      <c r="BK215" s="228">
        <f>ROUND(I215*H215,2)</f>
        <v>0</v>
      </c>
      <c r="BL215" s="19" t="s">
        <v>408</v>
      </c>
      <c r="BM215" s="227" t="s">
        <v>2902</v>
      </c>
    </row>
    <row r="216" s="2" customFormat="1">
      <c r="A216" s="41"/>
      <c r="B216" s="42"/>
      <c r="C216" s="43"/>
      <c r="D216" s="229" t="s">
        <v>218</v>
      </c>
      <c r="E216" s="43"/>
      <c r="F216" s="230" t="s">
        <v>2540</v>
      </c>
      <c r="G216" s="43"/>
      <c r="H216" s="43"/>
      <c r="I216" s="231"/>
      <c r="J216" s="43"/>
      <c r="K216" s="43"/>
      <c r="L216" s="47"/>
      <c r="M216" s="232"/>
      <c r="N216" s="233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19" t="s">
        <v>218</v>
      </c>
      <c r="AU216" s="19" t="s">
        <v>90</v>
      </c>
    </row>
    <row r="217" s="2" customFormat="1" ht="24.15" customHeight="1">
      <c r="A217" s="41"/>
      <c r="B217" s="42"/>
      <c r="C217" s="216" t="s">
        <v>713</v>
      </c>
      <c r="D217" s="216" t="s">
        <v>211</v>
      </c>
      <c r="E217" s="217" t="s">
        <v>2541</v>
      </c>
      <c r="F217" s="218" t="s">
        <v>2542</v>
      </c>
      <c r="G217" s="219" t="s">
        <v>381</v>
      </c>
      <c r="H217" s="220">
        <v>10</v>
      </c>
      <c r="I217" s="221"/>
      <c r="J217" s="222">
        <f>ROUND(I217*H217,2)</f>
        <v>0</v>
      </c>
      <c r="K217" s="218" t="s">
        <v>215</v>
      </c>
      <c r="L217" s="47"/>
      <c r="M217" s="223" t="s">
        <v>35</v>
      </c>
      <c r="N217" s="224" t="s">
        <v>51</v>
      </c>
      <c r="O217" s="87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7" t="s">
        <v>408</v>
      </c>
      <c r="AT217" s="227" t="s">
        <v>211</v>
      </c>
      <c r="AU217" s="227" t="s">
        <v>90</v>
      </c>
      <c r="AY217" s="19" t="s">
        <v>208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9" t="s">
        <v>88</v>
      </c>
      <c r="BK217" s="228">
        <f>ROUND(I217*H217,2)</f>
        <v>0</v>
      </c>
      <c r="BL217" s="19" t="s">
        <v>408</v>
      </c>
      <c r="BM217" s="227" t="s">
        <v>2903</v>
      </c>
    </row>
    <row r="218" s="2" customFormat="1">
      <c r="A218" s="41"/>
      <c r="B218" s="42"/>
      <c r="C218" s="43"/>
      <c r="D218" s="229" t="s">
        <v>218</v>
      </c>
      <c r="E218" s="43"/>
      <c r="F218" s="230" t="s">
        <v>2544</v>
      </c>
      <c r="G218" s="43"/>
      <c r="H218" s="43"/>
      <c r="I218" s="231"/>
      <c r="J218" s="43"/>
      <c r="K218" s="43"/>
      <c r="L218" s="47"/>
      <c r="M218" s="232"/>
      <c r="N218" s="233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9" t="s">
        <v>218</v>
      </c>
      <c r="AU218" s="19" t="s">
        <v>90</v>
      </c>
    </row>
    <row r="219" s="2" customFormat="1" ht="16.5" customHeight="1">
      <c r="A219" s="41"/>
      <c r="B219" s="42"/>
      <c r="C219" s="216" t="s">
        <v>720</v>
      </c>
      <c r="D219" s="216" t="s">
        <v>211</v>
      </c>
      <c r="E219" s="217" t="s">
        <v>2545</v>
      </c>
      <c r="F219" s="218" t="s">
        <v>2546</v>
      </c>
      <c r="G219" s="219" t="s">
        <v>2547</v>
      </c>
      <c r="H219" s="220">
        <v>1</v>
      </c>
      <c r="I219" s="221"/>
      <c r="J219" s="222">
        <f>ROUND(I219*H219,2)</f>
        <v>0</v>
      </c>
      <c r="K219" s="218" t="s">
        <v>2392</v>
      </c>
      <c r="L219" s="47"/>
      <c r="M219" s="223" t="s">
        <v>35</v>
      </c>
      <c r="N219" s="224" t="s">
        <v>51</v>
      </c>
      <c r="O219" s="87"/>
      <c r="P219" s="225">
        <f>O219*H219</f>
        <v>0</v>
      </c>
      <c r="Q219" s="225">
        <v>0</v>
      </c>
      <c r="R219" s="225">
        <f>Q219*H219</f>
        <v>0</v>
      </c>
      <c r="S219" s="225">
        <v>0</v>
      </c>
      <c r="T219" s="226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7" t="s">
        <v>408</v>
      </c>
      <c r="AT219" s="227" t="s">
        <v>211</v>
      </c>
      <c r="AU219" s="227" t="s">
        <v>90</v>
      </c>
      <c r="AY219" s="19" t="s">
        <v>208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9" t="s">
        <v>88</v>
      </c>
      <c r="BK219" s="228">
        <f>ROUND(I219*H219,2)</f>
        <v>0</v>
      </c>
      <c r="BL219" s="19" t="s">
        <v>408</v>
      </c>
      <c r="BM219" s="227" t="s">
        <v>2904</v>
      </c>
    </row>
    <row r="220" s="2" customFormat="1" ht="16.5" customHeight="1">
      <c r="A220" s="41"/>
      <c r="B220" s="42"/>
      <c r="C220" s="216" t="s">
        <v>731</v>
      </c>
      <c r="D220" s="216" t="s">
        <v>211</v>
      </c>
      <c r="E220" s="217" t="s">
        <v>2549</v>
      </c>
      <c r="F220" s="218" t="s">
        <v>2550</v>
      </c>
      <c r="G220" s="219" t="s">
        <v>381</v>
      </c>
      <c r="H220" s="220">
        <v>1</v>
      </c>
      <c r="I220" s="221"/>
      <c r="J220" s="222">
        <f>ROUND(I220*H220,2)</f>
        <v>0</v>
      </c>
      <c r="K220" s="218" t="s">
        <v>215</v>
      </c>
      <c r="L220" s="47"/>
      <c r="M220" s="223" t="s">
        <v>35</v>
      </c>
      <c r="N220" s="224" t="s">
        <v>51</v>
      </c>
      <c r="O220" s="87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7" t="s">
        <v>408</v>
      </c>
      <c r="AT220" s="227" t="s">
        <v>211</v>
      </c>
      <c r="AU220" s="227" t="s">
        <v>90</v>
      </c>
      <c r="AY220" s="19" t="s">
        <v>208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9" t="s">
        <v>88</v>
      </c>
      <c r="BK220" s="228">
        <f>ROUND(I220*H220,2)</f>
        <v>0</v>
      </c>
      <c r="BL220" s="19" t="s">
        <v>408</v>
      </c>
      <c r="BM220" s="227" t="s">
        <v>2905</v>
      </c>
    </row>
    <row r="221" s="2" customFormat="1">
      <c r="A221" s="41"/>
      <c r="B221" s="42"/>
      <c r="C221" s="43"/>
      <c r="D221" s="229" t="s">
        <v>218</v>
      </c>
      <c r="E221" s="43"/>
      <c r="F221" s="230" t="s">
        <v>2552</v>
      </c>
      <c r="G221" s="43"/>
      <c r="H221" s="43"/>
      <c r="I221" s="231"/>
      <c r="J221" s="43"/>
      <c r="K221" s="43"/>
      <c r="L221" s="47"/>
      <c r="M221" s="232"/>
      <c r="N221" s="233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19" t="s">
        <v>218</v>
      </c>
      <c r="AU221" s="19" t="s">
        <v>90</v>
      </c>
    </row>
    <row r="222" s="2" customFormat="1" ht="16.5" customHeight="1">
      <c r="A222" s="41"/>
      <c r="B222" s="42"/>
      <c r="C222" s="278" t="s">
        <v>735</v>
      </c>
      <c r="D222" s="278" t="s">
        <v>391</v>
      </c>
      <c r="E222" s="279" t="s">
        <v>2553</v>
      </c>
      <c r="F222" s="280" t="s">
        <v>2554</v>
      </c>
      <c r="G222" s="281" t="s">
        <v>381</v>
      </c>
      <c r="H222" s="282">
        <v>1</v>
      </c>
      <c r="I222" s="283"/>
      <c r="J222" s="284">
        <f>ROUND(I222*H222,2)</f>
        <v>0</v>
      </c>
      <c r="K222" s="280" t="s">
        <v>2392</v>
      </c>
      <c r="L222" s="285"/>
      <c r="M222" s="286" t="s">
        <v>35</v>
      </c>
      <c r="N222" s="287" t="s">
        <v>51</v>
      </c>
      <c r="O222" s="87"/>
      <c r="P222" s="225">
        <f>O222*H222</f>
        <v>0</v>
      </c>
      <c r="Q222" s="225">
        <v>3.0000000000000001E-05</v>
      </c>
      <c r="R222" s="225">
        <f>Q222*H222</f>
        <v>3.0000000000000001E-05</v>
      </c>
      <c r="S222" s="225">
        <v>0</v>
      </c>
      <c r="T222" s="226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7" t="s">
        <v>527</v>
      </c>
      <c r="AT222" s="227" t="s">
        <v>391</v>
      </c>
      <c r="AU222" s="227" t="s">
        <v>90</v>
      </c>
      <c r="AY222" s="19" t="s">
        <v>208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9" t="s">
        <v>88</v>
      </c>
      <c r="BK222" s="228">
        <f>ROUND(I222*H222,2)</f>
        <v>0</v>
      </c>
      <c r="BL222" s="19" t="s">
        <v>408</v>
      </c>
      <c r="BM222" s="227" t="s">
        <v>2906</v>
      </c>
    </row>
    <row r="223" s="2" customFormat="1" ht="24.15" customHeight="1">
      <c r="A223" s="41"/>
      <c r="B223" s="42"/>
      <c r="C223" s="216" t="s">
        <v>740</v>
      </c>
      <c r="D223" s="216" t="s">
        <v>211</v>
      </c>
      <c r="E223" s="217" t="s">
        <v>2556</v>
      </c>
      <c r="F223" s="218" t="s">
        <v>2557</v>
      </c>
      <c r="G223" s="219" t="s">
        <v>381</v>
      </c>
      <c r="H223" s="220">
        <v>2</v>
      </c>
      <c r="I223" s="221"/>
      <c r="J223" s="222">
        <f>ROUND(I223*H223,2)</f>
        <v>0</v>
      </c>
      <c r="K223" s="218" t="s">
        <v>215</v>
      </c>
      <c r="L223" s="47"/>
      <c r="M223" s="223" t="s">
        <v>35</v>
      </c>
      <c r="N223" s="224" t="s">
        <v>51</v>
      </c>
      <c r="O223" s="87"/>
      <c r="P223" s="225">
        <f>O223*H223</f>
        <v>0</v>
      </c>
      <c r="Q223" s="225">
        <v>0</v>
      </c>
      <c r="R223" s="225">
        <f>Q223*H223</f>
        <v>0</v>
      </c>
      <c r="S223" s="225">
        <v>0</v>
      </c>
      <c r="T223" s="226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7" t="s">
        <v>408</v>
      </c>
      <c r="AT223" s="227" t="s">
        <v>211</v>
      </c>
      <c r="AU223" s="227" t="s">
        <v>90</v>
      </c>
      <c r="AY223" s="19" t="s">
        <v>208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9" t="s">
        <v>88</v>
      </c>
      <c r="BK223" s="228">
        <f>ROUND(I223*H223,2)</f>
        <v>0</v>
      </c>
      <c r="BL223" s="19" t="s">
        <v>408</v>
      </c>
      <c r="BM223" s="227" t="s">
        <v>2907</v>
      </c>
    </row>
    <row r="224" s="2" customFormat="1">
      <c r="A224" s="41"/>
      <c r="B224" s="42"/>
      <c r="C224" s="43"/>
      <c r="D224" s="229" t="s">
        <v>218</v>
      </c>
      <c r="E224" s="43"/>
      <c r="F224" s="230" t="s">
        <v>2559</v>
      </c>
      <c r="G224" s="43"/>
      <c r="H224" s="43"/>
      <c r="I224" s="231"/>
      <c r="J224" s="43"/>
      <c r="K224" s="43"/>
      <c r="L224" s="47"/>
      <c r="M224" s="232"/>
      <c r="N224" s="233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9" t="s">
        <v>218</v>
      </c>
      <c r="AU224" s="19" t="s">
        <v>90</v>
      </c>
    </row>
    <row r="225" s="2" customFormat="1" ht="24.15" customHeight="1">
      <c r="A225" s="41"/>
      <c r="B225" s="42"/>
      <c r="C225" s="278" t="s">
        <v>747</v>
      </c>
      <c r="D225" s="278" t="s">
        <v>391</v>
      </c>
      <c r="E225" s="279" t="s">
        <v>2560</v>
      </c>
      <c r="F225" s="280" t="s">
        <v>2561</v>
      </c>
      <c r="G225" s="281" t="s">
        <v>381</v>
      </c>
      <c r="H225" s="282">
        <v>2</v>
      </c>
      <c r="I225" s="283"/>
      <c r="J225" s="284">
        <f>ROUND(I225*H225,2)</f>
        <v>0</v>
      </c>
      <c r="K225" s="280" t="s">
        <v>2392</v>
      </c>
      <c r="L225" s="285"/>
      <c r="M225" s="286" t="s">
        <v>35</v>
      </c>
      <c r="N225" s="287" t="s">
        <v>51</v>
      </c>
      <c r="O225" s="87"/>
      <c r="P225" s="225">
        <f>O225*H225</f>
        <v>0</v>
      </c>
      <c r="Q225" s="225">
        <v>5.0000000000000002E-05</v>
      </c>
      <c r="R225" s="225">
        <f>Q225*H225</f>
        <v>0.00010000000000000001</v>
      </c>
      <c r="S225" s="225">
        <v>0</v>
      </c>
      <c r="T225" s="226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7" t="s">
        <v>527</v>
      </c>
      <c r="AT225" s="227" t="s">
        <v>391</v>
      </c>
      <c r="AU225" s="227" t="s">
        <v>90</v>
      </c>
      <c r="AY225" s="19" t="s">
        <v>208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9" t="s">
        <v>88</v>
      </c>
      <c r="BK225" s="228">
        <f>ROUND(I225*H225,2)</f>
        <v>0</v>
      </c>
      <c r="BL225" s="19" t="s">
        <v>408</v>
      </c>
      <c r="BM225" s="227" t="s">
        <v>2908</v>
      </c>
    </row>
    <row r="226" s="2" customFormat="1" ht="24.15" customHeight="1">
      <c r="A226" s="41"/>
      <c r="B226" s="42"/>
      <c r="C226" s="216" t="s">
        <v>759</v>
      </c>
      <c r="D226" s="216" t="s">
        <v>211</v>
      </c>
      <c r="E226" s="217" t="s">
        <v>2563</v>
      </c>
      <c r="F226" s="218" t="s">
        <v>2564</v>
      </c>
      <c r="G226" s="219" t="s">
        <v>381</v>
      </c>
      <c r="H226" s="220">
        <v>4</v>
      </c>
      <c r="I226" s="221"/>
      <c r="J226" s="222">
        <f>ROUND(I226*H226,2)</f>
        <v>0</v>
      </c>
      <c r="K226" s="218" t="s">
        <v>215</v>
      </c>
      <c r="L226" s="47"/>
      <c r="M226" s="223" t="s">
        <v>35</v>
      </c>
      <c r="N226" s="224" t="s">
        <v>51</v>
      </c>
      <c r="O226" s="87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7" t="s">
        <v>408</v>
      </c>
      <c r="AT226" s="227" t="s">
        <v>211</v>
      </c>
      <c r="AU226" s="227" t="s">
        <v>90</v>
      </c>
      <c r="AY226" s="19" t="s">
        <v>208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9" t="s">
        <v>88</v>
      </c>
      <c r="BK226" s="228">
        <f>ROUND(I226*H226,2)</f>
        <v>0</v>
      </c>
      <c r="BL226" s="19" t="s">
        <v>408</v>
      </c>
      <c r="BM226" s="227" t="s">
        <v>2909</v>
      </c>
    </row>
    <row r="227" s="2" customFormat="1">
      <c r="A227" s="41"/>
      <c r="B227" s="42"/>
      <c r="C227" s="43"/>
      <c r="D227" s="229" t="s">
        <v>218</v>
      </c>
      <c r="E227" s="43"/>
      <c r="F227" s="230" t="s">
        <v>2566</v>
      </c>
      <c r="G227" s="43"/>
      <c r="H227" s="43"/>
      <c r="I227" s="231"/>
      <c r="J227" s="43"/>
      <c r="K227" s="43"/>
      <c r="L227" s="47"/>
      <c r="M227" s="232"/>
      <c r="N227" s="233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19" t="s">
        <v>218</v>
      </c>
      <c r="AU227" s="19" t="s">
        <v>90</v>
      </c>
    </row>
    <row r="228" s="2" customFormat="1" ht="24.15" customHeight="1">
      <c r="A228" s="41"/>
      <c r="B228" s="42"/>
      <c r="C228" s="278" t="s">
        <v>771</v>
      </c>
      <c r="D228" s="278" t="s">
        <v>391</v>
      </c>
      <c r="E228" s="279" t="s">
        <v>2567</v>
      </c>
      <c r="F228" s="280" t="s">
        <v>2568</v>
      </c>
      <c r="G228" s="281" t="s">
        <v>381</v>
      </c>
      <c r="H228" s="282">
        <v>4</v>
      </c>
      <c r="I228" s="283"/>
      <c r="J228" s="284">
        <f>ROUND(I228*H228,2)</f>
        <v>0</v>
      </c>
      <c r="K228" s="280" t="s">
        <v>2392</v>
      </c>
      <c r="L228" s="285"/>
      <c r="M228" s="286" t="s">
        <v>35</v>
      </c>
      <c r="N228" s="287" t="s">
        <v>51</v>
      </c>
      <c r="O228" s="87"/>
      <c r="P228" s="225">
        <f>O228*H228</f>
        <v>0</v>
      </c>
      <c r="Q228" s="225">
        <v>5.0000000000000002E-05</v>
      </c>
      <c r="R228" s="225">
        <f>Q228*H228</f>
        <v>0.00020000000000000001</v>
      </c>
      <c r="S228" s="225">
        <v>0</v>
      </c>
      <c r="T228" s="226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7" t="s">
        <v>527</v>
      </c>
      <c r="AT228" s="227" t="s">
        <v>391</v>
      </c>
      <c r="AU228" s="227" t="s">
        <v>90</v>
      </c>
      <c r="AY228" s="19" t="s">
        <v>208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9" t="s">
        <v>88</v>
      </c>
      <c r="BK228" s="228">
        <f>ROUND(I228*H228,2)</f>
        <v>0</v>
      </c>
      <c r="BL228" s="19" t="s">
        <v>408</v>
      </c>
      <c r="BM228" s="227" t="s">
        <v>2910</v>
      </c>
    </row>
    <row r="229" s="2" customFormat="1" ht="16.5" customHeight="1">
      <c r="A229" s="41"/>
      <c r="B229" s="42"/>
      <c r="C229" s="216" t="s">
        <v>777</v>
      </c>
      <c r="D229" s="216" t="s">
        <v>211</v>
      </c>
      <c r="E229" s="217" t="s">
        <v>2570</v>
      </c>
      <c r="F229" s="218" t="s">
        <v>2571</v>
      </c>
      <c r="G229" s="219" t="s">
        <v>381</v>
      </c>
      <c r="H229" s="220">
        <v>2</v>
      </c>
      <c r="I229" s="221"/>
      <c r="J229" s="222">
        <f>ROUND(I229*H229,2)</f>
        <v>0</v>
      </c>
      <c r="K229" s="218" t="s">
        <v>215</v>
      </c>
      <c r="L229" s="47"/>
      <c r="M229" s="223" t="s">
        <v>35</v>
      </c>
      <c r="N229" s="224" t="s">
        <v>51</v>
      </c>
      <c r="O229" s="87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7" t="s">
        <v>408</v>
      </c>
      <c r="AT229" s="227" t="s">
        <v>211</v>
      </c>
      <c r="AU229" s="227" t="s">
        <v>90</v>
      </c>
      <c r="AY229" s="19" t="s">
        <v>208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9" t="s">
        <v>88</v>
      </c>
      <c r="BK229" s="228">
        <f>ROUND(I229*H229,2)</f>
        <v>0</v>
      </c>
      <c r="BL229" s="19" t="s">
        <v>408</v>
      </c>
      <c r="BM229" s="227" t="s">
        <v>2911</v>
      </c>
    </row>
    <row r="230" s="2" customFormat="1">
      <c r="A230" s="41"/>
      <c r="B230" s="42"/>
      <c r="C230" s="43"/>
      <c r="D230" s="229" t="s">
        <v>218</v>
      </c>
      <c r="E230" s="43"/>
      <c r="F230" s="230" t="s">
        <v>2573</v>
      </c>
      <c r="G230" s="43"/>
      <c r="H230" s="43"/>
      <c r="I230" s="231"/>
      <c r="J230" s="43"/>
      <c r="K230" s="43"/>
      <c r="L230" s="47"/>
      <c r="M230" s="232"/>
      <c r="N230" s="233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9" t="s">
        <v>218</v>
      </c>
      <c r="AU230" s="19" t="s">
        <v>90</v>
      </c>
    </row>
    <row r="231" s="2" customFormat="1" ht="16.5" customHeight="1">
      <c r="A231" s="41"/>
      <c r="B231" s="42"/>
      <c r="C231" s="278" t="s">
        <v>783</v>
      </c>
      <c r="D231" s="278" t="s">
        <v>391</v>
      </c>
      <c r="E231" s="279" t="s">
        <v>2574</v>
      </c>
      <c r="F231" s="280" t="s">
        <v>2575</v>
      </c>
      <c r="G231" s="281" t="s">
        <v>2576</v>
      </c>
      <c r="H231" s="282">
        <v>2</v>
      </c>
      <c r="I231" s="283"/>
      <c r="J231" s="284">
        <f>ROUND(I231*H231,2)</f>
        <v>0</v>
      </c>
      <c r="K231" s="280" t="s">
        <v>35</v>
      </c>
      <c r="L231" s="285"/>
      <c r="M231" s="286" t="s">
        <v>35</v>
      </c>
      <c r="N231" s="287" t="s">
        <v>51</v>
      </c>
      <c r="O231" s="87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7" t="s">
        <v>527</v>
      </c>
      <c r="AT231" s="227" t="s">
        <v>391</v>
      </c>
      <c r="AU231" s="227" t="s">
        <v>90</v>
      </c>
      <c r="AY231" s="19" t="s">
        <v>208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9" t="s">
        <v>88</v>
      </c>
      <c r="BK231" s="228">
        <f>ROUND(I231*H231,2)</f>
        <v>0</v>
      </c>
      <c r="BL231" s="19" t="s">
        <v>408</v>
      </c>
      <c r="BM231" s="227" t="s">
        <v>2912</v>
      </c>
    </row>
    <row r="232" s="2" customFormat="1" ht="16.5" customHeight="1">
      <c r="A232" s="41"/>
      <c r="B232" s="42"/>
      <c r="C232" s="216" t="s">
        <v>788</v>
      </c>
      <c r="D232" s="216" t="s">
        <v>211</v>
      </c>
      <c r="E232" s="217" t="s">
        <v>2578</v>
      </c>
      <c r="F232" s="218" t="s">
        <v>2579</v>
      </c>
      <c r="G232" s="219" t="s">
        <v>381</v>
      </c>
      <c r="H232" s="220">
        <v>3</v>
      </c>
      <c r="I232" s="221"/>
      <c r="J232" s="222">
        <f>ROUND(I232*H232,2)</f>
        <v>0</v>
      </c>
      <c r="K232" s="218" t="s">
        <v>215</v>
      </c>
      <c r="L232" s="47"/>
      <c r="M232" s="223" t="s">
        <v>35</v>
      </c>
      <c r="N232" s="224" t="s">
        <v>51</v>
      </c>
      <c r="O232" s="87"/>
      <c r="P232" s="225">
        <f>O232*H232</f>
        <v>0</v>
      </c>
      <c r="Q232" s="225">
        <v>0</v>
      </c>
      <c r="R232" s="225">
        <f>Q232*H232</f>
        <v>0</v>
      </c>
      <c r="S232" s="225">
        <v>0</v>
      </c>
      <c r="T232" s="226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7" t="s">
        <v>408</v>
      </c>
      <c r="AT232" s="227" t="s">
        <v>211</v>
      </c>
      <c r="AU232" s="227" t="s">
        <v>90</v>
      </c>
      <c r="AY232" s="19" t="s">
        <v>208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9" t="s">
        <v>88</v>
      </c>
      <c r="BK232" s="228">
        <f>ROUND(I232*H232,2)</f>
        <v>0</v>
      </c>
      <c r="BL232" s="19" t="s">
        <v>408</v>
      </c>
      <c r="BM232" s="227" t="s">
        <v>2913</v>
      </c>
    </row>
    <row r="233" s="2" customFormat="1">
      <c r="A233" s="41"/>
      <c r="B233" s="42"/>
      <c r="C233" s="43"/>
      <c r="D233" s="229" t="s">
        <v>218</v>
      </c>
      <c r="E233" s="43"/>
      <c r="F233" s="230" t="s">
        <v>2581</v>
      </c>
      <c r="G233" s="43"/>
      <c r="H233" s="43"/>
      <c r="I233" s="231"/>
      <c r="J233" s="43"/>
      <c r="K233" s="43"/>
      <c r="L233" s="47"/>
      <c r="M233" s="232"/>
      <c r="N233" s="233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9" t="s">
        <v>218</v>
      </c>
      <c r="AU233" s="19" t="s">
        <v>90</v>
      </c>
    </row>
    <row r="234" s="14" customFormat="1">
      <c r="A234" s="14"/>
      <c r="B234" s="245"/>
      <c r="C234" s="246"/>
      <c r="D234" s="236" t="s">
        <v>226</v>
      </c>
      <c r="E234" s="247" t="s">
        <v>35</v>
      </c>
      <c r="F234" s="248" t="s">
        <v>2914</v>
      </c>
      <c r="G234" s="246"/>
      <c r="H234" s="249">
        <v>1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226</v>
      </c>
      <c r="AU234" s="255" t="s">
        <v>90</v>
      </c>
      <c r="AV234" s="14" t="s">
        <v>90</v>
      </c>
      <c r="AW234" s="14" t="s">
        <v>41</v>
      </c>
      <c r="AX234" s="14" t="s">
        <v>80</v>
      </c>
      <c r="AY234" s="255" t="s">
        <v>208</v>
      </c>
    </row>
    <row r="235" s="14" customFormat="1">
      <c r="A235" s="14"/>
      <c r="B235" s="245"/>
      <c r="C235" s="246"/>
      <c r="D235" s="236" t="s">
        <v>226</v>
      </c>
      <c r="E235" s="247" t="s">
        <v>35</v>
      </c>
      <c r="F235" s="248" t="s">
        <v>2583</v>
      </c>
      <c r="G235" s="246"/>
      <c r="H235" s="249">
        <v>2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226</v>
      </c>
      <c r="AU235" s="255" t="s">
        <v>90</v>
      </c>
      <c r="AV235" s="14" t="s">
        <v>90</v>
      </c>
      <c r="AW235" s="14" t="s">
        <v>41</v>
      </c>
      <c r="AX235" s="14" t="s">
        <v>80</v>
      </c>
      <c r="AY235" s="255" t="s">
        <v>208</v>
      </c>
    </row>
    <row r="236" s="16" customFormat="1">
      <c r="A236" s="16"/>
      <c r="B236" s="267"/>
      <c r="C236" s="268"/>
      <c r="D236" s="236" t="s">
        <v>226</v>
      </c>
      <c r="E236" s="269" t="s">
        <v>35</v>
      </c>
      <c r="F236" s="270" t="s">
        <v>261</v>
      </c>
      <c r="G236" s="268"/>
      <c r="H236" s="271">
        <v>3</v>
      </c>
      <c r="I236" s="272"/>
      <c r="J236" s="268"/>
      <c r="K236" s="268"/>
      <c r="L236" s="273"/>
      <c r="M236" s="274"/>
      <c r="N236" s="275"/>
      <c r="O236" s="275"/>
      <c r="P236" s="275"/>
      <c r="Q236" s="275"/>
      <c r="R236" s="275"/>
      <c r="S236" s="275"/>
      <c r="T236" s="27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T236" s="277" t="s">
        <v>226</v>
      </c>
      <c r="AU236" s="277" t="s">
        <v>90</v>
      </c>
      <c r="AV236" s="16" t="s">
        <v>216</v>
      </c>
      <c r="AW236" s="16" t="s">
        <v>41</v>
      </c>
      <c r="AX236" s="16" t="s">
        <v>88</v>
      </c>
      <c r="AY236" s="277" t="s">
        <v>208</v>
      </c>
    </row>
    <row r="237" s="2" customFormat="1" ht="16.5" customHeight="1">
      <c r="A237" s="41"/>
      <c r="B237" s="42"/>
      <c r="C237" s="278" t="s">
        <v>794</v>
      </c>
      <c r="D237" s="278" t="s">
        <v>391</v>
      </c>
      <c r="E237" s="279" t="s">
        <v>2584</v>
      </c>
      <c r="F237" s="280" t="s">
        <v>2585</v>
      </c>
      <c r="G237" s="281" t="s">
        <v>381</v>
      </c>
      <c r="H237" s="282">
        <v>1</v>
      </c>
      <c r="I237" s="283"/>
      <c r="J237" s="284">
        <f>ROUND(I237*H237,2)</f>
        <v>0</v>
      </c>
      <c r="K237" s="280" t="s">
        <v>215</v>
      </c>
      <c r="L237" s="285"/>
      <c r="M237" s="286" t="s">
        <v>35</v>
      </c>
      <c r="N237" s="287" t="s">
        <v>51</v>
      </c>
      <c r="O237" s="87"/>
      <c r="P237" s="225">
        <f>O237*H237</f>
        <v>0</v>
      </c>
      <c r="Q237" s="225">
        <v>0.00040000000000000002</v>
      </c>
      <c r="R237" s="225">
        <f>Q237*H237</f>
        <v>0.00040000000000000002</v>
      </c>
      <c r="S237" s="225">
        <v>0</v>
      </c>
      <c r="T237" s="226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7" t="s">
        <v>527</v>
      </c>
      <c r="AT237" s="227" t="s">
        <v>391</v>
      </c>
      <c r="AU237" s="227" t="s">
        <v>90</v>
      </c>
      <c r="AY237" s="19" t="s">
        <v>208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9" t="s">
        <v>88</v>
      </c>
      <c r="BK237" s="228">
        <f>ROUND(I237*H237,2)</f>
        <v>0</v>
      </c>
      <c r="BL237" s="19" t="s">
        <v>408</v>
      </c>
      <c r="BM237" s="227" t="s">
        <v>2915</v>
      </c>
    </row>
    <row r="238" s="2" customFormat="1" ht="16.5" customHeight="1">
      <c r="A238" s="41"/>
      <c r="B238" s="42"/>
      <c r="C238" s="278" t="s">
        <v>800</v>
      </c>
      <c r="D238" s="278" t="s">
        <v>391</v>
      </c>
      <c r="E238" s="279" t="s">
        <v>2587</v>
      </c>
      <c r="F238" s="280" t="s">
        <v>2588</v>
      </c>
      <c r="G238" s="281" t="s">
        <v>381</v>
      </c>
      <c r="H238" s="282">
        <v>2</v>
      </c>
      <c r="I238" s="283"/>
      <c r="J238" s="284">
        <f>ROUND(I238*H238,2)</f>
        <v>0</v>
      </c>
      <c r="K238" s="280" t="s">
        <v>215</v>
      </c>
      <c r="L238" s="285"/>
      <c r="M238" s="286" t="s">
        <v>35</v>
      </c>
      <c r="N238" s="287" t="s">
        <v>51</v>
      </c>
      <c r="O238" s="87"/>
      <c r="P238" s="225">
        <f>O238*H238</f>
        <v>0</v>
      </c>
      <c r="Q238" s="225">
        <v>0.00040000000000000002</v>
      </c>
      <c r="R238" s="225">
        <f>Q238*H238</f>
        <v>0.00080000000000000004</v>
      </c>
      <c r="S238" s="225">
        <v>0</v>
      </c>
      <c r="T238" s="226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7" t="s">
        <v>527</v>
      </c>
      <c r="AT238" s="227" t="s">
        <v>391</v>
      </c>
      <c r="AU238" s="227" t="s">
        <v>90</v>
      </c>
      <c r="AY238" s="19" t="s">
        <v>208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9" t="s">
        <v>88</v>
      </c>
      <c r="BK238" s="228">
        <f>ROUND(I238*H238,2)</f>
        <v>0</v>
      </c>
      <c r="BL238" s="19" t="s">
        <v>408</v>
      </c>
      <c r="BM238" s="227" t="s">
        <v>2916</v>
      </c>
    </row>
    <row r="239" s="2" customFormat="1" ht="16.5" customHeight="1">
      <c r="A239" s="41"/>
      <c r="B239" s="42"/>
      <c r="C239" s="216" t="s">
        <v>805</v>
      </c>
      <c r="D239" s="216" t="s">
        <v>211</v>
      </c>
      <c r="E239" s="217" t="s">
        <v>2590</v>
      </c>
      <c r="F239" s="218" t="s">
        <v>2591</v>
      </c>
      <c r="G239" s="219" t="s">
        <v>381</v>
      </c>
      <c r="H239" s="220">
        <v>2</v>
      </c>
      <c r="I239" s="221"/>
      <c r="J239" s="222">
        <f>ROUND(I239*H239,2)</f>
        <v>0</v>
      </c>
      <c r="K239" s="218" t="s">
        <v>215</v>
      </c>
      <c r="L239" s="47"/>
      <c r="M239" s="223" t="s">
        <v>35</v>
      </c>
      <c r="N239" s="224" t="s">
        <v>51</v>
      </c>
      <c r="O239" s="87"/>
      <c r="P239" s="225">
        <f>O239*H239</f>
        <v>0</v>
      </c>
      <c r="Q239" s="225">
        <v>0</v>
      </c>
      <c r="R239" s="225">
        <f>Q239*H239</f>
        <v>0</v>
      </c>
      <c r="S239" s="225">
        <v>0</v>
      </c>
      <c r="T239" s="226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7" t="s">
        <v>408</v>
      </c>
      <c r="AT239" s="227" t="s">
        <v>211</v>
      </c>
      <c r="AU239" s="227" t="s">
        <v>90</v>
      </c>
      <c r="AY239" s="19" t="s">
        <v>208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9" t="s">
        <v>88</v>
      </c>
      <c r="BK239" s="228">
        <f>ROUND(I239*H239,2)</f>
        <v>0</v>
      </c>
      <c r="BL239" s="19" t="s">
        <v>408</v>
      </c>
      <c r="BM239" s="227" t="s">
        <v>2917</v>
      </c>
    </row>
    <row r="240" s="2" customFormat="1">
      <c r="A240" s="41"/>
      <c r="B240" s="42"/>
      <c r="C240" s="43"/>
      <c r="D240" s="229" t="s">
        <v>218</v>
      </c>
      <c r="E240" s="43"/>
      <c r="F240" s="230" t="s">
        <v>2593</v>
      </c>
      <c r="G240" s="43"/>
      <c r="H240" s="43"/>
      <c r="I240" s="231"/>
      <c r="J240" s="43"/>
      <c r="K240" s="43"/>
      <c r="L240" s="47"/>
      <c r="M240" s="232"/>
      <c r="N240" s="233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218</v>
      </c>
      <c r="AU240" s="19" t="s">
        <v>90</v>
      </c>
    </row>
    <row r="241" s="2" customFormat="1" ht="16.5" customHeight="1">
      <c r="A241" s="41"/>
      <c r="B241" s="42"/>
      <c r="C241" s="278" t="s">
        <v>810</v>
      </c>
      <c r="D241" s="278" t="s">
        <v>391</v>
      </c>
      <c r="E241" s="279" t="s">
        <v>2594</v>
      </c>
      <c r="F241" s="280" t="s">
        <v>2595</v>
      </c>
      <c r="G241" s="281" t="s">
        <v>381</v>
      </c>
      <c r="H241" s="282">
        <v>2</v>
      </c>
      <c r="I241" s="283"/>
      <c r="J241" s="284">
        <f>ROUND(I241*H241,2)</f>
        <v>0</v>
      </c>
      <c r="K241" s="280" t="s">
        <v>2392</v>
      </c>
      <c r="L241" s="285"/>
      <c r="M241" s="286" t="s">
        <v>35</v>
      </c>
      <c r="N241" s="287" t="s">
        <v>51</v>
      </c>
      <c r="O241" s="87"/>
      <c r="P241" s="225">
        <f>O241*H241</f>
        <v>0</v>
      </c>
      <c r="Q241" s="225">
        <v>0.00046999999999999999</v>
      </c>
      <c r="R241" s="225">
        <f>Q241*H241</f>
        <v>0.00093999999999999997</v>
      </c>
      <c r="S241" s="225">
        <v>0</v>
      </c>
      <c r="T241" s="226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7" t="s">
        <v>527</v>
      </c>
      <c r="AT241" s="227" t="s">
        <v>391</v>
      </c>
      <c r="AU241" s="227" t="s">
        <v>90</v>
      </c>
      <c r="AY241" s="19" t="s">
        <v>208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9" t="s">
        <v>88</v>
      </c>
      <c r="BK241" s="228">
        <f>ROUND(I241*H241,2)</f>
        <v>0</v>
      </c>
      <c r="BL241" s="19" t="s">
        <v>408</v>
      </c>
      <c r="BM241" s="227" t="s">
        <v>2918</v>
      </c>
    </row>
    <row r="242" s="2" customFormat="1" ht="16.5" customHeight="1">
      <c r="A242" s="41"/>
      <c r="B242" s="42"/>
      <c r="C242" s="216" t="s">
        <v>815</v>
      </c>
      <c r="D242" s="216" t="s">
        <v>211</v>
      </c>
      <c r="E242" s="217" t="s">
        <v>2597</v>
      </c>
      <c r="F242" s="218" t="s">
        <v>2598</v>
      </c>
      <c r="G242" s="219" t="s">
        <v>381</v>
      </c>
      <c r="H242" s="220">
        <v>1</v>
      </c>
      <c r="I242" s="221"/>
      <c r="J242" s="222">
        <f>ROUND(I242*H242,2)</f>
        <v>0</v>
      </c>
      <c r="K242" s="218" t="s">
        <v>215</v>
      </c>
      <c r="L242" s="47"/>
      <c r="M242" s="223" t="s">
        <v>35</v>
      </c>
      <c r="N242" s="224" t="s">
        <v>51</v>
      </c>
      <c r="O242" s="87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7" t="s">
        <v>408</v>
      </c>
      <c r="AT242" s="227" t="s">
        <v>211</v>
      </c>
      <c r="AU242" s="227" t="s">
        <v>90</v>
      </c>
      <c r="AY242" s="19" t="s">
        <v>208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9" t="s">
        <v>88</v>
      </c>
      <c r="BK242" s="228">
        <f>ROUND(I242*H242,2)</f>
        <v>0</v>
      </c>
      <c r="BL242" s="19" t="s">
        <v>408</v>
      </c>
      <c r="BM242" s="227" t="s">
        <v>2919</v>
      </c>
    </row>
    <row r="243" s="2" customFormat="1">
      <c r="A243" s="41"/>
      <c r="B243" s="42"/>
      <c r="C243" s="43"/>
      <c r="D243" s="229" t="s">
        <v>218</v>
      </c>
      <c r="E243" s="43"/>
      <c r="F243" s="230" t="s">
        <v>2600</v>
      </c>
      <c r="G243" s="43"/>
      <c r="H243" s="43"/>
      <c r="I243" s="231"/>
      <c r="J243" s="43"/>
      <c r="K243" s="43"/>
      <c r="L243" s="47"/>
      <c r="M243" s="232"/>
      <c r="N243" s="233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9" t="s">
        <v>218</v>
      </c>
      <c r="AU243" s="19" t="s">
        <v>90</v>
      </c>
    </row>
    <row r="244" s="2" customFormat="1" ht="16.5" customHeight="1">
      <c r="A244" s="41"/>
      <c r="B244" s="42"/>
      <c r="C244" s="278" t="s">
        <v>822</v>
      </c>
      <c r="D244" s="278" t="s">
        <v>391</v>
      </c>
      <c r="E244" s="279" t="s">
        <v>2601</v>
      </c>
      <c r="F244" s="280" t="s">
        <v>2602</v>
      </c>
      <c r="G244" s="281" t="s">
        <v>381</v>
      </c>
      <c r="H244" s="282">
        <v>1</v>
      </c>
      <c r="I244" s="283"/>
      <c r="J244" s="284">
        <f>ROUND(I244*H244,2)</f>
        <v>0</v>
      </c>
      <c r="K244" s="280" t="s">
        <v>2392</v>
      </c>
      <c r="L244" s="285"/>
      <c r="M244" s="286" t="s">
        <v>35</v>
      </c>
      <c r="N244" s="287" t="s">
        <v>51</v>
      </c>
      <c r="O244" s="87"/>
      <c r="P244" s="225">
        <f>O244*H244</f>
        <v>0</v>
      </c>
      <c r="Q244" s="225">
        <v>0</v>
      </c>
      <c r="R244" s="225">
        <f>Q244*H244</f>
        <v>0</v>
      </c>
      <c r="S244" s="225">
        <v>0</v>
      </c>
      <c r="T244" s="226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7" t="s">
        <v>527</v>
      </c>
      <c r="AT244" s="227" t="s">
        <v>391</v>
      </c>
      <c r="AU244" s="227" t="s">
        <v>90</v>
      </c>
      <c r="AY244" s="19" t="s">
        <v>208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9" t="s">
        <v>88</v>
      </c>
      <c r="BK244" s="228">
        <f>ROUND(I244*H244,2)</f>
        <v>0</v>
      </c>
      <c r="BL244" s="19" t="s">
        <v>408</v>
      </c>
      <c r="BM244" s="227" t="s">
        <v>2920</v>
      </c>
    </row>
    <row r="245" s="2" customFormat="1" ht="24.15" customHeight="1">
      <c r="A245" s="41"/>
      <c r="B245" s="42"/>
      <c r="C245" s="216" t="s">
        <v>834</v>
      </c>
      <c r="D245" s="216" t="s">
        <v>211</v>
      </c>
      <c r="E245" s="217" t="s">
        <v>2604</v>
      </c>
      <c r="F245" s="218" t="s">
        <v>2605</v>
      </c>
      <c r="G245" s="219" t="s">
        <v>381</v>
      </c>
      <c r="H245" s="220">
        <v>6</v>
      </c>
      <c r="I245" s="221"/>
      <c r="J245" s="222">
        <f>ROUND(I245*H245,2)</f>
        <v>0</v>
      </c>
      <c r="K245" s="218" t="s">
        <v>215</v>
      </c>
      <c r="L245" s="47"/>
      <c r="M245" s="223" t="s">
        <v>35</v>
      </c>
      <c r="N245" s="224" t="s">
        <v>51</v>
      </c>
      <c r="O245" s="87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7" t="s">
        <v>408</v>
      </c>
      <c r="AT245" s="227" t="s">
        <v>211</v>
      </c>
      <c r="AU245" s="227" t="s">
        <v>90</v>
      </c>
      <c r="AY245" s="19" t="s">
        <v>208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9" t="s">
        <v>88</v>
      </c>
      <c r="BK245" s="228">
        <f>ROUND(I245*H245,2)</f>
        <v>0</v>
      </c>
      <c r="BL245" s="19" t="s">
        <v>408</v>
      </c>
      <c r="BM245" s="227" t="s">
        <v>2921</v>
      </c>
    </row>
    <row r="246" s="2" customFormat="1">
      <c r="A246" s="41"/>
      <c r="B246" s="42"/>
      <c r="C246" s="43"/>
      <c r="D246" s="229" t="s">
        <v>218</v>
      </c>
      <c r="E246" s="43"/>
      <c r="F246" s="230" t="s">
        <v>2607</v>
      </c>
      <c r="G246" s="43"/>
      <c r="H246" s="43"/>
      <c r="I246" s="231"/>
      <c r="J246" s="43"/>
      <c r="K246" s="43"/>
      <c r="L246" s="47"/>
      <c r="M246" s="232"/>
      <c r="N246" s="233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9" t="s">
        <v>218</v>
      </c>
      <c r="AU246" s="19" t="s">
        <v>90</v>
      </c>
    </row>
    <row r="247" s="14" customFormat="1">
      <c r="A247" s="14"/>
      <c r="B247" s="245"/>
      <c r="C247" s="246"/>
      <c r="D247" s="236" t="s">
        <v>226</v>
      </c>
      <c r="E247" s="247" t="s">
        <v>35</v>
      </c>
      <c r="F247" s="248" t="s">
        <v>2922</v>
      </c>
      <c r="G247" s="246"/>
      <c r="H247" s="249">
        <v>6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226</v>
      </c>
      <c r="AU247" s="255" t="s">
        <v>90</v>
      </c>
      <c r="AV247" s="14" t="s">
        <v>90</v>
      </c>
      <c r="AW247" s="14" t="s">
        <v>41</v>
      </c>
      <c r="AX247" s="14" t="s">
        <v>88</v>
      </c>
      <c r="AY247" s="255" t="s">
        <v>208</v>
      </c>
    </row>
    <row r="248" s="2" customFormat="1" ht="24.15" customHeight="1">
      <c r="A248" s="41"/>
      <c r="B248" s="42"/>
      <c r="C248" s="278" t="s">
        <v>840</v>
      </c>
      <c r="D248" s="278" t="s">
        <v>391</v>
      </c>
      <c r="E248" s="279" t="s">
        <v>2615</v>
      </c>
      <c r="F248" s="280" t="s">
        <v>2616</v>
      </c>
      <c r="G248" s="281" t="s">
        <v>381</v>
      </c>
      <c r="H248" s="282">
        <v>6</v>
      </c>
      <c r="I248" s="283"/>
      <c r="J248" s="284">
        <f>ROUND(I248*H248,2)</f>
        <v>0</v>
      </c>
      <c r="K248" s="280" t="s">
        <v>35</v>
      </c>
      <c r="L248" s="285"/>
      <c r="M248" s="286" t="s">
        <v>35</v>
      </c>
      <c r="N248" s="287" t="s">
        <v>51</v>
      </c>
      <c r="O248" s="87"/>
      <c r="P248" s="225">
        <f>O248*H248</f>
        <v>0</v>
      </c>
      <c r="Q248" s="225">
        <v>0.00020000000000000001</v>
      </c>
      <c r="R248" s="225">
        <f>Q248*H248</f>
        <v>0.0012000000000000001</v>
      </c>
      <c r="S248" s="225">
        <v>0</v>
      </c>
      <c r="T248" s="226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7" t="s">
        <v>527</v>
      </c>
      <c r="AT248" s="227" t="s">
        <v>391</v>
      </c>
      <c r="AU248" s="227" t="s">
        <v>90</v>
      </c>
      <c r="AY248" s="19" t="s">
        <v>208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9" t="s">
        <v>88</v>
      </c>
      <c r="BK248" s="228">
        <f>ROUND(I248*H248,2)</f>
        <v>0</v>
      </c>
      <c r="BL248" s="19" t="s">
        <v>408</v>
      </c>
      <c r="BM248" s="227" t="s">
        <v>2923</v>
      </c>
    </row>
    <row r="249" s="2" customFormat="1" ht="24.15" customHeight="1">
      <c r="A249" s="41"/>
      <c r="B249" s="42"/>
      <c r="C249" s="216" t="s">
        <v>845</v>
      </c>
      <c r="D249" s="216" t="s">
        <v>211</v>
      </c>
      <c r="E249" s="217" t="s">
        <v>2618</v>
      </c>
      <c r="F249" s="218" t="s">
        <v>2619</v>
      </c>
      <c r="G249" s="219" t="s">
        <v>381</v>
      </c>
      <c r="H249" s="220">
        <v>2</v>
      </c>
      <c r="I249" s="221"/>
      <c r="J249" s="222">
        <f>ROUND(I249*H249,2)</f>
        <v>0</v>
      </c>
      <c r="K249" s="218" t="s">
        <v>2392</v>
      </c>
      <c r="L249" s="47"/>
      <c r="M249" s="223" t="s">
        <v>35</v>
      </c>
      <c r="N249" s="224" t="s">
        <v>51</v>
      </c>
      <c r="O249" s="87"/>
      <c r="P249" s="225">
        <f>O249*H249</f>
        <v>0</v>
      </c>
      <c r="Q249" s="225">
        <v>0</v>
      </c>
      <c r="R249" s="225">
        <f>Q249*H249</f>
        <v>0</v>
      </c>
      <c r="S249" s="225">
        <v>0</v>
      </c>
      <c r="T249" s="226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7" t="s">
        <v>408</v>
      </c>
      <c r="AT249" s="227" t="s">
        <v>211</v>
      </c>
      <c r="AU249" s="227" t="s">
        <v>90</v>
      </c>
      <c r="AY249" s="19" t="s">
        <v>208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9" t="s">
        <v>88</v>
      </c>
      <c r="BK249" s="228">
        <f>ROUND(I249*H249,2)</f>
        <v>0</v>
      </c>
      <c r="BL249" s="19" t="s">
        <v>408</v>
      </c>
      <c r="BM249" s="227" t="s">
        <v>2924</v>
      </c>
    </row>
    <row r="250" s="2" customFormat="1" ht="24.15" customHeight="1">
      <c r="A250" s="41"/>
      <c r="B250" s="42"/>
      <c r="C250" s="278" t="s">
        <v>857</v>
      </c>
      <c r="D250" s="278" t="s">
        <v>391</v>
      </c>
      <c r="E250" s="279" t="s">
        <v>2621</v>
      </c>
      <c r="F250" s="280" t="s">
        <v>2622</v>
      </c>
      <c r="G250" s="281" t="s">
        <v>381</v>
      </c>
      <c r="H250" s="282">
        <v>2</v>
      </c>
      <c r="I250" s="283"/>
      <c r="J250" s="284">
        <f>ROUND(I250*H250,2)</f>
        <v>0</v>
      </c>
      <c r="K250" s="280" t="s">
        <v>2392</v>
      </c>
      <c r="L250" s="285"/>
      <c r="M250" s="286" t="s">
        <v>35</v>
      </c>
      <c r="N250" s="287" t="s">
        <v>51</v>
      </c>
      <c r="O250" s="87"/>
      <c r="P250" s="225">
        <f>O250*H250</f>
        <v>0</v>
      </c>
      <c r="Q250" s="225">
        <v>0.00020000000000000001</v>
      </c>
      <c r="R250" s="225">
        <f>Q250*H250</f>
        <v>0.00040000000000000002</v>
      </c>
      <c r="S250" s="225">
        <v>0</v>
      </c>
      <c r="T250" s="226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7" t="s">
        <v>527</v>
      </c>
      <c r="AT250" s="227" t="s">
        <v>391</v>
      </c>
      <c r="AU250" s="227" t="s">
        <v>90</v>
      </c>
      <c r="AY250" s="19" t="s">
        <v>208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9" t="s">
        <v>88</v>
      </c>
      <c r="BK250" s="228">
        <f>ROUND(I250*H250,2)</f>
        <v>0</v>
      </c>
      <c r="BL250" s="19" t="s">
        <v>408</v>
      </c>
      <c r="BM250" s="227" t="s">
        <v>2925</v>
      </c>
    </row>
    <row r="251" s="2" customFormat="1" ht="24.15" customHeight="1">
      <c r="A251" s="41"/>
      <c r="B251" s="42"/>
      <c r="C251" s="216" t="s">
        <v>861</v>
      </c>
      <c r="D251" s="216" t="s">
        <v>211</v>
      </c>
      <c r="E251" s="217" t="s">
        <v>2624</v>
      </c>
      <c r="F251" s="218" t="s">
        <v>2625</v>
      </c>
      <c r="G251" s="219" t="s">
        <v>381</v>
      </c>
      <c r="H251" s="220">
        <v>0.29999999999999999</v>
      </c>
      <c r="I251" s="221"/>
      <c r="J251" s="222">
        <f>ROUND(I251*H251,2)</f>
        <v>0</v>
      </c>
      <c r="K251" s="218" t="s">
        <v>215</v>
      </c>
      <c r="L251" s="47"/>
      <c r="M251" s="223" t="s">
        <v>35</v>
      </c>
      <c r="N251" s="224" t="s">
        <v>51</v>
      </c>
      <c r="O251" s="87"/>
      <c r="P251" s="225">
        <f>O251*H251</f>
        <v>0</v>
      </c>
      <c r="Q251" s="225">
        <v>0</v>
      </c>
      <c r="R251" s="225">
        <f>Q251*H251</f>
        <v>0</v>
      </c>
      <c r="S251" s="225">
        <v>0</v>
      </c>
      <c r="T251" s="226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7" t="s">
        <v>408</v>
      </c>
      <c r="AT251" s="227" t="s">
        <v>211</v>
      </c>
      <c r="AU251" s="227" t="s">
        <v>90</v>
      </c>
      <c r="AY251" s="19" t="s">
        <v>208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9" t="s">
        <v>88</v>
      </c>
      <c r="BK251" s="228">
        <f>ROUND(I251*H251,2)</f>
        <v>0</v>
      </c>
      <c r="BL251" s="19" t="s">
        <v>408</v>
      </c>
      <c r="BM251" s="227" t="s">
        <v>2926</v>
      </c>
    </row>
    <row r="252" s="2" customFormat="1">
      <c r="A252" s="41"/>
      <c r="B252" s="42"/>
      <c r="C252" s="43"/>
      <c r="D252" s="229" t="s">
        <v>218</v>
      </c>
      <c r="E252" s="43"/>
      <c r="F252" s="230" t="s">
        <v>2627</v>
      </c>
      <c r="G252" s="43"/>
      <c r="H252" s="43"/>
      <c r="I252" s="231"/>
      <c r="J252" s="43"/>
      <c r="K252" s="43"/>
      <c r="L252" s="47"/>
      <c r="M252" s="232"/>
      <c r="N252" s="233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9" t="s">
        <v>218</v>
      </c>
      <c r="AU252" s="19" t="s">
        <v>90</v>
      </c>
    </row>
    <row r="253" s="2" customFormat="1" ht="16.5" customHeight="1">
      <c r="A253" s="41"/>
      <c r="B253" s="42"/>
      <c r="C253" s="216" t="s">
        <v>866</v>
      </c>
      <c r="D253" s="216" t="s">
        <v>211</v>
      </c>
      <c r="E253" s="217" t="s">
        <v>2628</v>
      </c>
      <c r="F253" s="218" t="s">
        <v>2629</v>
      </c>
      <c r="G253" s="219" t="s">
        <v>2547</v>
      </c>
      <c r="H253" s="220">
        <v>1</v>
      </c>
      <c r="I253" s="221"/>
      <c r="J253" s="222">
        <f>ROUND(I253*H253,2)</f>
        <v>0</v>
      </c>
      <c r="K253" s="218" t="s">
        <v>2392</v>
      </c>
      <c r="L253" s="47"/>
      <c r="M253" s="223" t="s">
        <v>35</v>
      </c>
      <c r="N253" s="224" t="s">
        <v>51</v>
      </c>
      <c r="O253" s="87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7" t="s">
        <v>408</v>
      </c>
      <c r="AT253" s="227" t="s">
        <v>211</v>
      </c>
      <c r="AU253" s="227" t="s">
        <v>90</v>
      </c>
      <c r="AY253" s="19" t="s">
        <v>208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88</v>
      </c>
      <c r="BK253" s="228">
        <f>ROUND(I253*H253,2)</f>
        <v>0</v>
      </c>
      <c r="BL253" s="19" t="s">
        <v>408</v>
      </c>
      <c r="BM253" s="227" t="s">
        <v>2927</v>
      </c>
    </row>
    <row r="254" s="2" customFormat="1" ht="16.5" customHeight="1">
      <c r="A254" s="41"/>
      <c r="B254" s="42"/>
      <c r="C254" s="278" t="s">
        <v>871</v>
      </c>
      <c r="D254" s="278" t="s">
        <v>391</v>
      </c>
      <c r="E254" s="279" t="s">
        <v>2631</v>
      </c>
      <c r="F254" s="280" t="s">
        <v>2632</v>
      </c>
      <c r="G254" s="281" t="s">
        <v>607</v>
      </c>
      <c r="H254" s="282">
        <v>1</v>
      </c>
      <c r="I254" s="283"/>
      <c r="J254" s="284">
        <f>ROUND(I254*H254,2)</f>
        <v>0</v>
      </c>
      <c r="K254" s="280" t="s">
        <v>2392</v>
      </c>
      <c r="L254" s="285"/>
      <c r="M254" s="286" t="s">
        <v>35</v>
      </c>
      <c r="N254" s="287" t="s">
        <v>51</v>
      </c>
      <c r="O254" s="87"/>
      <c r="P254" s="225">
        <f>O254*H254</f>
        <v>0</v>
      </c>
      <c r="Q254" s="225">
        <v>0</v>
      </c>
      <c r="R254" s="225">
        <f>Q254*H254</f>
        <v>0</v>
      </c>
      <c r="S254" s="225">
        <v>0</v>
      </c>
      <c r="T254" s="226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7" t="s">
        <v>527</v>
      </c>
      <c r="AT254" s="227" t="s">
        <v>391</v>
      </c>
      <c r="AU254" s="227" t="s">
        <v>90</v>
      </c>
      <c r="AY254" s="19" t="s">
        <v>208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9" t="s">
        <v>88</v>
      </c>
      <c r="BK254" s="228">
        <f>ROUND(I254*H254,2)</f>
        <v>0</v>
      </c>
      <c r="BL254" s="19" t="s">
        <v>408</v>
      </c>
      <c r="BM254" s="227" t="s">
        <v>2928</v>
      </c>
    </row>
    <row r="255" s="12" customFormat="1" ht="25.92" customHeight="1">
      <c r="A255" s="12"/>
      <c r="B255" s="200"/>
      <c r="C255" s="201"/>
      <c r="D255" s="202" t="s">
        <v>79</v>
      </c>
      <c r="E255" s="203" t="s">
        <v>391</v>
      </c>
      <c r="F255" s="203" t="s">
        <v>2644</v>
      </c>
      <c r="G255" s="201"/>
      <c r="H255" s="201"/>
      <c r="I255" s="204"/>
      <c r="J255" s="205">
        <f>BK255</f>
        <v>0</v>
      </c>
      <c r="K255" s="201"/>
      <c r="L255" s="206"/>
      <c r="M255" s="207"/>
      <c r="N255" s="208"/>
      <c r="O255" s="208"/>
      <c r="P255" s="209">
        <f>P256</f>
        <v>0</v>
      </c>
      <c r="Q255" s="208"/>
      <c r="R255" s="209">
        <f>R256</f>
        <v>0.00040000000000000002</v>
      </c>
      <c r="S255" s="208"/>
      <c r="T255" s="210">
        <f>T256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1" t="s">
        <v>209</v>
      </c>
      <c r="AT255" s="212" t="s">
        <v>79</v>
      </c>
      <c r="AU255" s="212" t="s">
        <v>80</v>
      </c>
      <c r="AY255" s="211" t="s">
        <v>208</v>
      </c>
      <c r="BK255" s="213">
        <f>BK256</f>
        <v>0</v>
      </c>
    </row>
    <row r="256" s="12" customFormat="1" ht="22.8" customHeight="1">
      <c r="A256" s="12"/>
      <c r="B256" s="200"/>
      <c r="C256" s="201"/>
      <c r="D256" s="202" t="s">
        <v>79</v>
      </c>
      <c r="E256" s="214" t="s">
        <v>2645</v>
      </c>
      <c r="F256" s="214" t="s">
        <v>2646</v>
      </c>
      <c r="G256" s="201"/>
      <c r="H256" s="201"/>
      <c r="I256" s="204"/>
      <c r="J256" s="215">
        <f>BK256</f>
        <v>0</v>
      </c>
      <c r="K256" s="201"/>
      <c r="L256" s="206"/>
      <c r="M256" s="207"/>
      <c r="N256" s="208"/>
      <c r="O256" s="208"/>
      <c r="P256" s="209">
        <f>SUM(P257:P259)</f>
        <v>0</v>
      </c>
      <c r="Q256" s="208"/>
      <c r="R256" s="209">
        <f>SUM(R257:R259)</f>
        <v>0.00040000000000000002</v>
      </c>
      <c r="S256" s="208"/>
      <c r="T256" s="210">
        <f>SUM(T257:T259)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1" t="s">
        <v>209</v>
      </c>
      <c r="AT256" s="212" t="s">
        <v>79</v>
      </c>
      <c r="AU256" s="212" t="s">
        <v>88</v>
      </c>
      <c r="AY256" s="211" t="s">
        <v>208</v>
      </c>
      <c r="BK256" s="213">
        <f>SUM(BK257:BK259)</f>
        <v>0</v>
      </c>
    </row>
    <row r="257" s="2" customFormat="1" ht="16.5" customHeight="1">
      <c r="A257" s="41"/>
      <c r="B257" s="42"/>
      <c r="C257" s="216" t="s">
        <v>878</v>
      </c>
      <c r="D257" s="216" t="s">
        <v>211</v>
      </c>
      <c r="E257" s="217" t="s">
        <v>2647</v>
      </c>
      <c r="F257" s="218" t="s">
        <v>2648</v>
      </c>
      <c r="G257" s="219" t="s">
        <v>381</v>
      </c>
      <c r="H257" s="220">
        <v>4</v>
      </c>
      <c r="I257" s="221"/>
      <c r="J257" s="222">
        <f>ROUND(I257*H257,2)</f>
        <v>0</v>
      </c>
      <c r="K257" s="218" t="s">
        <v>215</v>
      </c>
      <c r="L257" s="47"/>
      <c r="M257" s="223" t="s">
        <v>35</v>
      </c>
      <c r="N257" s="224" t="s">
        <v>51</v>
      </c>
      <c r="O257" s="87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7" t="s">
        <v>788</v>
      </c>
      <c r="AT257" s="227" t="s">
        <v>211</v>
      </c>
      <c r="AU257" s="227" t="s">
        <v>90</v>
      </c>
      <c r="AY257" s="19" t="s">
        <v>208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9" t="s">
        <v>88</v>
      </c>
      <c r="BK257" s="228">
        <f>ROUND(I257*H257,2)</f>
        <v>0</v>
      </c>
      <c r="BL257" s="19" t="s">
        <v>788</v>
      </c>
      <c r="BM257" s="227" t="s">
        <v>2929</v>
      </c>
    </row>
    <row r="258" s="2" customFormat="1">
      <c r="A258" s="41"/>
      <c r="B258" s="42"/>
      <c r="C258" s="43"/>
      <c r="D258" s="229" t="s">
        <v>218</v>
      </c>
      <c r="E258" s="43"/>
      <c r="F258" s="230" t="s">
        <v>2650</v>
      </c>
      <c r="G258" s="43"/>
      <c r="H258" s="43"/>
      <c r="I258" s="231"/>
      <c r="J258" s="43"/>
      <c r="K258" s="43"/>
      <c r="L258" s="47"/>
      <c r="M258" s="232"/>
      <c r="N258" s="233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9" t="s">
        <v>218</v>
      </c>
      <c r="AU258" s="19" t="s">
        <v>90</v>
      </c>
    </row>
    <row r="259" s="2" customFormat="1" ht="16.5" customHeight="1">
      <c r="A259" s="41"/>
      <c r="B259" s="42"/>
      <c r="C259" s="278" t="s">
        <v>888</v>
      </c>
      <c r="D259" s="278" t="s">
        <v>391</v>
      </c>
      <c r="E259" s="279" t="s">
        <v>2651</v>
      </c>
      <c r="F259" s="280" t="s">
        <v>2652</v>
      </c>
      <c r="G259" s="281" t="s">
        <v>381</v>
      </c>
      <c r="H259" s="282">
        <v>4</v>
      </c>
      <c r="I259" s="283"/>
      <c r="J259" s="284">
        <f>ROUND(I259*H259,2)</f>
        <v>0</v>
      </c>
      <c r="K259" s="280" t="s">
        <v>2392</v>
      </c>
      <c r="L259" s="285"/>
      <c r="M259" s="286" t="s">
        <v>35</v>
      </c>
      <c r="N259" s="287" t="s">
        <v>51</v>
      </c>
      <c r="O259" s="87"/>
      <c r="P259" s="225">
        <f>O259*H259</f>
        <v>0</v>
      </c>
      <c r="Q259" s="225">
        <v>0.00010000000000000001</v>
      </c>
      <c r="R259" s="225">
        <f>Q259*H259</f>
        <v>0.00040000000000000002</v>
      </c>
      <c r="S259" s="225">
        <v>0</v>
      </c>
      <c r="T259" s="226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7" t="s">
        <v>1216</v>
      </c>
      <c r="AT259" s="227" t="s">
        <v>391</v>
      </c>
      <c r="AU259" s="227" t="s">
        <v>90</v>
      </c>
      <c r="AY259" s="19" t="s">
        <v>208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9" t="s">
        <v>88</v>
      </c>
      <c r="BK259" s="228">
        <f>ROUND(I259*H259,2)</f>
        <v>0</v>
      </c>
      <c r="BL259" s="19" t="s">
        <v>1216</v>
      </c>
      <c r="BM259" s="227" t="s">
        <v>2930</v>
      </c>
    </row>
    <row r="260" s="12" customFormat="1" ht="25.92" customHeight="1">
      <c r="A260" s="12"/>
      <c r="B260" s="200"/>
      <c r="C260" s="201"/>
      <c r="D260" s="202" t="s">
        <v>79</v>
      </c>
      <c r="E260" s="203" t="s">
        <v>2654</v>
      </c>
      <c r="F260" s="203" t="s">
        <v>2655</v>
      </c>
      <c r="G260" s="201"/>
      <c r="H260" s="201"/>
      <c r="I260" s="204"/>
      <c r="J260" s="205">
        <f>BK260</f>
        <v>0</v>
      </c>
      <c r="K260" s="201"/>
      <c r="L260" s="206"/>
      <c r="M260" s="207"/>
      <c r="N260" s="208"/>
      <c r="O260" s="208"/>
      <c r="P260" s="209">
        <f>SUM(P261:P263)</f>
        <v>0</v>
      </c>
      <c r="Q260" s="208"/>
      <c r="R260" s="209">
        <f>SUM(R261:R263)</f>
        <v>0</v>
      </c>
      <c r="S260" s="208"/>
      <c r="T260" s="210">
        <f>SUM(T261:T263)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1" t="s">
        <v>216</v>
      </c>
      <c r="AT260" s="212" t="s">
        <v>79</v>
      </c>
      <c r="AU260" s="212" t="s">
        <v>80</v>
      </c>
      <c r="AY260" s="211" t="s">
        <v>208</v>
      </c>
      <c r="BK260" s="213">
        <f>SUM(BK261:BK263)</f>
        <v>0</v>
      </c>
    </row>
    <row r="261" s="2" customFormat="1" ht="16.5" customHeight="1">
      <c r="A261" s="41"/>
      <c r="B261" s="42"/>
      <c r="C261" s="216" t="s">
        <v>897</v>
      </c>
      <c r="D261" s="216" t="s">
        <v>211</v>
      </c>
      <c r="E261" s="217" t="s">
        <v>2656</v>
      </c>
      <c r="F261" s="218" t="s">
        <v>2657</v>
      </c>
      <c r="G261" s="219" t="s">
        <v>2658</v>
      </c>
      <c r="H261" s="220">
        <v>5</v>
      </c>
      <c r="I261" s="221"/>
      <c r="J261" s="222">
        <f>ROUND(I261*H261,2)</f>
        <v>0</v>
      </c>
      <c r="K261" s="218" t="s">
        <v>215</v>
      </c>
      <c r="L261" s="47"/>
      <c r="M261" s="223" t="s">
        <v>35</v>
      </c>
      <c r="N261" s="224" t="s">
        <v>51</v>
      </c>
      <c r="O261" s="87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7" t="s">
        <v>2659</v>
      </c>
      <c r="AT261" s="227" t="s">
        <v>211</v>
      </c>
      <c r="AU261" s="227" t="s">
        <v>88</v>
      </c>
      <c r="AY261" s="19" t="s">
        <v>208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9" t="s">
        <v>88</v>
      </c>
      <c r="BK261" s="228">
        <f>ROUND(I261*H261,2)</f>
        <v>0</v>
      </c>
      <c r="BL261" s="19" t="s">
        <v>2659</v>
      </c>
      <c r="BM261" s="227" t="s">
        <v>2931</v>
      </c>
    </row>
    <row r="262" s="2" customFormat="1">
      <c r="A262" s="41"/>
      <c r="B262" s="42"/>
      <c r="C262" s="43"/>
      <c r="D262" s="229" t="s">
        <v>218</v>
      </c>
      <c r="E262" s="43"/>
      <c r="F262" s="230" t="s">
        <v>2661</v>
      </c>
      <c r="G262" s="43"/>
      <c r="H262" s="43"/>
      <c r="I262" s="231"/>
      <c r="J262" s="43"/>
      <c r="K262" s="43"/>
      <c r="L262" s="47"/>
      <c r="M262" s="232"/>
      <c r="N262" s="233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9" t="s">
        <v>218</v>
      </c>
      <c r="AU262" s="19" t="s">
        <v>88</v>
      </c>
    </row>
    <row r="263" s="14" customFormat="1">
      <c r="A263" s="14"/>
      <c r="B263" s="245"/>
      <c r="C263" s="246"/>
      <c r="D263" s="236" t="s">
        <v>226</v>
      </c>
      <c r="E263" s="247" t="s">
        <v>35</v>
      </c>
      <c r="F263" s="248" t="s">
        <v>271</v>
      </c>
      <c r="G263" s="246"/>
      <c r="H263" s="249">
        <v>5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226</v>
      </c>
      <c r="AU263" s="255" t="s">
        <v>88</v>
      </c>
      <c r="AV263" s="14" t="s">
        <v>90</v>
      </c>
      <c r="AW263" s="14" t="s">
        <v>41</v>
      </c>
      <c r="AX263" s="14" t="s">
        <v>88</v>
      </c>
      <c r="AY263" s="255" t="s">
        <v>208</v>
      </c>
    </row>
    <row r="264" s="12" customFormat="1" ht="25.92" customHeight="1">
      <c r="A264" s="12"/>
      <c r="B264" s="200"/>
      <c r="C264" s="201"/>
      <c r="D264" s="202" t="s">
        <v>79</v>
      </c>
      <c r="E264" s="203" t="s">
        <v>2662</v>
      </c>
      <c r="F264" s="203" t="s">
        <v>2663</v>
      </c>
      <c r="G264" s="201"/>
      <c r="H264" s="201"/>
      <c r="I264" s="204"/>
      <c r="J264" s="205">
        <f>BK264</f>
        <v>0</v>
      </c>
      <c r="K264" s="201"/>
      <c r="L264" s="206"/>
      <c r="M264" s="207"/>
      <c r="N264" s="208"/>
      <c r="O264" s="208"/>
      <c r="P264" s="209">
        <f>SUM(P265:P270)</f>
        <v>0</v>
      </c>
      <c r="Q264" s="208"/>
      <c r="R264" s="209">
        <f>SUM(R265:R270)</f>
        <v>0</v>
      </c>
      <c r="S264" s="208"/>
      <c r="T264" s="210">
        <f>SUM(T265:T270)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1" t="s">
        <v>216</v>
      </c>
      <c r="AT264" s="212" t="s">
        <v>79</v>
      </c>
      <c r="AU264" s="212" t="s">
        <v>80</v>
      </c>
      <c r="AY264" s="211" t="s">
        <v>208</v>
      </c>
      <c r="BK264" s="213">
        <f>SUM(BK265:BK270)</f>
        <v>0</v>
      </c>
    </row>
    <row r="265" s="2" customFormat="1" ht="16.5" customHeight="1">
      <c r="A265" s="41"/>
      <c r="B265" s="42"/>
      <c r="C265" s="216" t="s">
        <v>903</v>
      </c>
      <c r="D265" s="216" t="s">
        <v>211</v>
      </c>
      <c r="E265" s="217" t="s">
        <v>2664</v>
      </c>
      <c r="F265" s="218" t="s">
        <v>2665</v>
      </c>
      <c r="G265" s="219" t="s">
        <v>2666</v>
      </c>
      <c r="H265" s="296"/>
      <c r="I265" s="221"/>
      <c r="J265" s="222">
        <f>ROUND(I265*H265,2)</f>
        <v>0</v>
      </c>
      <c r="K265" s="218" t="s">
        <v>35</v>
      </c>
      <c r="L265" s="47"/>
      <c r="M265" s="223" t="s">
        <v>35</v>
      </c>
      <c r="N265" s="224" t="s">
        <v>51</v>
      </c>
      <c r="O265" s="87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27" t="s">
        <v>2659</v>
      </c>
      <c r="AT265" s="227" t="s">
        <v>211</v>
      </c>
      <c r="AU265" s="227" t="s">
        <v>88</v>
      </c>
      <c r="AY265" s="19" t="s">
        <v>208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9" t="s">
        <v>88</v>
      </c>
      <c r="BK265" s="228">
        <f>ROUND(I265*H265,2)</f>
        <v>0</v>
      </c>
      <c r="BL265" s="19" t="s">
        <v>2659</v>
      </c>
      <c r="BM265" s="227" t="s">
        <v>2932</v>
      </c>
    </row>
    <row r="266" s="2" customFormat="1">
      <c r="A266" s="41"/>
      <c r="B266" s="42"/>
      <c r="C266" s="43"/>
      <c r="D266" s="236" t="s">
        <v>395</v>
      </c>
      <c r="E266" s="43"/>
      <c r="F266" s="288" t="s">
        <v>2668</v>
      </c>
      <c r="G266" s="43"/>
      <c r="H266" s="43"/>
      <c r="I266" s="231"/>
      <c r="J266" s="43"/>
      <c r="K266" s="43"/>
      <c r="L266" s="47"/>
      <c r="M266" s="232"/>
      <c r="N266" s="233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9" t="s">
        <v>395</v>
      </c>
      <c r="AU266" s="19" t="s">
        <v>88</v>
      </c>
    </row>
    <row r="267" s="2" customFormat="1" ht="16.5" customHeight="1">
      <c r="A267" s="41"/>
      <c r="B267" s="42"/>
      <c r="C267" s="216" t="s">
        <v>910</v>
      </c>
      <c r="D267" s="216" t="s">
        <v>211</v>
      </c>
      <c r="E267" s="217" t="s">
        <v>2669</v>
      </c>
      <c r="F267" s="218" t="s">
        <v>2670</v>
      </c>
      <c r="G267" s="219" t="s">
        <v>2666</v>
      </c>
      <c r="H267" s="296"/>
      <c r="I267" s="221"/>
      <c r="J267" s="222">
        <f>ROUND(I267*H267,2)</f>
        <v>0</v>
      </c>
      <c r="K267" s="218" t="s">
        <v>35</v>
      </c>
      <c r="L267" s="47"/>
      <c r="M267" s="223" t="s">
        <v>35</v>
      </c>
      <c r="N267" s="224" t="s">
        <v>51</v>
      </c>
      <c r="O267" s="87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27" t="s">
        <v>2659</v>
      </c>
      <c r="AT267" s="227" t="s">
        <v>211</v>
      </c>
      <c r="AU267" s="227" t="s">
        <v>88</v>
      </c>
      <c r="AY267" s="19" t="s">
        <v>208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9" t="s">
        <v>88</v>
      </c>
      <c r="BK267" s="228">
        <f>ROUND(I267*H267,2)</f>
        <v>0</v>
      </c>
      <c r="BL267" s="19" t="s">
        <v>2659</v>
      </c>
      <c r="BM267" s="227" t="s">
        <v>2933</v>
      </c>
    </row>
    <row r="268" s="2" customFormat="1">
      <c r="A268" s="41"/>
      <c r="B268" s="42"/>
      <c r="C268" s="43"/>
      <c r="D268" s="236" t="s">
        <v>395</v>
      </c>
      <c r="E268" s="43"/>
      <c r="F268" s="288" t="s">
        <v>2672</v>
      </c>
      <c r="G268" s="43"/>
      <c r="H268" s="43"/>
      <c r="I268" s="231"/>
      <c r="J268" s="43"/>
      <c r="K268" s="43"/>
      <c r="L268" s="47"/>
      <c r="M268" s="232"/>
      <c r="N268" s="233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19" t="s">
        <v>395</v>
      </c>
      <c r="AU268" s="19" t="s">
        <v>88</v>
      </c>
    </row>
    <row r="269" s="2" customFormat="1" ht="16.5" customHeight="1">
      <c r="A269" s="41"/>
      <c r="B269" s="42"/>
      <c r="C269" s="216" t="s">
        <v>915</v>
      </c>
      <c r="D269" s="216" t="s">
        <v>211</v>
      </c>
      <c r="E269" s="217" t="s">
        <v>2673</v>
      </c>
      <c r="F269" s="218" t="s">
        <v>2674</v>
      </c>
      <c r="G269" s="219" t="s">
        <v>2666</v>
      </c>
      <c r="H269" s="296"/>
      <c r="I269" s="221"/>
      <c r="J269" s="222">
        <f>ROUND(I269*H269,2)</f>
        <v>0</v>
      </c>
      <c r="K269" s="218" t="s">
        <v>35</v>
      </c>
      <c r="L269" s="47"/>
      <c r="M269" s="223" t="s">
        <v>35</v>
      </c>
      <c r="N269" s="224" t="s">
        <v>51</v>
      </c>
      <c r="O269" s="87"/>
      <c r="P269" s="225">
        <f>O269*H269</f>
        <v>0</v>
      </c>
      <c r="Q269" s="225">
        <v>0</v>
      </c>
      <c r="R269" s="225">
        <f>Q269*H269</f>
        <v>0</v>
      </c>
      <c r="S269" s="225">
        <v>0</v>
      </c>
      <c r="T269" s="226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7" t="s">
        <v>2659</v>
      </c>
      <c r="AT269" s="227" t="s">
        <v>211</v>
      </c>
      <c r="AU269" s="227" t="s">
        <v>88</v>
      </c>
      <c r="AY269" s="19" t="s">
        <v>208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9" t="s">
        <v>88</v>
      </c>
      <c r="BK269" s="228">
        <f>ROUND(I269*H269,2)</f>
        <v>0</v>
      </c>
      <c r="BL269" s="19" t="s">
        <v>2659</v>
      </c>
      <c r="BM269" s="227" t="s">
        <v>2934</v>
      </c>
    </row>
    <row r="270" s="2" customFormat="1">
      <c r="A270" s="41"/>
      <c r="B270" s="42"/>
      <c r="C270" s="43"/>
      <c r="D270" s="236" t="s">
        <v>395</v>
      </c>
      <c r="E270" s="43"/>
      <c r="F270" s="288" t="s">
        <v>2676</v>
      </c>
      <c r="G270" s="43"/>
      <c r="H270" s="43"/>
      <c r="I270" s="231"/>
      <c r="J270" s="43"/>
      <c r="K270" s="43"/>
      <c r="L270" s="47"/>
      <c r="M270" s="292"/>
      <c r="N270" s="293"/>
      <c r="O270" s="294"/>
      <c r="P270" s="294"/>
      <c r="Q270" s="294"/>
      <c r="R270" s="294"/>
      <c r="S270" s="294"/>
      <c r="T270" s="295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9" t="s">
        <v>395</v>
      </c>
      <c r="AU270" s="19" t="s">
        <v>88</v>
      </c>
    </row>
    <row r="271" s="2" customFormat="1" ht="6.96" customHeight="1">
      <c r="A271" s="41"/>
      <c r="B271" s="62"/>
      <c r="C271" s="63"/>
      <c r="D271" s="63"/>
      <c r="E271" s="63"/>
      <c r="F271" s="63"/>
      <c r="G271" s="63"/>
      <c r="H271" s="63"/>
      <c r="I271" s="63"/>
      <c r="J271" s="63"/>
      <c r="K271" s="63"/>
      <c r="L271" s="47"/>
      <c r="M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</row>
  </sheetData>
  <sheetProtection sheet="1" autoFilter="0" formatColumns="0" formatRows="0" objects="1" scenarios="1" spinCount="100000" saltValue="nxf/QcODLMY2LIGhCYnByswsg8RGyCiVP5ImBgPN4gWBbfDtrOrYDPY81nskQkRw84mmnEgOTGooZjNkoF/jOg==" hashValue="LhaieuV7PLFzrhCUEZ+PkyTg37aPSmWVJ1wPnJxQj3pK23GxT5NkxdmpZDJY+BiX7+Qp4FfEj5ipUSxTfVB9NQ==" algorithmName="SHA-512" password="C74A"/>
  <autoFilter ref="C93:K27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7" r:id="rId1" display="https://podminky.urs.cz/item/CS_URS_2022_02/997013213"/>
    <hyperlink ref="F99" r:id="rId2" display="https://podminky.urs.cz/item/CS_URS_2022_02/997013219"/>
    <hyperlink ref="F102" r:id="rId3" display="https://podminky.urs.cz/item/CS_URS_2022_02/997013501"/>
    <hyperlink ref="F104" r:id="rId4" display="https://podminky.urs.cz/item/CS_URS_2022_02/997013509"/>
    <hyperlink ref="F107" r:id="rId5" display="https://podminky.urs.cz/item/CS_URS_2022_02/997013631"/>
    <hyperlink ref="F111" r:id="rId6" display="https://podminky.urs.cz/item/CS_URS_2022_02/965043421"/>
    <hyperlink ref="F114" r:id="rId7" display="https://podminky.urs.cz/item/CS_URS_2022_02/971033331"/>
    <hyperlink ref="F116" r:id="rId8" display="https://podminky.urs.cz/item/CS_URS_2022_02/971033341"/>
    <hyperlink ref="F118" r:id="rId9" display="https://podminky.urs.cz/item/CS_URS_2022_02/971033351"/>
    <hyperlink ref="F120" r:id="rId10" display="https://podminky.urs.cz/item/CS_URS_2022_02/973031616"/>
    <hyperlink ref="F123" r:id="rId11" display="https://podminky.urs.cz/item/CS_URS_2022_02/973031619"/>
    <hyperlink ref="F128" r:id="rId12" display="https://podminky.urs.cz/item/CS_URS_2022_02/974031121"/>
    <hyperlink ref="F130" r:id="rId13" display="https://podminky.urs.cz/item/CS_URS_2022_02/974031132"/>
    <hyperlink ref="F137" r:id="rId14" display="https://podminky.urs.cz/item/CS_URS_2022_02/741110001"/>
    <hyperlink ref="F140" r:id="rId15" display="https://podminky.urs.cz/item/CS_URS_2022_02/741110002"/>
    <hyperlink ref="F143" r:id="rId16" display="https://podminky.urs.cz/item/CS_URS_2022_02/741110061"/>
    <hyperlink ref="F146" r:id="rId17" display="https://podminky.urs.cz/item/CS_URS_2022_02/741110062"/>
    <hyperlink ref="F149" r:id="rId18" display="https://podminky.urs.cz/item/CS_URS_2022_02/741110063"/>
    <hyperlink ref="F152" r:id="rId19" display="https://podminky.urs.cz/item/CS_URS_2022_02/741110511"/>
    <hyperlink ref="F161" r:id="rId20" display="https://podminky.urs.cz/item/CS_URS_2022_02/741112001"/>
    <hyperlink ref="F166" r:id="rId21" display="https://podminky.urs.cz/item/CS_URS_2022_02/741112021"/>
    <hyperlink ref="F171" r:id="rId22" display="https://podminky.urs.cz/item/CS_URS_2022_02/741112051"/>
    <hyperlink ref="F174" r:id="rId23" display="https://podminky.urs.cz/item/CS_URS_2022_02/741112061"/>
    <hyperlink ref="F177" r:id="rId24" display="https://podminky.urs.cz/item/CS_URS_2022_02/741120301"/>
    <hyperlink ref="F186" r:id="rId25" display="https://podminky.urs.cz/item/CS_URS_2022_02/741122011"/>
    <hyperlink ref="F190" r:id="rId26" display="https://podminky.urs.cz/item/CS_URS_2022_02/741122015"/>
    <hyperlink ref="F196" r:id="rId27" display="https://podminky.urs.cz/item/CS_URS_2022_02/741122031"/>
    <hyperlink ref="F202" r:id="rId28" display="https://podminky.urs.cz/item/CS_URS_2022_02/741122211"/>
    <hyperlink ref="F208" r:id="rId29" display="https://podminky.urs.cz/item/CS_URS_2022_02/741122231"/>
    <hyperlink ref="F214" r:id="rId30" display="https://podminky.urs.cz/item/CS_URS_2022_02/741130021"/>
    <hyperlink ref="F216" r:id="rId31" display="https://podminky.urs.cz/item/CS_URS_2022_02/741130022"/>
    <hyperlink ref="F218" r:id="rId32" display="https://podminky.urs.cz/item/CS_URS_2022_02/741130023"/>
    <hyperlink ref="F221" r:id="rId33" display="https://podminky.urs.cz/item/CS_URS_2022_02/741231014"/>
    <hyperlink ref="F224" r:id="rId34" display="https://podminky.urs.cz/item/CS_URS_2022_02/741310101"/>
    <hyperlink ref="F227" r:id="rId35" display="https://podminky.urs.cz/item/CS_URS_2022_02/741310115"/>
    <hyperlink ref="F230" r:id="rId36" display="https://podminky.urs.cz/item/CS_URS_2022_02/741311004"/>
    <hyperlink ref="F233" r:id="rId37" display="https://podminky.urs.cz/item/CS_URS_2022_02/741320105"/>
    <hyperlink ref="F240" r:id="rId38" display="https://podminky.urs.cz/item/CS_URS_2022_02/741321003"/>
    <hyperlink ref="F243" r:id="rId39" display="https://podminky.urs.cz/item/CS_URS_2022_02/741330763"/>
    <hyperlink ref="F246" r:id="rId40" display="https://podminky.urs.cz/item/CS_URS_2022_02/741370032"/>
    <hyperlink ref="F252" r:id="rId41" display="https://podminky.urs.cz/item/CS_URS_2022_02/741810001"/>
    <hyperlink ref="F258" r:id="rId42" display="https://podminky.urs.cz/item/CS_URS_2022_02/210220321"/>
    <hyperlink ref="F262" r:id="rId43" display="https://podminky.urs.cz/item/CS_URS_2022_02/HZS223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4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131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1" customFormat="1" ht="12" customHeight="1">
      <c r="B8" s="22"/>
      <c r="D8" s="146" t="s">
        <v>168</v>
      </c>
      <c r="L8" s="22"/>
    </row>
    <row r="9" s="2" customFormat="1" ht="16.5" customHeight="1">
      <c r="A9" s="41"/>
      <c r="B9" s="47"/>
      <c r="C9" s="41"/>
      <c r="D9" s="41"/>
      <c r="E9" s="147" t="s">
        <v>2935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6" t="s">
        <v>2337</v>
      </c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49" t="s">
        <v>2936</v>
      </c>
      <c r="F11" s="41"/>
      <c r="G11" s="41"/>
      <c r="H11" s="41"/>
      <c r="I11" s="41"/>
      <c r="J11" s="41"/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6" t="s">
        <v>18</v>
      </c>
      <c r="E13" s="41"/>
      <c r="F13" s="136" t="s">
        <v>19</v>
      </c>
      <c r="G13" s="41"/>
      <c r="H13" s="41"/>
      <c r="I13" s="146" t="s">
        <v>20</v>
      </c>
      <c r="J13" s="136" t="s">
        <v>35</v>
      </c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22</v>
      </c>
      <c r="E14" s="41"/>
      <c r="F14" s="136" t="s">
        <v>23</v>
      </c>
      <c r="G14" s="41"/>
      <c r="H14" s="41"/>
      <c r="I14" s="146" t="s">
        <v>24</v>
      </c>
      <c r="J14" s="150" t="str">
        <f>'Rekapitulace stavby'!AN8</f>
        <v>9. 11. 2022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6" t="s">
        <v>30</v>
      </c>
      <c r="E16" s="41"/>
      <c r="F16" s="41"/>
      <c r="G16" s="41"/>
      <c r="H16" s="41"/>
      <c r="I16" s="146" t="s">
        <v>31</v>
      </c>
      <c r="J16" s="136" t="s">
        <v>32</v>
      </c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6" t="s">
        <v>34</v>
      </c>
      <c r="J17" s="136" t="s">
        <v>35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6" t="s">
        <v>36</v>
      </c>
      <c r="E19" s="41"/>
      <c r="F19" s="41"/>
      <c r="G19" s="41"/>
      <c r="H19" s="41"/>
      <c r="I19" s="146" t="s">
        <v>31</v>
      </c>
      <c r="J19" s="35" t="str">
        <f>'Rekapitulace stavby'!AN13</f>
        <v>Vyplň údaj</v>
      </c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6" t="s">
        <v>34</v>
      </c>
      <c r="J20" s="35" t="str">
        <f>'Rekapitulace stavby'!AN14</f>
        <v>Vyplň údaj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6" t="s">
        <v>38</v>
      </c>
      <c r="E22" s="41"/>
      <c r="F22" s="41"/>
      <c r="G22" s="41"/>
      <c r="H22" s="41"/>
      <c r="I22" s="146" t="s">
        <v>31</v>
      </c>
      <c r="J22" s="136" t="s">
        <v>39</v>
      </c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46" t="s">
        <v>34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6" t="s">
        <v>42</v>
      </c>
      <c r="E25" s="41"/>
      <c r="F25" s="41"/>
      <c r="G25" s="41"/>
      <c r="H25" s="41"/>
      <c r="I25" s="146" t="s">
        <v>31</v>
      </c>
      <c r="J25" s="136" t="s">
        <v>35</v>
      </c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">
        <v>43</v>
      </c>
      <c r="F26" s="41"/>
      <c r="G26" s="41"/>
      <c r="H26" s="41"/>
      <c r="I26" s="146" t="s">
        <v>34</v>
      </c>
      <c r="J26" s="136" t="s">
        <v>35</v>
      </c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8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6" t="s">
        <v>44</v>
      </c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47.25" customHeight="1">
      <c r="A29" s="151"/>
      <c r="B29" s="152"/>
      <c r="C29" s="151"/>
      <c r="D29" s="151"/>
      <c r="E29" s="153" t="s">
        <v>170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56" t="s">
        <v>46</v>
      </c>
      <c r="E32" s="41"/>
      <c r="F32" s="41"/>
      <c r="G32" s="41"/>
      <c r="H32" s="41"/>
      <c r="I32" s="41"/>
      <c r="J32" s="157">
        <f>ROUND(J95, 2)</f>
        <v>0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55"/>
      <c r="E33" s="155"/>
      <c r="F33" s="155"/>
      <c r="G33" s="155"/>
      <c r="H33" s="155"/>
      <c r="I33" s="155"/>
      <c r="J33" s="155"/>
      <c r="K33" s="155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58" t="s">
        <v>48</v>
      </c>
      <c r="G34" s="41"/>
      <c r="H34" s="41"/>
      <c r="I34" s="158" t="s">
        <v>47</v>
      </c>
      <c r="J34" s="158" t="s">
        <v>49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59" t="s">
        <v>50</v>
      </c>
      <c r="E35" s="146" t="s">
        <v>51</v>
      </c>
      <c r="F35" s="160">
        <f>ROUND((SUM(BE95:BE279)),  2)</f>
        <v>0</v>
      </c>
      <c r="G35" s="41"/>
      <c r="H35" s="41"/>
      <c r="I35" s="161">
        <v>0.20999999999999999</v>
      </c>
      <c r="J35" s="160">
        <f>ROUND(((SUM(BE95:BE279))*I35),  2)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6" t="s">
        <v>52</v>
      </c>
      <c r="F36" s="160">
        <f>ROUND((SUM(BF95:BF279)),  2)</f>
        <v>0</v>
      </c>
      <c r="G36" s="41"/>
      <c r="H36" s="41"/>
      <c r="I36" s="161">
        <v>0.14999999999999999</v>
      </c>
      <c r="J36" s="160">
        <f>ROUND(((SUM(BF95:BF279))*I36),  2)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53</v>
      </c>
      <c r="F37" s="160">
        <f>ROUND((SUM(BG95:BG279)),  2)</f>
        <v>0</v>
      </c>
      <c r="G37" s="41"/>
      <c r="H37" s="41"/>
      <c r="I37" s="161">
        <v>0.20999999999999999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6" t="s">
        <v>54</v>
      </c>
      <c r="F38" s="160">
        <f>ROUND((SUM(BH95:BH279)),  2)</f>
        <v>0</v>
      </c>
      <c r="G38" s="41"/>
      <c r="H38" s="41"/>
      <c r="I38" s="161">
        <v>0.14999999999999999</v>
      </c>
      <c r="J38" s="160">
        <f>0</f>
        <v>0</v>
      </c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6" t="s">
        <v>55</v>
      </c>
      <c r="F39" s="160">
        <f>ROUND((SUM(BI95:BI279)),  2)</f>
        <v>0</v>
      </c>
      <c r="G39" s="41"/>
      <c r="H39" s="41"/>
      <c r="I39" s="161">
        <v>0</v>
      </c>
      <c r="J39" s="160">
        <f>0</f>
        <v>0</v>
      </c>
      <c r="K39" s="41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2"/>
      <c r="D41" s="163" t="s">
        <v>56</v>
      </c>
      <c r="E41" s="164"/>
      <c r="F41" s="164"/>
      <c r="G41" s="165" t="s">
        <v>57</v>
      </c>
      <c r="H41" s="166" t="s">
        <v>58</v>
      </c>
      <c r="I41" s="164"/>
      <c r="J41" s="167">
        <f>SUM(J32:J39)</f>
        <v>0</v>
      </c>
      <c r="K41" s="168"/>
      <c r="L41" s="14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171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73" t="str">
        <f>E7</f>
        <v>Nemocnice Bruntál - oprava WC pro veřejnost, WC 1, 2, 3, 5 , 6, 7</v>
      </c>
      <c r="F50" s="34"/>
      <c r="G50" s="34"/>
      <c r="H50" s="34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168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73" t="s">
        <v>2935</v>
      </c>
      <c r="F52" s="43"/>
      <c r="G52" s="43"/>
      <c r="H52" s="43"/>
      <c r="I52" s="43"/>
      <c r="J52" s="43"/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2337</v>
      </c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01 - elektroinstalace WC5</v>
      </c>
      <c r="F54" s="43"/>
      <c r="G54" s="43"/>
      <c r="H54" s="43"/>
      <c r="I54" s="43"/>
      <c r="J54" s="43"/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Nemocnice Bruntál, Nádražní 1589/29</v>
      </c>
      <c r="G56" s="43"/>
      <c r="H56" s="43"/>
      <c r="I56" s="34" t="s">
        <v>24</v>
      </c>
      <c r="J56" s="75" t="str">
        <f>IF(J14="","",J14)</f>
        <v>9. 11. 2022</v>
      </c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40.05" customHeight="1">
      <c r="A58" s="41"/>
      <c r="B58" s="42"/>
      <c r="C58" s="34" t="s">
        <v>30</v>
      </c>
      <c r="D58" s="43"/>
      <c r="E58" s="43"/>
      <c r="F58" s="29" t="str">
        <f>E17</f>
        <v xml:space="preserve">Město Bruntál, Nádražní 20, Bruntál, 792 01 </v>
      </c>
      <c r="G58" s="43"/>
      <c r="H58" s="43"/>
      <c r="I58" s="34" t="s">
        <v>38</v>
      </c>
      <c r="J58" s="39" t="str">
        <f>E23</f>
        <v xml:space="preserve">Ing. Roman Macoszek, Palackého 368, Vrbno p/Prad. </v>
      </c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34" t="s">
        <v>42</v>
      </c>
      <c r="J59" s="39" t="str">
        <f>E26</f>
        <v xml:space="preserve"> 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8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74" t="s">
        <v>172</v>
      </c>
      <c r="D61" s="175"/>
      <c r="E61" s="175"/>
      <c r="F61" s="175"/>
      <c r="G61" s="175"/>
      <c r="H61" s="175"/>
      <c r="I61" s="175"/>
      <c r="J61" s="176" t="s">
        <v>173</v>
      </c>
      <c r="K61" s="175"/>
      <c r="L61" s="148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77" t="s">
        <v>78</v>
      </c>
      <c r="D63" s="43"/>
      <c r="E63" s="43"/>
      <c r="F63" s="43"/>
      <c r="G63" s="43"/>
      <c r="H63" s="43"/>
      <c r="I63" s="43"/>
      <c r="J63" s="105">
        <f>J95</f>
        <v>0</v>
      </c>
      <c r="K63" s="4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174</v>
      </c>
    </row>
    <row r="64" s="9" customFormat="1" ht="24.96" customHeight="1">
      <c r="A64" s="9"/>
      <c r="B64" s="178"/>
      <c r="C64" s="179"/>
      <c r="D64" s="180" t="s">
        <v>1794</v>
      </c>
      <c r="E64" s="181"/>
      <c r="F64" s="181"/>
      <c r="G64" s="181"/>
      <c r="H64" s="181"/>
      <c r="I64" s="181"/>
      <c r="J64" s="182">
        <f>J96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8"/>
      <c r="C65" s="179"/>
      <c r="D65" s="180" t="s">
        <v>175</v>
      </c>
      <c r="E65" s="181"/>
      <c r="F65" s="181"/>
      <c r="G65" s="181"/>
      <c r="H65" s="181"/>
      <c r="I65" s="181"/>
      <c r="J65" s="182">
        <f>J109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4"/>
      <c r="C66" s="128"/>
      <c r="D66" s="185" t="s">
        <v>178</v>
      </c>
      <c r="E66" s="186"/>
      <c r="F66" s="186"/>
      <c r="G66" s="186"/>
      <c r="H66" s="186"/>
      <c r="I66" s="186"/>
      <c r="J66" s="187">
        <f>J110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8"/>
      <c r="C67" s="179"/>
      <c r="D67" s="180" t="s">
        <v>181</v>
      </c>
      <c r="E67" s="181"/>
      <c r="F67" s="181"/>
      <c r="G67" s="181"/>
      <c r="H67" s="181"/>
      <c r="I67" s="181"/>
      <c r="J67" s="182">
        <f>J135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4"/>
      <c r="C68" s="128"/>
      <c r="D68" s="185" t="s">
        <v>2339</v>
      </c>
      <c r="E68" s="186"/>
      <c r="F68" s="186"/>
      <c r="G68" s="186"/>
      <c r="H68" s="186"/>
      <c r="I68" s="186"/>
      <c r="J68" s="187">
        <f>J136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4"/>
      <c r="C69" s="128"/>
      <c r="D69" s="185" t="s">
        <v>2340</v>
      </c>
      <c r="E69" s="186"/>
      <c r="F69" s="186"/>
      <c r="G69" s="186"/>
      <c r="H69" s="186"/>
      <c r="I69" s="186"/>
      <c r="J69" s="187">
        <f>J259</f>
        <v>0</v>
      </c>
      <c r="K69" s="128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8"/>
      <c r="C70" s="179"/>
      <c r="D70" s="180" t="s">
        <v>2341</v>
      </c>
      <c r="E70" s="181"/>
      <c r="F70" s="181"/>
      <c r="G70" s="181"/>
      <c r="H70" s="181"/>
      <c r="I70" s="181"/>
      <c r="J70" s="182">
        <f>J264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4"/>
      <c r="C71" s="128"/>
      <c r="D71" s="185" t="s">
        <v>2342</v>
      </c>
      <c r="E71" s="186"/>
      <c r="F71" s="186"/>
      <c r="G71" s="186"/>
      <c r="H71" s="186"/>
      <c r="I71" s="186"/>
      <c r="J71" s="187">
        <f>J265</f>
        <v>0</v>
      </c>
      <c r="K71" s="128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8"/>
      <c r="C72" s="179"/>
      <c r="D72" s="180" t="s">
        <v>2343</v>
      </c>
      <c r="E72" s="181"/>
      <c r="F72" s="181"/>
      <c r="G72" s="181"/>
      <c r="H72" s="181"/>
      <c r="I72" s="181"/>
      <c r="J72" s="182">
        <f>J269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9" customFormat="1" ht="24.96" customHeight="1">
      <c r="A73" s="9"/>
      <c r="B73" s="178"/>
      <c r="C73" s="179"/>
      <c r="D73" s="180" t="s">
        <v>2344</v>
      </c>
      <c r="E73" s="181"/>
      <c r="F73" s="181"/>
      <c r="G73" s="181"/>
      <c r="H73" s="181"/>
      <c r="I73" s="181"/>
      <c r="J73" s="182">
        <f>J273</f>
        <v>0</v>
      </c>
      <c r="K73" s="179"/>
      <c r="L73" s="18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2" customFormat="1" ht="21.84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="2" customFormat="1" ht="6.96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24.96" customHeight="1">
      <c r="A80" s="41"/>
      <c r="B80" s="42"/>
      <c r="C80" s="25" t="s">
        <v>193</v>
      </c>
      <c r="D80" s="43"/>
      <c r="E80" s="43"/>
      <c r="F80" s="43"/>
      <c r="G80" s="43"/>
      <c r="H80" s="43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16</v>
      </c>
      <c r="D82" s="43"/>
      <c r="E82" s="43"/>
      <c r="F82" s="43"/>
      <c r="G82" s="43"/>
      <c r="H82" s="43"/>
      <c r="I82" s="43"/>
      <c r="J82" s="43"/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6.5" customHeight="1">
      <c r="A83" s="41"/>
      <c r="B83" s="42"/>
      <c r="C83" s="43"/>
      <c r="D83" s="43"/>
      <c r="E83" s="173" t="str">
        <f>E7</f>
        <v>Nemocnice Bruntál - oprava WC pro veřejnost, WC 1, 2, 3, 5 , 6, 7</v>
      </c>
      <c r="F83" s="34"/>
      <c r="G83" s="34"/>
      <c r="H83" s="34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1" customFormat="1" ht="12" customHeight="1">
      <c r="B84" s="23"/>
      <c r="C84" s="34" t="s">
        <v>168</v>
      </c>
      <c r="D84" s="24"/>
      <c r="E84" s="24"/>
      <c r="F84" s="24"/>
      <c r="G84" s="24"/>
      <c r="H84" s="24"/>
      <c r="I84" s="24"/>
      <c r="J84" s="24"/>
      <c r="K84" s="24"/>
      <c r="L84" s="22"/>
    </row>
    <row r="85" s="2" customFormat="1" ht="16.5" customHeight="1">
      <c r="A85" s="41"/>
      <c r="B85" s="42"/>
      <c r="C85" s="43"/>
      <c r="D85" s="43"/>
      <c r="E85" s="173" t="s">
        <v>2935</v>
      </c>
      <c r="F85" s="43"/>
      <c r="G85" s="43"/>
      <c r="H85" s="43"/>
      <c r="I85" s="43"/>
      <c r="J85" s="43"/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2" customHeight="1">
      <c r="A86" s="41"/>
      <c r="B86" s="42"/>
      <c r="C86" s="34" t="s">
        <v>2337</v>
      </c>
      <c r="D86" s="43"/>
      <c r="E86" s="43"/>
      <c r="F86" s="43"/>
      <c r="G86" s="43"/>
      <c r="H86" s="43"/>
      <c r="I86" s="43"/>
      <c r="J86" s="43"/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6.5" customHeight="1">
      <c r="A87" s="41"/>
      <c r="B87" s="42"/>
      <c r="C87" s="43"/>
      <c r="D87" s="43"/>
      <c r="E87" s="72" t="str">
        <f>E11</f>
        <v>01 - elektroinstalace WC5</v>
      </c>
      <c r="F87" s="43"/>
      <c r="G87" s="43"/>
      <c r="H87" s="43"/>
      <c r="I87" s="43"/>
      <c r="J87" s="43"/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2" customHeight="1">
      <c r="A89" s="41"/>
      <c r="B89" s="42"/>
      <c r="C89" s="34" t="s">
        <v>22</v>
      </c>
      <c r="D89" s="43"/>
      <c r="E89" s="43"/>
      <c r="F89" s="29" t="str">
        <f>F14</f>
        <v>Nemocnice Bruntál, Nádražní 1589/29</v>
      </c>
      <c r="G89" s="43"/>
      <c r="H89" s="43"/>
      <c r="I89" s="34" t="s">
        <v>24</v>
      </c>
      <c r="J89" s="75" t="str">
        <f>IF(J14="","",J14)</f>
        <v>9. 11. 2022</v>
      </c>
      <c r="K89" s="43"/>
      <c r="L89" s="148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6.96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8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40.05" customHeight="1">
      <c r="A91" s="41"/>
      <c r="B91" s="42"/>
      <c r="C91" s="34" t="s">
        <v>30</v>
      </c>
      <c r="D91" s="43"/>
      <c r="E91" s="43"/>
      <c r="F91" s="29" t="str">
        <f>E17</f>
        <v xml:space="preserve">Město Bruntál, Nádražní 20, Bruntál, 792 01 </v>
      </c>
      <c r="G91" s="43"/>
      <c r="H91" s="43"/>
      <c r="I91" s="34" t="s">
        <v>38</v>
      </c>
      <c r="J91" s="39" t="str">
        <f>E23</f>
        <v xml:space="preserve">Ing. Roman Macoszek, Palackého 368, Vrbno p/Prad. </v>
      </c>
      <c r="K91" s="43"/>
      <c r="L91" s="148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15.15" customHeight="1">
      <c r="A92" s="41"/>
      <c r="B92" s="42"/>
      <c r="C92" s="34" t="s">
        <v>36</v>
      </c>
      <c r="D92" s="43"/>
      <c r="E92" s="43"/>
      <c r="F92" s="29" t="str">
        <f>IF(E20="","",E20)</f>
        <v>Vyplň údaj</v>
      </c>
      <c r="G92" s="43"/>
      <c r="H92" s="43"/>
      <c r="I92" s="34" t="s">
        <v>42</v>
      </c>
      <c r="J92" s="39" t="str">
        <f>E26</f>
        <v xml:space="preserve"> </v>
      </c>
      <c r="K92" s="43"/>
      <c r="L92" s="148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10.32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8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11" customFormat="1" ht="29.28" customHeight="1">
      <c r="A94" s="189"/>
      <c r="B94" s="190"/>
      <c r="C94" s="191" t="s">
        <v>194</v>
      </c>
      <c r="D94" s="192" t="s">
        <v>65</v>
      </c>
      <c r="E94" s="192" t="s">
        <v>61</v>
      </c>
      <c r="F94" s="192" t="s">
        <v>62</v>
      </c>
      <c r="G94" s="192" t="s">
        <v>195</v>
      </c>
      <c r="H94" s="192" t="s">
        <v>196</v>
      </c>
      <c r="I94" s="192" t="s">
        <v>197</v>
      </c>
      <c r="J94" s="192" t="s">
        <v>173</v>
      </c>
      <c r="K94" s="193" t="s">
        <v>198</v>
      </c>
      <c r="L94" s="194"/>
      <c r="M94" s="95" t="s">
        <v>35</v>
      </c>
      <c r="N94" s="96" t="s">
        <v>50</v>
      </c>
      <c r="O94" s="96" t="s">
        <v>199</v>
      </c>
      <c r="P94" s="96" t="s">
        <v>200</v>
      </c>
      <c r="Q94" s="96" t="s">
        <v>201</v>
      </c>
      <c r="R94" s="96" t="s">
        <v>202</v>
      </c>
      <c r="S94" s="96" t="s">
        <v>203</v>
      </c>
      <c r="T94" s="97" t="s">
        <v>204</v>
      </c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</row>
    <row r="95" s="2" customFormat="1" ht="22.8" customHeight="1">
      <c r="A95" s="41"/>
      <c r="B95" s="42"/>
      <c r="C95" s="102" t="s">
        <v>205</v>
      </c>
      <c r="D95" s="43"/>
      <c r="E95" s="43"/>
      <c r="F95" s="43"/>
      <c r="G95" s="43"/>
      <c r="H95" s="43"/>
      <c r="I95" s="43"/>
      <c r="J95" s="195">
        <f>BK95</f>
        <v>0</v>
      </c>
      <c r="K95" s="43"/>
      <c r="L95" s="47"/>
      <c r="M95" s="98"/>
      <c r="N95" s="196"/>
      <c r="O95" s="99"/>
      <c r="P95" s="197">
        <f>P96+P109+P135+P264+P269+P273</f>
        <v>0</v>
      </c>
      <c r="Q95" s="99"/>
      <c r="R95" s="197">
        <f>R96+R109+R135+R264+R269+R273</f>
        <v>0.10278999999999999</v>
      </c>
      <c r="S95" s="99"/>
      <c r="T95" s="198">
        <f>T96+T109+T135+T264+T269+T273</f>
        <v>1.2989999999999999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79</v>
      </c>
      <c r="AU95" s="19" t="s">
        <v>174</v>
      </c>
      <c r="BK95" s="199">
        <f>BK96+BK109+BK135+BK264+BK269+BK273</f>
        <v>0</v>
      </c>
    </row>
    <row r="96" s="12" customFormat="1" ht="25.92" customHeight="1">
      <c r="A96" s="12"/>
      <c r="B96" s="200"/>
      <c r="C96" s="201"/>
      <c r="D96" s="202" t="s">
        <v>79</v>
      </c>
      <c r="E96" s="203" t="s">
        <v>557</v>
      </c>
      <c r="F96" s="203" t="s">
        <v>558</v>
      </c>
      <c r="G96" s="201"/>
      <c r="H96" s="201"/>
      <c r="I96" s="204"/>
      <c r="J96" s="205">
        <f>BK96</f>
        <v>0</v>
      </c>
      <c r="K96" s="201"/>
      <c r="L96" s="206"/>
      <c r="M96" s="207"/>
      <c r="N96" s="208"/>
      <c r="O96" s="208"/>
      <c r="P96" s="209">
        <f>SUM(P97:P108)</f>
        <v>0</v>
      </c>
      <c r="Q96" s="208"/>
      <c r="R96" s="209">
        <f>SUM(R97:R108)</f>
        <v>0</v>
      </c>
      <c r="S96" s="208"/>
      <c r="T96" s="210">
        <f>SUM(T97:T108)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88</v>
      </c>
      <c r="AT96" s="212" t="s">
        <v>79</v>
      </c>
      <c r="AU96" s="212" t="s">
        <v>80</v>
      </c>
      <c r="AY96" s="211" t="s">
        <v>208</v>
      </c>
      <c r="BK96" s="213">
        <f>SUM(BK97:BK108)</f>
        <v>0</v>
      </c>
    </row>
    <row r="97" s="2" customFormat="1" ht="24.15" customHeight="1">
      <c r="A97" s="41"/>
      <c r="B97" s="42"/>
      <c r="C97" s="216" t="s">
        <v>88</v>
      </c>
      <c r="D97" s="216" t="s">
        <v>211</v>
      </c>
      <c r="E97" s="217" t="s">
        <v>560</v>
      </c>
      <c r="F97" s="218" t="s">
        <v>561</v>
      </c>
      <c r="G97" s="219" t="s">
        <v>214</v>
      </c>
      <c r="H97" s="220">
        <v>1.2989999999999999</v>
      </c>
      <c r="I97" s="221"/>
      <c r="J97" s="222">
        <f>ROUND(I97*H97,2)</f>
        <v>0</v>
      </c>
      <c r="K97" s="218" t="s">
        <v>215</v>
      </c>
      <c r="L97" s="47"/>
      <c r="M97" s="223" t="s">
        <v>35</v>
      </c>
      <c r="N97" s="224" t="s">
        <v>51</v>
      </c>
      <c r="O97" s="87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7" t="s">
        <v>216</v>
      </c>
      <c r="AT97" s="227" t="s">
        <v>211</v>
      </c>
      <c r="AU97" s="227" t="s">
        <v>88</v>
      </c>
      <c r="AY97" s="19" t="s">
        <v>208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88</v>
      </c>
      <c r="BK97" s="228">
        <f>ROUND(I97*H97,2)</f>
        <v>0</v>
      </c>
      <c r="BL97" s="19" t="s">
        <v>216</v>
      </c>
      <c r="BM97" s="227" t="s">
        <v>2937</v>
      </c>
    </row>
    <row r="98" s="2" customFormat="1">
      <c r="A98" s="41"/>
      <c r="B98" s="42"/>
      <c r="C98" s="43"/>
      <c r="D98" s="229" t="s">
        <v>218</v>
      </c>
      <c r="E98" s="43"/>
      <c r="F98" s="230" t="s">
        <v>563</v>
      </c>
      <c r="G98" s="43"/>
      <c r="H98" s="43"/>
      <c r="I98" s="231"/>
      <c r="J98" s="43"/>
      <c r="K98" s="43"/>
      <c r="L98" s="47"/>
      <c r="M98" s="232"/>
      <c r="N98" s="233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218</v>
      </c>
      <c r="AU98" s="19" t="s">
        <v>88</v>
      </c>
    </row>
    <row r="99" s="2" customFormat="1" ht="33" customHeight="1">
      <c r="A99" s="41"/>
      <c r="B99" s="42"/>
      <c r="C99" s="216" t="s">
        <v>90</v>
      </c>
      <c r="D99" s="216" t="s">
        <v>211</v>
      </c>
      <c r="E99" s="217" t="s">
        <v>565</v>
      </c>
      <c r="F99" s="218" t="s">
        <v>566</v>
      </c>
      <c r="G99" s="219" t="s">
        <v>214</v>
      </c>
      <c r="H99" s="220">
        <v>2.5979999999999999</v>
      </c>
      <c r="I99" s="221"/>
      <c r="J99" s="222">
        <f>ROUND(I99*H99,2)</f>
        <v>0</v>
      </c>
      <c r="K99" s="218" t="s">
        <v>215</v>
      </c>
      <c r="L99" s="47"/>
      <c r="M99" s="223" t="s">
        <v>35</v>
      </c>
      <c r="N99" s="224" t="s">
        <v>51</v>
      </c>
      <c r="O99" s="87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7" t="s">
        <v>216</v>
      </c>
      <c r="AT99" s="227" t="s">
        <v>211</v>
      </c>
      <c r="AU99" s="227" t="s">
        <v>88</v>
      </c>
      <c r="AY99" s="19" t="s">
        <v>208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88</v>
      </c>
      <c r="BK99" s="228">
        <f>ROUND(I99*H99,2)</f>
        <v>0</v>
      </c>
      <c r="BL99" s="19" t="s">
        <v>216</v>
      </c>
      <c r="BM99" s="227" t="s">
        <v>2938</v>
      </c>
    </row>
    <row r="100" s="2" customFormat="1">
      <c r="A100" s="41"/>
      <c r="B100" s="42"/>
      <c r="C100" s="43"/>
      <c r="D100" s="229" t="s">
        <v>218</v>
      </c>
      <c r="E100" s="43"/>
      <c r="F100" s="230" t="s">
        <v>568</v>
      </c>
      <c r="G100" s="43"/>
      <c r="H100" s="43"/>
      <c r="I100" s="231"/>
      <c r="J100" s="43"/>
      <c r="K100" s="43"/>
      <c r="L100" s="47"/>
      <c r="M100" s="232"/>
      <c r="N100" s="233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218</v>
      </c>
      <c r="AU100" s="19" t="s">
        <v>88</v>
      </c>
    </row>
    <row r="101" s="14" customFormat="1">
      <c r="A101" s="14"/>
      <c r="B101" s="245"/>
      <c r="C101" s="246"/>
      <c r="D101" s="236" t="s">
        <v>226</v>
      </c>
      <c r="E101" s="246"/>
      <c r="F101" s="248" t="s">
        <v>2347</v>
      </c>
      <c r="G101" s="246"/>
      <c r="H101" s="249">
        <v>2.5979999999999999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226</v>
      </c>
      <c r="AU101" s="255" t="s">
        <v>88</v>
      </c>
      <c r="AV101" s="14" t="s">
        <v>90</v>
      </c>
      <c r="AW101" s="14" t="s">
        <v>4</v>
      </c>
      <c r="AX101" s="14" t="s">
        <v>88</v>
      </c>
      <c r="AY101" s="255" t="s">
        <v>208</v>
      </c>
    </row>
    <row r="102" s="2" customFormat="1" ht="21.75" customHeight="1">
      <c r="A102" s="41"/>
      <c r="B102" s="42"/>
      <c r="C102" s="216" t="s">
        <v>209</v>
      </c>
      <c r="D102" s="216" t="s">
        <v>211</v>
      </c>
      <c r="E102" s="217" t="s">
        <v>571</v>
      </c>
      <c r="F102" s="218" t="s">
        <v>572</v>
      </c>
      <c r="G102" s="219" t="s">
        <v>214</v>
      </c>
      <c r="H102" s="220">
        <v>1.2989999999999999</v>
      </c>
      <c r="I102" s="221"/>
      <c r="J102" s="222">
        <f>ROUND(I102*H102,2)</f>
        <v>0</v>
      </c>
      <c r="K102" s="218" t="s">
        <v>215</v>
      </c>
      <c r="L102" s="47"/>
      <c r="M102" s="223" t="s">
        <v>35</v>
      </c>
      <c r="N102" s="224" t="s">
        <v>51</v>
      </c>
      <c r="O102" s="87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7" t="s">
        <v>216</v>
      </c>
      <c r="AT102" s="227" t="s">
        <v>211</v>
      </c>
      <c r="AU102" s="227" t="s">
        <v>88</v>
      </c>
      <c r="AY102" s="19" t="s">
        <v>208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88</v>
      </c>
      <c r="BK102" s="228">
        <f>ROUND(I102*H102,2)</f>
        <v>0</v>
      </c>
      <c r="BL102" s="19" t="s">
        <v>216</v>
      </c>
      <c r="BM102" s="227" t="s">
        <v>2939</v>
      </c>
    </row>
    <row r="103" s="2" customFormat="1">
      <c r="A103" s="41"/>
      <c r="B103" s="42"/>
      <c r="C103" s="43"/>
      <c r="D103" s="229" t="s">
        <v>218</v>
      </c>
      <c r="E103" s="43"/>
      <c r="F103" s="230" t="s">
        <v>574</v>
      </c>
      <c r="G103" s="43"/>
      <c r="H103" s="43"/>
      <c r="I103" s="231"/>
      <c r="J103" s="43"/>
      <c r="K103" s="43"/>
      <c r="L103" s="47"/>
      <c r="M103" s="232"/>
      <c r="N103" s="233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218</v>
      </c>
      <c r="AU103" s="19" t="s">
        <v>88</v>
      </c>
    </row>
    <row r="104" s="2" customFormat="1" ht="24.15" customHeight="1">
      <c r="A104" s="41"/>
      <c r="B104" s="42"/>
      <c r="C104" s="216" t="s">
        <v>216</v>
      </c>
      <c r="D104" s="216" t="s">
        <v>211</v>
      </c>
      <c r="E104" s="217" t="s">
        <v>576</v>
      </c>
      <c r="F104" s="218" t="s">
        <v>577</v>
      </c>
      <c r="G104" s="219" t="s">
        <v>214</v>
      </c>
      <c r="H104" s="220">
        <v>18.186</v>
      </c>
      <c r="I104" s="221"/>
      <c r="J104" s="222">
        <f>ROUND(I104*H104,2)</f>
        <v>0</v>
      </c>
      <c r="K104" s="218" t="s">
        <v>215</v>
      </c>
      <c r="L104" s="47"/>
      <c r="M104" s="223" t="s">
        <v>35</v>
      </c>
      <c r="N104" s="224" t="s">
        <v>51</v>
      </c>
      <c r="O104" s="87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7" t="s">
        <v>216</v>
      </c>
      <c r="AT104" s="227" t="s">
        <v>211</v>
      </c>
      <c r="AU104" s="227" t="s">
        <v>88</v>
      </c>
      <c r="AY104" s="19" t="s">
        <v>208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88</v>
      </c>
      <c r="BK104" s="228">
        <f>ROUND(I104*H104,2)</f>
        <v>0</v>
      </c>
      <c r="BL104" s="19" t="s">
        <v>216</v>
      </c>
      <c r="BM104" s="227" t="s">
        <v>2940</v>
      </c>
    </row>
    <row r="105" s="2" customFormat="1">
      <c r="A105" s="41"/>
      <c r="B105" s="42"/>
      <c r="C105" s="43"/>
      <c r="D105" s="229" t="s">
        <v>218</v>
      </c>
      <c r="E105" s="43"/>
      <c r="F105" s="230" t="s">
        <v>579</v>
      </c>
      <c r="G105" s="43"/>
      <c r="H105" s="43"/>
      <c r="I105" s="231"/>
      <c r="J105" s="43"/>
      <c r="K105" s="43"/>
      <c r="L105" s="47"/>
      <c r="M105" s="232"/>
      <c r="N105" s="233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218</v>
      </c>
      <c r="AU105" s="19" t="s">
        <v>88</v>
      </c>
    </row>
    <row r="106" s="14" customFormat="1">
      <c r="A106" s="14"/>
      <c r="B106" s="245"/>
      <c r="C106" s="246"/>
      <c r="D106" s="236" t="s">
        <v>226</v>
      </c>
      <c r="E106" s="246"/>
      <c r="F106" s="248" t="s">
        <v>2350</v>
      </c>
      <c r="G106" s="246"/>
      <c r="H106" s="249">
        <v>18.186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226</v>
      </c>
      <c r="AU106" s="255" t="s">
        <v>88</v>
      </c>
      <c r="AV106" s="14" t="s">
        <v>90</v>
      </c>
      <c r="AW106" s="14" t="s">
        <v>4</v>
      </c>
      <c r="AX106" s="14" t="s">
        <v>88</v>
      </c>
      <c r="AY106" s="255" t="s">
        <v>208</v>
      </c>
    </row>
    <row r="107" s="2" customFormat="1" ht="24.15" customHeight="1">
      <c r="A107" s="41"/>
      <c r="B107" s="42"/>
      <c r="C107" s="216" t="s">
        <v>271</v>
      </c>
      <c r="D107" s="216" t="s">
        <v>211</v>
      </c>
      <c r="E107" s="217" t="s">
        <v>582</v>
      </c>
      <c r="F107" s="218" t="s">
        <v>583</v>
      </c>
      <c r="G107" s="219" t="s">
        <v>214</v>
      </c>
      <c r="H107" s="220">
        <v>1.2989999999999999</v>
      </c>
      <c r="I107" s="221"/>
      <c r="J107" s="222">
        <f>ROUND(I107*H107,2)</f>
        <v>0</v>
      </c>
      <c r="K107" s="218" t="s">
        <v>215</v>
      </c>
      <c r="L107" s="47"/>
      <c r="M107" s="223" t="s">
        <v>35</v>
      </c>
      <c r="N107" s="224" t="s">
        <v>51</v>
      </c>
      <c r="O107" s="87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7" t="s">
        <v>216</v>
      </c>
      <c r="AT107" s="227" t="s">
        <v>211</v>
      </c>
      <c r="AU107" s="227" t="s">
        <v>88</v>
      </c>
      <c r="AY107" s="19" t="s">
        <v>208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88</v>
      </c>
      <c r="BK107" s="228">
        <f>ROUND(I107*H107,2)</f>
        <v>0</v>
      </c>
      <c r="BL107" s="19" t="s">
        <v>216</v>
      </c>
      <c r="BM107" s="227" t="s">
        <v>2941</v>
      </c>
    </row>
    <row r="108" s="2" customFormat="1">
      <c r="A108" s="41"/>
      <c r="B108" s="42"/>
      <c r="C108" s="43"/>
      <c r="D108" s="229" t="s">
        <v>218</v>
      </c>
      <c r="E108" s="43"/>
      <c r="F108" s="230" t="s">
        <v>585</v>
      </c>
      <c r="G108" s="43"/>
      <c r="H108" s="43"/>
      <c r="I108" s="231"/>
      <c r="J108" s="43"/>
      <c r="K108" s="43"/>
      <c r="L108" s="47"/>
      <c r="M108" s="232"/>
      <c r="N108" s="233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218</v>
      </c>
      <c r="AU108" s="19" t="s">
        <v>88</v>
      </c>
    </row>
    <row r="109" s="12" customFormat="1" ht="25.92" customHeight="1">
      <c r="A109" s="12"/>
      <c r="B109" s="200"/>
      <c r="C109" s="201"/>
      <c r="D109" s="202" t="s">
        <v>79</v>
      </c>
      <c r="E109" s="203" t="s">
        <v>206</v>
      </c>
      <c r="F109" s="203" t="s">
        <v>207</v>
      </c>
      <c r="G109" s="201"/>
      <c r="H109" s="201"/>
      <c r="I109" s="204"/>
      <c r="J109" s="205">
        <f>BK109</f>
        <v>0</v>
      </c>
      <c r="K109" s="201"/>
      <c r="L109" s="206"/>
      <c r="M109" s="207"/>
      <c r="N109" s="208"/>
      <c r="O109" s="208"/>
      <c r="P109" s="209">
        <f>P110</f>
        <v>0</v>
      </c>
      <c r="Q109" s="208"/>
      <c r="R109" s="209">
        <f>R110</f>
        <v>0</v>
      </c>
      <c r="S109" s="208"/>
      <c r="T109" s="210">
        <f>T110</f>
        <v>1.2989999999999999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1" t="s">
        <v>88</v>
      </c>
      <c r="AT109" s="212" t="s">
        <v>79</v>
      </c>
      <c r="AU109" s="212" t="s">
        <v>80</v>
      </c>
      <c r="AY109" s="211" t="s">
        <v>208</v>
      </c>
      <c r="BK109" s="213">
        <f>BK110</f>
        <v>0</v>
      </c>
    </row>
    <row r="110" s="12" customFormat="1" ht="22.8" customHeight="1">
      <c r="A110" s="12"/>
      <c r="B110" s="200"/>
      <c r="C110" s="201"/>
      <c r="D110" s="202" t="s">
        <v>79</v>
      </c>
      <c r="E110" s="214" t="s">
        <v>345</v>
      </c>
      <c r="F110" s="214" t="s">
        <v>422</v>
      </c>
      <c r="G110" s="201"/>
      <c r="H110" s="201"/>
      <c r="I110" s="204"/>
      <c r="J110" s="215">
        <f>BK110</f>
        <v>0</v>
      </c>
      <c r="K110" s="201"/>
      <c r="L110" s="206"/>
      <c r="M110" s="207"/>
      <c r="N110" s="208"/>
      <c r="O110" s="208"/>
      <c r="P110" s="209">
        <f>SUM(P111:P134)</f>
        <v>0</v>
      </c>
      <c r="Q110" s="208"/>
      <c r="R110" s="209">
        <f>SUM(R111:R134)</f>
        <v>0</v>
      </c>
      <c r="S110" s="208"/>
      <c r="T110" s="210">
        <f>SUM(T111:T134)</f>
        <v>1.2989999999999999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1" t="s">
        <v>88</v>
      </c>
      <c r="AT110" s="212" t="s">
        <v>79</v>
      </c>
      <c r="AU110" s="212" t="s">
        <v>88</v>
      </c>
      <c r="AY110" s="211" t="s">
        <v>208</v>
      </c>
      <c r="BK110" s="213">
        <f>SUM(BK111:BK134)</f>
        <v>0</v>
      </c>
    </row>
    <row r="111" s="2" customFormat="1" ht="16.5" customHeight="1">
      <c r="A111" s="41"/>
      <c r="B111" s="42"/>
      <c r="C111" s="216" t="s">
        <v>220</v>
      </c>
      <c r="D111" s="216" t="s">
        <v>211</v>
      </c>
      <c r="E111" s="217" t="s">
        <v>2352</v>
      </c>
      <c r="F111" s="218" t="s">
        <v>2353</v>
      </c>
      <c r="G111" s="219" t="s">
        <v>357</v>
      </c>
      <c r="H111" s="220">
        <v>0.14999999999999999</v>
      </c>
      <c r="I111" s="221"/>
      <c r="J111" s="222">
        <f>ROUND(I111*H111,2)</f>
        <v>0</v>
      </c>
      <c r="K111" s="218" t="s">
        <v>215</v>
      </c>
      <c r="L111" s="47"/>
      <c r="M111" s="223" t="s">
        <v>35</v>
      </c>
      <c r="N111" s="224" t="s">
        <v>51</v>
      </c>
      <c r="O111" s="87"/>
      <c r="P111" s="225">
        <f>O111*H111</f>
        <v>0</v>
      </c>
      <c r="Q111" s="225">
        <v>0</v>
      </c>
      <c r="R111" s="225">
        <f>Q111*H111</f>
        <v>0</v>
      </c>
      <c r="S111" s="225">
        <v>2.2000000000000002</v>
      </c>
      <c r="T111" s="226">
        <f>S111*H111</f>
        <v>0.33000000000000002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7" t="s">
        <v>216</v>
      </c>
      <c r="AT111" s="227" t="s">
        <v>211</v>
      </c>
      <c r="AU111" s="227" t="s">
        <v>90</v>
      </c>
      <c r="AY111" s="19" t="s">
        <v>208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88</v>
      </c>
      <c r="BK111" s="228">
        <f>ROUND(I111*H111,2)</f>
        <v>0</v>
      </c>
      <c r="BL111" s="19" t="s">
        <v>216</v>
      </c>
      <c r="BM111" s="227" t="s">
        <v>2942</v>
      </c>
    </row>
    <row r="112" s="2" customFormat="1">
      <c r="A112" s="41"/>
      <c r="B112" s="42"/>
      <c r="C112" s="43"/>
      <c r="D112" s="229" t="s">
        <v>218</v>
      </c>
      <c r="E112" s="43"/>
      <c r="F112" s="230" t="s">
        <v>2355</v>
      </c>
      <c r="G112" s="43"/>
      <c r="H112" s="43"/>
      <c r="I112" s="231"/>
      <c r="J112" s="43"/>
      <c r="K112" s="43"/>
      <c r="L112" s="47"/>
      <c r="M112" s="232"/>
      <c r="N112" s="233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218</v>
      </c>
      <c r="AU112" s="19" t="s">
        <v>90</v>
      </c>
    </row>
    <row r="113" s="14" customFormat="1">
      <c r="A113" s="14"/>
      <c r="B113" s="245"/>
      <c r="C113" s="246"/>
      <c r="D113" s="236" t="s">
        <v>226</v>
      </c>
      <c r="E113" s="247" t="s">
        <v>35</v>
      </c>
      <c r="F113" s="248" t="s">
        <v>2356</v>
      </c>
      <c r="G113" s="246"/>
      <c r="H113" s="249">
        <v>0.14999999999999999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226</v>
      </c>
      <c r="AU113" s="255" t="s">
        <v>90</v>
      </c>
      <c r="AV113" s="14" t="s">
        <v>90</v>
      </c>
      <c r="AW113" s="14" t="s">
        <v>41</v>
      </c>
      <c r="AX113" s="14" t="s">
        <v>88</v>
      </c>
      <c r="AY113" s="255" t="s">
        <v>208</v>
      </c>
    </row>
    <row r="114" s="2" customFormat="1" ht="24.15" customHeight="1">
      <c r="A114" s="41"/>
      <c r="B114" s="42"/>
      <c r="C114" s="216" t="s">
        <v>335</v>
      </c>
      <c r="D114" s="216" t="s">
        <v>211</v>
      </c>
      <c r="E114" s="217" t="s">
        <v>1408</v>
      </c>
      <c r="F114" s="218" t="s">
        <v>1409</v>
      </c>
      <c r="G114" s="219" t="s">
        <v>381</v>
      </c>
      <c r="H114" s="220">
        <v>5</v>
      </c>
      <c r="I114" s="221"/>
      <c r="J114" s="222">
        <f>ROUND(I114*H114,2)</f>
        <v>0</v>
      </c>
      <c r="K114" s="218" t="s">
        <v>215</v>
      </c>
      <c r="L114" s="47"/>
      <c r="M114" s="223" t="s">
        <v>35</v>
      </c>
      <c r="N114" s="224" t="s">
        <v>51</v>
      </c>
      <c r="O114" s="87"/>
      <c r="P114" s="225">
        <f>O114*H114</f>
        <v>0</v>
      </c>
      <c r="Q114" s="225">
        <v>0</v>
      </c>
      <c r="R114" s="225">
        <f>Q114*H114</f>
        <v>0</v>
      </c>
      <c r="S114" s="225">
        <v>0.025000000000000001</v>
      </c>
      <c r="T114" s="226">
        <f>S114*H114</f>
        <v>0.125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7" t="s">
        <v>216</v>
      </c>
      <c r="AT114" s="227" t="s">
        <v>211</v>
      </c>
      <c r="AU114" s="227" t="s">
        <v>90</v>
      </c>
      <c r="AY114" s="19" t="s">
        <v>208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88</v>
      </c>
      <c r="BK114" s="228">
        <f>ROUND(I114*H114,2)</f>
        <v>0</v>
      </c>
      <c r="BL114" s="19" t="s">
        <v>216</v>
      </c>
      <c r="BM114" s="227" t="s">
        <v>2943</v>
      </c>
    </row>
    <row r="115" s="2" customFormat="1">
      <c r="A115" s="41"/>
      <c r="B115" s="42"/>
      <c r="C115" s="43"/>
      <c r="D115" s="229" t="s">
        <v>218</v>
      </c>
      <c r="E115" s="43"/>
      <c r="F115" s="230" t="s">
        <v>1411</v>
      </c>
      <c r="G115" s="43"/>
      <c r="H115" s="43"/>
      <c r="I115" s="231"/>
      <c r="J115" s="43"/>
      <c r="K115" s="43"/>
      <c r="L115" s="47"/>
      <c r="M115" s="232"/>
      <c r="N115" s="233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218</v>
      </c>
      <c r="AU115" s="19" t="s">
        <v>90</v>
      </c>
    </row>
    <row r="116" s="2" customFormat="1" ht="24.15" customHeight="1">
      <c r="A116" s="41"/>
      <c r="B116" s="42"/>
      <c r="C116" s="216" t="s">
        <v>340</v>
      </c>
      <c r="D116" s="216" t="s">
        <v>211</v>
      </c>
      <c r="E116" s="217" t="s">
        <v>2358</v>
      </c>
      <c r="F116" s="218" t="s">
        <v>2359</v>
      </c>
      <c r="G116" s="219" t="s">
        <v>381</v>
      </c>
      <c r="H116" s="220">
        <v>5</v>
      </c>
      <c r="I116" s="221"/>
      <c r="J116" s="222">
        <f>ROUND(I116*H116,2)</f>
        <v>0</v>
      </c>
      <c r="K116" s="218" t="s">
        <v>215</v>
      </c>
      <c r="L116" s="47"/>
      <c r="M116" s="223" t="s">
        <v>35</v>
      </c>
      <c r="N116" s="224" t="s">
        <v>51</v>
      </c>
      <c r="O116" s="87"/>
      <c r="P116" s="225">
        <f>O116*H116</f>
        <v>0</v>
      </c>
      <c r="Q116" s="225">
        <v>0</v>
      </c>
      <c r="R116" s="225">
        <f>Q116*H116</f>
        <v>0</v>
      </c>
      <c r="S116" s="225">
        <v>0.053999999999999999</v>
      </c>
      <c r="T116" s="226">
        <f>S116*H116</f>
        <v>0.27000000000000002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7" t="s">
        <v>216</v>
      </c>
      <c r="AT116" s="227" t="s">
        <v>211</v>
      </c>
      <c r="AU116" s="227" t="s">
        <v>90</v>
      </c>
      <c r="AY116" s="19" t="s">
        <v>208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88</v>
      </c>
      <c r="BK116" s="228">
        <f>ROUND(I116*H116,2)</f>
        <v>0</v>
      </c>
      <c r="BL116" s="19" t="s">
        <v>216</v>
      </c>
      <c r="BM116" s="227" t="s">
        <v>2944</v>
      </c>
    </row>
    <row r="117" s="2" customFormat="1">
      <c r="A117" s="41"/>
      <c r="B117" s="42"/>
      <c r="C117" s="43"/>
      <c r="D117" s="229" t="s">
        <v>218</v>
      </c>
      <c r="E117" s="43"/>
      <c r="F117" s="230" t="s">
        <v>2361</v>
      </c>
      <c r="G117" s="43"/>
      <c r="H117" s="43"/>
      <c r="I117" s="231"/>
      <c r="J117" s="43"/>
      <c r="K117" s="43"/>
      <c r="L117" s="47"/>
      <c r="M117" s="232"/>
      <c r="N117" s="233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218</v>
      </c>
      <c r="AU117" s="19" t="s">
        <v>90</v>
      </c>
    </row>
    <row r="118" s="2" customFormat="1" ht="24.15" customHeight="1">
      <c r="A118" s="41"/>
      <c r="B118" s="42"/>
      <c r="C118" s="216" t="s">
        <v>345</v>
      </c>
      <c r="D118" s="216" t="s">
        <v>211</v>
      </c>
      <c r="E118" s="217" t="s">
        <v>2362</v>
      </c>
      <c r="F118" s="218" t="s">
        <v>2363</v>
      </c>
      <c r="G118" s="219" t="s">
        <v>381</v>
      </c>
      <c r="H118" s="220">
        <v>4</v>
      </c>
      <c r="I118" s="221"/>
      <c r="J118" s="222">
        <f>ROUND(I118*H118,2)</f>
        <v>0</v>
      </c>
      <c r="K118" s="218" t="s">
        <v>215</v>
      </c>
      <c r="L118" s="47"/>
      <c r="M118" s="223" t="s">
        <v>35</v>
      </c>
      <c r="N118" s="224" t="s">
        <v>51</v>
      </c>
      <c r="O118" s="87"/>
      <c r="P118" s="225">
        <f>O118*H118</f>
        <v>0</v>
      </c>
      <c r="Q118" s="225">
        <v>0</v>
      </c>
      <c r="R118" s="225">
        <f>Q118*H118</f>
        <v>0</v>
      </c>
      <c r="S118" s="225">
        <v>0.073999999999999996</v>
      </c>
      <c r="T118" s="226">
        <f>S118*H118</f>
        <v>0.29599999999999999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7" t="s">
        <v>216</v>
      </c>
      <c r="AT118" s="227" t="s">
        <v>211</v>
      </c>
      <c r="AU118" s="227" t="s">
        <v>90</v>
      </c>
      <c r="AY118" s="19" t="s">
        <v>208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88</v>
      </c>
      <c r="BK118" s="228">
        <f>ROUND(I118*H118,2)</f>
        <v>0</v>
      </c>
      <c r="BL118" s="19" t="s">
        <v>216</v>
      </c>
      <c r="BM118" s="227" t="s">
        <v>2945</v>
      </c>
    </row>
    <row r="119" s="2" customFormat="1">
      <c r="A119" s="41"/>
      <c r="B119" s="42"/>
      <c r="C119" s="43"/>
      <c r="D119" s="229" t="s">
        <v>218</v>
      </c>
      <c r="E119" s="43"/>
      <c r="F119" s="230" t="s">
        <v>2365</v>
      </c>
      <c r="G119" s="43"/>
      <c r="H119" s="43"/>
      <c r="I119" s="231"/>
      <c r="J119" s="43"/>
      <c r="K119" s="43"/>
      <c r="L119" s="47"/>
      <c r="M119" s="232"/>
      <c r="N119" s="233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218</v>
      </c>
      <c r="AU119" s="19" t="s">
        <v>90</v>
      </c>
    </row>
    <row r="120" s="2" customFormat="1" ht="24.15" customHeight="1">
      <c r="A120" s="41"/>
      <c r="B120" s="42"/>
      <c r="C120" s="216" t="s">
        <v>351</v>
      </c>
      <c r="D120" s="216" t="s">
        <v>211</v>
      </c>
      <c r="E120" s="217" t="s">
        <v>2366</v>
      </c>
      <c r="F120" s="218" t="s">
        <v>2367</v>
      </c>
      <c r="G120" s="219" t="s">
        <v>381</v>
      </c>
      <c r="H120" s="220">
        <v>18</v>
      </c>
      <c r="I120" s="221"/>
      <c r="J120" s="222">
        <f>ROUND(I120*H120,2)</f>
        <v>0</v>
      </c>
      <c r="K120" s="218" t="s">
        <v>215</v>
      </c>
      <c r="L120" s="47"/>
      <c r="M120" s="223" t="s">
        <v>35</v>
      </c>
      <c r="N120" s="224" t="s">
        <v>51</v>
      </c>
      <c r="O120" s="87"/>
      <c r="P120" s="225">
        <f>O120*H120</f>
        <v>0</v>
      </c>
      <c r="Q120" s="225">
        <v>0</v>
      </c>
      <c r="R120" s="225">
        <f>Q120*H120</f>
        <v>0</v>
      </c>
      <c r="S120" s="225">
        <v>0.001</v>
      </c>
      <c r="T120" s="226">
        <f>S120*H120</f>
        <v>0.018000000000000002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7" t="s">
        <v>216</v>
      </c>
      <c r="AT120" s="227" t="s">
        <v>211</v>
      </c>
      <c r="AU120" s="227" t="s">
        <v>90</v>
      </c>
      <c r="AY120" s="19" t="s">
        <v>208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88</v>
      </c>
      <c r="BK120" s="228">
        <f>ROUND(I120*H120,2)</f>
        <v>0</v>
      </c>
      <c r="BL120" s="19" t="s">
        <v>216</v>
      </c>
      <c r="BM120" s="227" t="s">
        <v>2946</v>
      </c>
    </row>
    <row r="121" s="2" customFormat="1">
      <c r="A121" s="41"/>
      <c r="B121" s="42"/>
      <c r="C121" s="43"/>
      <c r="D121" s="229" t="s">
        <v>218</v>
      </c>
      <c r="E121" s="43"/>
      <c r="F121" s="230" t="s">
        <v>2369</v>
      </c>
      <c r="G121" s="43"/>
      <c r="H121" s="43"/>
      <c r="I121" s="231"/>
      <c r="J121" s="43"/>
      <c r="K121" s="43"/>
      <c r="L121" s="47"/>
      <c r="M121" s="232"/>
      <c r="N121" s="233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218</v>
      </c>
      <c r="AU121" s="19" t="s">
        <v>90</v>
      </c>
    </row>
    <row r="122" s="14" customFormat="1">
      <c r="A122" s="14"/>
      <c r="B122" s="245"/>
      <c r="C122" s="246"/>
      <c r="D122" s="236" t="s">
        <v>226</v>
      </c>
      <c r="E122" s="247" t="s">
        <v>35</v>
      </c>
      <c r="F122" s="248" t="s">
        <v>2370</v>
      </c>
      <c r="G122" s="246"/>
      <c r="H122" s="249">
        <v>18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226</v>
      </c>
      <c r="AU122" s="255" t="s">
        <v>90</v>
      </c>
      <c r="AV122" s="14" t="s">
        <v>90</v>
      </c>
      <c r="AW122" s="14" t="s">
        <v>41</v>
      </c>
      <c r="AX122" s="14" t="s">
        <v>88</v>
      </c>
      <c r="AY122" s="255" t="s">
        <v>208</v>
      </c>
    </row>
    <row r="123" s="2" customFormat="1" ht="24.15" customHeight="1">
      <c r="A123" s="41"/>
      <c r="B123" s="42"/>
      <c r="C123" s="216" t="s">
        <v>354</v>
      </c>
      <c r="D123" s="216" t="s">
        <v>211</v>
      </c>
      <c r="E123" s="217" t="s">
        <v>2371</v>
      </c>
      <c r="F123" s="218" t="s">
        <v>2372</v>
      </c>
      <c r="G123" s="219" t="s">
        <v>381</v>
      </c>
      <c r="H123" s="220">
        <v>10</v>
      </c>
      <c r="I123" s="221"/>
      <c r="J123" s="222">
        <f>ROUND(I123*H123,2)</f>
        <v>0</v>
      </c>
      <c r="K123" s="218" t="s">
        <v>215</v>
      </c>
      <c r="L123" s="47"/>
      <c r="M123" s="223" t="s">
        <v>35</v>
      </c>
      <c r="N123" s="224" t="s">
        <v>51</v>
      </c>
      <c r="O123" s="87"/>
      <c r="P123" s="225">
        <f>O123*H123</f>
        <v>0</v>
      </c>
      <c r="Q123" s="225">
        <v>0</v>
      </c>
      <c r="R123" s="225">
        <f>Q123*H123</f>
        <v>0</v>
      </c>
      <c r="S123" s="225">
        <v>0.0030000000000000001</v>
      </c>
      <c r="T123" s="226">
        <f>S123*H123</f>
        <v>0.029999999999999999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7" t="s">
        <v>216</v>
      </c>
      <c r="AT123" s="227" t="s">
        <v>211</v>
      </c>
      <c r="AU123" s="227" t="s">
        <v>90</v>
      </c>
      <c r="AY123" s="19" t="s">
        <v>208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88</v>
      </c>
      <c r="BK123" s="228">
        <f>ROUND(I123*H123,2)</f>
        <v>0</v>
      </c>
      <c r="BL123" s="19" t="s">
        <v>216</v>
      </c>
      <c r="BM123" s="227" t="s">
        <v>2947</v>
      </c>
    </row>
    <row r="124" s="2" customFormat="1">
      <c r="A124" s="41"/>
      <c r="B124" s="42"/>
      <c r="C124" s="43"/>
      <c r="D124" s="229" t="s">
        <v>218</v>
      </c>
      <c r="E124" s="43"/>
      <c r="F124" s="230" t="s">
        <v>2374</v>
      </c>
      <c r="G124" s="43"/>
      <c r="H124" s="43"/>
      <c r="I124" s="231"/>
      <c r="J124" s="43"/>
      <c r="K124" s="43"/>
      <c r="L124" s="47"/>
      <c r="M124" s="232"/>
      <c r="N124" s="233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19" t="s">
        <v>218</v>
      </c>
      <c r="AU124" s="19" t="s">
        <v>90</v>
      </c>
    </row>
    <row r="125" s="14" customFormat="1">
      <c r="A125" s="14"/>
      <c r="B125" s="245"/>
      <c r="C125" s="246"/>
      <c r="D125" s="236" t="s">
        <v>226</v>
      </c>
      <c r="E125" s="247" t="s">
        <v>35</v>
      </c>
      <c r="F125" s="248" t="s">
        <v>2375</v>
      </c>
      <c r="G125" s="246"/>
      <c r="H125" s="249">
        <v>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226</v>
      </c>
      <c r="AU125" s="255" t="s">
        <v>90</v>
      </c>
      <c r="AV125" s="14" t="s">
        <v>90</v>
      </c>
      <c r="AW125" s="14" t="s">
        <v>41</v>
      </c>
      <c r="AX125" s="14" t="s">
        <v>80</v>
      </c>
      <c r="AY125" s="255" t="s">
        <v>208</v>
      </c>
    </row>
    <row r="126" s="14" customFormat="1">
      <c r="A126" s="14"/>
      <c r="B126" s="245"/>
      <c r="C126" s="246"/>
      <c r="D126" s="236" t="s">
        <v>226</v>
      </c>
      <c r="E126" s="247" t="s">
        <v>35</v>
      </c>
      <c r="F126" s="248" t="s">
        <v>2376</v>
      </c>
      <c r="G126" s="246"/>
      <c r="H126" s="249">
        <v>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226</v>
      </c>
      <c r="AU126" s="255" t="s">
        <v>90</v>
      </c>
      <c r="AV126" s="14" t="s">
        <v>90</v>
      </c>
      <c r="AW126" s="14" t="s">
        <v>41</v>
      </c>
      <c r="AX126" s="14" t="s">
        <v>80</v>
      </c>
      <c r="AY126" s="255" t="s">
        <v>208</v>
      </c>
    </row>
    <row r="127" s="16" customFormat="1">
      <c r="A127" s="16"/>
      <c r="B127" s="267"/>
      <c r="C127" s="268"/>
      <c r="D127" s="236" t="s">
        <v>226</v>
      </c>
      <c r="E127" s="269" t="s">
        <v>35</v>
      </c>
      <c r="F127" s="270" t="s">
        <v>261</v>
      </c>
      <c r="G127" s="268"/>
      <c r="H127" s="271">
        <v>10</v>
      </c>
      <c r="I127" s="272"/>
      <c r="J127" s="268"/>
      <c r="K127" s="268"/>
      <c r="L127" s="273"/>
      <c r="M127" s="274"/>
      <c r="N127" s="275"/>
      <c r="O127" s="275"/>
      <c r="P127" s="275"/>
      <c r="Q127" s="275"/>
      <c r="R127" s="275"/>
      <c r="S127" s="275"/>
      <c r="T127" s="27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77" t="s">
        <v>226</v>
      </c>
      <c r="AU127" s="277" t="s">
        <v>90</v>
      </c>
      <c r="AV127" s="16" t="s">
        <v>216</v>
      </c>
      <c r="AW127" s="16" t="s">
        <v>41</v>
      </c>
      <c r="AX127" s="16" t="s">
        <v>88</v>
      </c>
      <c r="AY127" s="277" t="s">
        <v>208</v>
      </c>
    </row>
    <row r="128" s="2" customFormat="1" ht="21.75" customHeight="1">
      <c r="A128" s="41"/>
      <c r="B128" s="42"/>
      <c r="C128" s="216" t="s">
        <v>367</v>
      </c>
      <c r="D128" s="216" t="s">
        <v>211</v>
      </c>
      <c r="E128" s="217" t="s">
        <v>2377</v>
      </c>
      <c r="F128" s="218" t="s">
        <v>2378</v>
      </c>
      <c r="G128" s="219" t="s">
        <v>490</v>
      </c>
      <c r="H128" s="220">
        <v>40</v>
      </c>
      <c r="I128" s="221"/>
      <c r="J128" s="222">
        <f>ROUND(I128*H128,2)</f>
        <v>0</v>
      </c>
      <c r="K128" s="218" t="s">
        <v>215</v>
      </c>
      <c r="L128" s="47"/>
      <c r="M128" s="223" t="s">
        <v>35</v>
      </c>
      <c r="N128" s="224" t="s">
        <v>51</v>
      </c>
      <c r="O128" s="87"/>
      <c r="P128" s="225">
        <f>O128*H128</f>
        <v>0</v>
      </c>
      <c r="Q128" s="225">
        <v>0</v>
      </c>
      <c r="R128" s="225">
        <f>Q128*H128</f>
        <v>0</v>
      </c>
      <c r="S128" s="225">
        <v>0.002</v>
      </c>
      <c r="T128" s="226">
        <f>S128*H128</f>
        <v>0.080000000000000002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7" t="s">
        <v>216</v>
      </c>
      <c r="AT128" s="227" t="s">
        <v>211</v>
      </c>
      <c r="AU128" s="227" t="s">
        <v>90</v>
      </c>
      <c r="AY128" s="19" t="s">
        <v>208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88</v>
      </c>
      <c r="BK128" s="228">
        <f>ROUND(I128*H128,2)</f>
        <v>0</v>
      </c>
      <c r="BL128" s="19" t="s">
        <v>216</v>
      </c>
      <c r="BM128" s="227" t="s">
        <v>2948</v>
      </c>
    </row>
    <row r="129" s="2" customFormat="1">
      <c r="A129" s="41"/>
      <c r="B129" s="42"/>
      <c r="C129" s="43"/>
      <c r="D129" s="229" t="s">
        <v>218</v>
      </c>
      <c r="E129" s="43"/>
      <c r="F129" s="230" t="s">
        <v>2380</v>
      </c>
      <c r="G129" s="43"/>
      <c r="H129" s="43"/>
      <c r="I129" s="231"/>
      <c r="J129" s="43"/>
      <c r="K129" s="43"/>
      <c r="L129" s="47"/>
      <c r="M129" s="232"/>
      <c r="N129" s="233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218</v>
      </c>
      <c r="AU129" s="19" t="s">
        <v>90</v>
      </c>
    </row>
    <row r="130" s="2" customFormat="1" ht="21.75" customHeight="1">
      <c r="A130" s="41"/>
      <c r="B130" s="42"/>
      <c r="C130" s="216" t="s">
        <v>378</v>
      </c>
      <c r="D130" s="216" t="s">
        <v>211</v>
      </c>
      <c r="E130" s="217" t="s">
        <v>1420</v>
      </c>
      <c r="F130" s="218" t="s">
        <v>1421</v>
      </c>
      <c r="G130" s="219" t="s">
        <v>490</v>
      </c>
      <c r="H130" s="220">
        <v>25</v>
      </c>
      <c r="I130" s="221"/>
      <c r="J130" s="222">
        <f>ROUND(I130*H130,2)</f>
        <v>0</v>
      </c>
      <c r="K130" s="218" t="s">
        <v>215</v>
      </c>
      <c r="L130" s="47"/>
      <c r="M130" s="223" t="s">
        <v>35</v>
      </c>
      <c r="N130" s="224" t="s">
        <v>51</v>
      </c>
      <c r="O130" s="87"/>
      <c r="P130" s="225">
        <f>O130*H130</f>
        <v>0</v>
      </c>
      <c r="Q130" s="225">
        <v>0</v>
      </c>
      <c r="R130" s="225">
        <f>Q130*H130</f>
        <v>0</v>
      </c>
      <c r="S130" s="225">
        <v>0.0060000000000000001</v>
      </c>
      <c r="T130" s="226">
        <f>S130*H130</f>
        <v>0.14999999999999999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7" t="s">
        <v>216</v>
      </c>
      <c r="AT130" s="227" t="s">
        <v>211</v>
      </c>
      <c r="AU130" s="227" t="s">
        <v>90</v>
      </c>
      <c r="AY130" s="19" t="s">
        <v>208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88</v>
      </c>
      <c r="BK130" s="228">
        <f>ROUND(I130*H130,2)</f>
        <v>0</v>
      </c>
      <c r="BL130" s="19" t="s">
        <v>216</v>
      </c>
      <c r="BM130" s="227" t="s">
        <v>2949</v>
      </c>
    </row>
    <row r="131" s="2" customFormat="1">
      <c r="A131" s="41"/>
      <c r="B131" s="42"/>
      <c r="C131" s="43"/>
      <c r="D131" s="229" t="s">
        <v>218</v>
      </c>
      <c r="E131" s="43"/>
      <c r="F131" s="230" t="s">
        <v>1423</v>
      </c>
      <c r="G131" s="43"/>
      <c r="H131" s="43"/>
      <c r="I131" s="231"/>
      <c r="J131" s="43"/>
      <c r="K131" s="43"/>
      <c r="L131" s="47"/>
      <c r="M131" s="232"/>
      <c r="N131" s="233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218</v>
      </c>
      <c r="AU131" s="19" t="s">
        <v>90</v>
      </c>
    </row>
    <row r="132" s="14" customFormat="1">
      <c r="A132" s="14"/>
      <c r="B132" s="245"/>
      <c r="C132" s="246"/>
      <c r="D132" s="236" t="s">
        <v>226</v>
      </c>
      <c r="E132" s="247" t="s">
        <v>35</v>
      </c>
      <c r="F132" s="248" t="s">
        <v>2382</v>
      </c>
      <c r="G132" s="246"/>
      <c r="H132" s="249">
        <v>20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226</v>
      </c>
      <c r="AU132" s="255" t="s">
        <v>90</v>
      </c>
      <c r="AV132" s="14" t="s">
        <v>90</v>
      </c>
      <c r="AW132" s="14" t="s">
        <v>41</v>
      </c>
      <c r="AX132" s="14" t="s">
        <v>80</v>
      </c>
      <c r="AY132" s="255" t="s">
        <v>208</v>
      </c>
    </row>
    <row r="133" s="14" customFormat="1">
      <c r="A133" s="14"/>
      <c r="B133" s="245"/>
      <c r="C133" s="246"/>
      <c r="D133" s="236" t="s">
        <v>226</v>
      </c>
      <c r="E133" s="247" t="s">
        <v>35</v>
      </c>
      <c r="F133" s="248" t="s">
        <v>2383</v>
      </c>
      <c r="G133" s="246"/>
      <c r="H133" s="249">
        <v>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226</v>
      </c>
      <c r="AU133" s="255" t="s">
        <v>90</v>
      </c>
      <c r="AV133" s="14" t="s">
        <v>90</v>
      </c>
      <c r="AW133" s="14" t="s">
        <v>41</v>
      </c>
      <c r="AX133" s="14" t="s">
        <v>80</v>
      </c>
      <c r="AY133" s="255" t="s">
        <v>208</v>
      </c>
    </row>
    <row r="134" s="16" customFormat="1">
      <c r="A134" s="16"/>
      <c r="B134" s="267"/>
      <c r="C134" s="268"/>
      <c r="D134" s="236" t="s">
        <v>226</v>
      </c>
      <c r="E134" s="269" t="s">
        <v>35</v>
      </c>
      <c r="F134" s="270" t="s">
        <v>261</v>
      </c>
      <c r="G134" s="268"/>
      <c r="H134" s="271">
        <v>25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T134" s="277" t="s">
        <v>226</v>
      </c>
      <c r="AU134" s="277" t="s">
        <v>90</v>
      </c>
      <c r="AV134" s="16" t="s">
        <v>216</v>
      </c>
      <c r="AW134" s="16" t="s">
        <v>41</v>
      </c>
      <c r="AX134" s="16" t="s">
        <v>88</v>
      </c>
      <c r="AY134" s="277" t="s">
        <v>208</v>
      </c>
    </row>
    <row r="135" s="12" customFormat="1" ht="25.92" customHeight="1">
      <c r="A135" s="12"/>
      <c r="B135" s="200"/>
      <c r="C135" s="201"/>
      <c r="D135" s="202" t="s">
        <v>79</v>
      </c>
      <c r="E135" s="203" t="s">
        <v>593</v>
      </c>
      <c r="F135" s="203" t="s">
        <v>594</v>
      </c>
      <c r="G135" s="201"/>
      <c r="H135" s="201"/>
      <c r="I135" s="204"/>
      <c r="J135" s="205">
        <f>BK135</f>
        <v>0</v>
      </c>
      <c r="K135" s="201"/>
      <c r="L135" s="206"/>
      <c r="M135" s="207"/>
      <c r="N135" s="208"/>
      <c r="O135" s="208"/>
      <c r="P135" s="209">
        <f>P136+P259</f>
        <v>0</v>
      </c>
      <c r="Q135" s="208"/>
      <c r="R135" s="209">
        <f>R136+R259</f>
        <v>0.10239</v>
      </c>
      <c r="S135" s="208"/>
      <c r="T135" s="210">
        <f>T136+T259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90</v>
      </c>
      <c r="AT135" s="212" t="s">
        <v>79</v>
      </c>
      <c r="AU135" s="212" t="s">
        <v>80</v>
      </c>
      <c r="AY135" s="211" t="s">
        <v>208</v>
      </c>
      <c r="BK135" s="213">
        <f>BK136+BK259</f>
        <v>0</v>
      </c>
    </row>
    <row r="136" s="12" customFormat="1" ht="22.8" customHeight="1">
      <c r="A136" s="12"/>
      <c r="B136" s="200"/>
      <c r="C136" s="201"/>
      <c r="D136" s="202" t="s">
        <v>79</v>
      </c>
      <c r="E136" s="214" t="s">
        <v>2384</v>
      </c>
      <c r="F136" s="214" t="s">
        <v>2385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SUM(P137:P258)</f>
        <v>0</v>
      </c>
      <c r="Q136" s="208"/>
      <c r="R136" s="209">
        <f>SUM(R137:R258)</f>
        <v>0.10088999999999999</v>
      </c>
      <c r="S136" s="208"/>
      <c r="T136" s="210">
        <f>SUM(T137:T258)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90</v>
      </c>
      <c r="AT136" s="212" t="s">
        <v>79</v>
      </c>
      <c r="AU136" s="212" t="s">
        <v>88</v>
      </c>
      <c r="AY136" s="211" t="s">
        <v>208</v>
      </c>
      <c r="BK136" s="213">
        <f>SUM(BK137:BK258)</f>
        <v>0</v>
      </c>
    </row>
    <row r="137" s="2" customFormat="1" ht="24.15" customHeight="1">
      <c r="A137" s="41"/>
      <c r="B137" s="42"/>
      <c r="C137" s="216" t="s">
        <v>390</v>
      </c>
      <c r="D137" s="216" t="s">
        <v>211</v>
      </c>
      <c r="E137" s="217" t="s">
        <v>2386</v>
      </c>
      <c r="F137" s="218" t="s">
        <v>2387</v>
      </c>
      <c r="G137" s="219" t="s">
        <v>490</v>
      </c>
      <c r="H137" s="220">
        <v>20</v>
      </c>
      <c r="I137" s="221"/>
      <c r="J137" s="222">
        <f>ROUND(I137*H137,2)</f>
        <v>0</v>
      </c>
      <c r="K137" s="218" t="s">
        <v>215</v>
      </c>
      <c r="L137" s="47"/>
      <c r="M137" s="223" t="s">
        <v>35</v>
      </c>
      <c r="N137" s="224" t="s">
        <v>51</v>
      </c>
      <c r="O137" s="87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7" t="s">
        <v>408</v>
      </c>
      <c r="AT137" s="227" t="s">
        <v>211</v>
      </c>
      <c r="AU137" s="227" t="s">
        <v>90</v>
      </c>
      <c r="AY137" s="19" t="s">
        <v>208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88</v>
      </c>
      <c r="BK137" s="228">
        <f>ROUND(I137*H137,2)</f>
        <v>0</v>
      </c>
      <c r="BL137" s="19" t="s">
        <v>408</v>
      </c>
      <c r="BM137" s="227" t="s">
        <v>2950</v>
      </c>
    </row>
    <row r="138" s="2" customFormat="1">
      <c r="A138" s="41"/>
      <c r="B138" s="42"/>
      <c r="C138" s="43"/>
      <c r="D138" s="229" t="s">
        <v>218</v>
      </c>
      <c r="E138" s="43"/>
      <c r="F138" s="230" t="s">
        <v>2389</v>
      </c>
      <c r="G138" s="43"/>
      <c r="H138" s="43"/>
      <c r="I138" s="231"/>
      <c r="J138" s="43"/>
      <c r="K138" s="43"/>
      <c r="L138" s="47"/>
      <c r="M138" s="232"/>
      <c r="N138" s="233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218</v>
      </c>
      <c r="AU138" s="19" t="s">
        <v>90</v>
      </c>
    </row>
    <row r="139" s="2" customFormat="1" ht="16.5" customHeight="1">
      <c r="A139" s="41"/>
      <c r="B139" s="42"/>
      <c r="C139" s="278" t="s">
        <v>8</v>
      </c>
      <c r="D139" s="278" t="s">
        <v>391</v>
      </c>
      <c r="E139" s="279" t="s">
        <v>2390</v>
      </c>
      <c r="F139" s="280" t="s">
        <v>2391</v>
      </c>
      <c r="G139" s="281" t="s">
        <v>490</v>
      </c>
      <c r="H139" s="282">
        <v>20</v>
      </c>
      <c r="I139" s="283"/>
      <c r="J139" s="284">
        <f>ROUND(I139*H139,2)</f>
        <v>0</v>
      </c>
      <c r="K139" s="280" t="s">
        <v>2392</v>
      </c>
      <c r="L139" s="285"/>
      <c r="M139" s="286" t="s">
        <v>35</v>
      </c>
      <c r="N139" s="287" t="s">
        <v>51</v>
      </c>
      <c r="O139" s="87"/>
      <c r="P139" s="225">
        <f>O139*H139</f>
        <v>0</v>
      </c>
      <c r="Q139" s="225">
        <v>0.00050000000000000001</v>
      </c>
      <c r="R139" s="225">
        <f>Q139*H139</f>
        <v>0.01</v>
      </c>
      <c r="S139" s="225">
        <v>0</v>
      </c>
      <c r="T139" s="226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7" t="s">
        <v>527</v>
      </c>
      <c r="AT139" s="227" t="s">
        <v>391</v>
      </c>
      <c r="AU139" s="227" t="s">
        <v>90</v>
      </c>
      <c r="AY139" s="19" t="s">
        <v>208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88</v>
      </c>
      <c r="BK139" s="228">
        <f>ROUND(I139*H139,2)</f>
        <v>0</v>
      </c>
      <c r="BL139" s="19" t="s">
        <v>408</v>
      </c>
      <c r="BM139" s="227" t="s">
        <v>2951</v>
      </c>
    </row>
    <row r="140" s="2" customFormat="1" ht="24.15" customHeight="1">
      <c r="A140" s="41"/>
      <c r="B140" s="42"/>
      <c r="C140" s="216" t="s">
        <v>408</v>
      </c>
      <c r="D140" s="216" t="s">
        <v>211</v>
      </c>
      <c r="E140" s="217" t="s">
        <v>2394</v>
      </c>
      <c r="F140" s="218" t="s">
        <v>2395</v>
      </c>
      <c r="G140" s="219" t="s">
        <v>490</v>
      </c>
      <c r="H140" s="220">
        <v>20</v>
      </c>
      <c r="I140" s="221"/>
      <c r="J140" s="222">
        <f>ROUND(I140*H140,2)</f>
        <v>0</v>
      </c>
      <c r="K140" s="218" t="s">
        <v>215</v>
      </c>
      <c r="L140" s="47"/>
      <c r="M140" s="223" t="s">
        <v>35</v>
      </c>
      <c r="N140" s="224" t="s">
        <v>51</v>
      </c>
      <c r="O140" s="87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7" t="s">
        <v>408</v>
      </c>
      <c r="AT140" s="227" t="s">
        <v>211</v>
      </c>
      <c r="AU140" s="227" t="s">
        <v>90</v>
      </c>
      <c r="AY140" s="19" t="s">
        <v>208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88</v>
      </c>
      <c r="BK140" s="228">
        <f>ROUND(I140*H140,2)</f>
        <v>0</v>
      </c>
      <c r="BL140" s="19" t="s">
        <v>408</v>
      </c>
      <c r="BM140" s="227" t="s">
        <v>2952</v>
      </c>
    </row>
    <row r="141" s="2" customFormat="1">
      <c r="A141" s="41"/>
      <c r="B141" s="42"/>
      <c r="C141" s="43"/>
      <c r="D141" s="229" t="s">
        <v>218</v>
      </c>
      <c r="E141" s="43"/>
      <c r="F141" s="230" t="s">
        <v>2397</v>
      </c>
      <c r="G141" s="43"/>
      <c r="H141" s="43"/>
      <c r="I141" s="231"/>
      <c r="J141" s="43"/>
      <c r="K141" s="43"/>
      <c r="L141" s="47"/>
      <c r="M141" s="232"/>
      <c r="N141" s="233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218</v>
      </c>
      <c r="AU141" s="19" t="s">
        <v>90</v>
      </c>
    </row>
    <row r="142" s="2" customFormat="1" ht="16.5" customHeight="1">
      <c r="A142" s="41"/>
      <c r="B142" s="42"/>
      <c r="C142" s="278" t="s">
        <v>413</v>
      </c>
      <c r="D142" s="278" t="s">
        <v>391</v>
      </c>
      <c r="E142" s="279" t="s">
        <v>2398</v>
      </c>
      <c r="F142" s="280" t="s">
        <v>2399</v>
      </c>
      <c r="G142" s="281" t="s">
        <v>490</v>
      </c>
      <c r="H142" s="282">
        <v>20</v>
      </c>
      <c r="I142" s="283"/>
      <c r="J142" s="284">
        <f>ROUND(I142*H142,2)</f>
        <v>0</v>
      </c>
      <c r="K142" s="280" t="s">
        <v>2392</v>
      </c>
      <c r="L142" s="285"/>
      <c r="M142" s="286" t="s">
        <v>35</v>
      </c>
      <c r="N142" s="287" t="s">
        <v>51</v>
      </c>
      <c r="O142" s="87"/>
      <c r="P142" s="225">
        <f>O142*H142</f>
        <v>0</v>
      </c>
      <c r="Q142" s="225">
        <v>0.00050000000000000001</v>
      </c>
      <c r="R142" s="225">
        <f>Q142*H142</f>
        <v>0.01</v>
      </c>
      <c r="S142" s="225">
        <v>0</v>
      </c>
      <c r="T142" s="226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7" t="s">
        <v>527</v>
      </c>
      <c r="AT142" s="227" t="s">
        <v>391</v>
      </c>
      <c r="AU142" s="227" t="s">
        <v>90</v>
      </c>
      <c r="AY142" s="19" t="s">
        <v>208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88</v>
      </c>
      <c r="BK142" s="228">
        <f>ROUND(I142*H142,2)</f>
        <v>0</v>
      </c>
      <c r="BL142" s="19" t="s">
        <v>408</v>
      </c>
      <c r="BM142" s="227" t="s">
        <v>2953</v>
      </c>
    </row>
    <row r="143" s="2" customFormat="1" ht="24.15" customHeight="1">
      <c r="A143" s="41"/>
      <c r="B143" s="42"/>
      <c r="C143" s="216" t="s">
        <v>418</v>
      </c>
      <c r="D143" s="216" t="s">
        <v>211</v>
      </c>
      <c r="E143" s="217" t="s">
        <v>2401</v>
      </c>
      <c r="F143" s="218" t="s">
        <v>2402</v>
      </c>
      <c r="G143" s="219" t="s">
        <v>490</v>
      </c>
      <c r="H143" s="220">
        <v>20</v>
      </c>
      <c r="I143" s="221"/>
      <c r="J143" s="222">
        <f>ROUND(I143*H143,2)</f>
        <v>0</v>
      </c>
      <c r="K143" s="218" t="s">
        <v>215</v>
      </c>
      <c r="L143" s="47"/>
      <c r="M143" s="223" t="s">
        <v>35</v>
      </c>
      <c r="N143" s="224" t="s">
        <v>51</v>
      </c>
      <c r="O143" s="87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7" t="s">
        <v>408</v>
      </c>
      <c r="AT143" s="227" t="s">
        <v>211</v>
      </c>
      <c r="AU143" s="227" t="s">
        <v>90</v>
      </c>
      <c r="AY143" s="19" t="s">
        <v>208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88</v>
      </c>
      <c r="BK143" s="228">
        <f>ROUND(I143*H143,2)</f>
        <v>0</v>
      </c>
      <c r="BL143" s="19" t="s">
        <v>408</v>
      </c>
      <c r="BM143" s="227" t="s">
        <v>2954</v>
      </c>
    </row>
    <row r="144" s="2" customFormat="1">
      <c r="A144" s="41"/>
      <c r="B144" s="42"/>
      <c r="C144" s="43"/>
      <c r="D144" s="229" t="s">
        <v>218</v>
      </c>
      <c r="E144" s="43"/>
      <c r="F144" s="230" t="s">
        <v>2404</v>
      </c>
      <c r="G144" s="43"/>
      <c r="H144" s="43"/>
      <c r="I144" s="231"/>
      <c r="J144" s="43"/>
      <c r="K144" s="43"/>
      <c r="L144" s="47"/>
      <c r="M144" s="232"/>
      <c r="N144" s="233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218</v>
      </c>
      <c r="AU144" s="19" t="s">
        <v>90</v>
      </c>
    </row>
    <row r="145" s="2" customFormat="1" ht="16.5" customHeight="1">
      <c r="A145" s="41"/>
      <c r="B145" s="42"/>
      <c r="C145" s="278" t="s">
        <v>423</v>
      </c>
      <c r="D145" s="278" t="s">
        <v>391</v>
      </c>
      <c r="E145" s="279" t="s">
        <v>2405</v>
      </c>
      <c r="F145" s="280" t="s">
        <v>2406</v>
      </c>
      <c r="G145" s="281" t="s">
        <v>490</v>
      </c>
      <c r="H145" s="282">
        <v>20</v>
      </c>
      <c r="I145" s="283"/>
      <c r="J145" s="284">
        <f>ROUND(I145*H145,2)</f>
        <v>0</v>
      </c>
      <c r="K145" s="280" t="s">
        <v>215</v>
      </c>
      <c r="L145" s="285"/>
      <c r="M145" s="286" t="s">
        <v>35</v>
      </c>
      <c r="N145" s="287" t="s">
        <v>51</v>
      </c>
      <c r="O145" s="87"/>
      <c r="P145" s="225">
        <f>O145*H145</f>
        <v>0</v>
      </c>
      <c r="Q145" s="225">
        <v>4.0000000000000003E-05</v>
      </c>
      <c r="R145" s="225">
        <f>Q145*H145</f>
        <v>0.00080000000000000004</v>
      </c>
      <c r="S145" s="225">
        <v>0</v>
      </c>
      <c r="T145" s="226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7" t="s">
        <v>527</v>
      </c>
      <c r="AT145" s="227" t="s">
        <v>391</v>
      </c>
      <c r="AU145" s="227" t="s">
        <v>90</v>
      </c>
      <c r="AY145" s="19" t="s">
        <v>208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88</v>
      </c>
      <c r="BK145" s="228">
        <f>ROUND(I145*H145,2)</f>
        <v>0</v>
      </c>
      <c r="BL145" s="19" t="s">
        <v>408</v>
      </c>
      <c r="BM145" s="227" t="s">
        <v>2955</v>
      </c>
    </row>
    <row r="146" s="2" customFormat="1" ht="24.15" customHeight="1">
      <c r="A146" s="41"/>
      <c r="B146" s="42"/>
      <c r="C146" s="216" t="s">
        <v>434</v>
      </c>
      <c r="D146" s="216" t="s">
        <v>211</v>
      </c>
      <c r="E146" s="217" t="s">
        <v>2408</v>
      </c>
      <c r="F146" s="218" t="s">
        <v>2409</v>
      </c>
      <c r="G146" s="219" t="s">
        <v>490</v>
      </c>
      <c r="H146" s="220">
        <v>20</v>
      </c>
      <c r="I146" s="221"/>
      <c r="J146" s="222">
        <f>ROUND(I146*H146,2)</f>
        <v>0</v>
      </c>
      <c r="K146" s="218" t="s">
        <v>215</v>
      </c>
      <c r="L146" s="47"/>
      <c r="M146" s="223" t="s">
        <v>35</v>
      </c>
      <c r="N146" s="224" t="s">
        <v>51</v>
      </c>
      <c r="O146" s="87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7" t="s">
        <v>408</v>
      </c>
      <c r="AT146" s="227" t="s">
        <v>211</v>
      </c>
      <c r="AU146" s="227" t="s">
        <v>90</v>
      </c>
      <c r="AY146" s="19" t="s">
        <v>208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88</v>
      </c>
      <c r="BK146" s="228">
        <f>ROUND(I146*H146,2)</f>
        <v>0</v>
      </c>
      <c r="BL146" s="19" t="s">
        <v>408</v>
      </c>
      <c r="BM146" s="227" t="s">
        <v>2956</v>
      </c>
    </row>
    <row r="147" s="2" customFormat="1">
      <c r="A147" s="41"/>
      <c r="B147" s="42"/>
      <c r="C147" s="43"/>
      <c r="D147" s="229" t="s">
        <v>218</v>
      </c>
      <c r="E147" s="43"/>
      <c r="F147" s="230" t="s">
        <v>2411</v>
      </c>
      <c r="G147" s="43"/>
      <c r="H147" s="43"/>
      <c r="I147" s="231"/>
      <c r="J147" s="43"/>
      <c r="K147" s="43"/>
      <c r="L147" s="47"/>
      <c r="M147" s="232"/>
      <c r="N147" s="233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9" t="s">
        <v>218</v>
      </c>
      <c r="AU147" s="19" t="s">
        <v>90</v>
      </c>
    </row>
    <row r="148" s="2" customFormat="1" ht="16.5" customHeight="1">
      <c r="A148" s="41"/>
      <c r="B148" s="42"/>
      <c r="C148" s="278" t="s">
        <v>7</v>
      </c>
      <c r="D148" s="278" t="s">
        <v>391</v>
      </c>
      <c r="E148" s="279" t="s">
        <v>2412</v>
      </c>
      <c r="F148" s="280" t="s">
        <v>2413</v>
      </c>
      <c r="G148" s="281" t="s">
        <v>490</v>
      </c>
      <c r="H148" s="282">
        <v>20</v>
      </c>
      <c r="I148" s="283"/>
      <c r="J148" s="284">
        <f>ROUND(I148*H148,2)</f>
        <v>0</v>
      </c>
      <c r="K148" s="280" t="s">
        <v>215</v>
      </c>
      <c r="L148" s="285"/>
      <c r="M148" s="286" t="s">
        <v>35</v>
      </c>
      <c r="N148" s="287" t="s">
        <v>51</v>
      </c>
      <c r="O148" s="87"/>
      <c r="P148" s="225">
        <f>O148*H148</f>
        <v>0</v>
      </c>
      <c r="Q148" s="225">
        <v>0.00010000000000000001</v>
      </c>
      <c r="R148" s="225">
        <f>Q148*H148</f>
        <v>0.002</v>
      </c>
      <c r="S148" s="225">
        <v>0</v>
      </c>
      <c r="T148" s="226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7" t="s">
        <v>527</v>
      </c>
      <c r="AT148" s="227" t="s">
        <v>391</v>
      </c>
      <c r="AU148" s="227" t="s">
        <v>90</v>
      </c>
      <c r="AY148" s="19" t="s">
        <v>208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88</v>
      </c>
      <c r="BK148" s="228">
        <f>ROUND(I148*H148,2)</f>
        <v>0</v>
      </c>
      <c r="BL148" s="19" t="s">
        <v>408</v>
      </c>
      <c r="BM148" s="227" t="s">
        <v>2957</v>
      </c>
    </row>
    <row r="149" s="2" customFormat="1" ht="24.15" customHeight="1">
      <c r="A149" s="41"/>
      <c r="B149" s="42"/>
      <c r="C149" s="216" t="s">
        <v>440</v>
      </c>
      <c r="D149" s="216" t="s">
        <v>211</v>
      </c>
      <c r="E149" s="217" t="s">
        <v>2415</v>
      </c>
      <c r="F149" s="218" t="s">
        <v>2416</v>
      </c>
      <c r="G149" s="219" t="s">
        <v>490</v>
      </c>
      <c r="H149" s="220">
        <v>20</v>
      </c>
      <c r="I149" s="221"/>
      <c r="J149" s="222">
        <f>ROUND(I149*H149,2)</f>
        <v>0</v>
      </c>
      <c r="K149" s="218" t="s">
        <v>215</v>
      </c>
      <c r="L149" s="47"/>
      <c r="M149" s="223" t="s">
        <v>35</v>
      </c>
      <c r="N149" s="224" t="s">
        <v>51</v>
      </c>
      <c r="O149" s="87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7" t="s">
        <v>408</v>
      </c>
      <c r="AT149" s="227" t="s">
        <v>211</v>
      </c>
      <c r="AU149" s="227" t="s">
        <v>90</v>
      </c>
      <c r="AY149" s="19" t="s">
        <v>208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88</v>
      </c>
      <c r="BK149" s="228">
        <f>ROUND(I149*H149,2)</f>
        <v>0</v>
      </c>
      <c r="BL149" s="19" t="s">
        <v>408</v>
      </c>
      <c r="BM149" s="227" t="s">
        <v>2958</v>
      </c>
    </row>
    <row r="150" s="2" customFormat="1">
      <c r="A150" s="41"/>
      <c r="B150" s="42"/>
      <c r="C150" s="43"/>
      <c r="D150" s="229" t="s">
        <v>218</v>
      </c>
      <c r="E150" s="43"/>
      <c r="F150" s="230" t="s">
        <v>2418</v>
      </c>
      <c r="G150" s="43"/>
      <c r="H150" s="43"/>
      <c r="I150" s="231"/>
      <c r="J150" s="43"/>
      <c r="K150" s="43"/>
      <c r="L150" s="47"/>
      <c r="M150" s="232"/>
      <c r="N150" s="233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218</v>
      </c>
      <c r="AU150" s="19" t="s">
        <v>90</v>
      </c>
    </row>
    <row r="151" s="2" customFormat="1" ht="16.5" customHeight="1">
      <c r="A151" s="41"/>
      <c r="B151" s="42"/>
      <c r="C151" s="278" t="s">
        <v>445</v>
      </c>
      <c r="D151" s="278" t="s">
        <v>391</v>
      </c>
      <c r="E151" s="279" t="s">
        <v>2419</v>
      </c>
      <c r="F151" s="280" t="s">
        <v>2420</v>
      </c>
      <c r="G151" s="281" t="s">
        <v>490</v>
      </c>
      <c r="H151" s="282">
        <v>20</v>
      </c>
      <c r="I151" s="283"/>
      <c r="J151" s="284">
        <f>ROUND(I151*H151,2)</f>
        <v>0</v>
      </c>
      <c r="K151" s="280" t="s">
        <v>215</v>
      </c>
      <c r="L151" s="285"/>
      <c r="M151" s="286" t="s">
        <v>35</v>
      </c>
      <c r="N151" s="287" t="s">
        <v>51</v>
      </c>
      <c r="O151" s="87"/>
      <c r="P151" s="225">
        <f>O151*H151</f>
        <v>0</v>
      </c>
      <c r="Q151" s="225">
        <v>0.00012</v>
      </c>
      <c r="R151" s="225">
        <f>Q151*H151</f>
        <v>0.0024000000000000002</v>
      </c>
      <c r="S151" s="225">
        <v>0</v>
      </c>
      <c r="T151" s="226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7" t="s">
        <v>527</v>
      </c>
      <c r="AT151" s="227" t="s">
        <v>391</v>
      </c>
      <c r="AU151" s="227" t="s">
        <v>90</v>
      </c>
      <c r="AY151" s="19" t="s">
        <v>208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88</v>
      </c>
      <c r="BK151" s="228">
        <f>ROUND(I151*H151,2)</f>
        <v>0</v>
      </c>
      <c r="BL151" s="19" t="s">
        <v>408</v>
      </c>
      <c r="BM151" s="227" t="s">
        <v>2959</v>
      </c>
    </row>
    <row r="152" s="2" customFormat="1" ht="24.15" customHeight="1">
      <c r="A152" s="41"/>
      <c r="B152" s="42"/>
      <c r="C152" s="216" t="s">
        <v>455</v>
      </c>
      <c r="D152" s="216" t="s">
        <v>211</v>
      </c>
      <c r="E152" s="217" t="s">
        <v>2422</v>
      </c>
      <c r="F152" s="218" t="s">
        <v>2423</v>
      </c>
      <c r="G152" s="219" t="s">
        <v>490</v>
      </c>
      <c r="H152" s="220">
        <v>70</v>
      </c>
      <c r="I152" s="221"/>
      <c r="J152" s="222">
        <f>ROUND(I152*H152,2)</f>
        <v>0</v>
      </c>
      <c r="K152" s="218" t="s">
        <v>215</v>
      </c>
      <c r="L152" s="47"/>
      <c r="M152" s="223" t="s">
        <v>35</v>
      </c>
      <c r="N152" s="224" t="s">
        <v>51</v>
      </c>
      <c r="O152" s="87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7" t="s">
        <v>408</v>
      </c>
      <c r="AT152" s="227" t="s">
        <v>211</v>
      </c>
      <c r="AU152" s="227" t="s">
        <v>90</v>
      </c>
      <c r="AY152" s="19" t="s">
        <v>208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88</v>
      </c>
      <c r="BK152" s="228">
        <f>ROUND(I152*H152,2)</f>
        <v>0</v>
      </c>
      <c r="BL152" s="19" t="s">
        <v>408</v>
      </c>
      <c r="BM152" s="227" t="s">
        <v>2960</v>
      </c>
    </row>
    <row r="153" s="2" customFormat="1">
      <c r="A153" s="41"/>
      <c r="B153" s="42"/>
      <c r="C153" s="43"/>
      <c r="D153" s="229" t="s">
        <v>218</v>
      </c>
      <c r="E153" s="43"/>
      <c r="F153" s="230" t="s">
        <v>2425</v>
      </c>
      <c r="G153" s="43"/>
      <c r="H153" s="43"/>
      <c r="I153" s="231"/>
      <c r="J153" s="43"/>
      <c r="K153" s="43"/>
      <c r="L153" s="47"/>
      <c r="M153" s="232"/>
      <c r="N153" s="233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218</v>
      </c>
      <c r="AU153" s="19" t="s">
        <v>90</v>
      </c>
    </row>
    <row r="154" s="14" customFormat="1">
      <c r="A154" s="14"/>
      <c r="B154" s="245"/>
      <c r="C154" s="246"/>
      <c r="D154" s="236" t="s">
        <v>226</v>
      </c>
      <c r="E154" s="247" t="s">
        <v>35</v>
      </c>
      <c r="F154" s="248" t="s">
        <v>2860</v>
      </c>
      <c r="G154" s="246"/>
      <c r="H154" s="249">
        <v>10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226</v>
      </c>
      <c r="AU154" s="255" t="s">
        <v>90</v>
      </c>
      <c r="AV154" s="14" t="s">
        <v>90</v>
      </c>
      <c r="AW154" s="14" t="s">
        <v>41</v>
      </c>
      <c r="AX154" s="14" t="s">
        <v>80</v>
      </c>
      <c r="AY154" s="255" t="s">
        <v>208</v>
      </c>
    </row>
    <row r="155" s="14" customFormat="1">
      <c r="A155" s="14"/>
      <c r="B155" s="245"/>
      <c r="C155" s="246"/>
      <c r="D155" s="236" t="s">
        <v>226</v>
      </c>
      <c r="E155" s="247" t="s">
        <v>35</v>
      </c>
      <c r="F155" s="248" t="s">
        <v>2961</v>
      </c>
      <c r="G155" s="246"/>
      <c r="H155" s="249">
        <v>60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226</v>
      </c>
      <c r="AU155" s="255" t="s">
        <v>90</v>
      </c>
      <c r="AV155" s="14" t="s">
        <v>90</v>
      </c>
      <c r="AW155" s="14" t="s">
        <v>41</v>
      </c>
      <c r="AX155" s="14" t="s">
        <v>80</v>
      </c>
      <c r="AY155" s="255" t="s">
        <v>208</v>
      </c>
    </row>
    <row r="156" s="16" customFormat="1">
      <c r="A156" s="16"/>
      <c r="B156" s="267"/>
      <c r="C156" s="268"/>
      <c r="D156" s="236" t="s">
        <v>226</v>
      </c>
      <c r="E156" s="269" t="s">
        <v>35</v>
      </c>
      <c r="F156" s="270" t="s">
        <v>261</v>
      </c>
      <c r="G156" s="268"/>
      <c r="H156" s="271">
        <v>70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77" t="s">
        <v>226</v>
      </c>
      <c r="AU156" s="277" t="s">
        <v>90</v>
      </c>
      <c r="AV156" s="16" t="s">
        <v>216</v>
      </c>
      <c r="AW156" s="16" t="s">
        <v>41</v>
      </c>
      <c r="AX156" s="16" t="s">
        <v>88</v>
      </c>
      <c r="AY156" s="277" t="s">
        <v>208</v>
      </c>
    </row>
    <row r="157" s="2" customFormat="1" ht="16.5" customHeight="1">
      <c r="A157" s="41"/>
      <c r="B157" s="42"/>
      <c r="C157" s="278" t="s">
        <v>463</v>
      </c>
      <c r="D157" s="278" t="s">
        <v>391</v>
      </c>
      <c r="E157" s="279" t="s">
        <v>2428</v>
      </c>
      <c r="F157" s="280" t="s">
        <v>2429</v>
      </c>
      <c r="G157" s="281" t="s">
        <v>490</v>
      </c>
      <c r="H157" s="282">
        <v>10</v>
      </c>
      <c r="I157" s="283"/>
      <c r="J157" s="284">
        <f>ROUND(I157*H157,2)</f>
        <v>0</v>
      </c>
      <c r="K157" s="280" t="s">
        <v>215</v>
      </c>
      <c r="L157" s="285"/>
      <c r="M157" s="286" t="s">
        <v>35</v>
      </c>
      <c r="N157" s="287" t="s">
        <v>51</v>
      </c>
      <c r="O157" s="87"/>
      <c r="P157" s="225">
        <f>O157*H157</f>
        <v>0</v>
      </c>
      <c r="Q157" s="225">
        <v>0.00010000000000000001</v>
      </c>
      <c r="R157" s="225">
        <f>Q157*H157</f>
        <v>0.001</v>
      </c>
      <c r="S157" s="225">
        <v>0</v>
      </c>
      <c r="T157" s="226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7" t="s">
        <v>527</v>
      </c>
      <c r="AT157" s="227" t="s">
        <v>391</v>
      </c>
      <c r="AU157" s="227" t="s">
        <v>90</v>
      </c>
      <c r="AY157" s="19" t="s">
        <v>208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88</v>
      </c>
      <c r="BK157" s="228">
        <f>ROUND(I157*H157,2)</f>
        <v>0</v>
      </c>
      <c r="BL157" s="19" t="s">
        <v>408</v>
      </c>
      <c r="BM157" s="227" t="s">
        <v>2962</v>
      </c>
    </row>
    <row r="158" s="2" customFormat="1" ht="16.5" customHeight="1">
      <c r="A158" s="41"/>
      <c r="B158" s="42"/>
      <c r="C158" s="278" t="s">
        <v>469</v>
      </c>
      <c r="D158" s="278" t="s">
        <v>391</v>
      </c>
      <c r="E158" s="279" t="s">
        <v>2431</v>
      </c>
      <c r="F158" s="280" t="s">
        <v>2432</v>
      </c>
      <c r="G158" s="281" t="s">
        <v>490</v>
      </c>
      <c r="H158" s="282">
        <v>10</v>
      </c>
      <c r="I158" s="283"/>
      <c r="J158" s="284">
        <f>ROUND(I158*H158,2)</f>
        <v>0</v>
      </c>
      <c r="K158" s="280" t="s">
        <v>215</v>
      </c>
      <c r="L158" s="285"/>
      <c r="M158" s="286" t="s">
        <v>35</v>
      </c>
      <c r="N158" s="287" t="s">
        <v>51</v>
      </c>
      <c r="O158" s="87"/>
      <c r="P158" s="225">
        <f>O158*H158</f>
        <v>0</v>
      </c>
      <c r="Q158" s="225">
        <v>0.00014999999999999999</v>
      </c>
      <c r="R158" s="225">
        <f>Q158*H158</f>
        <v>0.0014999999999999998</v>
      </c>
      <c r="S158" s="225">
        <v>0</v>
      </c>
      <c r="T158" s="226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7" t="s">
        <v>527</v>
      </c>
      <c r="AT158" s="227" t="s">
        <v>391</v>
      </c>
      <c r="AU158" s="227" t="s">
        <v>90</v>
      </c>
      <c r="AY158" s="19" t="s">
        <v>208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88</v>
      </c>
      <c r="BK158" s="228">
        <f>ROUND(I158*H158,2)</f>
        <v>0</v>
      </c>
      <c r="BL158" s="19" t="s">
        <v>408</v>
      </c>
      <c r="BM158" s="227" t="s">
        <v>2963</v>
      </c>
    </row>
    <row r="159" s="2" customFormat="1" ht="16.5" customHeight="1">
      <c r="A159" s="41"/>
      <c r="B159" s="42"/>
      <c r="C159" s="278" t="s">
        <v>481</v>
      </c>
      <c r="D159" s="278" t="s">
        <v>391</v>
      </c>
      <c r="E159" s="279" t="s">
        <v>2434</v>
      </c>
      <c r="F159" s="280" t="s">
        <v>2435</v>
      </c>
      <c r="G159" s="281" t="s">
        <v>490</v>
      </c>
      <c r="H159" s="282">
        <v>20</v>
      </c>
      <c r="I159" s="283"/>
      <c r="J159" s="284">
        <f>ROUND(I159*H159,2)</f>
        <v>0</v>
      </c>
      <c r="K159" s="280" t="s">
        <v>215</v>
      </c>
      <c r="L159" s="285"/>
      <c r="M159" s="286" t="s">
        <v>35</v>
      </c>
      <c r="N159" s="287" t="s">
        <v>51</v>
      </c>
      <c r="O159" s="87"/>
      <c r="P159" s="225">
        <f>O159*H159</f>
        <v>0</v>
      </c>
      <c r="Q159" s="225">
        <v>0.00023000000000000001</v>
      </c>
      <c r="R159" s="225">
        <f>Q159*H159</f>
        <v>0.0045999999999999999</v>
      </c>
      <c r="S159" s="225">
        <v>0</v>
      </c>
      <c r="T159" s="226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7" t="s">
        <v>527</v>
      </c>
      <c r="AT159" s="227" t="s">
        <v>391</v>
      </c>
      <c r="AU159" s="227" t="s">
        <v>90</v>
      </c>
      <c r="AY159" s="19" t="s">
        <v>208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88</v>
      </c>
      <c r="BK159" s="228">
        <f>ROUND(I159*H159,2)</f>
        <v>0</v>
      </c>
      <c r="BL159" s="19" t="s">
        <v>408</v>
      </c>
      <c r="BM159" s="227" t="s">
        <v>2964</v>
      </c>
    </row>
    <row r="160" s="2" customFormat="1" ht="16.5" customHeight="1">
      <c r="A160" s="41"/>
      <c r="B160" s="42"/>
      <c r="C160" s="278" t="s">
        <v>487</v>
      </c>
      <c r="D160" s="278" t="s">
        <v>391</v>
      </c>
      <c r="E160" s="279" t="s">
        <v>2437</v>
      </c>
      <c r="F160" s="280" t="s">
        <v>2438</v>
      </c>
      <c r="G160" s="281" t="s">
        <v>490</v>
      </c>
      <c r="H160" s="282">
        <v>30</v>
      </c>
      <c r="I160" s="283"/>
      <c r="J160" s="284">
        <f>ROUND(I160*H160,2)</f>
        <v>0</v>
      </c>
      <c r="K160" s="280" t="s">
        <v>215</v>
      </c>
      <c r="L160" s="285"/>
      <c r="M160" s="286" t="s">
        <v>35</v>
      </c>
      <c r="N160" s="287" t="s">
        <v>51</v>
      </c>
      <c r="O160" s="87"/>
      <c r="P160" s="225">
        <f>O160*H160</f>
        <v>0</v>
      </c>
      <c r="Q160" s="225">
        <v>0.00021000000000000001</v>
      </c>
      <c r="R160" s="225">
        <f>Q160*H160</f>
        <v>0.0063</v>
      </c>
      <c r="S160" s="225">
        <v>0</v>
      </c>
      <c r="T160" s="226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7" t="s">
        <v>527</v>
      </c>
      <c r="AT160" s="227" t="s">
        <v>391</v>
      </c>
      <c r="AU160" s="227" t="s">
        <v>90</v>
      </c>
      <c r="AY160" s="19" t="s">
        <v>208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88</v>
      </c>
      <c r="BK160" s="228">
        <f>ROUND(I160*H160,2)</f>
        <v>0</v>
      </c>
      <c r="BL160" s="19" t="s">
        <v>408</v>
      </c>
      <c r="BM160" s="227" t="s">
        <v>2965</v>
      </c>
    </row>
    <row r="161" s="2" customFormat="1" ht="24.15" customHeight="1">
      <c r="A161" s="41"/>
      <c r="B161" s="42"/>
      <c r="C161" s="216" t="s">
        <v>501</v>
      </c>
      <c r="D161" s="216" t="s">
        <v>211</v>
      </c>
      <c r="E161" s="217" t="s">
        <v>2440</v>
      </c>
      <c r="F161" s="218" t="s">
        <v>2441</v>
      </c>
      <c r="G161" s="219" t="s">
        <v>381</v>
      </c>
      <c r="H161" s="220">
        <v>15</v>
      </c>
      <c r="I161" s="221"/>
      <c r="J161" s="222">
        <f>ROUND(I161*H161,2)</f>
        <v>0</v>
      </c>
      <c r="K161" s="218" t="s">
        <v>215</v>
      </c>
      <c r="L161" s="47"/>
      <c r="M161" s="223" t="s">
        <v>35</v>
      </c>
      <c r="N161" s="224" t="s">
        <v>51</v>
      </c>
      <c r="O161" s="87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7" t="s">
        <v>408</v>
      </c>
      <c r="AT161" s="227" t="s">
        <v>211</v>
      </c>
      <c r="AU161" s="227" t="s">
        <v>90</v>
      </c>
      <c r="AY161" s="19" t="s">
        <v>208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88</v>
      </c>
      <c r="BK161" s="228">
        <f>ROUND(I161*H161,2)</f>
        <v>0</v>
      </c>
      <c r="BL161" s="19" t="s">
        <v>408</v>
      </c>
      <c r="BM161" s="227" t="s">
        <v>2966</v>
      </c>
    </row>
    <row r="162" s="2" customFormat="1">
      <c r="A162" s="41"/>
      <c r="B162" s="42"/>
      <c r="C162" s="43"/>
      <c r="D162" s="229" t="s">
        <v>218</v>
      </c>
      <c r="E162" s="43"/>
      <c r="F162" s="230" t="s">
        <v>2443</v>
      </c>
      <c r="G162" s="43"/>
      <c r="H162" s="43"/>
      <c r="I162" s="231"/>
      <c r="J162" s="43"/>
      <c r="K162" s="43"/>
      <c r="L162" s="47"/>
      <c r="M162" s="232"/>
      <c r="N162" s="233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9" t="s">
        <v>218</v>
      </c>
      <c r="AU162" s="19" t="s">
        <v>90</v>
      </c>
    </row>
    <row r="163" s="14" customFormat="1">
      <c r="A163" s="14"/>
      <c r="B163" s="245"/>
      <c r="C163" s="246"/>
      <c r="D163" s="236" t="s">
        <v>226</v>
      </c>
      <c r="E163" s="247" t="s">
        <v>35</v>
      </c>
      <c r="F163" s="248" t="s">
        <v>2444</v>
      </c>
      <c r="G163" s="246"/>
      <c r="H163" s="249">
        <v>15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226</v>
      </c>
      <c r="AU163" s="255" t="s">
        <v>90</v>
      </c>
      <c r="AV163" s="14" t="s">
        <v>90</v>
      </c>
      <c r="AW163" s="14" t="s">
        <v>41</v>
      </c>
      <c r="AX163" s="14" t="s">
        <v>88</v>
      </c>
      <c r="AY163" s="255" t="s">
        <v>208</v>
      </c>
    </row>
    <row r="164" s="2" customFormat="1" ht="16.5" customHeight="1">
      <c r="A164" s="41"/>
      <c r="B164" s="42"/>
      <c r="C164" s="278" t="s">
        <v>511</v>
      </c>
      <c r="D164" s="278" t="s">
        <v>391</v>
      </c>
      <c r="E164" s="279" t="s">
        <v>2445</v>
      </c>
      <c r="F164" s="280" t="s">
        <v>2446</v>
      </c>
      <c r="G164" s="281" t="s">
        <v>381</v>
      </c>
      <c r="H164" s="282">
        <v>10</v>
      </c>
      <c r="I164" s="283"/>
      <c r="J164" s="284">
        <f>ROUND(I164*H164,2)</f>
        <v>0</v>
      </c>
      <c r="K164" s="280" t="s">
        <v>215</v>
      </c>
      <c r="L164" s="285"/>
      <c r="M164" s="286" t="s">
        <v>35</v>
      </c>
      <c r="N164" s="287" t="s">
        <v>51</v>
      </c>
      <c r="O164" s="87"/>
      <c r="P164" s="225">
        <f>O164*H164</f>
        <v>0</v>
      </c>
      <c r="Q164" s="225">
        <v>4.0000000000000003E-05</v>
      </c>
      <c r="R164" s="225">
        <f>Q164*H164</f>
        <v>0.00040000000000000002</v>
      </c>
      <c r="S164" s="225">
        <v>0</v>
      </c>
      <c r="T164" s="226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7" t="s">
        <v>527</v>
      </c>
      <c r="AT164" s="227" t="s">
        <v>391</v>
      </c>
      <c r="AU164" s="227" t="s">
        <v>90</v>
      </c>
      <c r="AY164" s="19" t="s">
        <v>208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88</v>
      </c>
      <c r="BK164" s="228">
        <f>ROUND(I164*H164,2)</f>
        <v>0</v>
      </c>
      <c r="BL164" s="19" t="s">
        <v>408</v>
      </c>
      <c r="BM164" s="227" t="s">
        <v>2967</v>
      </c>
    </row>
    <row r="165" s="2" customFormat="1" ht="16.5" customHeight="1">
      <c r="A165" s="41"/>
      <c r="B165" s="42"/>
      <c r="C165" s="278" t="s">
        <v>521</v>
      </c>
      <c r="D165" s="278" t="s">
        <v>391</v>
      </c>
      <c r="E165" s="279" t="s">
        <v>2448</v>
      </c>
      <c r="F165" s="280" t="s">
        <v>2449</v>
      </c>
      <c r="G165" s="281" t="s">
        <v>381</v>
      </c>
      <c r="H165" s="282">
        <v>5</v>
      </c>
      <c r="I165" s="283"/>
      <c r="J165" s="284">
        <f>ROUND(I165*H165,2)</f>
        <v>0</v>
      </c>
      <c r="K165" s="280" t="s">
        <v>215</v>
      </c>
      <c r="L165" s="285"/>
      <c r="M165" s="286" t="s">
        <v>35</v>
      </c>
      <c r="N165" s="287" t="s">
        <v>51</v>
      </c>
      <c r="O165" s="87"/>
      <c r="P165" s="225">
        <f>O165*H165</f>
        <v>0</v>
      </c>
      <c r="Q165" s="225">
        <v>9.0000000000000006E-05</v>
      </c>
      <c r="R165" s="225">
        <f>Q165*H165</f>
        <v>0.00045000000000000004</v>
      </c>
      <c r="S165" s="225">
        <v>0</v>
      </c>
      <c r="T165" s="226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7" t="s">
        <v>527</v>
      </c>
      <c r="AT165" s="227" t="s">
        <v>391</v>
      </c>
      <c r="AU165" s="227" t="s">
        <v>90</v>
      </c>
      <c r="AY165" s="19" t="s">
        <v>208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88</v>
      </c>
      <c r="BK165" s="228">
        <f>ROUND(I165*H165,2)</f>
        <v>0</v>
      </c>
      <c r="BL165" s="19" t="s">
        <v>408</v>
      </c>
      <c r="BM165" s="227" t="s">
        <v>2968</v>
      </c>
    </row>
    <row r="166" s="2" customFormat="1">
      <c r="A166" s="41"/>
      <c r="B166" s="42"/>
      <c r="C166" s="43"/>
      <c r="D166" s="236" t="s">
        <v>395</v>
      </c>
      <c r="E166" s="43"/>
      <c r="F166" s="288" t="s">
        <v>2969</v>
      </c>
      <c r="G166" s="43"/>
      <c r="H166" s="43"/>
      <c r="I166" s="231"/>
      <c r="J166" s="43"/>
      <c r="K166" s="43"/>
      <c r="L166" s="47"/>
      <c r="M166" s="232"/>
      <c r="N166" s="233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9" t="s">
        <v>395</v>
      </c>
      <c r="AU166" s="19" t="s">
        <v>90</v>
      </c>
    </row>
    <row r="167" s="2" customFormat="1" ht="24.15" customHeight="1">
      <c r="A167" s="41"/>
      <c r="B167" s="42"/>
      <c r="C167" s="216" t="s">
        <v>527</v>
      </c>
      <c r="D167" s="216" t="s">
        <v>211</v>
      </c>
      <c r="E167" s="217" t="s">
        <v>2451</v>
      </c>
      <c r="F167" s="218" t="s">
        <v>2452</v>
      </c>
      <c r="G167" s="219" t="s">
        <v>381</v>
      </c>
      <c r="H167" s="220">
        <v>5</v>
      </c>
      <c r="I167" s="221"/>
      <c r="J167" s="222">
        <f>ROUND(I167*H167,2)</f>
        <v>0</v>
      </c>
      <c r="K167" s="218" t="s">
        <v>215</v>
      </c>
      <c r="L167" s="47"/>
      <c r="M167" s="223" t="s">
        <v>35</v>
      </c>
      <c r="N167" s="224" t="s">
        <v>51</v>
      </c>
      <c r="O167" s="87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7" t="s">
        <v>408</v>
      </c>
      <c r="AT167" s="227" t="s">
        <v>211</v>
      </c>
      <c r="AU167" s="227" t="s">
        <v>90</v>
      </c>
      <c r="AY167" s="19" t="s">
        <v>208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88</v>
      </c>
      <c r="BK167" s="228">
        <f>ROUND(I167*H167,2)</f>
        <v>0</v>
      </c>
      <c r="BL167" s="19" t="s">
        <v>408</v>
      </c>
      <c r="BM167" s="227" t="s">
        <v>2970</v>
      </c>
    </row>
    <row r="168" s="2" customFormat="1">
      <c r="A168" s="41"/>
      <c r="B168" s="42"/>
      <c r="C168" s="43"/>
      <c r="D168" s="229" t="s">
        <v>218</v>
      </c>
      <c r="E168" s="43"/>
      <c r="F168" s="230" t="s">
        <v>2454</v>
      </c>
      <c r="G168" s="43"/>
      <c r="H168" s="43"/>
      <c r="I168" s="231"/>
      <c r="J168" s="43"/>
      <c r="K168" s="43"/>
      <c r="L168" s="47"/>
      <c r="M168" s="232"/>
      <c r="N168" s="233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9" t="s">
        <v>218</v>
      </c>
      <c r="AU168" s="19" t="s">
        <v>90</v>
      </c>
    </row>
    <row r="169" s="14" customFormat="1">
      <c r="A169" s="14"/>
      <c r="B169" s="245"/>
      <c r="C169" s="246"/>
      <c r="D169" s="236" t="s">
        <v>226</v>
      </c>
      <c r="E169" s="247" t="s">
        <v>35</v>
      </c>
      <c r="F169" s="248" t="s">
        <v>2455</v>
      </c>
      <c r="G169" s="246"/>
      <c r="H169" s="249">
        <v>5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226</v>
      </c>
      <c r="AU169" s="255" t="s">
        <v>90</v>
      </c>
      <c r="AV169" s="14" t="s">
        <v>90</v>
      </c>
      <c r="AW169" s="14" t="s">
        <v>41</v>
      </c>
      <c r="AX169" s="14" t="s">
        <v>88</v>
      </c>
      <c r="AY169" s="255" t="s">
        <v>208</v>
      </c>
    </row>
    <row r="170" s="2" customFormat="1" ht="16.5" customHeight="1">
      <c r="A170" s="41"/>
      <c r="B170" s="42"/>
      <c r="C170" s="278" t="s">
        <v>539</v>
      </c>
      <c r="D170" s="278" t="s">
        <v>391</v>
      </c>
      <c r="E170" s="279" t="s">
        <v>2456</v>
      </c>
      <c r="F170" s="280" t="s">
        <v>2457</v>
      </c>
      <c r="G170" s="281" t="s">
        <v>381</v>
      </c>
      <c r="H170" s="282">
        <v>3</v>
      </c>
      <c r="I170" s="283"/>
      <c r="J170" s="284">
        <f>ROUND(I170*H170,2)</f>
        <v>0</v>
      </c>
      <c r="K170" s="280" t="s">
        <v>215</v>
      </c>
      <c r="L170" s="285"/>
      <c r="M170" s="286" t="s">
        <v>35</v>
      </c>
      <c r="N170" s="287" t="s">
        <v>51</v>
      </c>
      <c r="O170" s="87"/>
      <c r="P170" s="225">
        <f>O170*H170</f>
        <v>0</v>
      </c>
      <c r="Q170" s="225">
        <v>0.00016000000000000001</v>
      </c>
      <c r="R170" s="225">
        <f>Q170*H170</f>
        <v>0.00048000000000000007</v>
      </c>
      <c r="S170" s="225">
        <v>0</v>
      </c>
      <c r="T170" s="226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7" t="s">
        <v>527</v>
      </c>
      <c r="AT170" s="227" t="s">
        <v>391</v>
      </c>
      <c r="AU170" s="227" t="s">
        <v>90</v>
      </c>
      <c r="AY170" s="19" t="s">
        <v>208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88</v>
      </c>
      <c r="BK170" s="228">
        <f>ROUND(I170*H170,2)</f>
        <v>0</v>
      </c>
      <c r="BL170" s="19" t="s">
        <v>408</v>
      </c>
      <c r="BM170" s="227" t="s">
        <v>2971</v>
      </c>
    </row>
    <row r="171" s="2" customFormat="1" ht="16.5" customHeight="1">
      <c r="A171" s="41"/>
      <c r="B171" s="42"/>
      <c r="C171" s="278" t="s">
        <v>559</v>
      </c>
      <c r="D171" s="278" t="s">
        <v>391</v>
      </c>
      <c r="E171" s="279" t="s">
        <v>2459</v>
      </c>
      <c r="F171" s="280" t="s">
        <v>2460</v>
      </c>
      <c r="G171" s="281" t="s">
        <v>381</v>
      </c>
      <c r="H171" s="282">
        <v>2</v>
      </c>
      <c r="I171" s="283"/>
      <c r="J171" s="284">
        <f>ROUND(I171*H171,2)</f>
        <v>0</v>
      </c>
      <c r="K171" s="280" t="s">
        <v>215</v>
      </c>
      <c r="L171" s="285"/>
      <c r="M171" s="286" t="s">
        <v>35</v>
      </c>
      <c r="N171" s="287" t="s">
        <v>51</v>
      </c>
      <c r="O171" s="87"/>
      <c r="P171" s="225">
        <f>O171*H171</f>
        <v>0</v>
      </c>
      <c r="Q171" s="225">
        <v>0.00023000000000000001</v>
      </c>
      <c r="R171" s="225">
        <f>Q171*H171</f>
        <v>0.00046000000000000001</v>
      </c>
      <c r="S171" s="225">
        <v>0</v>
      </c>
      <c r="T171" s="226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7" t="s">
        <v>527</v>
      </c>
      <c r="AT171" s="227" t="s">
        <v>391</v>
      </c>
      <c r="AU171" s="227" t="s">
        <v>90</v>
      </c>
      <c r="AY171" s="19" t="s">
        <v>208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9" t="s">
        <v>88</v>
      </c>
      <c r="BK171" s="228">
        <f>ROUND(I171*H171,2)</f>
        <v>0</v>
      </c>
      <c r="BL171" s="19" t="s">
        <v>408</v>
      </c>
      <c r="BM171" s="227" t="s">
        <v>2972</v>
      </c>
    </row>
    <row r="172" s="2" customFormat="1" ht="24.15" customHeight="1">
      <c r="A172" s="41"/>
      <c r="B172" s="42"/>
      <c r="C172" s="216" t="s">
        <v>564</v>
      </c>
      <c r="D172" s="216" t="s">
        <v>211</v>
      </c>
      <c r="E172" s="217" t="s">
        <v>2462</v>
      </c>
      <c r="F172" s="218" t="s">
        <v>2463</v>
      </c>
      <c r="G172" s="219" t="s">
        <v>381</v>
      </c>
      <c r="H172" s="220">
        <v>3</v>
      </c>
      <c r="I172" s="221"/>
      <c r="J172" s="222">
        <f>ROUND(I172*H172,2)</f>
        <v>0</v>
      </c>
      <c r="K172" s="218" t="s">
        <v>215</v>
      </c>
      <c r="L172" s="47"/>
      <c r="M172" s="223" t="s">
        <v>35</v>
      </c>
      <c r="N172" s="224" t="s">
        <v>51</v>
      </c>
      <c r="O172" s="87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7" t="s">
        <v>408</v>
      </c>
      <c r="AT172" s="227" t="s">
        <v>211</v>
      </c>
      <c r="AU172" s="227" t="s">
        <v>90</v>
      </c>
      <c r="AY172" s="19" t="s">
        <v>208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88</v>
      </c>
      <c r="BK172" s="228">
        <f>ROUND(I172*H172,2)</f>
        <v>0</v>
      </c>
      <c r="BL172" s="19" t="s">
        <v>408</v>
      </c>
      <c r="BM172" s="227" t="s">
        <v>2973</v>
      </c>
    </row>
    <row r="173" s="2" customFormat="1">
      <c r="A173" s="41"/>
      <c r="B173" s="42"/>
      <c r="C173" s="43"/>
      <c r="D173" s="229" t="s">
        <v>218</v>
      </c>
      <c r="E173" s="43"/>
      <c r="F173" s="230" t="s">
        <v>2465</v>
      </c>
      <c r="G173" s="43"/>
      <c r="H173" s="43"/>
      <c r="I173" s="231"/>
      <c r="J173" s="43"/>
      <c r="K173" s="43"/>
      <c r="L173" s="47"/>
      <c r="M173" s="232"/>
      <c r="N173" s="233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9" t="s">
        <v>218</v>
      </c>
      <c r="AU173" s="19" t="s">
        <v>90</v>
      </c>
    </row>
    <row r="174" s="2" customFormat="1" ht="16.5" customHeight="1">
      <c r="A174" s="41"/>
      <c r="B174" s="42"/>
      <c r="C174" s="278" t="s">
        <v>570</v>
      </c>
      <c r="D174" s="278" t="s">
        <v>391</v>
      </c>
      <c r="E174" s="279" t="s">
        <v>2466</v>
      </c>
      <c r="F174" s="280" t="s">
        <v>2467</v>
      </c>
      <c r="G174" s="281" t="s">
        <v>381</v>
      </c>
      <c r="H174" s="282">
        <v>3</v>
      </c>
      <c r="I174" s="283"/>
      <c r="J174" s="284">
        <f>ROUND(I174*H174,2)</f>
        <v>0</v>
      </c>
      <c r="K174" s="280" t="s">
        <v>2392</v>
      </c>
      <c r="L174" s="285"/>
      <c r="M174" s="286" t="s">
        <v>35</v>
      </c>
      <c r="N174" s="287" t="s">
        <v>51</v>
      </c>
      <c r="O174" s="87"/>
      <c r="P174" s="225">
        <f>O174*H174</f>
        <v>0</v>
      </c>
      <c r="Q174" s="225">
        <v>0.00033</v>
      </c>
      <c r="R174" s="225">
        <f>Q174*H174</f>
        <v>0.00098999999999999999</v>
      </c>
      <c r="S174" s="225">
        <v>0</v>
      </c>
      <c r="T174" s="226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7" t="s">
        <v>527</v>
      </c>
      <c r="AT174" s="227" t="s">
        <v>391</v>
      </c>
      <c r="AU174" s="227" t="s">
        <v>90</v>
      </c>
      <c r="AY174" s="19" t="s">
        <v>208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88</v>
      </c>
      <c r="BK174" s="228">
        <f>ROUND(I174*H174,2)</f>
        <v>0</v>
      </c>
      <c r="BL174" s="19" t="s">
        <v>408</v>
      </c>
      <c r="BM174" s="227" t="s">
        <v>2974</v>
      </c>
    </row>
    <row r="175" s="2" customFormat="1" ht="24.15" customHeight="1">
      <c r="A175" s="41"/>
      <c r="B175" s="42"/>
      <c r="C175" s="216" t="s">
        <v>575</v>
      </c>
      <c r="D175" s="216" t="s">
        <v>211</v>
      </c>
      <c r="E175" s="217" t="s">
        <v>2469</v>
      </c>
      <c r="F175" s="218" t="s">
        <v>2470</v>
      </c>
      <c r="G175" s="219" t="s">
        <v>381</v>
      </c>
      <c r="H175" s="220">
        <v>8</v>
      </c>
      <c r="I175" s="221"/>
      <c r="J175" s="222">
        <f>ROUND(I175*H175,2)</f>
        <v>0</v>
      </c>
      <c r="K175" s="218" t="s">
        <v>215</v>
      </c>
      <c r="L175" s="47"/>
      <c r="M175" s="223" t="s">
        <v>35</v>
      </c>
      <c r="N175" s="224" t="s">
        <v>51</v>
      </c>
      <c r="O175" s="87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7" t="s">
        <v>408</v>
      </c>
      <c r="AT175" s="227" t="s">
        <v>211</v>
      </c>
      <c r="AU175" s="227" t="s">
        <v>90</v>
      </c>
      <c r="AY175" s="19" t="s">
        <v>208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88</v>
      </c>
      <c r="BK175" s="228">
        <f>ROUND(I175*H175,2)</f>
        <v>0</v>
      </c>
      <c r="BL175" s="19" t="s">
        <v>408</v>
      </c>
      <c r="BM175" s="227" t="s">
        <v>2975</v>
      </c>
    </row>
    <row r="176" s="2" customFormat="1">
      <c r="A176" s="41"/>
      <c r="B176" s="42"/>
      <c r="C176" s="43"/>
      <c r="D176" s="229" t="s">
        <v>218</v>
      </c>
      <c r="E176" s="43"/>
      <c r="F176" s="230" t="s">
        <v>2472</v>
      </c>
      <c r="G176" s="43"/>
      <c r="H176" s="43"/>
      <c r="I176" s="231"/>
      <c r="J176" s="43"/>
      <c r="K176" s="43"/>
      <c r="L176" s="47"/>
      <c r="M176" s="232"/>
      <c r="N176" s="233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9" t="s">
        <v>218</v>
      </c>
      <c r="AU176" s="19" t="s">
        <v>90</v>
      </c>
    </row>
    <row r="177" s="2" customFormat="1" ht="16.5" customHeight="1">
      <c r="A177" s="41"/>
      <c r="B177" s="42"/>
      <c r="C177" s="278" t="s">
        <v>581</v>
      </c>
      <c r="D177" s="278" t="s">
        <v>391</v>
      </c>
      <c r="E177" s="279" t="s">
        <v>2473</v>
      </c>
      <c r="F177" s="280" t="s">
        <v>2474</v>
      </c>
      <c r="G177" s="281" t="s">
        <v>381</v>
      </c>
      <c r="H177" s="282">
        <v>8</v>
      </c>
      <c r="I177" s="283"/>
      <c r="J177" s="284">
        <f>ROUND(I177*H177,2)</f>
        <v>0</v>
      </c>
      <c r="K177" s="280" t="s">
        <v>2392</v>
      </c>
      <c r="L177" s="285"/>
      <c r="M177" s="286" t="s">
        <v>35</v>
      </c>
      <c r="N177" s="287" t="s">
        <v>51</v>
      </c>
      <c r="O177" s="87"/>
      <c r="P177" s="225">
        <f>O177*H177</f>
        <v>0</v>
      </c>
      <c r="Q177" s="225">
        <v>3.0000000000000001E-05</v>
      </c>
      <c r="R177" s="225">
        <f>Q177*H177</f>
        <v>0.00024000000000000001</v>
      </c>
      <c r="S177" s="225">
        <v>0</v>
      </c>
      <c r="T177" s="226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7" t="s">
        <v>527</v>
      </c>
      <c r="AT177" s="227" t="s">
        <v>391</v>
      </c>
      <c r="AU177" s="227" t="s">
        <v>90</v>
      </c>
      <c r="AY177" s="19" t="s">
        <v>208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88</v>
      </c>
      <c r="BK177" s="228">
        <f>ROUND(I177*H177,2)</f>
        <v>0</v>
      </c>
      <c r="BL177" s="19" t="s">
        <v>408</v>
      </c>
      <c r="BM177" s="227" t="s">
        <v>2976</v>
      </c>
    </row>
    <row r="178" s="2" customFormat="1" ht="24.15" customHeight="1">
      <c r="A178" s="41"/>
      <c r="B178" s="42"/>
      <c r="C178" s="216" t="s">
        <v>588</v>
      </c>
      <c r="D178" s="216" t="s">
        <v>211</v>
      </c>
      <c r="E178" s="217" t="s">
        <v>2476</v>
      </c>
      <c r="F178" s="218" t="s">
        <v>2477</v>
      </c>
      <c r="G178" s="219" t="s">
        <v>490</v>
      </c>
      <c r="H178" s="220">
        <v>60</v>
      </c>
      <c r="I178" s="221"/>
      <c r="J178" s="222">
        <f>ROUND(I178*H178,2)</f>
        <v>0</v>
      </c>
      <c r="K178" s="218" t="s">
        <v>215</v>
      </c>
      <c r="L178" s="47"/>
      <c r="M178" s="223" t="s">
        <v>35</v>
      </c>
      <c r="N178" s="224" t="s">
        <v>51</v>
      </c>
      <c r="O178" s="87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7" t="s">
        <v>408</v>
      </c>
      <c r="AT178" s="227" t="s">
        <v>211</v>
      </c>
      <c r="AU178" s="227" t="s">
        <v>90</v>
      </c>
      <c r="AY178" s="19" t="s">
        <v>208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9" t="s">
        <v>88</v>
      </c>
      <c r="BK178" s="228">
        <f>ROUND(I178*H178,2)</f>
        <v>0</v>
      </c>
      <c r="BL178" s="19" t="s">
        <v>408</v>
      </c>
      <c r="BM178" s="227" t="s">
        <v>2977</v>
      </c>
    </row>
    <row r="179" s="2" customFormat="1">
      <c r="A179" s="41"/>
      <c r="B179" s="42"/>
      <c r="C179" s="43"/>
      <c r="D179" s="229" t="s">
        <v>218</v>
      </c>
      <c r="E179" s="43"/>
      <c r="F179" s="230" t="s">
        <v>2479</v>
      </c>
      <c r="G179" s="43"/>
      <c r="H179" s="43"/>
      <c r="I179" s="231"/>
      <c r="J179" s="43"/>
      <c r="K179" s="43"/>
      <c r="L179" s="47"/>
      <c r="M179" s="232"/>
      <c r="N179" s="233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9" t="s">
        <v>218</v>
      </c>
      <c r="AU179" s="19" t="s">
        <v>90</v>
      </c>
    </row>
    <row r="180" s="14" customFormat="1">
      <c r="A180" s="14"/>
      <c r="B180" s="245"/>
      <c r="C180" s="246"/>
      <c r="D180" s="236" t="s">
        <v>226</v>
      </c>
      <c r="E180" s="247" t="s">
        <v>35</v>
      </c>
      <c r="F180" s="248" t="s">
        <v>2480</v>
      </c>
      <c r="G180" s="246"/>
      <c r="H180" s="249">
        <v>60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226</v>
      </c>
      <c r="AU180" s="255" t="s">
        <v>90</v>
      </c>
      <c r="AV180" s="14" t="s">
        <v>90</v>
      </c>
      <c r="AW180" s="14" t="s">
        <v>41</v>
      </c>
      <c r="AX180" s="14" t="s">
        <v>88</v>
      </c>
      <c r="AY180" s="255" t="s">
        <v>208</v>
      </c>
    </row>
    <row r="181" s="2" customFormat="1" ht="16.5" customHeight="1">
      <c r="A181" s="41"/>
      <c r="B181" s="42"/>
      <c r="C181" s="278" t="s">
        <v>597</v>
      </c>
      <c r="D181" s="278" t="s">
        <v>391</v>
      </c>
      <c r="E181" s="279" t="s">
        <v>2481</v>
      </c>
      <c r="F181" s="280" t="s">
        <v>2482</v>
      </c>
      <c r="G181" s="281" t="s">
        <v>490</v>
      </c>
      <c r="H181" s="282">
        <v>30</v>
      </c>
      <c r="I181" s="283"/>
      <c r="J181" s="284">
        <f>ROUND(I181*H181,2)</f>
        <v>0</v>
      </c>
      <c r="K181" s="280" t="s">
        <v>215</v>
      </c>
      <c r="L181" s="285"/>
      <c r="M181" s="286" t="s">
        <v>35</v>
      </c>
      <c r="N181" s="287" t="s">
        <v>51</v>
      </c>
      <c r="O181" s="87"/>
      <c r="P181" s="225">
        <f>O181*H181</f>
        <v>0</v>
      </c>
      <c r="Q181" s="225">
        <v>5.0000000000000002E-05</v>
      </c>
      <c r="R181" s="225">
        <f>Q181*H181</f>
        <v>0.0015</v>
      </c>
      <c r="S181" s="225">
        <v>0</v>
      </c>
      <c r="T181" s="226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7" t="s">
        <v>527</v>
      </c>
      <c r="AT181" s="227" t="s">
        <v>391</v>
      </c>
      <c r="AU181" s="227" t="s">
        <v>90</v>
      </c>
      <c r="AY181" s="19" t="s">
        <v>208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88</v>
      </c>
      <c r="BK181" s="228">
        <f>ROUND(I181*H181,2)</f>
        <v>0</v>
      </c>
      <c r="BL181" s="19" t="s">
        <v>408</v>
      </c>
      <c r="BM181" s="227" t="s">
        <v>2978</v>
      </c>
    </row>
    <row r="182" s="2" customFormat="1">
      <c r="A182" s="41"/>
      <c r="B182" s="42"/>
      <c r="C182" s="43"/>
      <c r="D182" s="236" t="s">
        <v>395</v>
      </c>
      <c r="E182" s="43"/>
      <c r="F182" s="288" t="s">
        <v>2484</v>
      </c>
      <c r="G182" s="43"/>
      <c r="H182" s="43"/>
      <c r="I182" s="231"/>
      <c r="J182" s="43"/>
      <c r="K182" s="43"/>
      <c r="L182" s="47"/>
      <c r="M182" s="232"/>
      <c r="N182" s="233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19" t="s">
        <v>395</v>
      </c>
      <c r="AU182" s="19" t="s">
        <v>90</v>
      </c>
    </row>
    <row r="183" s="14" customFormat="1">
      <c r="A183" s="14"/>
      <c r="B183" s="245"/>
      <c r="C183" s="246"/>
      <c r="D183" s="236" t="s">
        <v>226</v>
      </c>
      <c r="E183" s="247" t="s">
        <v>35</v>
      </c>
      <c r="F183" s="248" t="s">
        <v>2485</v>
      </c>
      <c r="G183" s="246"/>
      <c r="H183" s="249">
        <v>30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226</v>
      </c>
      <c r="AU183" s="255" t="s">
        <v>90</v>
      </c>
      <c r="AV183" s="14" t="s">
        <v>90</v>
      </c>
      <c r="AW183" s="14" t="s">
        <v>41</v>
      </c>
      <c r="AX183" s="14" t="s">
        <v>88</v>
      </c>
      <c r="AY183" s="255" t="s">
        <v>208</v>
      </c>
    </row>
    <row r="184" s="2" customFormat="1" ht="16.5" customHeight="1">
      <c r="A184" s="41"/>
      <c r="B184" s="42"/>
      <c r="C184" s="278" t="s">
        <v>604</v>
      </c>
      <c r="D184" s="278" t="s">
        <v>391</v>
      </c>
      <c r="E184" s="279" t="s">
        <v>2486</v>
      </c>
      <c r="F184" s="280" t="s">
        <v>2487</v>
      </c>
      <c r="G184" s="281" t="s">
        <v>490</v>
      </c>
      <c r="H184" s="282">
        <v>30</v>
      </c>
      <c r="I184" s="283"/>
      <c r="J184" s="284">
        <f>ROUND(I184*H184,2)</f>
        <v>0</v>
      </c>
      <c r="K184" s="280" t="s">
        <v>215</v>
      </c>
      <c r="L184" s="285"/>
      <c r="M184" s="286" t="s">
        <v>35</v>
      </c>
      <c r="N184" s="287" t="s">
        <v>51</v>
      </c>
      <c r="O184" s="87"/>
      <c r="P184" s="225">
        <f>O184*H184</f>
        <v>0</v>
      </c>
      <c r="Q184" s="225">
        <v>6.9999999999999994E-05</v>
      </c>
      <c r="R184" s="225">
        <f>Q184*H184</f>
        <v>0.0020999999999999999</v>
      </c>
      <c r="S184" s="225">
        <v>0</v>
      </c>
      <c r="T184" s="226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7" t="s">
        <v>527</v>
      </c>
      <c r="AT184" s="227" t="s">
        <v>391</v>
      </c>
      <c r="AU184" s="227" t="s">
        <v>90</v>
      </c>
      <c r="AY184" s="19" t="s">
        <v>208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9" t="s">
        <v>88</v>
      </c>
      <c r="BK184" s="228">
        <f>ROUND(I184*H184,2)</f>
        <v>0</v>
      </c>
      <c r="BL184" s="19" t="s">
        <v>408</v>
      </c>
      <c r="BM184" s="227" t="s">
        <v>2979</v>
      </c>
    </row>
    <row r="185" s="2" customFormat="1">
      <c r="A185" s="41"/>
      <c r="B185" s="42"/>
      <c r="C185" s="43"/>
      <c r="D185" s="236" t="s">
        <v>395</v>
      </c>
      <c r="E185" s="43"/>
      <c r="F185" s="288" t="s">
        <v>2489</v>
      </c>
      <c r="G185" s="43"/>
      <c r="H185" s="43"/>
      <c r="I185" s="231"/>
      <c r="J185" s="43"/>
      <c r="K185" s="43"/>
      <c r="L185" s="47"/>
      <c r="M185" s="232"/>
      <c r="N185" s="233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9" t="s">
        <v>395</v>
      </c>
      <c r="AU185" s="19" t="s">
        <v>90</v>
      </c>
    </row>
    <row r="186" s="14" customFormat="1">
      <c r="A186" s="14"/>
      <c r="B186" s="245"/>
      <c r="C186" s="246"/>
      <c r="D186" s="236" t="s">
        <v>226</v>
      </c>
      <c r="E186" s="247" t="s">
        <v>35</v>
      </c>
      <c r="F186" s="248" t="s">
        <v>2490</v>
      </c>
      <c r="G186" s="246"/>
      <c r="H186" s="249">
        <v>30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226</v>
      </c>
      <c r="AU186" s="255" t="s">
        <v>90</v>
      </c>
      <c r="AV186" s="14" t="s">
        <v>90</v>
      </c>
      <c r="AW186" s="14" t="s">
        <v>41</v>
      </c>
      <c r="AX186" s="14" t="s">
        <v>88</v>
      </c>
      <c r="AY186" s="255" t="s">
        <v>208</v>
      </c>
    </row>
    <row r="187" s="2" customFormat="1" ht="24.15" customHeight="1">
      <c r="A187" s="41"/>
      <c r="B187" s="42"/>
      <c r="C187" s="216" t="s">
        <v>612</v>
      </c>
      <c r="D187" s="216" t="s">
        <v>211</v>
      </c>
      <c r="E187" s="217" t="s">
        <v>2491</v>
      </c>
      <c r="F187" s="218" t="s">
        <v>2492</v>
      </c>
      <c r="G187" s="219" t="s">
        <v>490</v>
      </c>
      <c r="H187" s="220">
        <v>20</v>
      </c>
      <c r="I187" s="221"/>
      <c r="J187" s="222">
        <f>ROUND(I187*H187,2)</f>
        <v>0</v>
      </c>
      <c r="K187" s="218" t="s">
        <v>215</v>
      </c>
      <c r="L187" s="47"/>
      <c r="M187" s="223" t="s">
        <v>35</v>
      </c>
      <c r="N187" s="224" t="s">
        <v>51</v>
      </c>
      <c r="O187" s="87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27" t="s">
        <v>408</v>
      </c>
      <c r="AT187" s="227" t="s">
        <v>211</v>
      </c>
      <c r="AU187" s="227" t="s">
        <v>90</v>
      </c>
      <c r="AY187" s="19" t="s">
        <v>208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9" t="s">
        <v>88</v>
      </c>
      <c r="BK187" s="228">
        <f>ROUND(I187*H187,2)</f>
        <v>0</v>
      </c>
      <c r="BL187" s="19" t="s">
        <v>408</v>
      </c>
      <c r="BM187" s="227" t="s">
        <v>2980</v>
      </c>
    </row>
    <row r="188" s="2" customFormat="1">
      <c r="A188" s="41"/>
      <c r="B188" s="42"/>
      <c r="C188" s="43"/>
      <c r="D188" s="229" t="s">
        <v>218</v>
      </c>
      <c r="E188" s="43"/>
      <c r="F188" s="230" t="s">
        <v>2494</v>
      </c>
      <c r="G188" s="43"/>
      <c r="H188" s="43"/>
      <c r="I188" s="231"/>
      <c r="J188" s="43"/>
      <c r="K188" s="43"/>
      <c r="L188" s="47"/>
      <c r="M188" s="232"/>
      <c r="N188" s="233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9" t="s">
        <v>218</v>
      </c>
      <c r="AU188" s="19" t="s">
        <v>90</v>
      </c>
    </row>
    <row r="189" s="2" customFormat="1" ht="16.5" customHeight="1">
      <c r="A189" s="41"/>
      <c r="B189" s="42"/>
      <c r="C189" s="278" t="s">
        <v>649</v>
      </c>
      <c r="D189" s="278" t="s">
        <v>391</v>
      </c>
      <c r="E189" s="279" t="s">
        <v>2495</v>
      </c>
      <c r="F189" s="280" t="s">
        <v>2496</v>
      </c>
      <c r="G189" s="281" t="s">
        <v>490</v>
      </c>
      <c r="H189" s="282">
        <v>20</v>
      </c>
      <c r="I189" s="283"/>
      <c r="J189" s="284">
        <f>ROUND(I189*H189,2)</f>
        <v>0</v>
      </c>
      <c r="K189" s="280" t="s">
        <v>215</v>
      </c>
      <c r="L189" s="285"/>
      <c r="M189" s="286" t="s">
        <v>35</v>
      </c>
      <c r="N189" s="287" t="s">
        <v>51</v>
      </c>
      <c r="O189" s="87"/>
      <c r="P189" s="225">
        <f>O189*H189</f>
        <v>0</v>
      </c>
      <c r="Q189" s="225">
        <v>0.00010000000000000001</v>
      </c>
      <c r="R189" s="225">
        <f>Q189*H189</f>
        <v>0.002</v>
      </c>
      <c r="S189" s="225">
        <v>0</v>
      </c>
      <c r="T189" s="226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7" t="s">
        <v>527</v>
      </c>
      <c r="AT189" s="227" t="s">
        <v>391</v>
      </c>
      <c r="AU189" s="227" t="s">
        <v>90</v>
      </c>
      <c r="AY189" s="19" t="s">
        <v>208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88</v>
      </c>
      <c r="BK189" s="228">
        <f>ROUND(I189*H189,2)</f>
        <v>0</v>
      </c>
      <c r="BL189" s="19" t="s">
        <v>408</v>
      </c>
      <c r="BM189" s="227" t="s">
        <v>2981</v>
      </c>
    </row>
    <row r="190" s="2" customFormat="1">
      <c r="A190" s="41"/>
      <c r="B190" s="42"/>
      <c r="C190" s="43"/>
      <c r="D190" s="236" t="s">
        <v>395</v>
      </c>
      <c r="E190" s="43"/>
      <c r="F190" s="288" t="s">
        <v>2498</v>
      </c>
      <c r="G190" s="43"/>
      <c r="H190" s="43"/>
      <c r="I190" s="231"/>
      <c r="J190" s="43"/>
      <c r="K190" s="43"/>
      <c r="L190" s="47"/>
      <c r="M190" s="232"/>
      <c r="N190" s="233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9" t="s">
        <v>395</v>
      </c>
      <c r="AU190" s="19" t="s">
        <v>90</v>
      </c>
    </row>
    <row r="191" s="2" customFormat="1" ht="24.15" customHeight="1">
      <c r="A191" s="41"/>
      <c r="B191" s="42"/>
      <c r="C191" s="216" t="s">
        <v>654</v>
      </c>
      <c r="D191" s="216" t="s">
        <v>211</v>
      </c>
      <c r="E191" s="217" t="s">
        <v>2499</v>
      </c>
      <c r="F191" s="218" t="s">
        <v>2500</v>
      </c>
      <c r="G191" s="219" t="s">
        <v>490</v>
      </c>
      <c r="H191" s="220">
        <v>100</v>
      </c>
      <c r="I191" s="221"/>
      <c r="J191" s="222">
        <f>ROUND(I191*H191,2)</f>
        <v>0</v>
      </c>
      <c r="K191" s="218" t="s">
        <v>215</v>
      </c>
      <c r="L191" s="47"/>
      <c r="M191" s="223" t="s">
        <v>35</v>
      </c>
      <c r="N191" s="224" t="s">
        <v>51</v>
      </c>
      <c r="O191" s="87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7" t="s">
        <v>408</v>
      </c>
      <c r="AT191" s="227" t="s">
        <v>211</v>
      </c>
      <c r="AU191" s="227" t="s">
        <v>90</v>
      </c>
      <c r="AY191" s="19" t="s">
        <v>208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9" t="s">
        <v>88</v>
      </c>
      <c r="BK191" s="228">
        <f>ROUND(I191*H191,2)</f>
        <v>0</v>
      </c>
      <c r="BL191" s="19" t="s">
        <v>408</v>
      </c>
      <c r="BM191" s="227" t="s">
        <v>2982</v>
      </c>
    </row>
    <row r="192" s="2" customFormat="1">
      <c r="A192" s="41"/>
      <c r="B192" s="42"/>
      <c r="C192" s="43"/>
      <c r="D192" s="229" t="s">
        <v>218</v>
      </c>
      <c r="E192" s="43"/>
      <c r="F192" s="230" t="s">
        <v>2502</v>
      </c>
      <c r="G192" s="43"/>
      <c r="H192" s="43"/>
      <c r="I192" s="231"/>
      <c r="J192" s="43"/>
      <c r="K192" s="43"/>
      <c r="L192" s="47"/>
      <c r="M192" s="232"/>
      <c r="N192" s="233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9" t="s">
        <v>218</v>
      </c>
      <c r="AU192" s="19" t="s">
        <v>90</v>
      </c>
    </row>
    <row r="193" s="14" customFormat="1">
      <c r="A193" s="14"/>
      <c r="B193" s="245"/>
      <c r="C193" s="246"/>
      <c r="D193" s="236" t="s">
        <v>226</v>
      </c>
      <c r="E193" s="247" t="s">
        <v>35</v>
      </c>
      <c r="F193" s="248" t="s">
        <v>2503</v>
      </c>
      <c r="G193" s="246"/>
      <c r="H193" s="249">
        <v>100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226</v>
      </c>
      <c r="AU193" s="255" t="s">
        <v>90</v>
      </c>
      <c r="AV193" s="14" t="s">
        <v>90</v>
      </c>
      <c r="AW193" s="14" t="s">
        <v>41</v>
      </c>
      <c r="AX193" s="14" t="s">
        <v>88</v>
      </c>
      <c r="AY193" s="255" t="s">
        <v>208</v>
      </c>
    </row>
    <row r="194" s="2" customFormat="1" ht="16.5" customHeight="1">
      <c r="A194" s="41"/>
      <c r="B194" s="42"/>
      <c r="C194" s="278" t="s">
        <v>659</v>
      </c>
      <c r="D194" s="278" t="s">
        <v>391</v>
      </c>
      <c r="E194" s="279" t="s">
        <v>2504</v>
      </c>
      <c r="F194" s="280" t="s">
        <v>2505</v>
      </c>
      <c r="G194" s="281" t="s">
        <v>490</v>
      </c>
      <c r="H194" s="282">
        <v>100</v>
      </c>
      <c r="I194" s="283"/>
      <c r="J194" s="284">
        <f>ROUND(I194*H194,2)</f>
        <v>0</v>
      </c>
      <c r="K194" s="280" t="s">
        <v>215</v>
      </c>
      <c r="L194" s="285"/>
      <c r="M194" s="286" t="s">
        <v>35</v>
      </c>
      <c r="N194" s="287" t="s">
        <v>51</v>
      </c>
      <c r="O194" s="87"/>
      <c r="P194" s="225">
        <f>O194*H194</f>
        <v>0</v>
      </c>
      <c r="Q194" s="225">
        <v>0.00012</v>
      </c>
      <c r="R194" s="225">
        <f>Q194*H194</f>
        <v>0.012</v>
      </c>
      <c r="S194" s="225">
        <v>0</v>
      </c>
      <c r="T194" s="226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7" t="s">
        <v>527</v>
      </c>
      <c r="AT194" s="227" t="s">
        <v>391</v>
      </c>
      <c r="AU194" s="227" t="s">
        <v>90</v>
      </c>
      <c r="AY194" s="19" t="s">
        <v>208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9" t="s">
        <v>88</v>
      </c>
      <c r="BK194" s="228">
        <f>ROUND(I194*H194,2)</f>
        <v>0</v>
      </c>
      <c r="BL194" s="19" t="s">
        <v>408</v>
      </c>
      <c r="BM194" s="227" t="s">
        <v>2983</v>
      </c>
    </row>
    <row r="195" s="2" customFormat="1">
      <c r="A195" s="41"/>
      <c r="B195" s="42"/>
      <c r="C195" s="43"/>
      <c r="D195" s="236" t="s">
        <v>395</v>
      </c>
      <c r="E195" s="43"/>
      <c r="F195" s="288" t="s">
        <v>2507</v>
      </c>
      <c r="G195" s="43"/>
      <c r="H195" s="43"/>
      <c r="I195" s="231"/>
      <c r="J195" s="43"/>
      <c r="K195" s="43"/>
      <c r="L195" s="47"/>
      <c r="M195" s="232"/>
      <c r="N195" s="233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395</v>
      </c>
      <c r="AU195" s="19" t="s">
        <v>90</v>
      </c>
    </row>
    <row r="196" s="14" customFormat="1">
      <c r="A196" s="14"/>
      <c r="B196" s="245"/>
      <c r="C196" s="246"/>
      <c r="D196" s="236" t="s">
        <v>226</v>
      </c>
      <c r="E196" s="247" t="s">
        <v>35</v>
      </c>
      <c r="F196" s="248" t="s">
        <v>2508</v>
      </c>
      <c r="G196" s="246"/>
      <c r="H196" s="249">
        <v>100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226</v>
      </c>
      <c r="AU196" s="255" t="s">
        <v>90</v>
      </c>
      <c r="AV196" s="14" t="s">
        <v>90</v>
      </c>
      <c r="AW196" s="14" t="s">
        <v>41</v>
      </c>
      <c r="AX196" s="14" t="s">
        <v>88</v>
      </c>
      <c r="AY196" s="255" t="s">
        <v>208</v>
      </c>
    </row>
    <row r="197" s="2" customFormat="1" ht="24.15" customHeight="1">
      <c r="A197" s="41"/>
      <c r="B197" s="42"/>
      <c r="C197" s="216" t="s">
        <v>664</v>
      </c>
      <c r="D197" s="216" t="s">
        <v>211</v>
      </c>
      <c r="E197" s="217" t="s">
        <v>2509</v>
      </c>
      <c r="F197" s="218" t="s">
        <v>2510</v>
      </c>
      <c r="G197" s="219" t="s">
        <v>490</v>
      </c>
      <c r="H197" s="220">
        <v>30</v>
      </c>
      <c r="I197" s="221"/>
      <c r="J197" s="222">
        <f>ROUND(I197*H197,2)</f>
        <v>0</v>
      </c>
      <c r="K197" s="218" t="s">
        <v>215</v>
      </c>
      <c r="L197" s="47"/>
      <c r="M197" s="223" t="s">
        <v>35</v>
      </c>
      <c r="N197" s="224" t="s">
        <v>51</v>
      </c>
      <c r="O197" s="87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7" t="s">
        <v>408</v>
      </c>
      <c r="AT197" s="227" t="s">
        <v>211</v>
      </c>
      <c r="AU197" s="227" t="s">
        <v>90</v>
      </c>
      <c r="AY197" s="19" t="s">
        <v>208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9" t="s">
        <v>88</v>
      </c>
      <c r="BK197" s="228">
        <f>ROUND(I197*H197,2)</f>
        <v>0</v>
      </c>
      <c r="BL197" s="19" t="s">
        <v>408</v>
      </c>
      <c r="BM197" s="227" t="s">
        <v>2984</v>
      </c>
    </row>
    <row r="198" s="2" customFormat="1">
      <c r="A198" s="41"/>
      <c r="B198" s="42"/>
      <c r="C198" s="43"/>
      <c r="D198" s="229" t="s">
        <v>218</v>
      </c>
      <c r="E198" s="43"/>
      <c r="F198" s="230" t="s">
        <v>2512</v>
      </c>
      <c r="G198" s="43"/>
      <c r="H198" s="43"/>
      <c r="I198" s="231"/>
      <c r="J198" s="43"/>
      <c r="K198" s="43"/>
      <c r="L198" s="47"/>
      <c r="M198" s="232"/>
      <c r="N198" s="233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9" t="s">
        <v>218</v>
      </c>
      <c r="AU198" s="19" t="s">
        <v>90</v>
      </c>
    </row>
    <row r="199" s="14" customFormat="1">
      <c r="A199" s="14"/>
      <c r="B199" s="245"/>
      <c r="C199" s="246"/>
      <c r="D199" s="236" t="s">
        <v>226</v>
      </c>
      <c r="E199" s="247" t="s">
        <v>35</v>
      </c>
      <c r="F199" s="248" t="s">
        <v>2513</v>
      </c>
      <c r="G199" s="246"/>
      <c r="H199" s="249">
        <v>30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226</v>
      </c>
      <c r="AU199" s="255" t="s">
        <v>90</v>
      </c>
      <c r="AV199" s="14" t="s">
        <v>90</v>
      </c>
      <c r="AW199" s="14" t="s">
        <v>41</v>
      </c>
      <c r="AX199" s="14" t="s">
        <v>88</v>
      </c>
      <c r="AY199" s="255" t="s">
        <v>208</v>
      </c>
    </row>
    <row r="200" s="2" customFormat="1" ht="16.5" customHeight="1">
      <c r="A200" s="41"/>
      <c r="B200" s="42"/>
      <c r="C200" s="278" t="s">
        <v>669</v>
      </c>
      <c r="D200" s="278" t="s">
        <v>391</v>
      </c>
      <c r="E200" s="279" t="s">
        <v>2514</v>
      </c>
      <c r="F200" s="280" t="s">
        <v>2515</v>
      </c>
      <c r="G200" s="281" t="s">
        <v>490</v>
      </c>
      <c r="H200" s="282">
        <v>30</v>
      </c>
      <c r="I200" s="283"/>
      <c r="J200" s="284">
        <f>ROUND(I200*H200,2)</f>
        <v>0</v>
      </c>
      <c r="K200" s="280" t="s">
        <v>215</v>
      </c>
      <c r="L200" s="285"/>
      <c r="M200" s="286" t="s">
        <v>35</v>
      </c>
      <c r="N200" s="287" t="s">
        <v>51</v>
      </c>
      <c r="O200" s="87"/>
      <c r="P200" s="225">
        <f>O200*H200</f>
        <v>0</v>
      </c>
      <c r="Q200" s="225">
        <v>0.00016000000000000001</v>
      </c>
      <c r="R200" s="225">
        <f>Q200*H200</f>
        <v>0.0048000000000000004</v>
      </c>
      <c r="S200" s="225">
        <v>0</v>
      </c>
      <c r="T200" s="226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7" t="s">
        <v>527</v>
      </c>
      <c r="AT200" s="227" t="s">
        <v>391</v>
      </c>
      <c r="AU200" s="227" t="s">
        <v>90</v>
      </c>
      <c r="AY200" s="19" t="s">
        <v>208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88</v>
      </c>
      <c r="BK200" s="228">
        <f>ROUND(I200*H200,2)</f>
        <v>0</v>
      </c>
      <c r="BL200" s="19" t="s">
        <v>408</v>
      </c>
      <c r="BM200" s="227" t="s">
        <v>2985</v>
      </c>
    </row>
    <row r="201" s="2" customFormat="1">
      <c r="A201" s="41"/>
      <c r="B201" s="42"/>
      <c r="C201" s="43"/>
      <c r="D201" s="236" t="s">
        <v>395</v>
      </c>
      <c r="E201" s="43"/>
      <c r="F201" s="288" t="s">
        <v>2517</v>
      </c>
      <c r="G201" s="43"/>
      <c r="H201" s="43"/>
      <c r="I201" s="231"/>
      <c r="J201" s="43"/>
      <c r="K201" s="43"/>
      <c r="L201" s="47"/>
      <c r="M201" s="232"/>
      <c r="N201" s="233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19" t="s">
        <v>395</v>
      </c>
      <c r="AU201" s="19" t="s">
        <v>90</v>
      </c>
    </row>
    <row r="202" s="14" customFormat="1">
      <c r="A202" s="14"/>
      <c r="B202" s="245"/>
      <c r="C202" s="246"/>
      <c r="D202" s="236" t="s">
        <v>226</v>
      </c>
      <c r="E202" s="247" t="s">
        <v>35</v>
      </c>
      <c r="F202" s="248" t="s">
        <v>2518</v>
      </c>
      <c r="G202" s="246"/>
      <c r="H202" s="249">
        <v>30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226</v>
      </c>
      <c r="AU202" s="255" t="s">
        <v>90</v>
      </c>
      <c r="AV202" s="14" t="s">
        <v>90</v>
      </c>
      <c r="AW202" s="14" t="s">
        <v>41</v>
      </c>
      <c r="AX202" s="14" t="s">
        <v>88</v>
      </c>
      <c r="AY202" s="255" t="s">
        <v>208</v>
      </c>
    </row>
    <row r="203" s="2" customFormat="1" ht="24.15" customHeight="1">
      <c r="A203" s="41"/>
      <c r="B203" s="42"/>
      <c r="C203" s="216" t="s">
        <v>676</v>
      </c>
      <c r="D203" s="216" t="s">
        <v>211</v>
      </c>
      <c r="E203" s="217" t="s">
        <v>2519</v>
      </c>
      <c r="F203" s="218" t="s">
        <v>2520</v>
      </c>
      <c r="G203" s="219" t="s">
        <v>490</v>
      </c>
      <c r="H203" s="220">
        <v>160</v>
      </c>
      <c r="I203" s="221"/>
      <c r="J203" s="222">
        <f>ROUND(I203*H203,2)</f>
        <v>0</v>
      </c>
      <c r="K203" s="218" t="s">
        <v>215</v>
      </c>
      <c r="L203" s="47"/>
      <c r="M203" s="223" t="s">
        <v>35</v>
      </c>
      <c r="N203" s="224" t="s">
        <v>51</v>
      </c>
      <c r="O203" s="87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7" t="s">
        <v>408</v>
      </c>
      <c r="AT203" s="227" t="s">
        <v>211</v>
      </c>
      <c r="AU203" s="227" t="s">
        <v>90</v>
      </c>
      <c r="AY203" s="19" t="s">
        <v>208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9" t="s">
        <v>88</v>
      </c>
      <c r="BK203" s="228">
        <f>ROUND(I203*H203,2)</f>
        <v>0</v>
      </c>
      <c r="BL203" s="19" t="s">
        <v>408</v>
      </c>
      <c r="BM203" s="227" t="s">
        <v>2986</v>
      </c>
    </row>
    <row r="204" s="2" customFormat="1">
      <c r="A204" s="41"/>
      <c r="B204" s="42"/>
      <c r="C204" s="43"/>
      <c r="D204" s="229" t="s">
        <v>218</v>
      </c>
      <c r="E204" s="43"/>
      <c r="F204" s="230" t="s">
        <v>2522</v>
      </c>
      <c r="G204" s="43"/>
      <c r="H204" s="43"/>
      <c r="I204" s="231"/>
      <c r="J204" s="43"/>
      <c r="K204" s="43"/>
      <c r="L204" s="47"/>
      <c r="M204" s="232"/>
      <c r="N204" s="233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19" t="s">
        <v>218</v>
      </c>
      <c r="AU204" s="19" t="s">
        <v>90</v>
      </c>
    </row>
    <row r="205" s="14" customFormat="1">
      <c r="A205" s="14"/>
      <c r="B205" s="245"/>
      <c r="C205" s="246"/>
      <c r="D205" s="236" t="s">
        <v>226</v>
      </c>
      <c r="E205" s="247" t="s">
        <v>35</v>
      </c>
      <c r="F205" s="248" t="s">
        <v>2523</v>
      </c>
      <c r="G205" s="246"/>
      <c r="H205" s="249">
        <v>160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226</v>
      </c>
      <c r="AU205" s="255" t="s">
        <v>90</v>
      </c>
      <c r="AV205" s="14" t="s">
        <v>90</v>
      </c>
      <c r="AW205" s="14" t="s">
        <v>41</v>
      </c>
      <c r="AX205" s="14" t="s">
        <v>88</v>
      </c>
      <c r="AY205" s="255" t="s">
        <v>208</v>
      </c>
    </row>
    <row r="206" s="2" customFormat="1" ht="16.5" customHeight="1">
      <c r="A206" s="41"/>
      <c r="B206" s="42"/>
      <c r="C206" s="278" t="s">
        <v>684</v>
      </c>
      <c r="D206" s="278" t="s">
        <v>391</v>
      </c>
      <c r="E206" s="279" t="s">
        <v>2504</v>
      </c>
      <c r="F206" s="280" t="s">
        <v>2505</v>
      </c>
      <c r="G206" s="281" t="s">
        <v>490</v>
      </c>
      <c r="H206" s="282">
        <v>160</v>
      </c>
      <c r="I206" s="283"/>
      <c r="J206" s="284">
        <f>ROUND(I206*H206,2)</f>
        <v>0</v>
      </c>
      <c r="K206" s="280" t="s">
        <v>215</v>
      </c>
      <c r="L206" s="285"/>
      <c r="M206" s="286" t="s">
        <v>35</v>
      </c>
      <c r="N206" s="287" t="s">
        <v>51</v>
      </c>
      <c r="O206" s="87"/>
      <c r="P206" s="225">
        <f>O206*H206</f>
        <v>0</v>
      </c>
      <c r="Q206" s="225">
        <v>0.00012</v>
      </c>
      <c r="R206" s="225">
        <f>Q206*H206</f>
        <v>0.019200000000000002</v>
      </c>
      <c r="S206" s="225">
        <v>0</v>
      </c>
      <c r="T206" s="226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7" t="s">
        <v>527</v>
      </c>
      <c r="AT206" s="227" t="s">
        <v>391</v>
      </c>
      <c r="AU206" s="227" t="s">
        <v>90</v>
      </c>
      <c r="AY206" s="19" t="s">
        <v>208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9" t="s">
        <v>88</v>
      </c>
      <c r="BK206" s="228">
        <f>ROUND(I206*H206,2)</f>
        <v>0</v>
      </c>
      <c r="BL206" s="19" t="s">
        <v>408</v>
      </c>
      <c r="BM206" s="227" t="s">
        <v>2987</v>
      </c>
    </row>
    <row r="207" s="2" customFormat="1">
      <c r="A207" s="41"/>
      <c r="B207" s="42"/>
      <c r="C207" s="43"/>
      <c r="D207" s="236" t="s">
        <v>395</v>
      </c>
      <c r="E207" s="43"/>
      <c r="F207" s="288" t="s">
        <v>2507</v>
      </c>
      <c r="G207" s="43"/>
      <c r="H207" s="43"/>
      <c r="I207" s="231"/>
      <c r="J207" s="43"/>
      <c r="K207" s="43"/>
      <c r="L207" s="47"/>
      <c r="M207" s="232"/>
      <c r="N207" s="233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395</v>
      </c>
      <c r="AU207" s="19" t="s">
        <v>90</v>
      </c>
    </row>
    <row r="208" s="14" customFormat="1">
      <c r="A208" s="14"/>
      <c r="B208" s="245"/>
      <c r="C208" s="246"/>
      <c r="D208" s="236" t="s">
        <v>226</v>
      </c>
      <c r="E208" s="247" t="s">
        <v>35</v>
      </c>
      <c r="F208" s="248" t="s">
        <v>2988</v>
      </c>
      <c r="G208" s="246"/>
      <c r="H208" s="249">
        <v>160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226</v>
      </c>
      <c r="AU208" s="255" t="s">
        <v>90</v>
      </c>
      <c r="AV208" s="14" t="s">
        <v>90</v>
      </c>
      <c r="AW208" s="14" t="s">
        <v>41</v>
      </c>
      <c r="AX208" s="14" t="s">
        <v>88</v>
      </c>
      <c r="AY208" s="255" t="s">
        <v>208</v>
      </c>
    </row>
    <row r="209" s="2" customFormat="1" ht="24.15" customHeight="1">
      <c r="A209" s="41"/>
      <c r="B209" s="42"/>
      <c r="C209" s="216" t="s">
        <v>691</v>
      </c>
      <c r="D209" s="216" t="s">
        <v>211</v>
      </c>
      <c r="E209" s="217" t="s">
        <v>2526</v>
      </c>
      <c r="F209" s="218" t="s">
        <v>2527</v>
      </c>
      <c r="G209" s="219" t="s">
        <v>490</v>
      </c>
      <c r="H209" s="220">
        <v>80</v>
      </c>
      <c r="I209" s="221"/>
      <c r="J209" s="222">
        <f>ROUND(I209*H209,2)</f>
        <v>0</v>
      </c>
      <c r="K209" s="218" t="s">
        <v>215</v>
      </c>
      <c r="L209" s="47"/>
      <c r="M209" s="223" t="s">
        <v>35</v>
      </c>
      <c r="N209" s="224" t="s">
        <v>51</v>
      </c>
      <c r="O209" s="87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7" t="s">
        <v>408</v>
      </c>
      <c r="AT209" s="227" t="s">
        <v>211</v>
      </c>
      <c r="AU209" s="227" t="s">
        <v>90</v>
      </c>
      <c r="AY209" s="19" t="s">
        <v>208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88</v>
      </c>
      <c r="BK209" s="228">
        <f>ROUND(I209*H209,2)</f>
        <v>0</v>
      </c>
      <c r="BL209" s="19" t="s">
        <v>408</v>
      </c>
      <c r="BM209" s="227" t="s">
        <v>2989</v>
      </c>
    </row>
    <row r="210" s="2" customFormat="1">
      <c r="A210" s="41"/>
      <c r="B210" s="42"/>
      <c r="C210" s="43"/>
      <c r="D210" s="229" t="s">
        <v>218</v>
      </c>
      <c r="E210" s="43"/>
      <c r="F210" s="230" t="s">
        <v>2529</v>
      </c>
      <c r="G210" s="43"/>
      <c r="H210" s="43"/>
      <c r="I210" s="231"/>
      <c r="J210" s="43"/>
      <c r="K210" s="43"/>
      <c r="L210" s="47"/>
      <c r="M210" s="232"/>
      <c r="N210" s="233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9" t="s">
        <v>218</v>
      </c>
      <c r="AU210" s="19" t="s">
        <v>90</v>
      </c>
    </row>
    <row r="211" s="14" customFormat="1">
      <c r="A211" s="14"/>
      <c r="B211" s="245"/>
      <c r="C211" s="246"/>
      <c r="D211" s="236" t="s">
        <v>226</v>
      </c>
      <c r="E211" s="247" t="s">
        <v>35</v>
      </c>
      <c r="F211" s="248" t="s">
        <v>2530</v>
      </c>
      <c r="G211" s="246"/>
      <c r="H211" s="249">
        <v>80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226</v>
      </c>
      <c r="AU211" s="255" t="s">
        <v>90</v>
      </c>
      <c r="AV211" s="14" t="s">
        <v>90</v>
      </c>
      <c r="AW211" s="14" t="s">
        <v>41</v>
      </c>
      <c r="AX211" s="14" t="s">
        <v>88</v>
      </c>
      <c r="AY211" s="255" t="s">
        <v>208</v>
      </c>
    </row>
    <row r="212" s="2" customFormat="1" ht="16.5" customHeight="1">
      <c r="A212" s="41"/>
      <c r="B212" s="42"/>
      <c r="C212" s="278" t="s">
        <v>698</v>
      </c>
      <c r="D212" s="278" t="s">
        <v>391</v>
      </c>
      <c r="E212" s="279" t="s">
        <v>2514</v>
      </c>
      <c r="F212" s="280" t="s">
        <v>2515</v>
      </c>
      <c r="G212" s="281" t="s">
        <v>490</v>
      </c>
      <c r="H212" s="282">
        <v>80</v>
      </c>
      <c r="I212" s="283"/>
      <c r="J212" s="284">
        <f>ROUND(I212*H212,2)</f>
        <v>0</v>
      </c>
      <c r="K212" s="280" t="s">
        <v>215</v>
      </c>
      <c r="L212" s="285"/>
      <c r="M212" s="286" t="s">
        <v>35</v>
      </c>
      <c r="N212" s="287" t="s">
        <v>51</v>
      </c>
      <c r="O212" s="87"/>
      <c r="P212" s="225">
        <f>O212*H212</f>
        <v>0</v>
      </c>
      <c r="Q212" s="225">
        <v>0.00016000000000000001</v>
      </c>
      <c r="R212" s="225">
        <f>Q212*H212</f>
        <v>0.012800000000000001</v>
      </c>
      <c r="S212" s="225">
        <v>0</v>
      </c>
      <c r="T212" s="226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7" t="s">
        <v>527</v>
      </c>
      <c r="AT212" s="227" t="s">
        <v>391</v>
      </c>
      <c r="AU212" s="227" t="s">
        <v>90</v>
      </c>
      <c r="AY212" s="19" t="s">
        <v>208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9" t="s">
        <v>88</v>
      </c>
      <c r="BK212" s="228">
        <f>ROUND(I212*H212,2)</f>
        <v>0</v>
      </c>
      <c r="BL212" s="19" t="s">
        <v>408</v>
      </c>
      <c r="BM212" s="227" t="s">
        <v>2990</v>
      </c>
    </row>
    <row r="213" s="2" customFormat="1">
      <c r="A213" s="41"/>
      <c r="B213" s="42"/>
      <c r="C213" s="43"/>
      <c r="D213" s="236" t="s">
        <v>395</v>
      </c>
      <c r="E213" s="43"/>
      <c r="F213" s="288" t="s">
        <v>2517</v>
      </c>
      <c r="G213" s="43"/>
      <c r="H213" s="43"/>
      <c r="I213" s="231"/>
      <c r="J213" s="43"/>
      <c r="K213" s="43"/>
      <c r="L213" s="47"/>
      <c r="M213" s="232"/>
      <c r="N213" s="233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395</v>
      </c>
      <c r="AU213" s="19" t="s">
        <v>90</v>
      </c>
    </row>
    <row r="214" s="14" customFormat="1">
      <c r="A214" s="14"/>
      <c r="B214" s="245"/>
      <c r="C214" s="246"/>
      <c r="D214" s="236" t="s">
        <v>226</v>
      </c>
      <c r="E214" s="247" t="s">
        <v>35</v>
      </c>
      <c r="F214" s="248" t="s">
        <v>2532</v>
      </c>
      <c r="G214" s="246"/>
      <c r="H214" s="249">
        <v>80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226</v>
      </c>
      <c r="AU214" s="255" t="s">
        <v>90</v>
      </c>
      <c r="AV214" s="14" t="s">
        <v>90</v>
      </c>
      <c r="AW214" s="14" t="s">
        <v>41</v>
      </c>
      <c r="AX214" s="14" t="s">
        <v>88</v>
      </c>
      <c r="AY214" s="255" t="s">
        <v>208</v>
      </c>
    </row>
    <row r="215" s="2" customFormat="1" ht="24.15" customHeight="1">
      <c r="A215" s="41"/>
      <c r="B215" s="42"/>
      <c r="C215" s="216" t="s">
        <v>703</v>
      </c>
      <c r="D215" s="216" t="s">
        <v>211</v>
      </c>
      <c r="E215" s="217" t="s">
        <v>2533</v>
      </c>
      <c r="F215" s="218" t="s">
        <v>2534</v>
      </c>
      <c r="G215" s="219" t="s">
        <v>381</v>
      </c>
      <c r="H215" s="220">
        <v>138</v>
      </c>
      <c r="I215" s="221"/>
      <c r="J215" s="222">
        <f>ROUND(I215*H215,2)</f>
        <v>0</v>
      </c>
      <c r="K215" s="218" t="s">
        <v>215</v>
      </c>
      <c r="L215" s="47"/>
      <c r="M215" s="223" t="s">
        <v>35</v>
      </c>
      <c r="N215" s="224" t="s">
        <v>51</v>
      </c>
      <c r="O215" s="87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7" t="s">
        <v>408</v>
      </c>
      <c r="AT215" s="227" t="s">
        <v>211</v>
      </c>
      <c r="AU215" s="227" t="s">
        <v>90</v>
      </c>
      <c r="AY215" s="19" t="s">
        <v>208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88</v>
      </c>
      <c r="BK215" s="228">
        <f>ROUND(I215*H215,2)</f>
        <v>0</v>
      </c>
      <c r="BL215" s="19" t="s">
        <v>408</v>
      </c>
      <c r="BM215" s="227" t="s">
        <v>2991</v>
      </c>
    </row>
    <row r="216" s="2" customFormat="1">
      <c r="A216" s="41"/>
      <c r="B216" s="42"/>
      <c r="C216" s="43"/>
      <c r="D216" s="229" t="s">
        <v>218</v>
      </c>
      <c r="E216" s="43"/>
      <c r="F216" s="230" t="s">
        <v>2536</v>
      </c>
      <c r="G216" s="43"/>
      <c r="H216" s="43"/>
      <c r="I216" s="231"/>
      <c r="J216" s="43"/>
      <c r="K216" s="43"/>
      <c r="L216" s="47"/>
      <c r="M216" s="232"/>
      <c r="N216" s="233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19" t="s">
        <v>218</v>
      </c>
      <c r="AU216" s="19" t="s">
        <v>90</v>
      </c>
    </row>
    <row r="217" s="2" customFormat="1" ht="24.15" customHeight="1">
      <c r="A217" s="41"/>
      <c r="B217" s="42"/>
      <c r="C217" s="216" t="s">
        <v>708</v>
      </c>
      <c r="D217" s="216" t="s">
        <v>211</v>
      </c>
      <c r="E217" s="217" t="s">
        <v>2537</v>
      </c>
      <c r="F217" s="218" t="s">
        <v>2538</v>
      </c>
      <c r="G217" s="219" t="s">
        <v>381</v>
      </c>
      <c r="H217" s="220">
        <v>20</v>
      </c>
      <c r="I217" s="221"/>
      <c r="J217" s="222">
        <f>ROUND(I217*H217,2)</f>
        <v>0</v>
      </c>
      <c r="K217" s="218" t="s">
        <v>215</v>
      </c>
      <c r="L217" s="47"/>
      <c r="M217" s="223" t="s">
        <v>35</v>
      </c>
      <c r="N217" s="224" t="s">
        <v>51</v>
      </c>
      <c r="O217" s="87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7" t="s">
        <v>408</v>
      </c>
      <c r="AT217" s="227" t="s">
        <v>211</v>
      </c>
      <c r="AU217" s="227" t="s">
        <v>90</v>
      </c>
      <c r="AY217" s="19" t="s">
        <v>208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9" t="s">
        <v>88</v>
      </c>
      <c r="BK217" s="228">
        <f>ROUND(I217*H217,2)</f>
        <v>0</v>
      </c>
      <c r="BL217" s="19" t="s">
        <v>408</v>
      </c>
      <c r="BM217" s="227" t="s">
        <v>2992</v>
      </c>
    </row>
    <row r="218" s="2" customFormat="1">
      <c r="A218" s="41"/>
      <c r="B218" s="42"/>
      <c r="C218" s="43"/>
      <c r="D218" s="229" t="s">
        <v>218</v>
      </c>
      <c r="E218" s="43"/>
      <c r="F218" s="230" t="s">
        <v>2540</v>
      </c>
      <c r="G218" s="43"/>
      <c r="H218" s="43"/>
      <c r="I218" s="231"/>
      <c r="J218" s="43"/>
      <c r="K218" s="43"/>
      <c r="L218" s="47"/>
      <c r="M218" s="232"/>
      <c r="N218" s="233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9" t="s">
        <v>218</v>
      </c>
      <c r="AU218" s="19" t="s">
        <v>90</v>
      </c>
    </row>
    <row r="219" s="2" customFormat="1" ht="24.15" customHeight="1">
      <c r="A219" s="41"/>
      <c r="B219" s="42"/>
      <c r="C219" s="216" t="s">
        <v>713</v>
      </c>
      <c r="D219" s="216" t="s">
        <v>211</v>
      </c>
      <c r="E219" s="217" t="s">
        <v>2541</v>
      </c>
      <c r="F219" s="218" t="s">
        <v>2542</v>
      </c>
      <c r="G219" s="219" t="s">
        <v>381</v>
      </c>
      <c r="H219" s="220">
        <v>10</v>
      </c>
      <c r="I219" s="221"/>
      <c r="J219" s="222">
        <f>ROUND(I219*H219,2)</f>
        <v>0</v>
      </c>
      <c r="K219" s="218" t="s">
        <v>215</v>
      </c>
      <c r="L219" s="47"/>
      <c r="M219" s="223" t="s">
        <v>35</v>
      </c>
      <c r="N219" s="224" t="s">
        <v>51</v>
      </c>
      <c r="O219" s="87"/>
      <c r="P219" s="225">
        <f>O219*H219</f>
        <v>0</v>
      </c>
      <c r="Q219" s="225">
        <v>0</v>
      </c>
      <c r="R219" s="225">
        <f>Q219*H219</f>
        <v>0</v>
      </c>
      <c r="S219" s="225">
        <v>0</v>
      </c>
      <c r="T219" s="226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7" t="s">
        <v>408</v>
      </c>
      <c r="AT219" s="227" t="s">
        <v>211</v>
      </c>
      <c r="AU219" s="227" t="s">
        <v>90</v>
      </c>
      <c r="AY219" s="19" t="s">
        <v>208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9" t="s">
        <v>88</v>
      </c>
      <c r="BK219" s="228">
        <f>ROUND(I219*H219,2)</f>
        <v>0</v>
      </c>
      <c r="BL219" s="19" t="s">
        <v>408</v>
      </c>
      <c r="BM219" s="227" t="s">
        <v>2993</v>
      </c>
    </row>
    <row r="220" s="2" customFormat="1">
      <c r="A220" s="41"/>
      <c r="B220" s="42"/>
      <c r="C220" s="43"/>
      <c r="D220" s="229" t="s">
        <v>218</v>
      </c>
      <c r="E220" s="43"/>
      <c r="F220" s="230" t="s">
        <v>2544</v>
      </c>
      <c r="G220" s="43"/>
      <c r="H220" s="43"/>
      <c r="I220" s="231"/>
      <c r="J220" s="43"/>
      <c r="K220" s="43"/>
      <c r="L220" s="47"/>
      <c r="M220" s="232"/>
      <c r="N220" s="233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9" t="s">
        <v>218</v>
      </c>
      <c r="AU220" s="19" t="s">
        <v>90</v>
      </c>
    </row>
    <row r="221" s="2" customFormat="1" ht="16.5" customHeight="1">
      <c r="A221" s="41"/>
      <c r="B221" s="42"/>
      <c r="C221" s="216" t="s">
        <v>720</v>
      </c>
      <c r="D221" s="216" t="s">
        <v>211</v>
      </c>
      <c r="E221" s="217" t="s">
        <v>2545</v>
      </c>
      <c r="F221" s="218" t="s">
        <v>2546</v>
      </c>
      <c r="G221" s="219" t="s">
        <v>2547</v>
      </c>
      <c r="H221" s="220">
        <v>1</v>
      </c>
      <c r="I221" s="221"/>
      <c r="J221" s="222">
        <f>ROUND(I221*H221,2)</f>
        <v>0</v>
      </c>
      <c r="K221" s="218" t="s">
        <v>2392</v>
      </c>
      <c r="L221" s="47"/>
      <c r="M221" s="223" t="s">
        <v>35</v>
      </c>
      <c r="N221" s="224" t="s">
        <v>51</v>
      </c>
      <c r="O221" s="87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7" t="s">
        <v>408</v>
      </c>
      <c r="AT221" s="227" t="s">
        <v>211</v>
      </c>
      <c r="AU221" s="227" t="s">
        <v>90</v>
      </c>
      <c r="AY221" s="19" t="s">
        <v>208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9" t="s">
        <v>88</v>
      </c>
      <c r="BK221" s="228">
        <f>ROUND(I221*H221,2)</f>
        <v>0</v>
      </c>
      <c r="BL221" s="19" t="s">
        <v>408</v>
      </c>
      <c r="BM221" s="227" t="s">
        <v>2994</v>
      </c>
    </row>
    <row r="222" s="2" customFormat="1" ht="16.5" customHeight="1">
      <c r="A222" s="41"/>
      <c r="B222" s="42"/>
      <c r="C222" s="216" t="s">
        <v>731</v>
      </c>
      <c r="D222" s="216" t="s">
        <v>211</v>
      </c>
      <c r="E222" s="217" t="s">
        <v>2549</v>
      </c>
      <c r="F222" s="218" t="s">
        <v>2550</v>
      </c>
      <c r="G222" s="219" t="s">
        <v>381</v>
      </c>
      <c r="H222" s="220">
        <v>1</v>
      </c>
      <c r="I222" s="221"/>
      <c r="J222" s="222">
        <f>ROUND(I222*H222,2)</f>
        <v>0</v>
      </c>
      <c r="K222" s="218" t="s">
        <v>215</v>
      </c>
      <c r="L222" s="47"/>
      <c r="M222" s="223" t="s">
        <v>35</v>
      </c>
      <c r="N222" s="224" t="s">
        <v>51</v>
      </c>
      <c r="O222" s="87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7" t="s">
        <v>408</v>
      </c>
      <c r="AT222" s="227" t="s">
        <v>211</v>
      </c>
      <c r="AU222" s="227" t="s">
        <v>90</v>
      </c>
      <c r="AY222" s="19" t="s">
        <v>208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9" t="s">
        <v>88</v>
      </c>
      <c r="BK222" s="228">
        <f>ROUND(I222*H222,2)</f>
        <v>0</v>
      </c>
      <c r="BL222" s="19" t="s">
        <v>408</v>
      </c>
      <c r="BM222" s="227" t="s">
        <v>2995</v>
      </c>
    </row>
    <row r="223" s="2" customFormat="1">
      <c r="A223" s="41"/>
      <c r="B223" s="42"/>
      <c r="C223" s="43"/>
      <c r="D223" s="229" t="s">
        <v>218</v>
      </c>
      <c r="E223" s="43"/>
      <c r="F223" s="230" t="s">
        <v>2552</v>
      </c>
      <c r="G223" s="43"/>
      <c r="H223" s="43"/>
      <c r="I223" s="231"/>
      <c r="J223" s="43"/>
      <c r="K223" s="43"/>
      <c r="L223" s="47"/>
      <c r="M223" s="232"/>
      <c r="N223" s="233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9" t="s">
        <v>218</v>
      </c>
      <c r="AU223" s="19" t="s">
        <v>90</v>
      </c>
    </row>
    <row r="224" s="2" customFormat="1" ht="16.5" customHeight="1">
      <c r="A224" s="41"/>
      <c r="B224" s="42"/>
      <c r="C224" s="278" t="s">
        <v>735</v>
      </c>
      <c r="D224" s="278" t="s">
        <v>391</v>
      </c>
      <c r="E224" s="279" t="s">
        <v>2553</v>
      </c>
      <c r="F224" s="280" t="s">
        <v>2554</v>
      </c>
      <c r="G224" s="281" t="s">
        <v>381</v>
      </c>
      <c r="H224" s="282">
        <v>1</v>
      </c>
      <c r="I224" s="283"/>
      <c r="J224" s="284">
        <f>ROUND(I224*H224,2)</f>
        <v>0</v>
      </c>
      <c r="K224" s="280" t="s">
        <v>2392</v>
      </c>
      <c r="L224" s="285"/>
      <c r="M224" s="286" t="s">
        <v>35</v>
      </c>
      <c r="N224" s="287" t="s">
        <v>51</v>
      </c>
      <c r="O224" s="87"/>
      <c r="P224" s="225">
        <f>O224*H224</f>
        <v>0</v>
      </c>
      <c r="Q224" s="225">
        <v>3.0000000000000001E-05</v>
      </c>
      <c r="R224" s="225">
        <f>Q224*H224</f>
        <v>3.0000000000000001E-05</v>
      </c>
      <c r="S224" s="225">
        <v>0</v>
      </c>
      <c r="T224" s="226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7" t="s">
        <v>527</v>
      </c>
      <c r="AT224" s="227" t="s">
        <v>391</v>
      </c>
      <c r="AU224" s="227" t="s">
        <v>90</v>
      </c>
      <c r="AY224" s="19" t="s">
        <v>208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88</v>
      </c>
      <c r="BK224" s="228">
        <f>ROUND(I224*H224,2)</f>
        <v>0</v>
      </c>
      <c r="BL224" s="19" t="s">
        <v>408</v>
      </c>
      <c r="BM224" s="227" t="s">
        <v>2996</v>
      </c>
    </row>
    <row r="225" s="2" customFormat="1" ht="24.15" customHeight="1">
      <c r="A225" s="41"/>
      <c r="B225" s="42"/>
      <c r="C225" s="216" t="s">
        <v>740</v>
      </c>
      <c r="D225" s="216" t="s">
        <v>211</v>
      </c>
      <c r="E225" s="217" t="s">
        <v>2556</v>
      </c>
      <c r="F225" s="218" t="s">
        <v>2557</v>
      </c>
      <c r="G225" s="219" t="s">
        <v>381</v>
      </c>
      <c r="H225" s="220">
        <v>2</v>
      </c>
      <c r="I225" s="221"/>
      <c r="J225" s="222">
        <f>ROUND(I225*H225,2)</f>
        <v>0</v>
      </c>
      <c r="K225" s="218" t="s">
        <v>215</v>
      </c>
      <c r="L225" s="47"/>
      <c r="M225" s="223" t="s">
        <v>35</v>
      </c>
      <c r="N225" s="224" t="s">
        <v>51</v>
      </c>
      <c r="O225" s="87"/>
      <c r="P225" s="225">
        <f>O225*H225</f>
        <v>0</v>
      </c>
      <c r="Q225" s="225">
        <v>0</v>
      </c>
      <c r="R225" s="225">
        <f>Q225*H225</f>
        <v>0</v>
      </c>
      <c r="S225" s="225">
        <v>0</v>
      </c>
      <c r="T225" s="226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7" t="s">
        <v>408</v>
      </c>
      <c r="AT225" s="227" t="s">
        <v>211</v>
      </c>
      <c r="AU225" s="227" t="s">
        <v>90</v>
      </c>
      <c r="AY225" s="19" t="s">
        <v>208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9" t="s">
        <v>88</v>
      </c>
      <c r="BK225" s="228">
        <f>ROUND(I225*H225,2)</f>
        <v>0</v>
      </c>
      <c r="BL225" s="19" t="s">
        <v>408</v>
      </c>
      <c r="BM225" s="227" t="s">
        <v>2997</v>
      </c>
    </row>
    <row r="226" s="2" customFormat="1">
      <c r="A226" s="41"/>
      <c r="B226" s="42"/>
      <c r="C226" s="43"/>
      <c r="D226" s="229" t="s">
        <v>218</v>
      </c>
      <c r="E226" s="43"/>
      <c r="F226" s="230" t="s">
        <v>2559</v>
      </c>
      <c r="G226" s="43"/>
      <c r="H226" s="43"/>
      <c r="I226" s="231"/>
      <c r="J226" s="43"/>
      <c r="K226" s="43"/>
      <c r="L226" s="47"/>
      <c r="M226" s="232"/>
      <c r="N226" s="233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19" t="s">
        <v>218</v>
      </c>
      <c r="AU226" s="19" t="s">
        <v>90</v>
      </c>
    </row>
    <row r="227" s="2" customFormat="1" ht="24.15" customHeight="1">
      <c r="A227" s="41"/>
      <c r="B227" s="42"/>
      <c r="C227" s="278" t="s">
        <v>747</v>
      </c>
      <c r="D227" s="278" t="s">
        <v>391</v>
      </c>
      <c r="E227" s="279" t="s">
        <v>2560</v>
      </c>
      <c r="F227" s="280" t="s">
        <v>2561</v>
      </c>
      <c r="G227" s="281" t="s">
        <v>381</v>
      </c>
      <c r="H227" s="282">
        <v>2</v>
      </c>
      <c r="I227" s="283"/>
      <c r="J227" s="284">
        <f>ROUND(I227*H227,2)</f>
        <v>0</v>
      </c>
      <c r="K227" s="280" t="s">
        <v>2392</v>
      </c>
      <c r="L227" s="285"/>
      <c r="M227" s="286" t="s">
        <v>35</v>
      </c>
      <c r="N227" s="287" t="s">
        <v>51</v>
      </c>
      <c r="O227" s="87"/>
      <c r="P227" s="225">
        <f>O227*H227</f>
        <v>0</v>
      </c>
      <c r="Q227" s="225">
        <v>5.0000000000000002E-05</v>
      </c>
      <c r="R227" s="225">
        <f>Q227*H227</f>
        <v>0.00010000000000000001</v>
      </c>
      <c r="S227" s="225">
        <v>0</v>
      </c>
      <c r="T227" s="226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7" t="s">
        <v>527</v>
      </c>
      <c r="AT227" s="227" t="s">
        <v>391</v>
      </c>
      <c r="AU227" s="227" t="s">
        <v>90</v>
      </c>
      <c r="AY227" s="19" t="s">
        <v>208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9" t="s">
        <v>88</v>
      </c>
      <c r="BK227" s="228">
        <f>ROUND(I227*H227,2)</f>
        <v>0</v>
      </c>
      <c r="BL227" s="19" t="s">
        <v>408</v>
      </c>
      <c r="BM227" s="227" t="s">
        <v>2998</v>
      </c>
    </row>
    <row r="228" s="2" customFormat="1" ht="24.15" customHeight="1">
      <c r="A228" s="41"/>
      <c r="B228" s="42"/>
      <c r="C228" s="216" t="s">
        <v>759</v>
      </c>
      <c r="D228" s="216" t="s">
        <v>211</v>
      </c>
      <c r="E228" s="217" t="s">
        <v>2563</v>
      </c>
      <c r="F228" s="218" t="s">
        <v>2564</v>
      </c>
      <c r="G228" s="219" t="s">
        <v>381</v>
      </c>
      <c r="H228" s="220">
        <v>4</v>
      </c>
      <c r="I228" s="221"/>
      <c r="J228" s="222">
        <f>ROUND(I228*H228,2)</f>
        <v>0</v>
      </c>
      <c r="K228" s="218" t="s">
        <v>215</v>
      </c>
      <c r="L228" s="47"/>
      <c r="M228" s="223" t="s">
        <v>35</v>
      </c>
      <c r="N228" s="224" t="s">
        <v>51</v>
      </c>
      <c r="O228" s="87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7" t="s">
        <v>408</v>
      </c>
      <c r="AT228" s="227" t="s">
        <v>211</v>
      </c>
      <c r="AU228" s="227" t="s">
        <v>90</v>
      </c>
      <c r="AY228" s="19" t="s">
        <v>208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9" t="s">
        <v>88</v>
      </c>
      <c r="BK228" s="228">
        <f>ROUND(I228*H228,2)</f>
        <v>0</v>
      </c>
      <c r="BL228" s="19" t="s">
        <v>408</v>
      </c>
      <c r="BM228" s="227" t="s">
        <v>2999</v>
      </c>
    </row>
    <row r="229" s="2" customFormat="1">
      <c r="A229" s="41"/>
      <c r="B229" s="42"/>
      <c r="C229" s="43"/>
      <c r="D229" s="229" t="s">
        <v>218</v>
      </c>
      <c r="E229" s="43"/>
      <c r="F229" s="230" t="s">
        <v>2566</v>
      </c>
      <c r="G229" s="43"/>
      <c r="H229" s="43"/>
      <c r="I229" s="231"/>
      <c r="J229" s="43"/>
      <c r="K229" s="43"/>
      <c r="L229" s="47"/>
      <c r="M229" s="232"/>
      <c r="N229" s="233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218</v>
      </c>
      <c r="AU229" s="19" t="s">
        <v>90</v>
      </c>
    </row>
    <row r="230" s="2" customFormat="1" ht="24.15" customHeight="1">
      <c r="A230" s="41"/>
      <c r="B230" s="42"/>
      <c r="C230" s="278" t="s">
        <v>771</v>
      </c>
      <c r="D230" s="278" t="s">
        <v>391</v>
      </c>
      <c r="E230" s="279" t="s">
        <v>2567</v>
      </c>
      <c r="F230" s="280" t="s">
        <v>2568</v>
      </c>
      <c r="G230" s="281" t="s">
        <v>381</v>
      </c>
      <c r="H230" s="282">
        <v>4</v>
      </c>
      <c r="I230" s="283"/>
      <c r="J230" s="284">
        <f>ROUND(I230*H230,2)</f>
        <v>0</v>
      </c>
      <c r="K230" s="280" t="s">
        <v>2392</v>
      </c>
      <c r="L230" s="285"/>
      <c r="M230" s="286" t="s">
        <v>35</v>
      </c>
      <c r="N230" s="287" t="s">
        <v>51</v>
      </c>
      <c r="O230" s="87"/>
      <c r="P230" s="225">
        <f>O230*H230</f>
        <v>0</v>
      </c>
      <c r="Q230" s="225">
        <v>5.0000000000000002E-05</v>
      </c>
      <c r="R230" s="225">
        <f>Q230*H230</f>
        <v>0.00020000000000000001</v>
      </c>
      <c r="S230" s="225">
        <v>0</v>
      </c>
      <c r="T230" s="226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7" t="s">
        <v>527</v>
      </c>
      <c r="AT230" s="227" t="s">
        <v>391</v>
      </c>
      <c r="AU230" s="227" t="s">
        <v>90</v>
      </c>
      <c r="AY230" s="19" t="s">
        <v>208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88</v>
      </c>
      <c r="BK230" s="228">
        <f>ROUND(I230*H230,2)</f>
        <v>0</v>
      </c>
      <c r="BL230" s="19" t="s">
        <v>408</v>
      </c>
      <c r="BM230" s="227" t="s">
        <v>3000</v>
      </c>
    </row>
    <row r="231" s="2" customFormat="1" ht="16.5" customHeight="1">
      <c r="A231" s="41"/>
      <c r="B231" s="42"/>
      <c r="C231" s="216" t="s">
        <v>777</v>
      </c>
      <c r="D231" s="216" t="s">
        <v>211</v>
      </c>
      <c r="E231" s="217" t="s">
        <v>2570</v>
      </c>
      <c r="F231" s="218" t="s">
        <v>2571</v>
      </c>
      <c r="G231" s="219" t="s">
        <v>381</v>
      </c>
      <c r="H231" s="220">
        <v>2</v>
      </c>
      <c r="I231" s="221"/>
      <c r="J231" s="222">
        <f>ROUND(I231*H231,2)</f>
        <v>0</v>
      </c>
      <c r="K231" s="218" t="s">
        <v>215</v>
      </c>
      <c r="L231" s="47"/>
      <c r="M231" s="223" t="s">
        <v>35</v>
      </c>
      <c r="N231" s="224" t="s">
        <v>51</v>
      </c>
      <c r="O231" s="87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7" t="s">
        <v>408</v>
      </c>
      <c r="AT231" s="227" t="s">
        <v>211</v>
      </c>
      <c r="AU231" s="227" t="s">
        <v>90</v>
      </c>
      <c r="AY231" s="19" t="s">
        <v>208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9" t="s">
        <v>88</v>
      </c>
      <c r="BK231" s="228">
        <f>ROUND(I231*H231,2)</f>
        <v>0</v>
      </c>
      <c r="BL231" s="19" t="s">
        <v>408</v>
      </c>
      <c r="BM231" s="227" t="s">
        <v>3001</v>
      </c>
    </row>
    <row r="232" s="2" customFormat="1">
      <c r="A232" s="41"/>
      <c r="B232" s="42"/>
      <c r="C232" s="43"/>
      <c r="D232" s="229" t="s">
        <v>218</v>
      </c>
      <c r="E232" s="43"/>
      <c r="F232" s="230" t="s">
        <v>2573</v>
      </c>
      <c r="G232" s="43"/>
      <c r="H232" s="43"/>
      <c r="I232" s="231"/>
      <c r="J232" s="43"/>
      <c r="K232" s="43"/>
      <c r="L232" s="47"/>
      <c r="M232" s="232"/>
      <c r="N232" s="233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9" t="s">
        <v>218</v>
      </c>
      <c r="AU232" s="19" t="s">
        <v>90</v>
      </c>
    </row>
    <row r="233" s="2" customFormat="1" ht="16.5" customHeight="1">
      <c r="A233" s="41"/>
      <c r="B233" s="42"/>
      <c r="C233" s="278" t="s">
        <v>783</v>
      </c>
      <c r="D233" s="278" t="s">
        <v>391</v>
      </c>
      <c r="E233" s="279" t="s">
        <v>2574</v>
      </c>
      <c r="F233" s="280" t="s">
        <v>2575</v>
      </c>
      <c r="G233" s="281" t="s">
        <v>2576</v>
      </c>
      <c r="H233" s="282">
        <v>2</v>
      </c>
      <c r="I233" s="283"/>
      <c r="J233" s="284">
        <f>ROUND(I233*H233,2)</f>
        <v>0</v>
      </c>
      <c r="K233" s="280" t="s">
        <v>2392</v>
      </c>
      <c r="L233" s="285"/>
      <c r="M233" s="286" t="s">
        <v>35</v>
      </c>
      <c r="N233" s="287" t="s">
        <v>51</v>
      </c>
      <c r="O233" s="87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7" t="s">
        <v>527</v>
      </c>
      <c r="AT233" s="227" t="s">
        <v>391</v>
      </c>
      <c r="AU233" s="227" t="s">
        <v>90</v>
      </c>
      <c r="AY233" s="19" t="s">
        <v>208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9" t="s">
        <v>88</v>
      </c>
      <c r="BK233" s="228">
        <f>ROUND(I233*H233,2)</f>
        <v>0</v>
      </c>
      <c r="BL233" s="19" t="s">
        <v>408</v>
      </c>
      <c r="BM233" s="227" t="s">
        <v>3002</v>
      </c>
    </row>
    <row r="234" s="2" customFormat="1" ht="16.5" customHeight="1">
      <c r="A234" s="41"/>
      <c r="B234" s="42"/>
      <c r="C234" s="216" t="s">
        <v>788</v>
      </c>
      <c r="D234" s="216" t="s">
        <v>211</v>
      </c>
      <c r="E234" s="217" t="s">
        <v>2578</v>
      </c>
      <c r="F234" s="218" t="s">
        <v>2579</v>
      </c>
      <c r="G234" s="219" t="s">
        <v>381</v>
      </c>
      <c r="H234" s="220">
        <v>5</v>
      </c>
      <c r="I234" s="221"/>
      <c r="J234" s="222">
        <f>ROUND(I234*H234,2)</f>
        <v>0</v>
      </c>
      <c r="K234" s="218" t="s">
        <v>215</v>
      </c>
      <c r="L234" s="47"/>
      <c r="M234" s="223" t="s">
        <v>35</v>
      </c>
      <c r="N234" s="224" t="s">
        <v>51</v>
      </c>
      <c r="O234" s="87"/>
      <c r="P234" s="225">
        <f>O234*H234</f>
        <v>0</v>
      </c>
      <c r="Q234" s="225">
        <v>0</v>
      </c>
      <c r="R234" s="225">
        <f>Q234*H234</f>
        <v>0</v>
      </c>
      <c r="S234" s="225">
        <v>0</v>
      </c>
      <c r="T234" s="226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7" t="s">
        <v>408</v>
      </c>
      <c r="AT234" s="227" t="s">
        <v>211</v>
      </c>
      <c r="AU234" s="227" t="s">
        <v>90</v>
      </c>
      <c r="AY234" s="19" t="s">
        <v>208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9" t="s">
        <v>88</v>
      </c>
      <c r="BK234" s="228">
        <f>ROUND(I234*H234,2)</f>
        <v>0</v>
      </c>
      <c r="BL234" s="19" t="s">
        <v>408</v>
      </c>
      <c r="BM234" s="227" t="s">
        <v>3003</v>
      </c>
    </row>
    <row r="235" s="2" customFormat="1">
      <c r="A235" s="41"/>
      <c r="B235" s="42"/>
      <c r="C235" s="43"/>
      <c r="D235" s="229" t="s">
        <v>218</v>
      </c>
      <c r="E235" s="43"/>
      <c r="F235" s="230" t="s">
        <v>2581</v>
      </c>
      <c r="G235" s="43"/>
      <c r="H235" s="43"/>
      <c r="I235" s="231"/>
      <c r="J235" s="43"/>
      <c r="K235" s="43"/>
      <c r="L235" s="47"/>
      <c r="M235" s="232"/>
      <c r="N235" s="233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19" t="s">
        <v>218</v>
      </c>
      <c r="AU235" s="19" t="s">
        <v>90</v>
      </c>
    </row>
    <row r="236" s="14" customFormat="1">
      <c r="A236" s="14"/>
      <c r="B236" s="245"/>
      <c r="C236" s="246"/>
      <c r="D236" s="236" t="s">
        <v>226</v>
      </c>
      <c r="E236" s="247" t="s">
        <v>35</v>
      </c>
      <c r="F236" s="248" t="s">
        <v>3004</v>
      </c>
      <c r="G236" s="246"/>
      <c r="H236" s="249">
        <v>3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226</v>
      </c>
      <c r="AU236" s="255" t="s">
        <v>90</v>
      </c>
      <c r="AV236" s="14" t="s">
        <v>90</v>
      </c>
      <c r="AW236" s="14" t="s">
        <v>41</v>
      </c>
      <c r="AX236" s="14" t="s">
        <v>80</v>
      </c>
      <c r="AY236" s="255" t="s">
        <v>208</v>
      </c>
    </row>
    <row r="237" s="14" customFormat="1">
      <c r="A237" s="14"/>
      <c r="B237" s="245"/>
      <c r="C237" s="246"/>
      <c r="D237" s="236" t="s">
        <v>226</v>
      </c>
      <c r="E237" s="247" t="s">
        <v>35</v>
      </c>
      <c r="F237" s="248" t="s">
        <v>2583</v>
      </c>
      <c r="G237" s="246"/>
      <c r="H237" s="249">
        <v>2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226</v>
      </c>
      <c r="AU237" s="255" t="s">
        <v>90</v>
      </c>
      <c r="AV237" s="14" t="s">
        <v>90</v>
      </c>
      <c r="AW237" s="14" t="s">
        <v>41</v>
      </c>
      <c r="AX237" s="14" t="s">
        <v>80</v>
      </c>
      <c r="AY237" s="255" t="s">
        <v>208</v>
      </c>
    </row>
    <row r="238" s="16" customFormat="1">
      <c r="A238" s="16"/>
      <c r="B238" s="267"/>
      <c r="C238" s="268"/>
      <c r="D238" s="236" t="s">
        <v>226</v>
      </c>
      <c r="E238" s="269" t="s">
        <v>35</v>
      </c>
      <c r="F238" s="270" t="s">
        <v>261</v>
      </c>
      <c r="G238" s="268"/>
      <c r="H238" s="271">
        <v>5</v>
      </c>
      <c r="I238" s="272"/>
      <c r="J238" s="268"/>
      <c r="K238" s="268"/>
      <c r="L238" s="273"/>
      <c r="M238" s="274"/>
      <c r="N238" s="275"/>
      <c r="O238" s="275"/>
      <c r="P238" s="275"/>
      <c r="Q238" s="275"/>
      <c r="R238" s="275"/>
      <c r="S238" s="275"/>
      <c r="T238" s="27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T238" s="277" t="s">
        <v>226</v>
      </c>
      <c r="AU238" s="277" t="s">
        <v>90</v>
      </c>
      <c r="AV238" s="16" t="s">
        <v>216</v>
      </c>
      <c r="AW238" s="16" t="s">
        <v>41</v>
      </c>
      <c r="AX238" s="16" t="s">
        <v>88</v>
      </c>
      <c r="AY238" s="277" t="s">
        <v>208</v>
      </c>
    </row>
    <row r="239" s="2" customFormat="1" ht="16.5" customHeight="1">
      <c r="A239" s="41"/>
      <c r="B239" s="42"/>
      <c r="C239" s="278" t="s">
        <v>794</v>
      </c>
      <c r="D239" s="278" t="s">
        <v>391</v>
      </c>
      <c r="E239" s="279" t="s">
        <v>2584</v>
      </c>
      <c r="F239" s="280" t="s">
        <v>2585</v>
      </c>
      <c r="G239" s="281" t="s">
        <v>381</v>
      </c>
      <c r="H239" s="282">
        <v>3</v>
      </c>
      <c r="I239" s="283"/>
      <c r="J239" s="284">
        <f>ROUND(I239*H239,2)</f>
        <v>0</v>
      </c>
      <c r="K239" s="280" t="s">
        <v>215</v>
      </c>
      <c r="L239" s="285"/>
      <c r="M239" s="286" t="s">
        <v>35</v>
      </c>
      <c r="N239" s="287" t="s">
        <v>51</v>
      </c>
      <c r="O239" s="87"/>
      <c r="P239" s="225">
        <f>O239*H239</f>
        <v>0</v>
      </c>
      <c r="Q239" s="225">
        <v>0.00040000000000000002</v>
      </c>
      <c r="R239" s="225">
        <f>Q239*H239</f>
        <v>0.0012000000000000001</v>
      </c>
      <c r="S239" s="225">
        <v>0</v>
      </c>
      <c r="T239" s="226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7" t="s">
        <v>527</v>
      </c>
      <c r="AT239" s="227" t="s">
        <v>391</v>
      </c>
      <c r="AU239" s="227" t="s">
        <v>90</v>
      </c>
      <c r="AY239" s="19" t="s">
        <v>208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9" t="s">
        <v>88</v>
      </c>
      <c r="BK239" s="228">
        <f>ROUND(I239*H239,2)</f>
        <v>0</v>
      </c>
      <c r="BL239" s="19" t="s">
        <v>408</v>
      </c>
      <c r="BM239" s="227" t="s">
        <v>3005</v>
      </c>
    </row>
    <row r="240" s="2" customFormat="1" ht="16.5" customHeight="1">
      <c r="A240" s="41"/>
      <c r="B240" s="42"/>
      <c r="C240" s="278" t="s">
        <v>800</v>
      </c>
      <c r="D240" s="278" t="s">
        <v>391</v>
      </c>
      <c r="E240" s="279" t="s">
        <v>2587</v>
      </c>
      <c r="F240" s="280" t="s">
        <v>2588</v>
      </c>
      <c r="G240" s="281" t="s">
        <v>381</v>
      </c>
      <c r="H240" s="282">
        <v>2</v>
      </c>
      <c r="I240" s="283"/>
      <c r="J240" s="284">
        <f>ROUND(I240*H240,2)</f>
        <v>0</v>
      </c>
      <c r="K240" s="280" t="s">
        <v>215</v>
      </c>
      <c r="L240" s="285"/>
      <c r="M240" s="286" t="s">
        <v>35</v>
      </c>
      <c r="N240" s="287" t="s">
        <v>51</v>
      </c>
      <c r="O240" s="87"/>
      <c r="P240" s="225">
        <f>O240*H240</f>
        <v>0</v>
      </c>
      <c r="Q240" s="225">
        <v>0.00040000000000000002</v>
      </c>
      <c r="R240" s="225">
        <f>Q240*H240</f>
        <v>0.00080000000000000004</v>
      </c>
      <c r="S240" s="225">
        <v>0</v>
      </c>
      <c r="T240" s="226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7" t="s">
        <v>527</v>
      </c>
      <c r="AT240" s="227" t="s">
        <v>391</v>
      </c>
      <c r="AU240" s="227" t="s">
        <v>90</v>
      </c>
      <c r="AY240" s="19" t="s">
        <v>208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9" t="s">
        <v>88</v>
      </c>
      <c r="BK240" s="228">
        <f>ROUND(I240*H240,2)</f>
        <v>0</v>
      </c>
      <c r="BL240" s="19" t="s">
        <v>408</v>
      </c>
      <c r="BM240" s="227" t="s">
        <v>3006</v>
      </c>
    </row>
    <row r="241" s="2" customFormat="1" ht="16.5" customHeight="1">
      <c r="A241" s="41"/>
      <c r="B241" s="42"/>
      <c r="C241" s="216" t="s">
        <v>805</v>
      </c>
      <c r="D241" s="216" t="s">
        <v>211</v>
      </c>
      <c r="E241" s="217" t="s">
        <v>2590</v>
      </c>
      <c r="F241" s="218" t="s">
        <v>2591</v>
      </c>
      <c r="G241" s="219" t="s">
        <v>381</v>
      </c>
      <c r="H241" s="220">
        <v>2</v>
      </c>
      <c r="I241" s="221"/>
      <c r="J241" s="222">
        <f>ROUND(I241*H241,2)</f>
        <v>0</v>
      </c>
      <c r="K241" s="218" t="s">
        <v>215</v>
      </c>
      <c r="L241" s="47"/>
      <c r="M241" s="223" t="s">
        <v>35</v>
      </c>
      <c r="N241" s="224" t="s">
        <v>51</v>
      </c>
      <c r="O241" s="87"/>
      <c r="P241" s="225">
        <f>O241*H241</f>
        <v>0</v>
      </c>
      <c r="Q241" s="225">
        <v>0</v>
      </c>
      <c r="R241" s="225">
        <f>Q241*H241</f>
        <v>0</v>
      </c>
      <c r="S241" s="225">
        <v>0</v>
      </c>
      <c r="T241" s="226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7" t="s">
        <v>408</v>
      </c>
      <c r="AT241" s="227" t="s">
        <v>211</v>
      </c>
      <c r="AU241" s="227" t="s">
        <v>90</v>
      </c>
      <c r="AY241" s="19" t="s">
        <v>208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9" t="s">
        <v>88</v>
      </c>
      <c r="BK241" s="228">
        <f>ROUND(I241*H241,2)</f>
        <v>0</v>
      </c>
      <c r="BL241" s="19" t="s">
        <v>408</v>
      </c>
      <c r="BM241" s="227" t="s">
        <v>3007</v>
      </c>
    </row>
    <row r="242" s="2" customFormat="1">
      <c r="A242" s="41"/>
      <c r="B242" s="42"/>
      <c r="C242" s="43"/>
      <c r="D242" s="229" t="s">
        <v>218</v>
      </c>
      <c r="E242" s="43"/>
      <c r="F242" s="230" t="s">
        <v>2593</v>
      </c>
      <c r="G242" s="43"/>
      <c r="H242" s="43"/>
      <c r="I242" s="231"/>
      <c r="J242" s="43"/>
      <c r="K242" s="43"/>
      <c r="L242" s="47"/>
      <c r="M242" s="232"/>
      <c r="N242" s="233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19" t="s">
        <v>218</v>
      </c>
      <c r="AU242" s="19" t="s">
        <v>90</v>
      </c>
    </row>
    <row r="243" s="2" customFormat="1" ht="16.5" customHeight="1">
      <c r="A243" s="41"/>
      <c r="B243" s="42"/>
      <c r="C243" s="278" t="s">
        <v>810</v>
      </c>
      <c r="D243" s="278" t="s">
        <v>391</v>
      </c>
      <c r="E243" s="279" t="s">
        <v>2594</v>
      </c>
      <c r="F243" s="280" t="s">
        <v>2595</v>
      </c>
      <c r="G243" s="281" t="s">
        <v>381</v>
      </c>
      <c r="H243" s="282">
        <v>2</v>
      </c>
      <c r="I243" s="283"/>
      <c r="J243" s="284">
        <f>ROUND(I243*H243,2)</f>
        <v>0</v>
      </c>
      <c r="K243" s="280" t="s">
        <v>2392</v>
      </c>
      <c r="L243" s="285"/>
      <c r="M243" s="286" t="s">
        <v>35</v>
      </c>
      <c r="N243" s="287" t="s">
        <v>51</v>
      </c>
      <c r="O243" s="87"/>
      <c r="P243" s="225">
        <f>O243*H243</f>
        <v>0</v>
      </c>
      <c r="Q243" s="225">
        <v>0.00046999999999999999</v>
      </c>
      <c r="R243" s="225">
        <f>Q243*H243</f>
        <v>0.00093999999999999997</v>
      </c>
      <c r="S243" s="225">
        <v>0</v>
      </c>
      <c r="T243" s="226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7" t="s">
        <v>527</v>
      </c>
      <c r="AT243" s="227" t="s">
        <v>391</v>
      </c>
      <c r="AU243" s="227" t="s">
        <v>90</v>
      </c>
      <c r="AY243" s="19" t="s">
        <v>208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88</v>
      </c>
      <c r="BK243" s="228">
        <f>ROUND(I243*H243,2)</f>
        <v>0</v>
      </c>
      <c r="BL243" s="19" t="s">
        <v>408</v>
      </c>
      <c r="BM243" s="227" t="s">
        <v>3008</v>
      </c>
    </row>
    <row r="244" s="2" customFormat="1" ht="16.5" customHeight="1">
      <c r="A244" s="41"/>
      <c r="B244" s="42"/>
      <c r="C244" s="216" t="s">
        <v>815</v>
      </c>
      <c r="D244" s="216" t="s">
        <v>211</v>
      </c>
      <c r="E244" s="217" t="s">
        <v>2597</v>
      </c>
      <c r="F244" s="218" t="s">
        <v>2598</v>
      </c>
      <c r="G244" s="219" t="s">
        <v>381</v>
      </c>
      <c r="H244" s="220">
        <v>1</v>
      </c>
      <c r="I244" s="221"/>
      <c r="J244" s="222">
        <f>ROUND(I244*H244,2)</f>
        <v>0</v>
      </c>
      <c r="K244" s="218" t="s">
        <v>215</v>
      </c>
      <c r="L244" s="47"/>
      <c r="M244" s="223" t="s">
        <v>35</v>
      </c>
      <c r="N244" s="224" t="s">
        <v>51</v>
      </c>
      <c r="O244" s="87"/>
      <c r="P244" s="225">
        <f>O244*H244</f>
        <v>0</v>
      </c>
      <c r="Q244" s="225">
        <v>0</v>
      </c>
      <c r="R244" s="225">
        <f>Q244*H244</f>
        <v>0</v>
      </c>
      <c r="S244" s="225">
        <v>0</v>
      </c>
      <c r="T244" s="226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7" t="s">
        <v>408</v>
      </c>
      <c r="AT244" s="227" t="s">
        <v>211</v>
      </c>
      <c r="AU244" s="227" t="s">
        <v>90</v>
      </c>
      <c r="AY244" s="19" t="s">
        <v>208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9" t="s">
        <v>88</v>
      </c>
      <c r="BK244" s="228">
        <f>ROUND(I244*H244,2)</f>
        <v>0</v>
      </c>
      <c r="BL244" s="19" t="s">
        <v>408</v>
      </c>
      <c r="BM244" s="227" t="s">
        <v>3009</v>
      </c>
    </row>
    <row r="245" s="2" customFormat="1">
      <c r="A245" s="41"/>
      <c r="B245" s="42"/>
      <c r="C245" s="43"/>
      <c r="D245" s="229" t="s">
        <v>218</v>
      </c>
      <c r="E245" s="43"/>
      <c r="F245" s="230" t="s">
        <v>2600</v>
      </c>
      <c r="G245" s="43"/>
      <c r="H245" s="43"/>
      <c r="I245" s="231"/>
      <c r="J245" s="43"/>
      <c r="K245" s="43"/>
      <c r="L245" s="47"/>
      <c r="M245" s="232"/>
      <c r="N245" s="233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218</v>
      </c>
      <c r="AU245" s="19" t="s">
        <v>90</v>
      </c>
    </row>
    <row r="246" s="2" customFormat="1" ht="16.5" customHeight="1">
      <c r="A246" s="41"/>
      <c r="B246" s="42"/>
      <c r="C246" s="278" t="s">
        <v>822</v>
      </c>
      <c r="D246" s="278" t="s">
        <v>391</v>
      </c>
      <c r="E246" s="279" t="s">
        <v>2601</v>
      </c>
      <c r="F246" s="280" t="s">
        <v>2602</v>
      </c>
      <c r="G246" s="281" t="s">
        <v>381</v>
      </c>
      <c r="H246" s="282">
        <v>1</v>
      </c>
      <c r="I246" s="283"/>
      <c r="J246" s="284">
        <f>ROUND(I246*H246,2)</f>
        <v>0</v>
      </c>
      <c r="K246" s="280" t="s">
        <v>2392</v>
      </c>
      <c r="L246" s="285"/>
      <c r="M246" s="286" t="s">
        <v>35</v>
      </c>
      <c r="N246" s="287" t="s">
        <v>51</v>
      </c>
      <c r="O246" s="87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7" t="s">
        <v>527</v>
      </c>
      <c r="AT246" s="227" t="s">
        <v>391</v>
      </c>
      <c r="AU246" s="227" t="s">
        <v>90</v>
      </c>
      <c r="AY246" s="19" t="s">
        <v>208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88</v>
      </c>
      <c r="BK246" s="228">
        <f>ROUND(I246*H246,2)</f>
        <v>0</v>
      </c>
      <c r="BL246" s="19" t="s">
        <v>408</v>
      </c>
      <c r="BM246" s="227" t="s">
        <v>3010</v>
      </c>
    </row>
    <row r="247" s="2" customFormat="1" ht="24.15" customHeight="1">
      <c r="A247" s="41"/>
      <c r="B247" s="42"/>
      <c r="C247" s="216" t="s">
        <v>834</v>
      </c>
      <c r="D247" s="216" t="s">
        <v>211</v>
      </c>
      <c r="E247" s="217" t="s">
        <v>2604</v>
      </c>
      <c r="F247" s="218" t="s">
        <v>2605</v>
      </c>
      <c r="G247" s="219" t="s">
        <v>381</v>
      </c>
      <c r="H247" s="220">
        <v>5</v>
      </c>
      <c r="I247" s="221"/>
      <c r="J247" s="222">
        <f>ROUND(I247*H247,2)</f>
        <v>0</v>
      </c>
      <c r="K247" s="218" t="s">
        <v>215</v>
      </c>
      <c r="L247" s="47"/>
      <c r="M247" s="223" t="s">
        <v>35</v>
      </c>
      <c r="N247" s="224" t="s">
        <v>51</v>
      </c>
      <c r="O247" s="87"/>
      <c r="P247" s="225">
        <f>O247*H247</f>
        <v>0</v>
      </c>
      <c r="Q247" s="225">
        <v>0</v>
      </c>
      <c r="R247" s="225">
        <f>Q247*H247</f>
        <v>0</v>
      </c>
      <c r="S247" s="225">
        <v>0</v>
      </c>
      <c r="T247" s="226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27" t="s">
        <v>408</v>
      </c>
      <c r="AT247" s="227" t="s">
        <v>211</v>
      </c>
      <c r="AU247" s="227" t="s">
        <v>90</v>
      </c>
      <c r="AY247" s="19" t="s">
        <v>208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9" t="s">
        <v>88</v>
      </c>
      <c r="BK247" s="228">
        <f>ROUND(I247*H247,2)</f>
        <v>0</v>
      </c>
      <c r="BL247" s="19" t="s">
        <v>408</v>
      </c>
      <c r="BM247" s="227" t="s">
        <v>3011</v>
      </c>
    </row>
    <row r="248" s="2" customFormat="1">
      <c r="A248" s="41"/>
      <c r="B248" s="42"/>
      <c r="C248" s="43"/>
      <c r="D248" s="229" t="s">
        <v>218</v>
      </c>
      <c r="E248" s="43"/>
      <c r="F248" s="230" t="s">
        <v>2607</v>
      </c>
      <c r="G248" s="43"/>
      <c r="H248" s="43"/>
      <c r="I248" s="231"/>
      <c r="J248" s="43"/>
      <c r="K248" s="43"/>
      <c r="L248" s="47"/>
      <c r="M248" s="232"/>
      <c r="N248" s="233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9" t="s">
        <v>218</v>
      </c>
      <c r="AU248" s="19" t="s">
        <v>90</v>
      </c>
    </row>
    <row r="249" s="14" customFormat="1">
      <c r="A249" s="14"/>
      <c r="B249" s="245"/>
      <c r="C249" s="246"/>
      <c r="D249" s="236" t="s">
        <v>226</v>
      </c>
      <c r="E249" s="247" t="s">
        <v>35</v>
      </c>
      <c r="F249" s="248" t="s">
        <v>2608</v>
      </c>
      <c r="G249" s="246"/>
      <c r="H249" s="249">
        <v>5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226</v>
      </c>
      <c r="AU249" s="255" t="s">
        <v>90</v>
      </c>
      <c r="AV249" s="14" t="s">
        <v>90</v>
      </c>
      <c r="AW249" s="14" t="s">
        <v>41</v>
      </c>
      <c r="AX249" s="14" t="s">
        <v>88</v>
      </c>
      <c r="AY249" s="255" t="s">
        <v>208</v>
      </c>
    </row>
    <row r="250" s="2" customFormat="1" ht="24.15" customHeight="1">
      <c r="A250" s="41"/>
      <c r="B250" s="42"/>
      <c r="C250" s="278" t="s">
        <v>840</v>
      </c>
      <c r="D250" s="278" t="s">
        <v>391</v>
      </c>
      <c r="E250" s="279" t="s">
        <v>2609</v>
      </c>
      <c r="F250" s="280" t="s">
        <v>2610</v>
      </c>
      <c r="G250" s="281" t="s">
        <v>381</v>
      </c>
      <c r="H250" s="282">
        <v>3</v>
      </c>
      <c r="I250" s="283"/>
      <c r="J250" s="284">
        <f>ROUND(I250*H250,2)</f>
        <v>0</v>
      </c>
      <c r="K250" s="280" t="s">
        <v>2392</v>
      </c>
      <c r="L250" s="285"/>
      <c r="M250" s="286" t="s">
        <v>35</v>
      </c>
      <c r="N250" s="287" t="s">
        <v>51</v>
      </c>
      <c r="O250" s="87"/>
      <c r="P250" s="225">
        <f>O250*H250</f>
        <v>0</v>
      </c>
      <c r="Q250" s="225">
        <v>0.00020000000000000001</v>
      </c>
      <c r="R250" s="225">
        <f>Q250*H250</f>
        <v>0.00060000000000000006</v>
      </c>
      <c r="S250" s="225">
        <v>0</v>
      </c>
      <c r="T250" s="226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7" t="s">
        <v>527</v>
      </c>
      <c r="AT250" s="227" t="s">
        <v>391</v>
      </c>
      <c r="AU250" s="227" t="s">
        <v>90</v>
      </c>
      <c r="AY250" s="19" t="s">
        <v>208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9" t="s">
        <v>88</v>
      </c>
      <c r="BK250" s="228">
        <f>ROUND(I250*H250,2)</f>
        <v>0</v>
      </c>
      <c r="BL250" s="19" t="s">
        <v>408</v>
      </c>
      <c r="BM250" s="227" t="s">
        <v>3012</v>
      </c>
    </row>
    <row r="251" s="2" customFormat="1" ht="24.15" customHeight="1">
      <c r="A251" s="41"/>
      <c r="B251" s="42"/>
      <c r="C251" s="278" t="s">
        <v>845</v>
      </c>
      <c r="D251" s="278" t="s">
        <v>391</v>
      </c>
      <c r="E251" s="279" t="s">
        <v>2612</v>
      </c>
      <c r="F251" s="280" t="s">
        <v>2613</v>
      </c>
      <c r="G251" s="281" t="s">
        <v>381</v>
      </c>
      <c r="H251" s="282">
        <v>1</v>
      </c>
      <c r="I251" s="283"/>
      <c r="J251" s="284">
        <f>ROUND(I251*H251,2)</f>
        <v>0</v>
      </c>
      <c r="K251" s="280" t="s">
        <v>2392</v>
      </c>
      <c r="L251" s="285"/>
      <c r="M251" s="286" t="s">
        <v>35</v>
      </c>
      <c r="N251" s="287" t="s">
        <v>51</v>
      </c>
      <c r="O251" s="87"/>
      <c r="P251" s="225">
        <f>O251*H251</f>
        <v>0</v>
      </c>
      <c r="Q251" s="225">
        <v>0.00020000000000000001</v>
      </c>
      <c r="R251" s="225">
        <f>Q251*H251</f>
        <v>0.00020000000000000001</v>
      </c>
      <c r="S251" s="225">
        <v>0</v>
      </c>
      <c r="T251" s="226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7" t="s">
        <v>527</v>
      </c>
      <c r="AT251" s="227" t="s">
        <v>391</v>
      </c>
      <c r="AU251" s="227" t="s">
        <v>90</v>
      </c>
      <c r="AY251" s="19" t="s">
        <v>208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9" t="s">
        <v>88</v>
      </c>
      <c r="BK251" s="228">
        <f>ROUND(I251*H251,2)</f>
        <v>0</v>
      </c>
      <c r="BL251" s="19" t="s">
        <v>408</v>
      </c>
      <c r="BM251" s="227" t="s">
        <v>3013</v>
      </c>
    </row>
    <row r="252" s="2" customFormat="1" ht="24.15" customHeight="1">
      <c r="A252" s="41"/>
      <c r="B252" s="42"/>
      <c r="C252" s="278" t="s">
        <v>857</v>
      </c>
      <c r="D252" s="278" t="s">
        <v>391</v>
      </c>
      <c r="E252" s="279" t="s">
        <v>2615</v>
      </c>
      <c r="F252" s="280" t="s">
        <v>2616</v>
      </c>
      <c r="G252" s="281" t="s">
        <v>381</v>
      </c>
      <c r="H252" s="282">
        <v>1</v>
      </c>
      <c r="I252" s="283"/>
      <c r="J252" s="284">
        <f>ROUND(I252*H252,2)</f>
        <v>0</v>
      </c>
      <c r="K252" s="280" t="s">
        <v>2392</v>
      </c>
      <c r="L252" s="285"/>
      <c r="M252" s="286" t="s">
        <v>35</v>
      </c>
      <c r="N252" s="287" t="s">
        <v>51</v>
      </c>
      <c r="O252" s="87"/>
      <c r="P252" s="225">
        <f>O252*H252</f>
        <v>0</v>
      </c>
      <c r="Q252" s="225">
        <v>0.00020000000000000001</v>
      </c>
      <c r="R252" s="225">
        <f>Q252*H252</f>
        <v>0.00020000000000000001</v>
      </c>
      <c r="S252" s="225">
        <v>0</v>
      </c>
      <c r="T252" s="226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7" t="s">
        <v>527</v>
      </c>
      <c r="AT252" s="227" t="s">
        <v>391</v>
      </c>
      <c r="AU252" s="227" t="s">
        <v>90</v>
      </c>
      <c r="AY252" s="19" t="s">
        <v>208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9" t="s">
        <v>88</v>
      </c>
      <c r="BK252" s="228">
        <f>ROUND(I252*H252,2)</f>
        <v>0</v>
      </c>
      <c r="BL252" s="19" t="s">
        <v>408</v>
      </c>
      <c r="BM252" s="227" t="s">
        <v>3014</v>
      </c>
    </row>
    <row r="253" s="2" customFormat="1" ht="24.15" customHeight="1">
      <c r="A253" s="41"/>
      <c r="B253" s="42"/>
      <c r="C253" s="216" t="s">
        <v>861</v>
      </c>
      <c r="D253" s="216" t="s">
        <v>211</v>
      </c>
      <c r="E253" s="217" t="s">
        <v>2618</v>
      </c>
      <c r="F253" s="218" t="s">
        <v>2619</v>
      </c>
      <c r="G253" s="219" t="s">
        <v>381</v>
      </c>
      <c r="H253" s="220">
        <v>3</v>
      </c>
      <c r="I253" s="221"/>
      <c r="J253" s="222">
        <f>ROUND(I253*H253,2)</f>
        <v>0</v>
      </c>
      <c r="K253" s="218" t="s">
        <v>2392</v>
      </c>
      <c r="L253" s="47"/>
      <c r="M253" s="223" t="s">
        <v>35</v>
      </c>
      <c r="N253" s="224" t="s">
        <v>51</v>
      </c>
      <c r="O253" s="87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7" t="s">
        <v>408</v>
      </c>
      <c r="AT253" s="227" t="s">
        <v>211</v>
      </c>
      <c r="AU253" s="227" t="s">
        <v>90</v>
      </c>
      <c r="AY253" s="19" t="s">
        <v>208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88</v>
      </c>
      <c r="BK253" s="228">
        <f>ROUND(I253*H253,2)</f>
        <v>0</v>
      </c>
      <c r="BL253" s="19" t="s">
        <v>408</v>
      </c>
      <c r="BM253" s="227" t="s">
        <v>3015</v>
      </c>
    </row>
    <row r="254" s="2" customFormat="1" ht="24.15" customHeight="1">
      <c r="A254" s="41"/>
      <c r="B254" s="42"/>
      <c r="C254" s="278" t="s">
        <v>866</v>
      </c>
      <c r="D254" s="278" t="s">
        <v>391</v>
      </c>
      <c r="E254" s="279" t="s">
        <v>2621</v>
      </c>
      <c r="F254" s="280" t="s">
        <v>2622</v>
      </c>
      <c r="G254" s="281" t="s">
        <v>381</v>
      </c>
      <c r="H254" s="282">
        <v>3</v>
      </c>
      <c r="I254" s="283"/>
      <c r="J254" s="284">
        <f>ROUND(I254*H254,2)</f>
        <v>0</v>
      </c>
      <c r="K254" s="280" t="s">
        <v>2392</v>
      </c>
      <c r="L254" s="285"/>
      <c r="M254" s="286" t="s">
        <v>35</v>
      </c>
      <c r="N254" s="287" t="s">
        <v>51</v>
      </c>
      <c r="O254" s="87"/>
      <c r="P254" s="225">
        <f>O254*H254</f>
        <v>0</v>
      </c>
      <c r="Q254" s="225">
        <v>0.00020000000000000001</v>
      </c>
      <c r="R254" s="225">
        <f>Q254*H254</f>
        <v>0.00060000000000000006</v>
      </c>
      <c r="S254" s="225">
        <v>0</v>
      </c>
      <c r="T254" s="226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7" t="s">
        <v>527</v>
      </c>
      <c r="AT254" s="227" t="s">
        <v>391</v>
      </c>
      <c r="AU254" s="227" t="s">
        <v>90</v>
      </c>
      <c r="AY254" s="19" t="s">
        <v>208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9" t="s">
        <v>88</v>
      </c>
      <c r="BK254" s="228">
        <f>ROUND(I254*H254,2)</f>
        <v>0</v>
      </c>
      <c r="BL254" s="19" t="s">
        <v>408</v>
      </c>
      <c r="BM254" s="227" t="s">
        <v>3016</v>
      </c>
    </row>
    <row r="255" s="2" customFormat="1" ht="24.15" customHeight="1">
      <c r="A255" s="41"/>
      <c r="B255" s="42"/>
      <c r="C255" s="216" t="s">
        <v>871</v>
      </c>
      <c r="D255" s="216" t="s">
        <v>211</v>
      </c>
      <c r="E255" s="217" t="s">
        <v>2624</v>
      </c>
      <c r="F255" s="218" t="s">
        <v>2625</v>
      </c>
      <c r="G255" s="219" t="s">
        <v>381</v>
      </c>
      <c r="H255" s="220">
        <v>0.5</v>
      </c>
      <c r="I255" s="221"/>
      <c r="J255" s="222">
        <f>ROUND(I255*H255,2)</f>
        <v>0</v>
      </c>
      <c r="K255" s="218" t="s">
        <v>215</v>
      </c>
      <c r="L255" s="47"/>
      <c r="M255" s="223" t="s">
        <v>35</v>
      </c>
      <c r="N255" s="224" t="s">
        <v>51</v>
      </c>
      <c r="O255" s="87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27" t="s">
        <v>408</v>
      </c>
      <c r="AT255" s="227" t="s">
        <v>211</v>
      </c>
      <c r="AU255" s="227" t="s">
        <v>90</v>
      </c>
      <c r="AY255" s="19" t="s">
        <v>208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9" t="s">
        <v>88</v>
      </c>
      <c r="BK255" s="228">
        <f>ROUND(I255*H255,2)</f>
        <v>0</v>
      </c>
      <c r="BL255" s="19" t="s">
        <v>408</v>
      </c>
      <c r="BM255" s="227" t="s">
        <v>3017</v>
      </c>
    </row>
    <row r="256" s="2" customFormat="1">
      <c r="A256" s="41"/>
      <c r="B256" s="42"/>
      <c r="C256" s="43"/>
      <c r="D256" s="229" t="s">
        <v>218</v>
      </c>
      <c r="E256" s="43"/>
      <c r="F256" s="230" t="s">
        <v>2627</v>
      </c>
      <c r="G256" s="43"/>
      <c r="H256" s="43"/>
      <c r="I256" s="231"/>
      <c r="J256" s="43"/>
      <c r="K256" s="43"/>
      <c r="L256" s="47"/>
      <c r="M256" s="232"/>
      <c r="N256" s="233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19" t="s">
        <v>218</v>
      </c>
      <c r="AU256" s="19" t="s">
        <v>90</v>
      </c>
    </row>
    <row r="257" s="2" customFormat="1" ht="16.5" customHeight="1">
      <c r="A257" s="41"/>
      <c r="B257" s="42"/>
      <c r="C257" s="216" t="s">
        <v>878</v>
      </c>
      <c r="D257" s="216" t="s">
        <v>211</v>
      </c>
      <c r="E257" s="217" t="s">
        <v>2628</v>
      </c>
      <c r="F257" s="218" t="s">
        <v>2629</v>
      </c>
      <c r="G257" s="219" t="s">
        <v>2547</v>
      </c>
      <c r="H257" s="220">
        <v>1</v>
      </c>
      <c r="I257" s="221"/>
      <c r="J257" s="222">
        <f>ROUND(I257*H257,2)</f>
        <v>0</v>
      </c>
      <c r="K257" s="218" t="s">
        <v>2392</v>
      </c>
      <c r="L257" s="47"/>
      <c r="M257" s="223" t="s">
        <v>35</v>
      </c>
      <c r="N257" s="224" t="s">
        <v>51</v>
      </c>
      <c r="O257" s="87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7" t="s">
        <v>408</v>
      </c>
      <c r="AT257" s="227" t="s">
        <v>211</v>
      </c>
      <c r="AU257" s="227" t="s">
        <v>90</v>
      </c>
      <c r="AY257" s="19" t="s">
        <v>208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9" t="s">
        <v>88</v>
      </c>
      <c r="BK257" s="228">
        <f>ROUND(I257*H257,2)</f>
        <v>0</v>
      </c>
      <c r="BL257" s="19" t="s">
        <v>408</v>
      </c>
      <c r="BM257" s="227" t="s">
        <v>3018</v>
      </c>
    </row>
    <row r="258" s="2" customFormat="1" ht="16.5" customHeight="1">
      <c r="A258" s="41"/>
      <c r="B258" s="42"/>
      <c r="C258" s="278" t="s">
        <v>888</v>
      </c>
      <c r="D258" s="278" t="s">
        <v>391</v>
      </c>
      <c r="E258" s="279" t="s">
        <v>2631</v>
      </c>
      <c r="F258" s="280" t="s">
        <v>2632</v>
      </c>
      <c r="G258" s="281" t="s">
        <v>607</v>
      </c>
      <c r="H258" s="282">
        <v>1</v>
      </c>
      <c r="I258" s="283"/>
      <c r="J258" s="284">
        <f>ROUND(I258*H258,2)</f>
        <v>0</v>
      </c>
      <c r="K258" s="280" t="s">
        <v>2392</v>
      </c>
      <c r="L258" s="285"/>
      <c r="M258" s="286" t="s">
        <v>35</v>
      </c>
      <c r="N258" s="287" t="s">
        <v>51</v>
      </c>
      <c r="O258" s="87"/>
      <c r="P258" s="225">
        <f>O258*H258</f>
        <v>0</v>
      </c>
      <c r="Q258" s="225">
        <v>0</v>
      </c>
      <c r="R258" s="225">
        <f>Q258*H258</f>
        <v>0</v>
      </c>
      <c r="S258" s="225">
        <v>0</v>
      </c>
      <c r="T258" s="226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7" t="s">
        <v>527</v>
      </c>
      <c r="AT258" s="227" t="s">
        <v>391</v>
      </c>
      <c r="AU258" s="227" t="s">
        <v>90</v>
      </c>
      <c r="AY258" s="19" t="s">
        <v>208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9" t="s">
        <v>88</v>
      </c>
      <c r="BK258" s="228">
        <f>ROUND(I258*H258,2)</f>
        <v>0</v>
      </c>
      <c r="BL258" s="19" t="s">
        <v>408</v>
      </c>
      <c r="BM258" s="227" t="s">
        <v>3019</v>
      </c>
    </row>
    <row r="259" s="12" customFormat="1" ht="22.8" customHeight="1">
      <c r="A259" s="12"/>
      <c r="B259" s="200"/>
      <c r="C259" s="201"/>
      <c r="D259" s="202" t="s">
        <v>79</v>
      </c>
      <c r="E259" s="214" t="s">
        <v>2634</v>
      </c>
      <c r="F259" s="214" t="s">
        <v>2635</v>
      </c>
      <c r="G259" s="201"/>
      <c r="H259" s="201"/>
      <c r="I259" s="204"/>
      <c r="J259" s="215">
        <f>BK259</f>
        <v>0</v>
      </c>
      <c r="K259" s="201"/>
      <c r="L259" s="206"/>
      <c r="M259" s="207"/>
      <c r="N259" s="208"/>
      <c r="O259" s="208"/>
      <c r="P259" s="209">
        <f>SUM(P260:P263)</f>
        <v>0</v>
      </c>
      <c r="Q259" s="208"/>
      <c r="R259" s="209">
        <f>SUM(R260:R263)</f>
        <v>0.0015</v>
      </c>
      <c r="S259" s="208"/>
      <c r="T259" s="210">
        <f>SUM(T260:T263)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1" t="s">
        <v>90</v>
      </c>
      <c r="AT259" s="212" t="s">
        <v>79</v>
      </c>
      <c r="AU259" s="212" t="s">
        <v>88</v>
      </c>
      <c r="AY259" s="211" t="s">
        <v>208</v>
      </c>
      <c r="BK259" s="213">
        <f>SUM(BK260:BK263)</f>
        <v>0</v>
      </c>
    </row>
    <row r="260" s="2" customFormat="1" ht="16.5" customHeight="1">
      <c r="A260" s="41"/>
      <c r="B260" s="42"/>
      <c r="C260" s="216" t="s">
        <v>897</v>
      </c>
      <c r="D260" s="216" t="s">
        <v>211</v>
      </c>
      <c r="E260" s="217" t="s">
        <v>2636</v>
      </c>
      <c r="F260" s="218" t="s">
        <v>2637</v>
      </c>
      <c r="G260" s="219" t="s">
        <v>490</v>
      </c>
      <c r="H260" s="220">
        <v>30</v>
      </c>
      <c r="I260" s="221"/>
      <c r="J260" s="222">
        <f>ROUND(I260*H260,2)</f>
        <v>0</v>
      </c>
      <c r="K260" s="218" t="s">
        <v>215</v>
      </c>
      <c r="L260" s="47"/>
      <c r="M260" s="223" t="s">
        <v>35</v>
      </c>
      <c r="N260" s="224" t="s">
        <v>51</v>
      </c>
      <c r="O260" s="87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7" t="s">
        <v>408</v>
      </c>
      <c r="AT260" s="227" t="s">
        <v>211</v>
      </c>
      <c r="AU260" s="227" t="s">
        <v>90</v>
      </c>
      <c r="AY260" s="19" t="s">
        <v>208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88</v>
      </c>
      <c r="BK260" s="228">
        <f>ROUND(I260*H260,2)</f>
        <v>0</v>
      </c>
      <c r="BL260" s="19" t="s">
        <v>408</v>
      </c>
      <c r="BM260" s="227" t="s">
        <v>3020</v>
      </c>
    </row>
    <row r="261" s="2" customFormat="1">
      <c r="A261" s="41"/>
      <c r="B261" s="42"/>
      <c r="C261" s="43"/>
      <c r="D261" s="229" t="s">
        <v>218</v>
      </c>
      <c r="E261" s="43"/>
      <c r="F261" s="230" t="s">
        <v>2639</v>
      </c>
      <c r="G261" s="43"/>
      <c r="H261" s="43"/>
      <c r="I261" s="231"/>
      <c r="J261" s="43"/>
      <c r="K261" s="43"/>
      <c r="L261" s="47"/>
      <c r="M261" s="232"/>
      <c r="N261" s="233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19" t="s">
        <v>218</v>
      </c>
      <c r="AU261" s="19" t="s">
        <v>90</v>
      </c>
    </row>
    <row r="262" s="2" customFormat="1" ht="24.15" customHeight="1">
      <c r="A262" s="41"/>
      <c r="B262" s="42"/>
      <c r="C262" s="278" t="s">
        <v>903</v>
      </c>
      <c r="D262" s="278" t="s">
        <v>391</v>
      </c>
      <c r="E262" s="279" t="s">
        <v>2640</v>
      </c>
      <c r="F262" s="280" t="s">
        <v>2641</v>
      </c>
      <c r="G262" s="281" t="s">
        <v>490</v>
      </c>
      <c r="H262" s="282">
        <v>30</v>
      </c>
      <c r="I262" s="283"/>
      <c r="J262" s="284">
        <f>ROUND(I262*H262,2)</f>
        <v>0</v>
      </c>
      <c r="K262" s="280" t="s">
        <v>215</v>
      </c>
      <c r="L262" s="285"/>
      <c r="M262" s="286" t="s">
        <v>35</v>
      </c>
      <c r="N262" s="287" t="s">
        <v>51</v>
      </c>
      <c r="O262" s="87"/>
      <c r="P262" s="225">
        <f>O262*H262</f>
        <v>0</v>
      </c>
      <c r="Q262" s="225">
        <v>5.0000000000000002E-05</v>
      </c>
      <c r="R262" s="225">
        <f>Q262*H262</f>
        <v>0.0015</v>
      </c>
      <c r="S262" s="225">
        <v>0</v>
      </c>
      <c r="T262" s="226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7" t="s">
        <v>527</v>
      </c>
      <c r="AT262" s="227" t="s">
        <v>391</v>
      </c>
      <c r="AU262" s="227" t="s">
        <v>90</v>
      </c>
      <c r="AY262" s="19" t="s">
        <v>208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9" t="s">
        <v>88</v>
      </c>
      <c r="BK262" s="228">
        <f>ROUND(I262*H262,2)</f>
        <v>0</v>
      </c>
      <c r="BL262" s="19" t="s">
        <v>408</v>
      </c>
      <c r="BM262" s="227" t="s">
        <v>3021</v>
      </c>
    </row>
    <row r="263" s="2" customFormat="1">
      <c r="A263" s="41"/>
      <c r="B263" s="42"/>
      <c r="C263" s="43"/>
      <c r="D263" s="236" t="s">
        <v>395</v>
      </c>
      <c r="E263" s="43"/>
      <c r="F263" s="288" t="s">
        <v>2643</v>
      </c>
      <c r="G263" s="43"/>
      <c r="H263" s="43"/>
      <c r="I263" s="231"/>
      <c r="J263" s="43"/>
      <c r="K263" s="43"/>
      <c r="L263" s="47"/>
      <c r="M263" s="232"/>
      <c r="N263" s="233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19" t="s">
        <v>395</v>
      </c>
      <c r="AU263" s="19" t="s">
        <v>90</v>
      </c>
    </row>
    <row r="264" s="12" customFormat="1" ht="25.92" customHeight="1">
      <c r="A264" s="12"/>
      <c r="B264" s="200"/>
      <c r="C264" s="201"/>
      <c r="D264" s="202" t="s">
        <v>79</v>
      </c>
      <c r="E264" s="203" t="s">
        <v>391</v>
      </c>
      <c r="F264" s="203" t="s">
        <v>2644</v>
      </c>
      <c r="G264" s="201"/>
      <c r="H264" s="201"/>
      <c r="I264" s="204"/>
      <c r="J264" s="205">
        <f>BK264</f>
        <v>0</v>
      </c>
      <c r="K264" s="201"/>
      <c r="L264" s="206"/>
      <c r="M264" s="207"/>
      <c r="N264" s="208"/>
      <c r="O264" s="208"/>
      <c r="P264" s="209">
        <f>P265</f>
        <v>0</v>
      </c>
      <c r="Q264" s="208"/>
      <c r="R264" s="209">
        <f>R265</f>
        <v>0.00040000000000000002</v>
      </c>
      <c r="S264" s="208"/>
      <c r="T264" s="210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1" t="s">
        <v>209</v>
      </c>
      <c r="AT264" s="212" t="s">
        <v>79</v>
      </c>
      <c r="AU264" s="212" t="s">
        <v>80</v>
      </c>
      <c r="AY264" s="211" t="s">
        <v>208</v>
      </c>
      <c r="BK264" s="213">
        <f>BK265</f>
        <v>0</v>
      </c>
    </row>
    <row r="265" s="12" customFormat="1" ht="22.8" customHeight="1">
      <c r="A265" s="12"/>
      <c r="B265" s="200"/>
      <c r="C265" s="201"/>
      <c r="D265" s="202" t="s">
        <v>79</v>
      </c>
      <c r="E265" s="214" t="s">
        <v>2645</v>
      </c>
      <c r="F265" s="214" t="s">
        <v>2646</v>
      </c>
      <c r="G265" s="201"/>
      <c r="H265" s="201"/>
      <c r="I265" s="204"/>
      <c r="J265" s="215">
        <f>BK265</f>
        <v>0</v>
      </c>
      <c r="K265" s="201"/>
      <c r="L265" s="206"/>
      <c r="M265" s="207"/>
      <c r="N265" s="208"/>
      <c r="O265" s="208"/>
      <c r="P265" s="209">
        <f>SUM(P266:P268)</f>
        <v>0</v>
      </c>
      <c r="Q265" s="208"/>
      <c r="R265" s="209">
        <f>SUM(R266:R268)</f>
        <v>0.00040000000000000002</v>
      </c>
      <c r="S265" s="208"/>
      <c r="T265" s="210">
        <f>SUM(T266:T268)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1" t="s">
        <v>209</v>
      </c>
      <c r="AT265" s="212" t="s">
        <v>79</v>
      </c>
      <c r="AU265" s="212" t="s">
        <v>88</v>
      </c>
      <c r="AY265" s="211" t="s">
        <v>208</v>
      </c>
      <c r="BK265" s="213">
        <f>SUM(BK266:BK268)</f>
        <v>0</v>
      </c>
    </row>
    <row r="266" s="2" customFormat="1" ht="16.5" customHeight="1">
      <c r="A266" s="41"/>
      <c r="B266" s="42"/>
      <c r="C266" s="216" t="s">
        <v>910</v>
      </c>
      <c r="D266" s="216" t="s">
        <v>211</v>
      </c>
      <c r="E266" s="217" t="s">
        <v>2647</v>
      </c>
      <c r="F266" s="218" t="s">
        <v>2648</v>
      </c>
      <c r="G266" s="219" t="s">
        <v>381</v>
      </c>
      <c r="H266" s="220">
        <v>4</v>
      </c>
      <c r="I266" s="221"/>
      <c r="J266" s="222">
        <f>ROUND(I266*H266,2)</f>
        <v>0</v>
      </c>
      <c r="K266" s="218" t="s">
        <v>215</v>
      </c>
      <c r="L266" s="47"/>
      <c r="M266" s="223" t="s">
        <v>35</v>
      </c>
      <c r="N266" s="224" t="s">
        <v>51</v>
      </c>
      <c r="O266" s="87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7" t="s">
        <v>788</v>
      </c>
      <c r="AT266" s="227" t="s">
        <v>211</v>
      </c>
      <c r="AU266" s="227" t="s">
        <v>90</v>
      </c>
      <c r="AY266" s="19" t="s">
        <v>208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9" t="s">
        <v>88</v>
      </c>
      <c r="BK266" s="228">
        <f>ROUND(I266*H266,2)</f>
        <v>0</v>
      </c>
      <c r="BL266" s="19" t="s">
        <v>788</v>
      </c>
      <c r="BM266" s="227" t="s">
        <v>3022</v>
      </c>
    </row>
    <row r="267" s="2" customFormat="1">
      <c r="A267" s="41"/>
      <c r="B267" s="42"/>
      <c r="C267" s="43"/>
      <c r="D267" s="229" t="s">
        <v>218</v>
      </c>
      <c r="E267" s="43"/>
      <c r="F267" s="230" t="s">
        <v>2650</v>
      </c>
      <c r="G267" s="43"/>
      <c r="H267" s="43"/>
      <c r="I267" s="231"/>
      <c r="J267" s="43"/>
      <c r="K267" s="43"/>
      <c r="L267" s="47"/>
      <c r="M267" s="232"/>
      <c r="N267" s="233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19" t="s">
        <v>218</v>
      </c>
      <c r="AU267" s="19" t="s">
        <v>90</v>
      </c>
    </row>
    <row r="268" s="2" customFormat="1" ht="16.5" customHeight="1">
      <c r="A268" s="41"/>
      <c r="B268" s="42"/>
      <c r="C268" s="278" t="s">
        <v>915</v>
      </c>
      <c r="D268" s="278" t="s">
        <v>391</v>
      </c>
      <c r="E268" s="279" t="s">
        <v>2651</v>
      </c>
      <c r="F268" s="280" t="s">
        <v>2652</v>
      </c>
      <c r="G268" s="281" t="s">
        <v>381</v>
      </c>
      <c r="H268" s="282">
        <v>4</v>
      </c>
      <c r="I268" s="283"/>
      <c r="J268" s="284">
        <f>ROUND(I268*H268,2)</f>
        <v>0</v>
      </c>
      <c r="K268" s="280" t="s">
        <v>2392</v>
      </c>
      <c r="L268" s="285"/>
      <c r="M268" s="286" t="s">
        <v>35</v>
      </c>
      <c r="N268" s="287" t="s">
        <v>51</v>
      </c>
      <c r="O268" s="87"/>
      <c r="P268" s="225">
        <f>O268*H268</f>
        <v>0</v>
      </c>
      <c r="Q268" s="225">
        <v>0.00010000000000000001</v>
      </c>
      <c r="R268" s="225">
        <f>Q268*H268</f>
        <v>0.00040000000000000002</v>
      </c>
      <c r="S268" s="225">
        <v>0</v>
      </c>
      <c r="T268" s="226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7" t="s">
        <v>1216</v>
      </c>
      <c r="AT268" s="227" t="s">
        <v>391</v>
      </c>
      <c r="AU268" s="227" t="s">
        <v>90</v>
      </c>
      <c r="AY268" s="19" t="s">
        <v>208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9" t="s">
        <v>88</v>
      </c>
      <c r="BK268" s="228">
        <f>ROUND(I268*H268,2)</f>
        <v>0</v>
      </c>
      <c r="BL268" s="19" t="s">
        <v>1216</v>
      </c>
      <c r="BM268" s="227" t="s">
        <v>3023</v>
      </c>
    </row>
    <row r="269" s="12" customFormat="1" ht="25.92" customHeight="1">
      <c r="A269" s="12"/>
      <c r="B269" s="200"/>
      <c r="C269" s="201"/>
      <c r="D269" s="202" t="s">
        <v>79</v>
      </c>
      <c r="E269" s="203" t="s">
        <v>2654</v>
      </c>
      <c r="F269" s="203" t="s">
        <v>2655</v>
      </c>
      <c r="G269" s="201"/>
      <c r="H269" s="201"/>
      <c r="I269" s="204"/>
      <c r="J269" s="205">
        <f>BK269</f>
        <v>0</v>
      </c>
      <c r="K269" s="201"/>
      <c r="L269" s="206"/>
      <c r="M269" s="207"/>
      <c r="N269" s="208"/>
      <c r="O269" s="208"/>
      <c r="P269" s="209">
        <f>SUM(P270:P272)</f>
        <v>0</v>
      </c>
      <c r="Q269" s="208"/>
      <c r="R269" s="209">
        <f>SUM(R270:R272)</f>
        <v>0</v>
      </c>
      <c r="S269" s="208"/>
      <c r="T269" s="210">
        <f>SUM(T270:T272)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1" t="s">
        <v>216</v>
      </c>
      <c r="AT269" s="212" t="s">
        <v>79</v>
      </c>
      <c r="AU269" s="212" t="s">
        <v>80</v>
      </c>
      <c r="AY269" s="211" t="s">
        <v>208</v>
      </c>
      <c r="BK269" s="213">
        <f>SUM(BK270:BK272)</f>
        <v>0</v>
      </c>
    </row>
    <row r="270" s="2" customFormat="1" ht="16.5" customHeight="1">
      <c r="A270" s="41"/>
      <c r="B270" s="42"/>
      <c r="C270" s="216" t="s">
        <v>919</v>
      </c>
      <c r="D270" s="216" t="s">
        <v>211</v>
      </c>
      <c r="E270" s="217" t="s">
        <v>2656</v>
      </c>
      <c r="F270" s="218" t="s">
        <v>2657</v>
      </c>
      <c r="G270" s="219" t="s">
        <v>2658</v>
      </c>
      <c r="H270" s="220">
        <v>5</v>
      </c>
      <c r="I270" s="221"/>
      <c r="J270" s="222">
        <f>ROUND(I270*H270,2)</f>
        <v>0</v>
      </c>
      <c r="K270" s="218" t="s">
        <v>215</v>
      </c>
      <c r="L270" s="47"/>
      <c r="M270" s="223" t="s">
        <v>35</v>
      </c>
      <c r="N270" s="224" t="s">
        <v>51</v>
      </c>
      <c r="O270" s="87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7" t="s">
        <v>2659</v>
      </c>
      <c r="AT270" s="227" t="s">
        <v>211</v>
      </c>
      <c r="AU270" s="227" t="s">
        <v>88</v>
      </c>
      <c r="AY270" s="19" t="s">
        <v>208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9" t="s">
        <v>88</v>
      </c>
      <c r="BK270" s="228">
        <f>ROUND(I270*H270,2)</f>
        <v>0</v>
      </c>
      <c r="BL270" s="19" t="s">
        <v>2659</v>
      </c>
      <c r="BM270" s="227" t="s">
        <v>3024</v>
      </c>
    </row>
    <row r="271" s="2" customFormat="1">
      <c r="A271" s="41"/>
      <c r="B271" s="42"/>
      <c r="C271" s="43"/>
      <c r="D271" s="229" t="s">
        <v>218</v>
      </c>
      <c r="E271" s="43"/>
      <c r="F271" s="230" t="s">
        <v>2661</v>
      </c>
      <c r="G271" s="43"/>
      <c r="H271" s="43"/>
      <c r="I271" s="231"/>
      <c r="J271" s="43"/>
      <c r="K271" s="43"/>
      <c r="L271" s="47"/>
      <c r="M271" s="232"/>
      <c r="N271" s="233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218</v>
      </c>
      <c r="AU271" s="19" t="s">
        <v>88</v>
      </c>
    </row>
    <row r="272" s="14" customFormat="1">
      <c r="A272" s="14"/>
      <c r="B272" s="245"/>
      <c r="C272" s="246"/>
      <c r="D272" s="236" t="s">
        <v>226</v>
      </c>
      <c r="E272" s="247" t="s">
        <v>35</v>
      </c>
      <c r="F272" s="248" t="s">
        <v>271</v>
      </c>
      <c r="G272" s="246"/>
      <c r="H272" s="249">
        <v>5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226</v>
      </c>
      <c r="AU272" s="255" t="s">
        <v>88</v>
      </c>
      <c r="AV272" s="14" t="s">
        <v>90</v>
      </c>
      <c r="AW272" s="14" t="s">
        <v>41</v>
      </c>
      <c r="AX272" s="14" t="s">
        <v>88</v>
      </c>
      <c r="AY272" s="255" t="s">
        <v>208</v>
      </c>
    </row>
    <row r="273" s="12" customFormat="1" ht="25.92" customHeight="1">
      <c r="A273" s="12"/>
      <c r="B273" s="200"/>
      <c r="C273" s="201"/>
      <c r="D273" s="202" t="s">
        <v>79</v>
      </c>
      <c r="E273" s="203" t="s">
        <v>2662</v>
      </c>
      <c r="F273" s="203" t="s">
        <v>2663</v>
      </c>
      <c r="G273" s="201"/>
      <c r="H273" s="201"/>
      <c r="I273" s="204"/>
      <c r="J273" s="205">
        <f>BK273</f>
        <v>0</v>
      </c>
      <c r="K273" s="201"/>
      <c r="L273" s="206"/>
      <c r="M273" s="207"/>
      <c r="N273" s="208"/>
      <c r="O273" s="208"/>
      <c r="P273" s="209">
        <f>SUM(P274:P279)</f>
        <v>0</v>
      </c>
      <c r="Q273" s="208"/>
      <c r="R273" s="209">
        <f>SUM(R274:R279)</f>
        <v>0</v>
      </c>
      <c r="S273" s="208"/>
      <c r="T273" s="210">
        <f>SUM(T274:T279)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1" t="s">
        <v>216</v>
      </c>
      <c r="AT273" s="212" t="s">
        <v>79</v>
      </c>
      <c r="AU273" s="212" t="s">
        <v>80</v>
      </c>
      <c r="AY273" s="211" t="s">
        <v>208</v>
      </c>
      <c r="BK273" s="213">
        <f>SUM(BK274:BK279)</f>
        <v>0</v>
      </c>
    </row>
    <row r="274" s="2" customFormat="1" ht="16.5" customHeight="1">
      <c r="A274" s="41"/>
      <c r="B274" s="42"/>
      <c r="C274" s="216" t="s">
        <v>930</v>
      </c>
      <c r="D274" s="216" t="s">
        <v>211</v>
      </c>
      <c r="E274" s="217" t="s">
        <v>2664</v>
      </c>
      <c r="F274" s="218" t="s">
        <v>2665</v>
      </c>
      <c r="G274" s="219" t="s">
        <v>2666</v>
      </c>
      <c r="H274" s="296"/>
      <c r="I274" s="221"/>
      <c r="J274" s="222">
        <f>ROUND(I274*H274,2)</f>
        <v>0</v>
      </c>
      <c r="K274" s="218" t="s">
        <v>35</v>
      </c>
      <c r="L274" s="47"/>
      <c r="M274" s="223" t="s">
        <v>35</v>
      </c>
      <c r="N274" s="224" t="s">
        <v>51</v>
      </c>
      <c r="O274" s="87"/>
      <c r="P274" s="225">
        <f>O274*H274</f>
        <v>0</v>
      </c>
      <c r="Q274" s="225">
        <v>0</v>
      </c>
      <c r="R274" s="225">
        <f>Q274*H274</f>
        <v>0</v>
      </c>
      <c r="S274" s="225">
        <v>0</v>
      </c>
      <c r="T274" s="226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27" t="s">
        <v>2659</v>
      </c>
      <c r="AT274" s="227" t="s">
        <v>211</v>
      </c>
      <c r="AU274" s="227" t="s">
        <v>88</v>
      </c>
      <c r="AY274" s="19" t="s">
        <v>208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9" t="s">
        <v>88</v>
      </c>
      <c r="BK274" s="228">
        <f>ROUND(I274*H274,2)</f>
        <v>0</v>
      </c>
      <c r="BL274" s="19" t="s">
        <v>2659</v>
      </c>
      <c r="BM274" s="227" t="s">
        <v>3025</v>
      </c>
    </row>
    <row r="275" s="2" customFormat="1">
      <c r="A275" s="41"/>
      <c r="B275" s="42"/>
      <c r="C275" s="43"/>
      <c r="D275" s="236" t="s">
        <v>395</v>
      </c>
      <c r="E275" s="43"/>
      <c r="F275" s="288" t="s">
        <v>2668</v>
      </c>
      <c r="G275" s="43"/>
      <c r="H275" s="43"/>
      <c r="I275" s="231"/>
      <c r="J275" s="43"/>
      <c r="K275" s="43"/>
      <c r="L275" s="47"/>
      <c r="M275" s="232"/>
      <c r="N275" s="233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19" t="s">
        <v>395</v>
      </c>
      <c r="AU275" s="19" t="s">
        <v>88</v>
      </c>
    </row>
    <row r="276" s="2" customFormat="1" ht="16.5" customHeight="1">
      <c r="A276" s="41"/>
      <c r="B276" s="42"/>
      <c r="C276" s="216" t="s">
        <v>938</v>
      </c>
      <c r="D276" s="216" t="s">
        <v>211</v>
      </c>
      <c r="E276" s="217" t="s">
        <v>2669</v>
      </c>
      <c r="F276" s="218" t="s">
        <v>2670</v>
      </c>
      <c r="G276" s="219" t="s">
        <v>2666</v>
      </c>
      <c r="H276" s="296"/>
      <c r="I276" s="221"/>
      <c r="J276" s="222">
        <f>ROUND(I276*H276,2)</f>
        <v>0</v>
      </c>
      <c r="K276" s="218" t="s">
        <v>35</v>
      </c>
      <c r="L276" s="47"/>
      <c r="M276" s="223" t="s">
        <v>35</v>
      </c>
      <c r="N276" s="224" t="s">
        <v>51</v>
      </c>
      <c r="O276" s="87"/>
      <c r="P276" s="225">
        <f>O276*H276</f>
        <v>0</v>
      </c>
      <c r="Q276" s="225">
        <v>0</v>
      </c>
      <c r="R276" s="225">
        <f>Q276*H276</f>
        <v>0</v>
      </c>
      <c r="S276" s="225">
        <v>0</v>
      </c>
      <c r="T276" s="226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7" t="s">
        <v>2659</v>
      </c>
      <c r="AT276" s="227" t="s">
        <v>211</v>
      </c>
      <c r="AU276" s="227" t="s">
        <v>88</v>
      </c>
      <c r="AY276" s="19" t="s">
        <v>208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9" t="s">
        <v>88</v>
      </c>
      <c r="BK276" s="228">
        <f>ROUND(I276*H276,2)</f>
        <v>0</v>
      </c>
      <c r="BL276" s="19" t="s">
        <v>2659</v>
      </c>
      <c r="BM276" s="227" t="s">
        <v>3026</v>
      </c>
    </row>
    <row r="277" s="2" customFormat="1">
      <c r="A277" s="41"/>
      <c r="B277" s="42"/>
      <c r="C277" s="43"/>
      <c r="D277" s="236" t="s">
        <v>395</v>
      </c>
      <c r="E277" s="43"/>
      <c r="F277" s="288" t="s">
        <v>2672</v>
      </c>
      <c r="G277" s="43"/>
      <c r="H277" s="43"/>
      <c r="I277" s="231"/>
      <c r="J277" s="43"/>
      <c r="K277" s="43"/>
      <c r="L277" s="47"/>
      <c r="M277" s="232"/>
      <c r="N277" s="233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395</v>
      </c>
      <c r="AU277" s="19" t="s">
        <v>88</v>
      </c>
    </row>
    <row r="278" s="2" customFormat="1" ht="16.5" customHeight="1">
      <c r="A278" s="41"/>
      <c r="B278" s="42"/>
      <c r="C278" s="216" t="s">
        <v>945</v>
      </c>
      <c r="D278" s="216" t="s">
        <v>211</v>
      </c>
      <c r="E278" s="217" t="s">
        <v>2673</v>
      </c>
      <c r="F278" s="218" t="s">
        <v>2674</v>
      </c>
      <c r="G278" s="219" t="s">
        <v>2666</v>
      </c>
      <c r="H278" s="296"/>
      <c r="I278" s="221"/>
      <c r="J278" s="222">
        <f>ROUND(I278*H278,2)</f>
        <v>0</v>
      </c>
      <c r="K278" s="218" t="s">
        <v>35</v>
      </c>
      <c r="L278" s="47"/>
      <c r="M278" s="223" t="s">
        <v>35</v>
      </c>
      <c r="N278" s="224" t="s">
        <v>51</v>
      </c>
      <c r="O278" s="87"/>
      <c r="P278" s="225">
        <f>O278*H278</f>
        <v>0</v>
      </c>
      <c r="Q278" s="225">
        <v>0</v>
      </c>
      <c r="R278" s="225">
        <f>Q278*H278</f>
        <v>0</v>
      </c>
      <c r="S278" s="225">
        <v>0</v>
      </c>
      <c r="T278" s="226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27" t="s">
        <v>2659</v>
      </c>
      <c r="AT278" s="227" t="s">
        <v>211</v>
      </c>
      <c r="AU278" s="227" t="s">
        <v>88</v>
      </c>
      <c r="AY278" s="19" t="s">
        <v>208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9" t="s">
        <v>88</v>
      </c>
      <c r="BK278" s="228">
        <f>ROUND(I278*H278,2)</f>
        <v>0</v>
      </c>
      <c r="BL278" s="19" t="s">
        <v>2659</v>
      </c>
      <c r="BM278" s="227" t="s">
        <v>3027</v>
      </c>
    </row>
    <row r="279" s="2" customFormat="1">
      <c r="A279" s="41"/>
      <c r="B279" s="42"/>
      <c r="C279" s="43"/>
      <c r="D279" s="236" t="s">
        <v>395</v>
      </c>
      <c r="E279" s="43"/>
      <c r="F279" s="288" t="s">
        <v>2676</v>
      </c>
      <c r="G279" s="43"/>
      <c r="H279" s="43"/>
      <c r="I279" s="231"/>
      <c r="J279" s="43"/>
      <c r="K279" s="43"/>
      <c r="L279" s="47"/>
      <c r="M279" s="292"/>
      <c r="N279" s="293"/>
      <c r="O279" s="294"/>
      <c r="P279" s="294"/>
      <c r="Q279" s="294"/>
      <c r="R279" s="294"/>
      <c r="S279" s="294"/>
      <c r="T279" s="295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19" t="s">
        <v>395</v>
      </c>
      <c r="AU279" s="19" t="s">
        <v>88</v>
      </c>
    </row>
    <row r="280" s="2" customFormat="1" ht="6.96" customHeight="1">
      <c r="A280" s="41"/>
      <c r="B280" s="62"/>
      <c r="C280" s="63"/>
      <c r="D280" s="63"/>
      <c r="E280" s="63"/>
      <c r="F280" s="63"/>
      <c r="G280" s="63"/>
      <c r="H280" s="63"/>
      <c r="I280" s="63"/>
      <c r="J280" s="63"/>
      <c r="K280" s="63"/>
      <c r="L280" s="47"/>
      <c r="M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</row>
  </sheetData>
  <sheetProtection sheet="1" autoFilter="0" formatColumns="0" formatRows="0" objects="1" scenarios="1" spinCount="100000" saltValue="ExwEWRJuTYwsRG1b3KzCbnqqV2hG+gtfwLvr3d0Xxm3V61auyvisTzaa7zG2NGXmD3gCx9xPFBZfSJNJVscDpg==" hashValue="HON1P0wXEBiTAxMYNV55HXyIahVB3YmIw1hjivqyKEkrAJ7SXC2UsgWBW1VzaivlrIw1gcOoKSOYMTZr2SDGOA==" algorithmName="SHA-512" password="C74A"/>
  <autoFilter ref="C94:K27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98" r:id="rId1" display="https://podminky.urs.cz/item/CS_URS_2022_02/997013213"/>
    <hyperlink ref="F100" r:id="rId2" display="https://podminky.urs.cz/item/CS_URS_2022_02/997013219"/>
    <hyperlink ref="F103" r:id="rId3" display="https://podminky.urs.cz/item/CS_URS_2022_02/997013501"/>
    <hyperlink ref="F105" r:id="rId4" display="https://podminky.urs.cz/item/CS_URS_2022_02/997013509"/>
    <hyperlink ref="F108" r:id="rId5" display="https://podminky.urs.cz/item/CS_URS_2022_02/997013631"/>
    <hyperlink ref="F112" r:id="rId6" display="https://podminky.urs.cz/item/CS_URS_2022_02/965043421"/>
    <hyperlink ref="F115" r:id="rId7" display="https://podminky.urs.cz/item/CS_URS_2022_02/971033331"/>
    <hyperlink ref="F117" r:id="rId8" display="https://podminky.urs.cz/item/CS_URS_2022_02/971033341"/>
    <hyperlink ref="F119" r:id="rId9" display="https://podminky.urs.cz/item/CS_URS_2022_02/971033351"/>
    <hyperlink ref="F121" r:id="rId10" display="https://podminky.urs.cz/item/CS_URS_2022_02/973031616"/>
    <hyperlink ref="F124" r:id="rId11" display="https://podminky.urs.cz/item/CS_URS_2022_02/973031619"/>
    <hyperlink ref="F129" r:id="rId12" display="https://podminky.urs.cz/item/CS_URS_2022_02/974031121"/>
    <hyperlink ref="F131" r:id="rId13" display="https://podminky.urs.cz/item/CS_URS_2022_02/974031132"/>
    <hyperlink ref="F138" r:id="rId14" display="https://podminky.urs.cz/item/CS_URS_2022_02/741110001"/>
    <hyperlink ref="F141" r:id="rId15" display="https://podminky.urs.cz/item/CS_URS_2022_02/741110002"/>
    <hyperlink ref="F144" r:id="rId16" display="https://podminky.urs.cz/item/CS_URS_2022_02/741110061"/>
    <hyperlink ref="F147" r:id="rId17" display="https://podminky.urs.cz/item/CS_URS_2022_02/741110062"/>
    <hyperlink ref="F150" r:id="rId18" display="https://podminky.urs.cz/item/CS_URS_2022_02/741110063"/>
    <hyperlink ref="F153" r:id="rId19" display="https://podminky.urs.cz/item/CS_URS_2022_02/741110511"/>
    <hyperlink ref="F162" r:id="rId20" display="https://podminky.urs.cz/item/CS_URS_2022_02/741112001"/>
    <hyperlink ref="F168" r:id="rId21" display="https://podminky.urs.cz/item/CS_URS_2022_02/741112021"/>
    <hyperlink ref="F173" r:id="rId22" display="https://podminky.urs.cz/item/CS_URS_2022_02/741112051"/>
    <hyperlink ref="F176" r:id="rId23" display="https://podminky.urs.cz/item/CS_URS_2022_02/741112061"/>
    <hyperlink ref="F179" r:id="rId24" display="https://podminky.urs.cz/item/CS_URS_2022_02/741120301"/>
    <hyperlink ref="F188" r:id="rId25" display="https://podminky.urs.cz/item/CS_URS_2022_02/741122011"/>
    <hyperlink ref="F192" r:id="rId26" display="https://podminky.urs.cz/item/CS_URS_2022_02/741122015"/>
    <hyperlink ref="F198" r:id="rId27" display="https://podminky.urs.cz/item/CS_URS_2022_02/741122031"/>
    <hyperlink ref="F204" r:id="rId28" display="https://podminky.urs.cz/item/CS_URS_2022_02/741122211"/>
    <hyperlink ref="F210" r:id="rId29" display="https://podminky.urs.cz/item/CS_URS_2022_02/741122231"/>
    <hyperlink ref="F216" r:id="rId30" display="https://podminky.urs.cz/item/CS_URS_2022_02/741130021"/>
    <hyperlink ref="F218" r:id="rId31" display="https://podminky.urs.cz/item/CS_URS_2022_02/741130022"/>
    <hyperlink ref="F220" r:id="rId32" display="https://podminky.urs.cz/item/CS_URS_2022_02/741130023"/>
    <hyperlink ref="F223" r:id="rId33" display="https://podminky.urs.cz/item/CS_URS_2022_02/741231014"/>
    <hyperlink ref="F226" r:id="rId34" display="https://podminky.urs.cz/item/CS_URS_2022_02/741310101"/>
    <hyperlink ref="F229" r:id="rId35" display="https://podminky.urs.cz/item/CS_URS_2022_02/741310115"/>
    <hyperlink ref="F232" r:id="rId36" display="https://podminky.urs.cz/item/CS_URS_2022_02/741311004"/>
    <hyperlink ref="F235" r:id="rId37" display="https://podminky.urs.cz/item/CS_URS_2022_02/741320105"/>
    <hyperlink ref="F242" r:id="rId38" display="https://podminky.urs.cz/item/CS_URS_2022_02/741321003"/>
    <hyperlink ref="F245" r:id="rId39" display="https://podminky.urs.cz/item/CS_URS_2022_02/741330763"/>
    <hyperlink ref="F248" r:id="rId40" display="https://podminky.urs.cz/item/CS_URS_2022_02/741370032"/>
    <hyperlink ref="F256" r:id="rId41" display="https://podminky.urs.cz/item/CS_URS_2022_02/741810001"/>
    <hyperlink ref="F261" r:id="rId42" display="https://podminky.urs.cz/item/CS_URS_2022_02/742121001"/>
    <hyperlink ref="F267" r:id="rId43" display="https://podminky.urs.cz/item/CS_URS_2022_02/210220321"/>
    <hyperlink ref="F271" r:id="rId44" display="https://podminky.urs.cz/item/CS_URS_2022_02/HZS223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5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132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1" customFormat="1" ht="12" customHeight="1">
      <c r="B8" s="22"/>
      <c r="D8" s="146" t="s">
        <v>168</v>
      </c>
      <c r="L8" s="22"/>
    </row>
    <row r="9" s="2" customFormat="1" ht="16.5" customHeight="1">
      <c r="A9" s="41"/>
      <c r="B9" s="47"/>
      <c r="C9" s="41"/>
      <c r="D9" s="41"/>
      <c r="E9" s="147" t="s">
        <v>2935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6" t="s">
        <v>2337</v>
      </c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30" customHeight="1">
      <c r="A11" s="41"/>
      <c r="B11" s="47"/>
      <c r="C11" s="41"/>
      <c r="D11" s="41"/>
      <c r="E11" s="149" t="s">
        <v>2677</v>
      </c>
      <c r="F11" s="41"/>
      <c r="G11" s="41"/>
      <c r="H11" s="41"/>
      <c r="I11" s="41"/>
      <c r="J11" s="41"/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6" t="s">
        <v>18</v>
      </c>
      <c r="E13" s="41"/>
      <c r="F13" s="136" t="s">
        <v>19</v>
      </c>
      <c r="G13" s="41"/>
      <c r="H13" s="41"/>
      <c r="I13" s="146" t="s">
        <v>20</v>
      </c>
      <c r="J13" s="136" t="s">
        <v>35</v>
      </c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22</v>
      </c>
      <c r="E14" s="41"/>
      <c r="F14" s="136" t="s">
        <v>23</v>
      </c>
      <c r="G14" s="41"/>
      <c r="H14" s="41"/>
      <c r="I14" s="146" t="s">
        <v>24</v>
      </c>
      <c r="J14" s="150" t="str">
        <f>'Rekapitulace stavby'!AN8</f>
        <v>9. 11. 2022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6" t="s">
        <v>30</v>
      </c>
      <c r="E16" s="41"/>
      <c r="F16" s="41"/>
      <c r="G16" s="41"/>
      <c r="H16" s="41"/>
      <c r="I16" s="146" t="s">
        <v>31</v>
      </c>
      <c r="J16" s="136" t="s">
        <v>32</v>
      </c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6" t="s">
        <v>34</v>
      </c>
      <c r="J17" s="136" t="s">
        <v>35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6" t="s">
        <v>36</v>
      </c>
      <c r="E19" s="41"/>
      <c r="F19" s="41"/>
      <c r="G19" s="41"/>
      <c r="H19" s="41"/>
      <c r="I19" s="146" t="s">
        <v>31</v>
      </c>
      <c r="J19" s="35" t="str">
        <f>'Rekapitulace stavby'!AN13</f>
        <v>Vyplň údaj</v>
      </c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6" t="s">
        <v>34</v>
      </c>
      <c r="J20" s="35" t="str">
        <f>'Rekapitulace stavby'!AN14</f>
        <v>Vyplň údaj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6" t="s">
        <v>38</v>
      </c>
      <c r="E22" s="41"/>
      <c r="F22" s="41"/>
      <c r="G22" s="41"/>
      <c r="H22" s="41"/>
      <c r="I22" s="146" t="s">
        <v>31</v>
      </c>
      <c r="J22" s="136" t="s">
        <v>39</v>
      </c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46" t="s">
        <v>34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6" t="s">
        <v>42</v>
      </c>
      <c r="E25" s="41"/>
      <c r="F25" s="41"/>
      <c r="G25" s="41"/>
      <c r="H25" s="41"/>
      <c r="I25" s="146" t="s">
        <v>31</v>
      </c>
      <c r="J25" s="136" t="s">
        <v>35</v>
      </c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">
        <v>43</v>
      </c>
      <c r="F26" s="41"/>
      <c r="G26" s="41"/>
      <c r="H26" s="41"/>
      <c r="I26" s="146" t="s">
        <v>34</v>
      </c>
      <c r="J26" s="136" t="s">
        <v>35</v>
      </c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8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6" t="s">
        <v>44</v>
      </c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47.25" customHeight="1">
      <c r="A29" s="151"/>
      <c r="B29" s="152"/>
      <c r="C29" s="151"/>
      <c r="D29" s="151"/>
      <c r="E29" s="153" t="s">
        <v>170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56" t="s">
        <v>46</v>
      </c>
      <c r="E32" s="41"/>
      <c r="F32" s="41"/>
      <c r="G32" s="41"/>
      <c r="H32" s="41"/>
      <c r="I32" s="41"/>
      <c r="J32" s="157">
        <f>ROUND(J88, 2)</f>
        <v>0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55"/>
      <c r="E33" s="155"/>
      <c r="F33" s="155"/>
      <c r="G33" s="155"/>
      <c r="H33" s="155"/>
      <c r="I33" s="155"/>
      <c r="J33" s="155"/>
      <c r="K33" s="155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58" t="s">
        <v>48</v>
      </c>
      <c r="G34" s="41"/>
      <c r="H34" s="41"/>
      <c r="I34" s="158" t="s">
        <v>47</v>
      </c>
      <c r="J34" s="158" t="s">
        <v>49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59" t="s">
        <v>50</v>
      </c>
      <c r="E35" s="146" t="s">
        <v>51</v>
      </c>
      <c r="F35" s="160">
        <f>ROUND((SUM(BE88:BE127)),  2)</f>
        <v>0</v>
      </c>
      <c r="G35" s="41"/>
      <c r="H35" s="41"/>
      <c r="I35" s="161">
        <v>0.20999999999999999</v>
      </c>
      <c r="J35" s="160">
        <f>ROUND(((SUM(BE88:BE127))*I35),  2)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6" t="s">
        <v>52</v>
      </c>
      <c r="F36" s="160">
        <f>ROUND((SUM(BF88:BF127)),  2)</f>
        <v>0</v>
      </c>
      <c r="G36" s="41"/>
      <c r="H36" s="41"/>
      <c r="I36" s="161">
        <v>0.14999999999999999</v>
      </c>
      <c r="J36" s="160">
        <f>ROUND(((SUM(BF88:BF127))*I36),  2)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53</v>
      </c>
      <c r="F37" s="160">
        <f>ROUND((SUM(BG88:BG127)),  2)</f>
        <v>0</v>
      </c>
      <c r="G37" s="41"/>
      <c r="H37" s="41"/>
      <c r="I37" s="161">
        <v>0.20999999999999999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6" t="s">
        <v>54</v>
      </c>
      <c r="F38" s="160">
        <f>ROUND((SUM(BH88:BH127)),  2)</f>
        <v>0</v>
      </c>
      <c r="G38" s="41"/>
      <c r="H38" s="41"/>
      <c r="I38" s="161">
        <v>0.14999999999999999</v>
      </c>
      <c r="J38" s="160">
        <f>0</f>
        <v>0</v>
      </c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6" t="s">
        <v>55</v>
      </c>
      <c r="F39" s="160">
        <f>ROUND((SUM(BI88:BI127)),  2)</f>
        <v>0</v>
      </c>
      <c r="G39" s="41"/>
      <c r="H39" s="41"/>
      <c r="I39" s="161">
        <v>0</v>
      </c>
      <c r="J39" s="160">
        <f>0</f>
        <v>0</v>
      </c>
      <c r="K39" s="41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2"/>
      <c r="D41" s="163" t="s">
        <v>56</v>
      </c>
      <c r="E41" s="164"/>
      <c r="F41" s="164"/>
      <c r="G41" s="165" t="s">
        <v>57</v>
      </c>
      <c r="H41" s="166" t="s">
        <v>58</v>
      </c>
      <c r="I41" s="164"/>
      <c r="J41" s="167">
        <f>SUM(J32:J39)</f>
        <v>0</v>
      </c>
      <c r="K41" s="168"/>
      <c r="L41" s="14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171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73" t="str">
        <f>E7</f>
        <v>Nemocnice Bruntál - oprava WC pro veřejnost, WC 1, 2, 3, 5 , 6, 7</v>
      </c>
      <c r="F50" s="34"/>
      <c r="G50" s="34"/>
      <c r="H50" s="34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168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73" t="s">
        <v>2935</v>
      </c>
      <c r="F52" s="43"/>
      <c r="G52" s="43"/>
      <c r="H52" s="43"/>
      <c r="I52" s="43"/>
      <c r="J52" s="43"/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2337</v>
      </c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30" customHeight="1">
      <c r="A54" s="41"/>
      <c r="B54" s="42"/>
      <c r="C54" s="43"/>
      <c r="D54" s="43"/>
      <c r="E54" s="72" t="str">
        <f>E11</f>
        <v>02 - Specifikace-ZTI automat napájení pisoárů+ SSNV (systém signalizace nouzového volání WC imobilní)</v>
      </c>
      <c r="F54" s="43"/>
      <c r="G54" s="43"/>
      <c r="H54" s="43"/>
      <c r="I54" s="43"/>
      <c r="J54" s="43"/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Nemocnice Bruntál, Nádražní 1589/29</v>
      </c>
      <c r="G56" s="43"/>
      <c r="H56" s="43"/>
      <c r="I56" s="34" t="s">
        <v>24</v>
      </c>
      <c r="J56" s="75" t="str">
        <f>IF(J14="","",J14)</f>
        <v>9. 11. 2022</v>
      </c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40.05" customHeight="1">
      <c r="A58" s="41"/>
      <c r="B58" s="42"/>
      <c r="C58" s="34" t="s">
        <v>30</v>
      </c>
      <c r="D58" s="43"/>
      <c r="E58" s="43"/>
      <c r="F58" s="29" t="str">
        <f>E17</f>
        <v xml:space="preserve">Město Bruntál, Nádražní 20, Bruntál, 792 01 </v>
      </c>
      <c r="G58" s="43"/>
      <c r="H58" s="43"/>
      <c r="I58" s="34" t="s">
        <v>38</v>
      </c>
      <c r="J58" s="39" t="str">
        <f>E23</f>
        <v xml:space="preserve">Ing. Roman Macoszek, Palackého 368, Vrbno p/Prad. </v>
      </c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34" t="s">
        <v>42</v>
      </c>
      <c r="J59" s="39" t="str">
        <f>E26</f>
        <v xml:space="preserve"> 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8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74" t="s">
        <v>172</v>
      </c>
      <c r="D61" s="175"/>
      <c r="E61" s="175"/>
      <c r="F61" s="175"/>
      <c r="G61" s="175"/>
      <c r="H61" s="175"/>
      <c r="I61" s="175"/>
      <c r="J61" s="176" t="s">
        <v>173</v>
      </c>
      <c r="K61" s="175"/>
      <c r="L61" s="148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77" t="s">
        <v>78</v>
      </c>
      <c r="D63" s="43"/>
      <c r="E63" s="43"/>
      <c r="F63" s="43"/>
      <c r="G63" s="43"/>
      <c r="H63" s="43"/>
      <c r="I63" s="43"/>
      <c r="J63" s="105">
        <f>J88</f>
        <v>0</v>
      </c>
      <c r="K63" s="4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174</v>
      </c>
    </row>
    <row r="64" s="9" customFormat="1" ht="24.96" customHeight="1">
      <c r="A64" s="9"/>
      <c r="B64" s="178"/>
      <c r="C64" s="179"/>
      <c r="D64" s="180" t="s">
        <v>181</v>
      </c>
      <c r="E64" s="181"/>
      <c r="F64" s="181"/>
      <c r="G64" s="181"/>
      <c r="H64" s="181"/>
      <c r="I64" s="181"/>
      <c r="J64" s="182">
        <f>J89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4"/>
      <c r="C65" s="128"/>
      <c r="D65" s="185" t="s">
        <v>2339</v>
      </c>
      <c r="E65" s="186"/>
      <c r="F65" s="186"/>
      <c r="G65" s="186"/>
      <c r="H65" s="186"/>
      <c r="I65" s="186"/>
      <c r="J65" s="187">
        <f>J90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8"/>
      <c r="C66" s="179"/>
      <c r="D66" s="180" t="s">
        <v>2344</v>
      </c>
      <c r="E66" s="181"/>
      <c r="F66" s="181"/>
      <c r="G66" s="181"/>
      <c r="H66" s="181"/>
      <c r="I66" s="181"/>
      <c r="J66" s="182">
        <f>J125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2" customFormat="1" ht="21.84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8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8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="2" customFormat="1" ht="6.96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24.96" customHeight="1">
      <c r="A73" s="41"/>
      <c r="B73" s="42"/>
      <c r="C73" s="25" t="s">
        <v>193</v>
      </c>
      <c r="D73" s="43"/>
      <c r="E73" s="43"/>
      <c r="F73" s="43"/>
      <c r="G73" s="43"/>
      <c r="H73" s="43"/>
      <c r="I73" s="43"/>
      <c r="J73" s="43"/>
      <c r="K73" s="43"/>
      <c r="L73" s="14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43"/>
      <c r="J75" s="43"/>
      <c r="K75" s="4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173" t="str">
        <f>E7</f>
        <v>Nemocnice Bruntál - oprava WC pro veřejnost, WC 1, 2, 3, 5 , 6, 7</v>
      </c>
      <c r="F76" s="34"/>
      <c r="G76" s="34"/>
      <c r="H76" s="34"/>
      <c r="I76" s="43"/>
      <c r="J76" s="43"/>
      <c r="K76" s="43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1" customFormat="1" ht="12" customHeight="1">
      <c r="B77" s="23"/>
      <c r="C77" s="34" t="s">
        <v>168</v>
      </c>
      <c r="D77" s="24"/>
      <c r="E77" s="24"/>
      <c r="F77" s="24"/>
      <c r="G77" s="24"/>
      <c r="H77" s="24"/>
      <c r="I77" s="24"/>
      <c r="J77" s="24"/>
      <c r="K77" s="24"/>
      <c r="L77" s="22"/>
    </row>
    <row r="78" s="2" customFormat="1" ht="16.5" customHeight="1">
      <c r="A78" s="41"/>
      <c r="B78" s="42"/>
      <c r="C78" s="43"/>
      <c r="D78" s="43"/>
      <c r="E78" s="173" t="s">
        <v>2935</v>
      </c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2337</v>
      </c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30" customHeight="1">
      <c r="A80" s="41"/>
      <c r="B80" s="42"/>
      <c r="C80" s="43"/>
      <c r="D80" s="43"/>
      <c r="E80" s="72" t="str">
        <f>E11</f>
        <v>02 - Specifikace-ZTI automat napájení pisoárů+ SSNV (systém signalizace nouzového volání WC imobilní)</v>
      </c>
      <c r="F80" s="43"/>
      <c r="G80" s="43"/>
      <c r="H80" s="43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</v>
      </c>
      <c r="D82" s="43"/>
      <c r="E82" s="43"/>
      <c r="F82" s="29" t="str">
        <f>F14</f>
        <v>Nemocnice Bruntál, Nádražní 1589/29</v>
      </c>
      <c r="G82" s="43"/>
      <c r="H82" s="43"/>
      <c r="I82" s="34" t="s">
        <v>24</v>
      </c>
      <c r="J82" s="75" t="str">
        <f>IF(J14="","",J14)</f>
        <v>9. 11. 2022</v>
      </c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40.05" customHeight="1">
      <c r="A84" s="41"/>
      <c r="B84" s="42"/>
      <c r="C84" s="34" t="s">
        <v>30</v>
      </c>
      <c r="D84" s="43"/>
      <c r="E84" s="43"/>
      <c r="F84" s="29" t="str">
        <f>E17</f>
        <v xml:space="preserve">Město Bruntál, Nádražní 20, Bruntál, 792 01 </v>
      </c>
      <c r="G84" s="43"/>
      <c r="H84" s="43"/>
      <c r="I84" s="34" t="s">
        <v>38</v>
      </c>
      <c r="J84" s="39" t="str">
        <f>E23</f>
        <v xml:space="preserve">Ing. Roman Macoszek, Palackého 368, Vrbno p/Prad. </v>
      </c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4" t="s">
        <v>36</v>
      </c>
      <c r="D85" s="43"/>
      <c r="E85" s="43"/>
      <c r="F85" s="29" t="str">
        <f>IF(E20="","",E20)</f>
        <v>Vyplň údaj</v>
      </c>
      <c r="G85" s="43"/>
      <c r="H85" s="43"/>
      <c r="I85" s="34" t="s">
        <v>42</v>
      </c>
      <c r="J85" s="39" t="str">
        <f>E26</f>
        <v xml:space="preserve"> </v>
      </c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189"/>
      <c r="B87" s="190"/>
      <c r="C87" s="191" t="s">
        <v>194</v>
      </c>
      <c r="D87" s="192" t="s">
        <v>65</v>
      </c>
      <c r="E87" s="192" t="s">
        <v>61</v>
      </c>
      <c r="F87" s="192" t="s">
        <v>62</v>
      </c>
      <c r="G87" s="192" t="s">
        <v>195</v>
      </c>
      <c r="H87" s="192" t="s">
        <v>196</v>
      </c>
      <c r="I87" s="192" t="s">
        <v>197</v>
      </c>
      <c r="J87" s="192" t="s">
        <v>173</v>
      </c>
      <c r="K87" s="193" t="s">
        <v>198</v>
      </c>
      <c r="L87" s="194"/>
      <c r="M87" s="95" t="s">
        <v>35</v>
      </c>
      <c r="N87" s="96" t="s">
        <v>50</v>
      </c>
      <c r="O87" s="96" t="s">
        <v>199</v>
      </c>
      <c r="P87" s="96" t="s">
        <v>200</v>
      </c>
      <c r="Q87" s="96" t="s">
        <v>201</v>
      </c>
      <c r="R87" s="96" t="s">
        <v>202</v>
      </c>
      <c r="S87" s="96" t="s">
        <v>203</v>
      </c>
      <c r="T87" s="97" t="s">
        <v>204</v>
      </c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</row>
    <row r="88" s="2" customFormat="1" ht="22.8" customHeight="1">
      <c r="A88" s="41"/>
      <c r="B88" s="42"/>
      <c r="C88" s="102" t="s">
        <v>205</v>
      </c>
      <c r="D88" s="43"/>
      <c r="E88" s="43"/>
      <c r="F88" s="43"/>
      <c r="G88" s="43"/>
      <c r="H88" s="43"/>
      <c r="I88" s="43"/>
      <c r="J88" s="195">
        <f>BK88</f>
        <v>0</v>
      </c>
      <c r="K88" s="43"/>
      <c r="L88" s="47"/>
      <c r="M88" s="98"/>
      <c r="N88" s="196"/>
      <c r="O88" s="99"/>
      <c r="P88" s="197">
        <f>P89+P125</f>
        <v>0</v>
      </c>
      <c r="Q88" s="99"/>
      <c r="R88" s="197">
        <f>R89+R125</f>
        <v>0.0021999999999999997</v>
      </c>
      <c r="S88" s="99"/>
      <c r="T88" s="198">
        <f>T89+T125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79</v>
      </c>
      <c r="AU88" s="19" t="s">
        <v>174</v>
      </c>
      <c r="BK88" s="199">
        <f>BK89+BK125</f>
        <v>0</v>
      </c>
    </row>
    <row r="89" s="12" customFormat="1" ht="25.92" customHeight="1">
      <c r="A89" s="12"/>
      <c r="B89" s="200"/>
      <c r="C89" s="201"/>
      <c r="D89" s="202" t="s">
        <v>79</v>
      </c>
      <c r="E89" s="203" t="s">
        <v>593</v>
      </c>
      <c r="F89" s="203" t="s">
        <v>594</v>
      </c>
      <c r="G89" s="201"/>
      <c r="H89" s="201"/>
      <c r="I89" s="204"/>
      <c r="J89" s="205">
        <f>BK89</f>
        <v>0</v>
      </c>
      <c r="K89" s="201"/>
      <c r="L89" s="206"/>
      <c r="M89" s="207"/>
      <c r="N89" s="208"/>
      <c r="O89" s="208"/>
      <c r="P89" s="209">
        <f>P90</f>
        <v>0</v>
      </c>
      <c r="Q89" s="208"/>
      <c r="R89" s="209">
        <f>R90</f>
        <v>0.0021999999999999997</v>
      </c>
      <c r="S89" s="208"/>
      <c r="T89" s="210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1" t="s">
        <v>90</v>
      </c>
      <c r="AT89" s="212" t="s">
        <v>79</v>
      </c>
      <c r="AU89" s="212" t="s">
        <v>80</v>
      </c>
      <c r="AY89" s="211" t="s">
        <v>208</v>
      </c>
      <c r="BK89" s="213">
        <f>BK90</f>
        <v>0</v>
      </c>
    </row>
    <row r="90" s="12" customFormat="1" ht="22.8" customHeight="1">
      <c r="A90" s="12"/>
      <c r="B90" s="200"/>
      <c r="C90" s="201"/>
      <c r="D90" s="202" t="s">
        <v>79</v>
      </c>
      <c r="E90" s="214" t="s">
        <v>2384</v>
      </c>
      <c r="F90" s="214" t="s">
        <v>2385</v>
      </c>
      <c r="G90" s="201"/>
      <c r="H90" s="201"/>
      <c r="I90" s="204"/>
      <c r="J90" s="215">
        <f>BK90</f>
        <v>0</v>
      </c>
      <c r="K90" s="201"/>
      <c r="L90" s="206"/>
      <c r="M90" s="207"/>
      <c r="N90" s="208"/>
      <c r="O90" s="208"/>
      <c r="P90" s="209">
        <f>SUM(P91:P124)</f>
        <v>0</v>
      </c>
      <c r="Q90" s="208"/>
      <c r="R90" s="209">
        <f>SUM(R91:R124)</f>
        <v>0.0021999999999999997</v>
      </c>
      <c r="S90" s="208"/>
      <c r="T90" s="210">
        <f>SUM(T91:T124)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1" t="s">
        <v>90</v>
      </c>
      <c r="AT90" s="212" t="s">
        <v>79</v>
      </c>
      <c r="AU90" s="212" t="s">
        <v>88</v>
      </c>
      <c r="AY90" s="211" t="s">
        <v>208</v>
      </c>
      <c r="BK90" s="213">
        <f>SUM(BK91:BK124)</f>
        <v>0</v>
      </c>
    </row>
    <row r="91" s="2" customFormat="1" ht="24.15" customHeight="1">
      <c r="A91" s="41"/>
      <c r="B91" s="42"/>
      <c r="C91" s="216" t="s">
        <v>88</v>
      </c>
      <c r="D91" s="216" t="s">
        <v>211</v>
      </c>
      <c r="E91" s="217" t="s">
        <v>2401</v>
      </c>
      <c r="F91" s="218" t="s">
        <v>2402</v>
      </c>
      <c r="G91" s="219" t="s">
        <v>490</v>
      </c>
      <c r="H91" s="220">
        <v>10</v>
      </c>
      <c r="I91" s="221"/>
      <c r="J91" s="222">
        <f>ROUND(I91*H91,2)</f>
        <v>0</v>
      </c>
      <c r="K91" s="218" t="s">
        <v>215</v>
      </c>
      <c r="L91" s="47"/>
      <c r="M91" s="223" t="s">
        <v>35</v>
      </c>
      <c r="N91" s="224" t="s">
        <v>51</v>
      </c>
      <c r="O91" s="87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27" t="s">
        <v>408</v>
      </c>
      <c r="AT91" s="227" t="s">
        <v>211</v>
      </c>
      <c r="AU91" s="227" t="s">
        <v>90</v>
      </c>
      <c r="AY91" s="19" t="s">
        <v>208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88</v>
      </c>
      <c r="BK91" s="228">
        <f>ROUND(I91*H91,2)</f>
        <v>0</v>
      </c>
      <c r="BL91" s="19" t="s">
        <v>408</v>
      </c>
      <c r="BM91" s="227" t="s">
        <v>3028</v>
      </c>
    </row>
    <row r="92" s="2" customFormat="1">
      <c r="A92" s="41"/>
      <c r="B92" s="42"/>
      <c r="C92" s="43"/>
      <c r="D92" s="229" t="s">
        <v>218</v>
      </c>
      <c r="E92" s="43"/>
      <c r="F92" s="230" t="s">
        <v>2404</v>
      </c>
      <c r="G92" s="43"/>
      <c r="H92" s="43"/>
      <c r="I92" s="231"/>
      <c r="J92" s="43"/>
      <c r="K92" s="43"/>
      <c r="L92" s="47"/>
      <c r="M92" s="232"/>
      <c r="N92" s="233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218</v>
      </c>
      <c r="AU92" s="19" t="s">
        <v>90</v>
      </c>
    </row>
    <row r="93" s="13" customFormat="1">
      <c r="A93" s="13"/>
      <c r="B93" s="234"/>
      <c r="C93" s="235"/>
      <c r="D93" s="236" t="s">
        <v>226</v>
      </c>
      <c r="E93" s="237" t="s">
        <v>35</v>
      </c>
      <c r="F93" s="238" t="s">
        <v>2679</v>
      </c>
      <c r="G93" s="235"/>
      <c r="H93" s="237" t="s">
        <v>35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4" t="s">
        <v>226</v>
      </c>
      <c r="AU93" s="244" t="s">
        <v>90</v>
      </c>
      <c r="AV93" s="13" t="s">
        <v>88</v>
      </c>
      <c r="AW93" s="13" t="s">
        <v>41</v>
      </c>
      <c r="AX93" s="13" t="s">
        <v>80</v>
      </c>
      <c r="AY93" s="244" t="s">
        <v>208</v>
      </c>
    </row>
    <row r="94" s="14" customFormat="1">
      <c r="A94" s="14"/>
      <c r="B94" s="245"/>
      <c r="C94" s="246"/>
      <c r="D94" s="236" t="s">
        <v>226</v>
      </c>
      <c r="E94" s="247" t="s">
        <v>35</v>
      </c>
      <c r="F94" s="248" t="s">
        <v>2680</v>
      </c>
      <c r="G94" s="246"/>
      <c r="H94" s="249">
        <v>10</v>
      </c>
      <c r="I94" s="250"/>
      <c r="J94" s="246"/>
      <c r="K94" s="246"/>
      <c r="L94" s="251"/>
      <c r="M94" s="252"/>
      <c r="N94" s="253"/>
      <c r="O94" s="253"/>
      <c r="P94" s="253"/>
      <c r="Q94" s="253"/>
      <c r="R94" s="253"/>
      <c r="S94" s="253"/>
      <c r="T94" s="25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5" t="s">
        <v>226</v>
      </c>
      <c r="AU94" s="255" t="s">
        <v>90</v>
      </c>
      <c r="AV94" s="14" t="s">
        <v>90</v>
      </c>
      <c r="AW94" s="14" t="s">
        <v>41</v>
      </c>
      <c r="AX94" s="14" t="s">
        <v>88</v>
      </c>
      <c r="AY94" s="255" t="s">
        <v>208</v>
      </c>
    </row>
    <row r="95" s="2" customFormat="1" ht="16.5" customHeight="1">
      <c r="A95" s="41"/>
      <c r="B95" s="42"/>
      <c r="C95" s="278" t="s">
        <v>90</v>
      </c>
      <c r="D95" s="278" t="s">
        <v>391</v>
      </c>
      <c r="E95" s="279" t="s">
        <v>2681</v>
      </c>
      <c r="F95" s="280" t="s">
        <v>2682</v>
      </c>
      <c r="G95" s="281" t="s">
        <v>490</v>
      </c>
      <c r="H95" s="282">
        <v>10</v>
      </c>
      <c r="I95" s="283"/>
      <c r="J95" s="284">
        <f>ROUND(I95*H95,2)</f>
        <v>0</v>
      </c>
      <c r="K95" s="280" t="s">
        <v>215</v>
      </c>
      <c r="L95" s="285"/>
      <c r="M95" s="286" t="s">
        <v>35</v>
      </c>
      <c r="N95" s="287" t="s">
        <v>51</v>
      </c>
      <c r="O95" s="87"/>
      <c r="P95" s="225">
        <f>O95*H95</f>
        <v>0</v>
      </c>
      <c r="Q95" s="225">
        <v>6.9999999999999994E-05</v>
      </c>
      <c r="R95" s="225">
        <f>Q95*H95</f>
        <v>0.00069999999999999988</v>
      </c>
      <c r="S95" s="225">
        <v>0</v>
      </c>
      <c r="T95" s="226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7" t="s">
        <v>527</v>
      </c>
      <c r="AT95" s="227" t="s">
        <v>391</v>
      </c>
      <c r="AU95" s="227" t="s">
        <v>90</v>
      </c>
      <c r="AY95" s="19" t="s">
        <v>208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88</v>
      </c>
      <c r="BK95" s="228">
        <f>ROUND(I95*H95,2)</f>
        <v>0</v>
      </c>
      <c r="BL95" s="19" t="s">
        <v>408</v>
      </c>
      <c r="BM95" s="227" t="s">
        <v>3029</v>
      </c>
    </row>
    <row r="96" s="13" customFormat="1">
      <c r="A96" s="13"/>
      <c r="B96" s="234"/>
      <c r="C96" s="235"/>
      <c r="D96" s="236" t="s">
        <v>226</v>
      </c>
      <c r="E96" s="237" t="s">
        <v>35</v>
      </c>
      <c r="F96" s="238" t="s">
        <v>2684</v>
      </c>
      <c r="G96" s="235"/>
      <c r="H96" s="237" t="s">
        <v>35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226</v>
      </c>
      <c r="AU96" s="244" t="s">
        <v>90</v>
      </c>
      <c r="AV96" s="13" t="s">
        <v>88</v>
      </c>
      <c r="AW96" s="13" t="s">
        <v>41</v>
      </c>
      <c r="AX96" s="13" t="s">
        <v>80</v>
      </c>
      <c r="AY96" s="244" t="s">
        <v>208</v>
      </c>
    </row>
    <row r="97" s="14" customFormat="1">
      <c r="A97" s="14"/>
      <c r="B97" s="245"/>
      <c r="C97" s="246"/>
      <c r="D97" s="236" t="s">
        <v>226</v>
      </c>
      <c r="E97" s="247" t="s">
        <v>35</v>
      </c>
      <c r="F97" s="248" t="s">
        <v>2680</v>
      </c>
      <c r="G97" s="246"/>
      <c r="H97" s="249">
        <v>10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226</v>
      </c>
      <c r="AU97" s="255" t="s">
        <v>90</v>
      </c>
      <c r="AV97" s="14" t="s">
        <v>90</v>
      </c>
      <c r="AW97" s="14" t="s">
        <v>41</v>
      </c>
      <c r="AX97" s="14" t="s">
        <v>88</v>
      </c>
      <c r="AY97" s="255" t="s">
        <v>208</v>
      </c>
    </row>
    <row r="98" s="2" customFormat="1" ht="24.15" customHeight="1">
      <c r="A98" s="41"/>
      <c r="B98" s="42"/>
      <c r="C98" s="216" t="s">
        <v>209</v>
      </c>
      <c r="D98" s="216" t="s">
        <v>211</v>
      </c>
      <c r="E98" s="217" t="s">
        <v>2491</v>
      </c>
      <c r="F98" s="218" t="s">
        <v>2492</v>
      </c>
      <c r="G98" s="219" t="s">
        <v>490</v>
      </c>
      <c r="H98" s="220">
        <v>15</v>
      </c>
      <c r="I98" s="221"/>
      <c r="J98" s="222">
        <f>ROUND(I98*H98,2)</f>
        <v>0</v>
      </c>
      <c r="K98" s="218" t="s">
        <v>215</v>
      </c>
      <c r="L98" s="47"/>
      <c r="M98" s="223" t="s">
        <v>35</v>
      </c>
      <c r="N98" s="224" t="s">
        <v>51</v>
      </c>
      <c r="O98" s="87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7" t="s">
        <v>408</v>
      </c>
      <c r="AT98" s="227" t="s">
        <v>211</v>
      </c>
      <c r="AU98" s="227" t="s">
        <v>90</v>
      </c>
      <c r="AY98" s="19" t="s">
        <v>208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88</v>
      </c>
      <c r="BK98" s="228">
        <f>ROUND(I98*H98,2)</f>
        <v>0</v>
      </c>
      <c r="BL98" s="19" t="s">
        <v>408</v>
      </c>
      <c r="BM98" s="227" t="s">
        <v>3030</v>
      </c>
    </row>
    <row r="99" s="2" customFormat="1">
      <c r="A99" s="41"/>
      <c r="B99" s="42"/>
      <c r="C99" s="43"/>
      <c r="D99" s="229" t="s">
        <v>218</v>
      </c>
      <c r="E99" s="43"/>
      <c r="F99" s="230" t="s">
        <v>2494</v>
      </c>
      <c r="G99" s="43"/>
      <c r="H99" s="43"/>
      <c r="I99" s="231"/>
      <c r="J99" s="43"/>
      <c r="K99" s="43"/>
      <c r="L99" s="47"/>
      <c r="M99" s="232"/>
      <c r="N99" s="233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218</v>
      </c>
      <c r="AU99" s="19" t="s">
        <v>90</v>
      </c>
    </row>
    <row r="100" s="13" customFormat="1">
      <c r="A100" s="13"/>
      <c r="B100" s="234"/>
      <c r="C100" s="235"/>
      <c r="D100" s="236" t="s">
        <v>226</v>
      </c>
      <c r="E100" s="237" t="s">
        <v>35</v>
      </c>
      <c r="F100" s="238" t="s">
        <v>2684</v>
      </c>
      <c r="G100" s="235"/>
      <c r="H100" s="237" t="s">
        <v>35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226</v>
      </c>
      <c r="AU100" s="244" t="s">
        <v>90</v>
      </c>
      <c r="AV100" s="13" t="s">
        <v>88</v>
      </c>
      <c r="AW100" s="13" t="s">
        <v>41</v>
      </c>
      <c r="AX100" s="13" t="s">
        <v>80</v>
      </c>
      <c r="AY100" s="244" t="s">
        <v>208</v>
      </c>
    </row>
    <row r="101" s="14" customFormat="1">
      <c r="A101" s="14"/>
      <c r="B101" s="245"/>
      <c r="C101" s="246"/>
      <c r="D101" s="236" t="s">
        <v>226</v>
      </c>
      <c r="E101" s="247" t="s">
        <v>35</v>
      </c>
      <c r="F101" s="248" t="s">
        <v>2686</v>
      </c>
      <c r="G101" s="246"/>
      <c r="H101" s="249">
        <v>15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226</v>
      </c>
      <c r="AU101" s="255" t="s">
        <v>90</v>
      </c>
      <c r="AV101" s="14" t="s">
        <v>90</v>
      </c>
      <c r="AW101" s="14" t="s">
        <v>41</v>
      </c>
      <c r="AX101" s="14" t="s">
        <v>88</v>
      </c>
      <c r="AY101" s="255" t="s">
        <v>208</v>
      </c>
    </row>
    <row r="102" s="2" customFormat="1" ht="16.5" customHeight="1">
      <c r="A102" s="41"/>
      <c r="B102" s="42"/>
      <c r="C102" s="278" t="s">
        <v>216</v>
      </c>
      <c r="D102" s="278" t="s">
        <v>391</v>
      </c>
      <c r="E102" s="279" t="s">
        <v>2495</v>
      </c>
      <c r="F102" s="280" t="s">
        <v>2496</v>
      </c>
      <c r="G102" s="281" t="s">
        <v>490</v>
      </c>
      <c r="H102" s="282">
        <v>15</v>
      </c>
      <c r="I102" s="283"/>
      <c r="J102" s="284">
        <f>ROUND(I102*H102,2)</f>
        <v>0</v>
      </c>
      <c r="K102" s="280" t="s">
        <v>215</v>
      </c>
      <c r="L102" s="285"/>
      <c r="M102" s="286" t="s">
        <v>35</v>
      </c>
      <c r="N102" s="287" t="s">
        <v>51</v>
      </c>
      <c r="O102" s="87"/>
      <c r="P102" s="225">
        <f>O102*H102</f>
        <v>0</v>
      </c>
      <c r="Q102" s="225">
        <v>0.00010000000000000001</v>
      </c>
      <c r="R102" s="225">
        <f>Q102*H102</f>
        <v>0.0015</v>
      </c>
      <c r="S102" s="225">
        <v>0</v>
      </c>
      <c r="T102" s="226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7" t="s">
        <v>527</v>
      </c>
      <c r="AT102" s="227" t="s">
        <v>391</v>
      </c>
      <c r="AU102" s="227" t="s">
        <v>90</v>
      </c>
      <c r="AY102" s="19" t="s">
        <v>208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88</v>
      </c>
      <c r="BK102" s="228">
        <f>ROUND(I102*H102,2)</f>
        <v>0</v>
      </c>
      <c r="BL102" s="19" t="s">
        <v>408</v>
      </c>
      <c r="BM102" s="227" t="s">
        <v>3031</v>
      </c>
    </row>
    <row r="103" s="2" customFormat="1">
      <c r="A103" s="41"/>
      <c r="B103" s="42"/>
      <c r="C103" s="43"/>
      <c r="D103" s="236" t="s">
        <v>395</v>
      </c>
      <c r="E103" s="43"/>
      <c r="F103" s="288" t="s">
        <v>2498</v>
      </c>
      <c r="G103" s="43"/>
      <c r="H103" s="43"/>
      <c r="I103" s="231"/>
      <c r="J103" s="43"/>
      <c r="K103" s="43"/>
      <c r="L103" s="47"/>
      <c r="M103" s="232"/>
      <c r="N103" s="233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395</v>
      </c>
      <c r="AU103" s="19" t="s">
        <v>90</v>
      </c>
    </row>
    <row r="104" s="13" customFormat="1">
      <c r="A104" s="13"/>
      <c r="B104" s="234"/>
      <c r="C104" s="235"/>
      <c r="D104" s="236" t="s">
        <v>226</v>
      </c>
      <c r="E104" s="237" t="s">
        <v>35</v>
      </c>
      <c r="F104" s="238" t="s">
        <v>2684</v>
      </c>
      <c r="G104" s="235"/>
      <c r="H104" s="237" t="s">
        <v>35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226</v>
      </c>
      <c r="AU104" s="244" t="s">
        <v>90</v>
      </c>
      <c r="AV104" s="13" t="s">
        <v>88</v>
      </c>
      <c r="AW104" s="13" t="s">
        <v>41</v>
      </c>
      <c r="AX104" s="13" t="s">
        <v>80</v>
      </c>
      <c r="AY104" s="244" t="s">
        <v>208</v>
      </c>
    </row>
    <row r="105" s="14" customFormat="1">
      <c r="A105" s="14"/>
      <c r="B105" s="245"/>
      <c r="C105" s="246"/>
      <c r="D105" s="236" t="s">
        <v>226</v>
      </c>
      <c r="E105" s="247" t="s">
        <v>35</v>
      </c>
      <c r="F105" s="248" t="s">
        <v>2688</v>
      </c>
      <c r="G105" s="246"/>
      <c r="H105" s="249">
        <v>15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226</v>
      </c>
      <c r="AU105" s="255" t="s">
        <v>90</v>
      </c>
      <c r="AV105" s="14" t="s">
        <v>90</v>
      </c>
      <c r="AW105" s="14" t="s">
        <v>41</v>
      </c>
      <c r="AX105" s="14" t="s">
        <v>88</v>
      </c>
      <c r="AY105" s="255" t="s">
        <v>208</v>
      </c>
    </row>
    <row r="106" s="2" customFormat="1" ht="21.75" customHeight="1">
      <c r="A106" s="41"/>
      <c r="B106" s="42"/>
      <c r="C106" s="278" t="s">
        <v>271</v>
      </c>
      <c r="D106" s="278" t="s">
        <v>391</v>
      </c>
      <c r="E106" s="279" t="s">
        <v>2689</v>
      </c>
      <c r="F106" s="280" t="s">
        <v>2690</v>
      </c>
      <c r="G106" s="281" t="s">
        <v>2547</v>
      </c>
      <c r="H106" s="282">
        <v>1</v>
      </c>
      <c r="I106" s="283"/>
      <c r="J106" s="284">
        <f>ROUND(I106*H106,2)</f>
        <v>0</v>
      </c>
      <c r="K106" s="280" t="s">
        <v>2392</v>
      </c>
      <c r="L106" s="285"/>
      <c r="M106" s="286" t="s">
        <v>35</v>
      </c>
      <c r="N106" s="287" t="s">
        <v>51</v>
      </c>
      <c r="O106" s="87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7" t="s">
        <v>527</v>
      </c>
      <c r="AT106" s="227" t="s">
        <v>391</v>
      </c>
      <c r="AU106" s="227" t="s">
        <v>90</v>
      </c>
      <c r="AY106" s="19" t="s">
        <v>208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88</v>
      </c>
      <c r="BK106" s="228">
        <f>ROUND(I106*H106,2)</f>
        <v>0</v>
      </c>
      <c r="BL106" s="19" t="s">
        <v>408</v>
      </c>
      <c r="BM106" s="227" t="s">
        <v>3032</v>
      </c>
    </row>
    <row r="107" s="13" customFormat="1">
      <c r="A107" s="13"/>
      <c r="B107" s="234"/>
      <c r="C107" s="235"/>
      <c r="D107" s="236" t="s">
        <v>226</v>
      </c>
      <c r="E107" s="237" t="s">
        <v>35</v>
      </c>
      <c r="F107" s="238" t="s">
        <v>2684</v>
      </c>
      <c r="G107" s="235"/>
      <c r="H107" s="237" t="s">
        <v>35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226</v>
      </c>
      <c r="AU107" s="244" t="s">
        <v>90</v>
      </c>
      <c r="AV107" s="13" t="s">
        <v>88</v>
      </c>
      <c r="AW107" s="13" t="s">
        <v>41</v>
      </c>
      <c r="AX107" s="13" t="s">
        <v>80</v>
      </c>
      <c r="AY107" s="244" t="s">
        <v>208</v>
      </c>
    </row>
    <row r="108" s="14" customFormat="1">
      <c r="A108" s="14"/>
      <c r="B108" s="245"/>
      <c r="C108" s="246"/>
      <c r="D108" s="236" t="s">
        <v>226</v>
      </c>
      <c r="E108" s="247" t="s">
        <v>35</v>
      </c>
      <c r="F108" s="248" t="s">
        <v>88</v>
      </c>
      <c r="G108" s="246"/>
      <c r="H108" s="249">
        <v>1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226</v>
      </c>
      <c r="AU108" s="255" t="s">
        <v>90</v>
      </c>
      <c r="AV108" s="14" t="s">
        <v>90</v>
      </c>
      <c r="AW108" s="14" t="s">
        <v>41</v>
      </c>
      <c r="AX108" s="14" t="s">
        <v>88</v>
      </c>
      <c r="AY108" s="255" t="s">
        <v>208</v>
      </c>
    </row>
    <row r="109" s="2" customFormat="1" ht="16.5" customHeight="1">
      <c r="A109" s="41"/>
      <c r="B109" s="42"/>
      <c r="C109" s="216" t="s">
        <v>220</v>
      </c>
      <c r="D109" s="216" t="s">
        <v>211</v>
      </c>
      <c r="E109" s="217" t="s">
        <v>2692</v>
      </c>
      <c r="F109" s="218" t="s">
        <v>2693</v>
      </c>
      <c r="G109" s="219" t="s">
        <v>2694</v>
      </c>
      <c r="H109" s="220">
        <v>2</v>
      </c>
      <c r="I109" s="221"/>
      <c r="J109" s="222">
        <f>ROUND(I109*H109,2)</f>
        <v>0</v>
      </c>
      <c r="K109" s="218" t="s">
        <v>2392</v>
      </c>
      <c r="L109" s="47"/>
      <c r="M109" s="223" t="s">
        <v>35</v>
      </c>
      <c r="N109" s="224" t="s">
        <v>51</v>
      </c>
      <c r="O109" s="87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7" t="s">
        <v>408</v>
      </c>
      <c r="AT109" s="227" t="s">
        <v>211</v>
      </c>
      <c r="AU109" s="227" t="s">
        <v>90</v>
      </c>
      <c r="AY109" s="19" t="s">
        <v>208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88</v>
      </c>
      <c r="BK109" s="228">
        <f>ROUND(I109*H109,2)</f>
        <v>0</v>
      </c>
      <c r="BL109" s="19" t="s">
        <v>408</v>
      </c>
      <c r="BM109" s="227" t="s">
        <v>3033</v>
      </c>
    </row>
    <row r="110" s="2" customFormat="1" ht="16.5" customHeight="1">
      <c r="A110" s="41"/>
      <c r="B110" s="42"/>
      <c r="C110" s="278" t="s">
        <v>335</v>
      </c>
      <c r="D110" s="278" t="s">
        <v>391</v>
      </c>
      <c r="E110" s="279" t="s">
        <v>2696</v>
      </c>
      <c r="F110" s="280" t="s">
        <v>2697</v>
      </c>
      <c r="G110" s="281" t="s">
        <v>2576</v>
      </c>
      <c r="H110" s="282">
        <v>1</v>
      </c>
      <c r="I110" s="283"/>
      <c r="J110" s="284">
        <f>ROUND(I110*H110,2)</f>
        <v>0</v>
      </c>
      <c r="K110" s="280" t="s">
        <v>2392</v>
      </c>
      <c r="L110" s="285"/>
      <c r="M110" s="286" t="s">
        <v>35</v>
      </c>
      <c r="N110" s="287" t="s">
        <v>51</v>
      </c>
      <c r="O110" s="87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7" t="s">
        <v>527</v>
      </c>
      <c r="AT110" s="227" t="s">
        <v>391</v>
      </c>
      <c r="AU110" s="227" t="s">
        <v>90</v>
      </c>
      <c r="AY110" s="19" t="s">
        <v>208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88</v>
      </c>
      <c r="BK110" s="228">
        <f>ROUND(I110*H110,2)</f>
        <v>0</v>
      </c>
      <c r="BL110" s="19" t="s">
        <v>408</v>
      </c>
      <c r="BM110" s="227" t="s">
        <v>3034</v>
      </c>
    </row>
    <row r="111" s="13" customFormat="1">
      <c r="A111" s="13"/>
      <c r="B111" s="234"/>
      <c r="C111" s="235"/>
      <c r="D111" s="236" t="s">
        <v>226</v>
      </c>
      <c r="E111" s="237" t="s">
        <v>35</v>
      </c>
      <c r="F111" s="238" t="s">
        <v>2699</v>
      </c>
      <c r="G111" s="235"/>
      <c r="H111" s="237" t="s">
        <v>35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226</v>
      </c>
      <c r="AU111" s="244" t="s">
        <v>90</v>
      </c>
      <c r="AV111" s="13" t="s">
        <v>88</v>
      </c>
      <c r="AW111" s="13" t="s">
        <v>41</v>
      </c>
      <c r="AX111" s="13" t="s">
        <v>80</v>
      </c>
      <c r="AY111" s="244" t="s">
        <v>208</v>
      </c>
    </row>
    <row r="112" s="14" customFormat="1">
      <c r="A112" s="14"/>
      <c r="B112" s="245"/>
      <c r="C112" s="246"/>
      <c r="D112" s="236" t="s">
        <v>226</v>
      </c>
      <c r="E112" s="247" t="s">
        <v>35</v>
      </c>
      <c r="F112" s="248" t="s">
        <v>88</v>
      </c>
      <c r="G112" s="246"/>
      <c r="H112" s="249">
        <v>1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226</v>
      </c>
      <c r="AU112" s="255" t="s">
        <v>90</v>
      </c>
      <c r="AV112" s="14" t="s">
        <v>90</v>
      </c>
      <c r="AW112" s="14" t="s">
        <v>41</v>
      </c>
      <c r="AX112" s="14" t="s">
        <v>88</v>
      </c>
      <c r="AY112" s="255" t="s">
        <v>208</v>
      </c>
    </row>
    <row r="113" s="2" customFormat="1" ht="16.5" customHeight="1">
      <c r="A113" s="41"/>
      <c r="B113" s="42"/>
      <c r="C113" s="278" t="s">
        <v>340</v>
      </c>
      <c r="D113" s="278" t="s">
        <v>391</v>
      </c>
      <c r="E113" s="279" t="s">
        <v>2700</v>
      </c>
      <c r="F113" s="280" t="s">
        <v>2701</v>
      </c>
      <c r="G113" s="281" t="s">
        <v>2576</v>
      </c>
      <c r="H113" s="282">
        <v>2</v>
      </c>
      <c r="I113" s="283"/>
      <c r="J113" s="284">
        <f>ROUND(I113*H113,2)</f>
        <v>0</v>
      </c>
      <c r="K113" s="280" t="s">
        <v>2392</v>
      </c>
      <c r="L113" s="285"/>
      <c r="M113" s="286" t="s">
        <v>35</v>
      </c>
      <c r="N113" s="287" t="s">
        <v>51</v>
      </c>
      <c r="O113" s="87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7" t="s">
        <v>527</v>
      </c>
      <c r="AT113" s="227" t="s">
        <v>391</v>
      </c>
      <c r="AU113" s="227" t="s">
        <v>90</v>
      </c>
      <c r="AY113" s="19" t="s">
        <v>208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88</v>
      </c>
      <c r="BK113" s="228">
        <f>ROUND(I113*H113,2)</f>
        <v>0</v>
      </c>
      <c r="BL113" s="19" t="s">
        <v>408</v>
      </c>
      <c r="BM113" s="227" t="s">
        <v>3035</v>
      </c>
    </row>
    <row r="114" s="13" customFormat="1">
      <c r="A114" s="13"/>
      <c r="B114" s="234"/>
      <c r="C114" s="235"/>
      <c r="D114" s="236" t="s">
        <v>226</v>
      </c>
      <c r="E114" s="237" t="s">
        <v>35</v>
      </c>
      <c r="F114" s="238" t="s">
        <v>2699</v>
      </c>
      <c r="G114" s="235"/>
      <c r="H114" s="237" t="s">
        <v>35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226</v>
      </c>
      <c r="AU114" s="244" t="s">
        <v>90</v>
      </c>
      <c r="AV114" s="13" t="s">
        <v>88</v>
      </c>
      <c r="AW114" s="13" t="s">
        <v>41</v>
      </c>
      <c r="AX114" s="13" t="s">
        <v>80</v>
      </c>
      <c r="AY114" s="244" t="s">
        <v>208</v>
      </c>
    </row>
    <row r="115" s="14" customFormat="1">
      <c r="A115" s="14"/>
      <c r="B115" s="245"/>
      <c r="C115" s="246"/>
      <c r="D115" s="236" t="s">
        <v>226</v>
      </c>
      <c r="E115" s="247" t="s">
        <v>35</v>
      </c>
      <c r="F115" s="248" t="s">
        <v>90</v>
      </c>
      <c r="G115" s="246"/>
      <c r="H115" s="249">
        <v>2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226</v>
      </c>
      <c r="AU115" s="255" t="s">
        <v>90</v>
      </c>
      <c r="AV115" s="14" t="s">
        <v>90</v>
      </c>
      <c r="AW115" s="14" t="s">
        <v>41</v>
      </c>
      <c r="AX115" s="14" t="s">
        <v>88</v>
      </c>
      <c r="AY115" s="255" t="s">
        <v>208</v>
      </c>
    </row>
    <row r="116" s="2" customFormat="1" ht="16.5" customHeight="1">
      <c r="A116" s="41"/>
      <c r="B116" s="42"/>
      <c r="C116" s="278" t="s">
        <v>345</v>
      </c>
      <c r="D116" s="278" t="s">
        <v>391</v>
      </c>
      <c r="E116" s="279" t="s">
        <v>2703</v>
      </c>
      <c r="F116" s="280" t="s">
        <v>2704</v>
      </c>
      <c r="G116" s="281" t="s">
        <v>2576</v>
      </c>
      <c r="H116" s="282">
        <v>1</v>
      </c>
      <c r="I116" s="283"/>
      <c r="J116" s="284">
        <f>ROUND(I116*H116,2)</f>
        <v>0</v>
      </c>
      <c r="K116" s="280" t="s">
        <v>2392</v>
      </c>
      <c r="L116" s="285"/>
      <c r="M116" s="286" t="s">
        <v>35</v>
      </c>
      <c r="N116" s="287" t="s">
        <v>51</v>
      </c>
      <c r="O116" s="87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7" t="s">
        <v>527</v>
      </c>
      <c r="AT116" s="227" t="s">
        <v>391</v>
      </c>
      <c r="AU116" s="227" t="s">
        <v>90</v>
      </c>
      <c r="AY116" s="19" t="s">
        <v>208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88</v>
      </c>
      <c r="BK116" s="228">
        <f>ROUND(I116*H116,2)</f>
        <v>0</v>
      </c>
      <c r="BL116" s="19" t="s">
        <v>408</v>
      </c>
      <c r="BM116" s="227" t="s">
        <v>3036</v>
      </c>
    </row>
    <row r="117" s="13" customFormat="1">
      <c r="A117" s="13"/>
      <c r="B117" s="234"/>
      <c r="C117" s="235"/>
      <c r="D117" s="236" t="s">
        <v>226</v>
      </c>
      <c r="E117" s="237" t="s">
        <v>35</v>
      </c>
      <c r="F117" s="238" t="s">
        <v>2699</v>
      </c>
      <c r="G117" s="235"/>
      <c r="H117" s="237" t="s">
        <v>35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226</v>
      </c>
      <c r="AU117" s="244" t="s">
        <v>90</v>
      </c>
      <c r="AV117" s="13" t="s">
        <v>88</v>
      </c>
      <c r="AW117" s="13" t="s">
        <v>41</v>
      </c>
      <c r="AX117" s="13" t="s">
        <v>80</v>
      </c>
      <c r="AY117" s="244" t="s">
        <v>208</v>
      </c>
    </row>
    <row r="118" s="14" customFormat="1">
      <c r="A118" s="14"/>
      <c r="B118" s="245"/>
      <c r="C118" s="246"/>
      <c r="D118" s="236" t="s">
        <v>226</v>
      </c>
      <c r="E118" s="247" t="s">
        <v>35</v>
      </c>
      <c r="F118" s="248" t="s">
        <v>88</v>
      </c>
      <c r="G118" s="246"/>
      <c r="H118" s="249">
        <v>1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226</v>
      </c>
      <c r="AU118" s="255" t="s">
        <v>90</v>
      </c>
      <c r="AV118" s="14" t="s">
        <v>90</v>
      </c>
      <c r="AW118" s="14" t="s">
        <v>41</v>
      </c>
      <c r="AX118" s="14" t="s">
        <v>88</v>
      </c>
      <c r="AY118" s="255" t="s">
        <v>208</v>
      </c>
    </row>
    <row r="119" s="2" customFormat="1" ht="16.5" customHeight="1">
      <c r="A119" s="41"/>
      <c r="B119" s="42"/>
      <c r="C119" s="278" t="s">
        <v>351</v>
      </c>
      <c r="D119" s="278" t="s">
        <v>391</v>
      </c>
      <c r="E119" s="279" t="s">
        <v>2706</v>
      </c>
      <c r="F119" s="280" t="s">
        <v>2707</v>
      </c>
      <c r="G119" s="281" t="s">
        <v>2576</v>
      </c>
      <c r="H119" s="282">
        <v>1</v>
      </c>
      <c r="I119" s="283"/>
      <c r="J119" s="284">
        <f>ROUND(I119*H119,2)</f>
        <v>0</v>
      </c>
      <c r="K119" s="280" t="s">
        <v>2392</v>
      </c>
      <c r="L119" s="285"/>
      <c r="M119" s="286" t="s">
        <v>35</v>
      </c>
      <c r="N119" s="287" t="s">
        <v>51</v>
      </c>
      <c r="O119" s="87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7" t="s">
        <v>527</v>
      </c>
      <c r="AT119" s="227" t="s">
        <v>391</v>
      </c>
      <c r="AU119" s="227" t="s">
        <v>90</v>
      </c>
      <c r="AY119" s="19" t="s">
        <v>208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88</v>
      </c>
      <c r="BK119" s="228">
        <f>ROUND(I119*H119,2)</f>
        <v>0</v>
      </c>
      <c r="BL119" s="19" t="s">
        <v>408</v>
      </c>
      <c r="BM119" s="227" t="s">
        <v>3037</v>
      </c>
    </row>
    <row r="120" s="13" customFormat="1">
      <c r="A120" s="13"/>
      <c r="B120" s="234"/>
      <c r="C120" s="235"/>
      <c r="D120" s="236" t="s">
        <v>226</v>
      </c>
      <c r="E120" s="237" t="s">
        <v>35</v>
      </c>
      <c r="F120" s="238" t="s">
        <v>2699</v>
      </c>
      <c r="G120" s="235"/>
      <c r="H120" s="237" t="s">
        <v>35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226</v>
      </c>
      <c r="AU120" s="244" t="s">
        <v>90</v>
      </c>
      <c r="AV120" s="13" t="s">
        <v>88</v>
      </c>
      <c r="AW120" s="13" t="s">
        <v>41</v>
      </c>
      <c r="AX120" s="13" t="s">
        <v>80</v>
      </c>
      <c r="AY120" s="244" t="s">
        <v>208</v>
      </c>
    </row>
    <row r="121" s="14" customFormat="1">
      <c r="A121" s="14"/>
      <c r="B121" s="245"/>
      <c r="C121" s="246"/>
      <c r="D121" s="236" t="s">
        <v>226</v>
      </c>
      <c r="E121" s="247" t="s">
        <v>35</v>
      </c>
      <c r="F121" s="248" t="s">
        <v>88</v>
      </c>
      <c r="G121" s="246"/>
      <c r="H121" s="249">
        <v>1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226</v>
      </c>
      <c r="AU121" s="255" t="s">
        <v>90</v>
      </c>
      <c r="AV121" s="14" t="s">
        <v>90</v>
      </c>
      <c r="AW121" s="14" t="s">
        <v>41</v>
      </c>
      <c r="AX121" s="14" t="s">
        <v>88</v>
      </c>
      <c r="AY121" s="255" t="s">
        <v>208</v>
      </c>
    </row>
    <row r="122" s="2" customFormat="1" ht="16.5" customHeight="1">
      <c r="A122" s="41"/>
      <c r="B122" s="42"/>
      <c r="C122" s="216" t="s">
        <v>354</v>
      </c>
      <c r="D122" s="216" t="s">
        <v>211</v>
      </c>
      <c r="E122" s="217" t="s">
        <v>2709</v>
      </c>
      <c r="F122" s="218" t="s">
        <v>2710</v>
      </c>
      <c r="G122" s="219" t="s">
        <v>2658</v>
      </c>
      <c r="H122" s="220">
        <v>4</v>
      </c>
      <c r="I122" s="221"/>
      <c r="J122" s="222">
        <f>ROUND(I122*H122,2)</f>
        <v>0</v>
      </c>
      <c r="K122" s="218" t="s">
        <v>2392</v>
      </c>
      <c r="L122" s="47"/>
      <c r="M122" s="223" t="s">
        <v>35</v>
      </c>
      <c r="N122" s="224" t="s">
        <v>51</v>
      </c>
      <c r="O122" s="87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7" t="s">
        <v>408</v>
      </c>
      <c r="AT122" s="227" t="s">
        <v>211</v>
      </c>
      <c r="AU122" s="227" t="s">
        <v>90</v>
      </c>
      <c r="AY122" s="19" t="s">
        <v>208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88</v>
      </c>
      <c r="BK122" s="228">
        <f>ROUND(I122*H122,2)</f>
        <v>0</v>
      </c>
      <c r="BL122" s="19" t="s">
        <v>408</v>
      </c>
      <c r="BM122" s="227" t="s">
        <v>3038</v>
      </c>
    </row>
    <row r="123" s="13" customFormat="1">
      <c r="A123" s="13"/>
      <c r="B123" s="234"/>
      <c r="C123" s="235"/>
      <c r="D123" s="236" t="s">
        <v>226</v>
      </c>
      <c r="E123" s="237" t="s">
        <v>35</v>
      </c>
      <c r="F123" s="238" t="s">
        <v>2699</v>
      </c>
      <c r="G123" s="235"/>
      <c r="H123" s="237" t="s">
        <v>35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226</v>
      </c>
      <c r="AU123" s="244" t="s">
        <v>90</v>
      </c>
      <c r="AV123" s="13" t="s">
        <v>88</v>
      </c>
      <c r="AW123" s="13" t="s">
        <v>41</v>
      </c>
      <c r="AX123" s="13" t="s">
        <v>80</v>
      </c>
      <c r="AY123" s="244" t="s">
        <v>208</v>
      </c>
    </row>
    <row r="124" s="14" customFormat="1">
      <c r="A124" s="14"/>
      <c r="B124" s="245"/>
      <c r="C124" s="246"/>
      <c r="D124" s="236" t="s">
        <v>226</v>
      </c>
      <c r="E124" s="247" t="s">
        <v>35</v>
      </c>
      <c r="F124" s="248" t="s">
        <v>2712</v>
      </c>
      <c r="G124" s="246"/>
      <c r="H124" s="249">
        <v>4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226</v>
      </c>
      <c r="AU124" s="255" t="s">
        <v>90</v>
      </c>
      <c r="AV124" s="14" t="s">
        <v>90</v>
      </c>
      <c r="AW124" s="14" t="s">
        <v>41</v>
      </c>
      <c r="AX124" s="14" t="s">
        <v>88</v>
      </c>
      <c r="AY124" s="255" t="s">
        <v>208</v>
      </c>
    </row>
    <row r="125" s="12" customFormat="1" ht="25.92" customHeight="1">
      <c r="A125" s="12"/>
      <c r="B125" s="200"/>
      <c r="C125" s="201"/>
      <c r="D125" s="202" t="s">
        <v>79</v>
      </c>
      <c r="E125" s="203" t="s">
        <v>2662</v>
      </c>
      <c r="F125" s="203" t="s">
        <v>2663</v>
      </c>
      <c r="G125" s="201"/>
      <c r="H125" s="201"/>
      <c r="I125" s="204"/>
      <c r="J125" s="205">
        <f>BK125</f>
        <v>0</v>
      </c>
      <c r="K125" s="201"/>
      <c r="L125" s="206"/>
      <c r="M125" s="207"/>
      <c r="N125" s="208"/>
      <c r="O125" s="208"/>
      <c r="P125" s="209">
        <f>SUM(P126:P127)</f>
        <v>0</v>
      </c>
      <c r="Q125" s="208"/>
      <c r="R125" s="209">
        <f>SUM(R126:R127)</f>
        <v>0</v>
      </c>
      <c r="S125" s="208"/>
      <c r="T125" s="210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216</v>
      </c>
      <c r="AT125" s="212" t="s">
        <v>79</v>
      </c>
      <c r="AU125" s="212" t="s">
        <v>80</v>
      </c>
      <c r="AY125" s="211" t="s">
        <v>208</v>
      </c>
      <c r="BK125" s="213">
        <f>SUM(BK126:BK127)</f>
        <v>0</v>
      </c>
    </row>
    <row r="126" s="2" customFormat="1" ht="16.5" customHeight="1">
      <c r="A126" s="41"/>
      <c r="B126" s="42"/>
      <c r="C126" s="216" t="s">
        <v>367</v>
      </c>
      <c r="D126" s="216" t="s">
        <v>211</v>
      </c>
      <c r="E126" s="217" t="s">
        <v>2713</v>
      </c>
      <c r="F126" s="218" t="s">
        <v>2714</v>
      </c>
      <c r="G126" s="219" t="s">
        <v>2666</v>
      </c>
      <c r="H126" s="296"/>
      <c r="I126" s="221"/>
      <c r="J126" s="222">
        <f>ROUND(I126*H126,2)</f>
        <v>0</v>
      </c>
      <c r="K126" s="218" t="s">
        <v>35</v>
      </c>
      <c r="L126" s="47"/>
      <c r="M126" s="223" t="s">
        <v>35</v>
      </c>
      <c r="N126" s="224" t="s">
        <v>51</v>
      </c>
      <c r="O126" s="87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7" t="s">
        <v>2659</v>
      </c>
      <c r="AT126" s="227" t="s">
        <v>211</v>
      </c>
      <c r="AU126" s="227" t="s">
        <v>88</v>
      </c>
      <c r="AY126" s="19" t="s">
        <v>208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88</v>
      </c>
      <c r="BK126" s="228">
        <f>ROUND(I126*H126,2)</f>
        <v>0</v>
      </c>
      <c r="BL126" s="19" t="s">
        <v>2659</v>
      </c>
      <c r="BM126" s="227" t="s">
        <v>3039</v>
      </c>
    </row>
    <row r="127" s="2" customFormat="1">
      <c r="A127" s="41"/>
      <c r="B127" s="42"/>
      <c r="C127" s="43"/>
      <c r="D127" s="236" t="s">
        <v>395</v>
      </c>
      <c r="E127" s="43"/>
      <c r="F127" s="288" t="s">
        <v>2716</v>
      </c>
      <c r="G127" s="43"/>
      <c r="H127" s="43"/>
      <c r="I127" s="231"/>
      <c r="J127" s="43"/>
      <c r="K127" s="43"/>
      <c r="L127" s="47"/>
      <c r="M127" s="292"/>
      <c r="N127" s="293"/>
      <c r="O127" s="294"/>
      <c r="P127" s="294"/>
      <c r="Q127" s="294"/>
      <c r="R127" s="294"/>
      <c r="S127" s="294"/>
      <c r="T127" s="295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395</v>
      </c>
      <c r="AU127" s="19" t="s">
        <v>88</v>
      </c>
    </row>
    <row r="128" s="2" customFormat="1" ht="6.96" customHeight="1">
      <c r="A128" s="41"/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47"/>
      <c r="M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</sheetData>
  <sheetProtection sheet="1" autoFilter="0" formatColumns="0" formatRows="0" objects="1" scenarios="1" spinCount="100000" saltValue="dReD+LfFQG51mvG5rMUhO8qWnAkCA4In/UA2Ircyj/pigI6svXncC5ZfkMbCENKW7NvOsOxVtyVQJWpJazpoVw==" hashValue="bydqWXhgGb4fhBDLLVrGVYvKXBSATn0wX6iJbaiNI9v/qQdqhQRYXH1xDymqi8h+iHxjYnGrQo/Qi2IuLtj/9w==" algorithmName="SHA-512" password="C74A"/>
  <autoFilter ref="C87:K12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2_02/741110061"/>
    <hyperlink ref="F99" r:id="rId2" display="https://podminky.urs.cz/item/CS_URS_2022_02/7411220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136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1" customFormat="1" ht="12" customHeight="1">
      <c r="B8" s="22"/>
      <c r="D8" s="146" t="s">
        <v>168</v>
      </c>
      <c r="L8" s="22"/>
    </row>
    <row r="9" s="2" customFormat="1" ht="16.5" customHeight="1">
      <c r="A9" s="41"/>
      <c r="B9" s="47"/>
      <c r="C9" s="41"/>
      <c r="D9" s="41"/>
      <c r="E9" s="147" t="s">
        <v>3040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6" t="s">
        <v>2337</v>
      </c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49" t="s">
        <v>3041</v>
      </c>
      <c r="F11" s="41"/>
      <c r="G11" s="41"/>
      <c r="H11" s="41"/>
      <c r="I11" s="41"/>
      <c r="J11" s="41"/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6" t="s">
        <v>18</v>
      </c>
      <c r="E13" s="41"/>
      <c r="F13" s="136" t="s">
        <v>19</v>
      </c>
      <c r="G13" s="41"/>
      <c r="H13" s="41"/>
      <c r="I13" s="146" t="s">
        <v>20</v>
      </c>
      <c r="J13" s="136" t="s">
        <v>35</v>
      </c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22</v>
      </c>
      <c r="E14" s="41"/>
      <c r="F14" s="136" t="s">
        <v>23</v>
      </c>
      <c r="G14" s="41"/>
      <c r="H14" s="41"/>
      <c r="I14" s="146" t="s">
        <v>24</v>
      </c>
      <c r="J14" s="150" t="str">
        <f>'Rekapitulace stavby'!AN8</f>
        <v>9. 11. 2022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6" t="s">
        <v>30</v>
      </c>
      <c r="E16" s="41"/>
      <c r="F16" s="41"/>
      <c r="G16" s="41"/>
      <c r="H16" s="41"/>
      <c r="I16" s="146" t="s">
        <v>31</v>
      </c>
      <c r="J16" s="136" t="s">
        <v>32</v>
      </c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6" t="s">
        <v>34</v>
      </c>
      <c r="J17" s="136" t="s">
        <v>35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6" t="s">
        <v>36</v>
      </c>
      <c r="E19" s="41"/>
      <c r="F19" s="41"/>
      <c r="G19" s="41"/>
      <c r="H19" s="41"/>
      <c r="I19" s="146" t="s">
        <v>31</v>
      </c>
      <c r="J19" s="35" t="str">
        <f>'Rekapitulace stavby'!AN13</f>
        <v>Vyplň údaj</v>
      </c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6" t="s">
        <v>34</v>
      </c>
      <c r="J20" s="35" t="str">
        <f>'Rekapitulace stavby'!AN14</f>
        <v>Vyplň údaj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6" t="s">
        <v>38</v>
      </c>
      <c r="E22" s="41"/>
      <c r="F22" s="41"/>
      <c r="G22" s="41"/>
      <c r="H22" s="41"/>
      <c r="I22" s="146" t="s">
        <v>31</v>
      </c>
      <c r="J22" s="136" t="s">
        <v>39</v>
      </c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46" t="s">
        <v>34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6" t="s">
        <v>42</v>
      </c>
      <c r="E25" s="41"/>
      <c r="F25" s="41"/>
      <c r="G25" s="41"/>
      <c r="H25" s="41"/>
      <c r="I25" s="146" t="s">
        <v>31</v>
      </c>
      <c r="J25" s="136" t="s">
        <v>35</v>
      </c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">
        <v>43</v>
      </c>
      <c r="F26" s="41"/>
      <c r="G26" s="41"/>
      <c r="H26" s="41"/>
      <c r="I26" s="146" t="s">
        <v>34</v>
      </c>
      <c r="J26" s="136" t="s">
        <v>35</v>
      </c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8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6" t="s">
        <v>44</v>
      </c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47.25" customHeight="1">
      <c r="A29" s="151"/>
      <c r="B29" s="152"/>
      <c r="C29" s="151"/>
      <c r="D29" s="151"/>
      <c r="E29" s="153" t="s">
        <v>170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56" t="s">
        <v>46</v>
      </c>
      <c r="E32" s="41"/>
      <c r="F32" s="41"/>
      <c r="G32" s="41"/>
      <c r="H32" s="41"/>
      <c r="I32" s="41"/>
      <c r="J32" s="157">
        <f>ROUND(J94, 2)</f>
        <v>0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55"/>
      <c r="E33" s="155"/>
      <c r="F33" s="155"/>
      <c r="G33" s="155"/>
      <c r="H33" s="155"/>
      <c r="I33" s="155"/>
      <c r="J33" s="155"/>
      <c r="K33" s="155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58" t="s">
        <v>48</v>
      </c>
      <c r="G34" s="41"/>
      <c r="H34" s="41"/>
      <c r="I34" s="158" t="s">
        <v>47</v>
      </c>
      <c r="J34" s="158" t="s">
        <v>49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59" t="s">
        <v>50</v>
      </c>
      <c r="E35" s="146" t="s">
        <v>51</v>
      </c>
      <c r="F35" s="160">
        <f>ROUND((SUM(BE94:BE271)),  2)</f>
        <v>0</v>
      </c>
      <c r="G35" s="41"/>
      <c r="H35" s="41"/>
      <c r="I35" s="161">
        <v>0.20999999999999999</v>
      </c>
      <c r="J35" s="160">
        <f>ROUND(((SUM(BE94:BE271))*I35),  2)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6" t="s">
        <v>52</v>
      </c>
      <c r="F36" s="160">
        <f>ROUND((SUM(BF94:BF271)),  2)</f>
        <v>0</v>
      </c>
      <c r="G36" s="41"/>
      <c r="H36" s="41"/>
      <c r="I36" s="161">
        <v>0.14999999999999999</v>
      </c>
      <c r="J36" s="160">
        <f>ROUND(((SUM(BF94:BF271))*I36),  2)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53</v>
      </c>
      <c r="F37" s="160">
        <f>ROUND((SUM(BG94:BG271)),  2)</f>
        <v>0</v>
      </c>
      <c r="G37" s="41"/>
      <c r="H37" s="41"/>
      <c r="I37" s="161">
        <v>0.20999999999999999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6" t="s">
        <v>54</v>
      </c>
      <c r="F38" s="160">
        <f>ROUND((SUM(BH94:BH271)),  2)</f>
        <v>0</v>
      </c>
      <c r="G38" s="41"/>
      <c r="H38" s="41"/>
      <c r="I38" s="161">
        <v>0.14999999999999999</v>
      </c>
      <c r="J38" s="160">
        <f>0</f>
        <v>0</v>
      </c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6" t="s">
        <v>55</v>
      </c>
      <c r="F39" s="160">
        <f>ROUND((SUM(BI94:BI271)),  2)</f>
        <v>0</v>
      </c>
      <c r="G39" s="41"/>
      <c r="H39" s="41"/>
      <c r="I39" s="161">
        <v>0</v>
      </c>
      <c r="J39" s="160">
        <f>0</f>
        <v>0</v>
      </c>
      <c r="K39" s="41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2"/>
      <c r="D41" s="163" t="s">
        <v>56</v>
      </c>
      <c r="E41" s="164"/>
      <c r="F41" s="164"/>
      <c r="G41" s="165" t="s">
        <v>57</v>
      </c>
      <c r="H41" s="166" t="s">
        <v>58</v>
      </c>
      <c r="I41" s="164"/>
      <c r="J41" s="167">
        <f>SUM(J32:J39)</f>
        <v>0</v>
      </c>
      <c r="K41" s="168"/>
      <c r="L41" s="14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171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73" t="str">
        <f>E7</f>
        <v>Nemocnice Bruntál - oprava WC pro veřejnost, WC 1, 2, 3, 5 , 6, 7</v>
      </c>
      <c r="F50" s="34"/>
      <c r="G50" s="34"/>
      <c r="H50" s="34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168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73" t="s">
        <v>3040</v>
      </c>
      <c r="F52" s="43"/>
      <c r="G52" s="43"/>
      <c r="H52" s="43"/>
      <c r="I52" s="43"/>
      <c r="J52" s="43"/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2337</v>
      </c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01 - Elektroinstalace WC6</v>
      </c>
      <c r="F54" s="43"/>
      <c r="G54" s="43"/>
      <c r="H54" s="43"/>
      <c r="I54" s="43"/>
      <c r="J54" s="43"/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Nemocnice Bruntál, Nádražní 1589/29</v>
      </c>
      <c r="G56" s="43"/>
      <c r="H56" s="43"/>
      <c r="I56" s="34" t="s">
        <v>24</v>
      </c>
      <c r="J56" s="75" t="str">
        <f>IF(J14="","",J14)</f>
        <v>9. 11. 2022</v>
      </c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40.05" customHeight="1">
      <c r="A58" s="41"/>
      <c r="B58" s="42"/>
      <c r="C58" s="34" t="s">
        <v>30</v>
      </c>
      <c r="D58" s="43"/>
      <c r="E58" s="43"/>
      <c r="F58" s="29" t="str">
        <f>E17</f>
        <v xml:space="preserve">Město Bruntál, Nádražní 20, Bruntál, 792 01 </v>
      </c>
      <c r="G58" s="43"/>
      <c r="H58" s="43"/>
      <c r="I58" s="34" t="s">
        <v>38</v>
      </c>
      <c r="J58" s="39" t="str">
        <f>E23</f>
        <v xml:space="preserve">Ing. Roman Macoszek, Palackého 368, Vrbno p/Prad. </v>
      </c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34" t="s">
        <v>42</v>
      </c>
      <c r="J59" s="39" t="str">
        <f>E26</f>
        <v xml:space="preserve"> 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8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74" t="s">
        <v>172</v>
      </c>
      <c r="D61" s="175"/>
      <c r="E61" s="175"/>
      <c r="F61" s="175"/>
      <c r="G61" s="175"/>
      <c r="H61" s="175"/>
      <c r="I61" s="175"/>
      <c r="J61" s="176" t="s">
        <v>173</v>
      </c>
      <c r="K61" s="175"/>
      <c r="L61" s="148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77" t="s">
        <v>78</v>
      </c>
      <c r="D63" s="43"/>
      <c r="E63" s="43"/>
      <c r="F63" s="43"/>
      <c r="G63" s="43"/>
      <c r="H63" s="43"/>
      <c r="I63" s="43"/>
      <c r="J63" s="105">
        <f>J94</f>
        <v>0</v>
      </c>
      <c r="K63" s="4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174</v>
      </c>
    </row>
    <row r="64" s="9" customFormat="1" ht="24.96" customHeight="1">
      <c r="A64" s="9"/>
      <c r="B64" s="178"/>
      <c r="C64" s="179"/>
      <c r="D64" s="180" t="s">
        <v>1794</v>
      </c>
      <c r="E64" s="181"/>
      <c r="F64" s="181"/>
      <c r="G64" s="181"/>
      <c r="H64" s="181"/>
      <c r="I64" s="181"/>
      <c r="J64" s="182">
        <f>J95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8"/>
      <c r="C65" s="179"/>
      <c r="D65" s="180" t="s">
        <v>175</v>
      </c>
      <c r="E65" s="181"/>
      <c r="F65" s="181"/>
      <c r="G65" s="181"/>
      <c r="H65" s="181"/>
      <c r="I65" s="181"/>
      <c r="J65" s="182">
        <f>J108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4"/>
      <c r="C66" s="128"/>
      <c r="D66" s="185" t="s">
        <v>178</v>
      </c>
      <c r="E66" s="186"/>
      <c r="F66" s="186"/>
      <c r="G66" s="186"/>
      <c r="H66" s="186"/>
      <c r="I66" s="186"/>
      <c r="J66" s="187">
        <f>J109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8"/>
      <c r="C67" s="179"/>
      <c r="D67" s="180" t="s">
        <v>181</v>
      </c>
      <c r="E67" s="181"/>
      <c r="F67" s="181"/>
      <c r="G67" s="181"/>
      <c r="H67" s="181"/>
      <c r="I67" s="181"/>
      <c r="J67" s="182">
        <f>J134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4"/>
      <c r="C68" s="128"/>
      <c r="D68" s="185" t="s">
        <v>2339</v>
      </c>
      <c r="E68" s="186"/>
      <c r="F68" s="186"/>
      <c r="G68" s="186"/>
      <c r="H68" s="186"/>
      <c r="I68" s="186"/>
      <c r="J68" s="187">
        <f>J135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78"/>
      <c r="C69" s="179"/>
      <c r="D69" s="180" t="s">
        <v>2341</v>
      </c>
      <c r="E69" s="181"/>
      <c r="F69" s="181"/>
      <c r="G69" s="181"/>
      <c r="H69" s="181"/>
      <c r="I69" s="181"/>
      <c r="J69" s="182">
        <f>J256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84"/>
      <c r="C70" s="128"/>
      <c r="D70" s="185" t="s">
        <v>2342</v>
      </c>
      <c r="E70" s="186"/>
      <c r="F70" s="186"/>
      <c r="G70" s="186"/>
      <c r="H70" s="186"/>
      <c r="I70" s="186"/>
      <c r="J70" s="187">
        <f>J257</f>
        <v>0</v>
      </c>
      <c r="K70" s="128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8"/>
      <c r="C71" s="179"/>
      <c r="D71" s="180" t="s">
        <v>2343</v>
      </c>
      <c r="E71" s="181"/>
      <c r="F71" s="181"/>
      <c r="G71" s="181"/>
      <c r="H71" s="181"/>
      <c r="I71" s="181"/>
      <c r="J71" s="182">
        <f>J261</f>
        <v>0</v>
      </c>
      <c r="K71" s="179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78"/>
      <c r="C72" s="179"/>
      <c r="D72" s="180" t="s">
        <v>2344</v>
      </c>
      <c r="E72" s="181"/>
      <c r="F72" s="181"/>
      <c r="G72" s="181"/>
      <c r="H72" s="181"/>
      <c r="I72" s="181"/>
      <c r="J72" s="182">
        <f>J265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2" customFormat="1" ht="21.84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4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="2" customFormat="1" ht="6.96" customHeight="1">
      <c r="A78" s="41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24.96" customHeight="1">
      <c r="A79" s="41"/>
      <c r="B79" s="42"/>
      <c r="C79" s="25" t="s">
        <v>193</v>
      </c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16</v>
      </c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173" t="str">
        <f>E7</f>
        <v>Nemocnice Bruntál - oprava WC pro veřejnost, WC 1, 2, 3, 5 , 6, 7</v>
      </c>
      <c r="F82" s="34"/>
      <c r="G82" s="34"/>
      <c r="H82" s="34"/>
      <c r="I82" s="43"/>
      <c r="J82" s="43"/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1" customFormat="1" ht="12" customHeight="1">
      <c r="B83" s="23"/>
      <c r="C83" s="34" t="s">
        <v>168</v>
      </c>
      <c r="D83" s="24"/>
      <c r="E83" s="24"/>
      <c r="F83" s="24"/>
      <c r="G83" s="24"/>
      <c r="H83" s="24"/>
      <c r="I83" s="24"/>
      <c r="J83" s="24"/>
      <c r="K83" s="24"/>
      <c r="L83" s="22"/>
    </row>
    <row r="84" s="2" customFormat="1" ht="16.5" customHeight="1">
      <c r="A84" s="41"/>
      <c r="B84" s="42"/>
      <c r="C84" s="43"/>
      <c r="D84" s="43"/>
      <c r="E84" s="173" t="s">
        <v>3040</v>
      </c>
      <c r="F84" s="43"/>
      <c r="G84" s="43"/>
      <c r="H84" s="43"/>
      <c r="I84" s="43"/>
      <c r="J84" s="43"/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2" customHeight="1">
      <c r="A85" s="41"/>
      <c r="B85" s="42"/>
      <c r="C85" s="34" t="s">
        <v>2337</v>
      </c>
      <c r="D85" s="43"/>
      <c r="E85" s="43"/>
      <c r="F85" s="43"/>
      <c r="G85" s="43"/>
      <c r="H85" s="43"/>
      <c r="I85" s="43"/>
      <c r="J85" s="43"/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6.5" customHeight="1">
      <c r="A86" s="41"/>
      <c r="B86" s="42"/>
      <c r="C86" s="43"/>
      <c r="D86" s="43"/>
      <c r="E86" s="72" t="str">
        <f>E11</f>
        <v>01 - Elektroinstalace WC6</v>
      </c>
      <c r="F86" s="43"/>
      <c r="G86" s="43"/>
      <c r="H86" s="43"/>
      <c r="I86" s="43"/>
      <c r="J86" s="43"/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6.96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2" customHeight="1">
      <c r="A88" s="41"/>
      <c r="B88" s="42"/>
      <c r="C88" s="34" t="s">
        <v>22</v>
      </c>
      <c r="D88" s="43"/>
      <c r="E88" s="43"/>
      <c r="F88" s="29" t="str">
        <f>F14</f>
        <v>Nemocnice Bruntál, Nádražní 1589/29</v>
      </c>
      <c r="G88" s="43"/>
      <c r="H88" s="43"/>
      <c r="I88" s="34" t="s">
        <v>24</v>
      </c>
      <c r="J88" s="75" t="str">
        <f>IF(J14="","",J14)</f>
        <v>9. 11. 2022</v>
      </c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6.96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8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40.05" customHeight="1">
      <c r="A90" s="41"/>
      <c r="B90" s="42"/>
      <c r="C90" s="34" t="s">
        <v>30</v>
      </c>
      <c r="D90" s="43"/>
      <c r="E90" s="43"/>
      <c r="F90" s="29" t="str">
        <f>E17</f>
        <v xml:space="preserve">Město Bruntál, Nádražní 20, Bruntál, 792 01 </v>
      </c>
      <c r="G90" s="43"/>
      <c r="H90" s="43"/>
      <c r="I90" s="34" t="s">
        <v>38</v>
      </c>
      <c r="J90" s="39" t="str">
        <f>E23</f>
        <v xml:space="preserve">Ing. Roman Macoszek, Palackého 368, Vrbno p/Prad. </v>
      </c>
      <c r="K90" s="43"/>
      <c r="L90" s="148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5.15" customHeight="1">
      <c r="A91" s="41"/>
      <c r="B91" s="42"/>
      <c r="C91" s="34" t="s">
        <v>36</v>
      </c>
      <c r="D91" s="43"/>
      <c r="E91" s="43"/>
      <c r="F91" s="29" t="str">
        <f>IF(E20="","",E20)</f>
        <v>Vyplň údaj</v>
      </c>
      <c r="G91" s="43"/>
      <c r="H91" s="43"/>
      <c r="I91" s="34" t="s">
        <v>42</v>
      </c>
      <c r="J91" s="39" t="str">
        <f>E26</f>
        <v xml:space="preserve"> </v>
      </c>
      <c r="K91" s="43"/>
      <c r="L91" s="148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10.32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48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11" customFormat="1" ht="29.28" customHeight="1">
      <c r="A93" s="189"/>
      <c r="B93" s="190"/>
      <c r="C93" s="191" t="s">
        <v>194</v>
      </c>
      <c r="D93" s="192" t="s">
        <v>65</v>
      </c>
      <c r="E93" s="192" t="s">
        <v>61</v>
      </c>
      <c r="F93" s="192" t="s">
        <v>62</v>
      </c>
      <c r="G93" s="192" t="s">
        <v>195</v>
      </c>
      <c r="H93" s="192" t="s">
        <v>196</v>
      </c>
      <c r="I93" s="192" t="s">
        <v>197</v>
      </c>
      <c r="J93" s="192" t="s">
        <v>173</v>
      </c>
      <c r="K93" s="193" t="s">
        <v>198</v>
      </c>
      <c r="L93" s="194"/>
      <c r="M93" s="95" t="s">
        <v>35</v>
      </c>
      <c r="N93" s="96" t="s">
        <v>50</v>
      </c>
      <c r="O93" s="96" t="s">
        <v>199</v>
      </c>
      <c r="P93" s="96" t="s">
        <v>200</v>
      </c>
      <c r="Q93" s="96" t="s">
        <v>201</v>
      </c>
      <c r="R93" s="96" t="s">
        <v>202</v>
      </c>
      <c r="S93" s="96" t="s">
        <v>203</v>
      </c>
      <c r="T93" s="97" t="s">
        <v>204</v>
      </c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</row>
    <row r="94" s="2" customFormat="1" ht="22.8" customHeight="1">
      <c r="A94" s="41"/>
      <c r="B94" s="42"/>
      <c r="C94" s="102" t="s">
        <v>205</v>
      </c>
      <c r="D94" s="43"/>
      <c r="E94" s="43"/>
      <c r="F94" s="43"/>
      <c r="G94" s="43"/>
      <c r="H94" s="43"/>
      <c r="I94" s="43"/>
      <c r="J94" s="195">
        <f>BK94</f>
        <v>0</v>
      </c>
      <c r="K94" s="43"/>
      <c r="L94" s="47"/>
      <c r="M94" s="98"/>
      <c r="N94" s="196"/>
      <c r="O94" s="99"/>
      <c r="P94" s="197">
        <f>P95+P108+P134+P256+P261+P265</f>
        <v>0</v>
      </c>
      <c r="Q94" s="99"/>
      <c r="R94" s="197">
        <f>R95+R108+R134+R256+R261+R265</f>
        <v>0.07841999999999999</v>
      </c>
      <c r="S94" s="99"/>
      <c r="T94" s="198">
        <f>T95+T108+T134+T256+T261+T265</f>
        <v>0.86899999999999999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79</v>
      </c>
      <c r="AU94" s="19" t="s">
        <v>174</v>
      </c>
      <c r="BK94" s="199">
        <f>BK95+BK108+BK134+BK256+BK261+BK265</f>
        <v>0</v>
      </c>
    </row>
    <row r="95" s="12" customFormat="1" ht="25.92" customHeight="1">
      <c r="A95" s="12"/>
      <c r="B95" s="200"/>
      <c r="C95" s="201"/>
      <c r="D95" s="202" t="s">
        <v>79</v>
      </c>
      <c r="E95" s="203" t="s">
        <v>557</v>
      </c>
      <c r="F95" s="203" t="s">
        <v>558</v>
      </c>
      <c r="G95" s="201"/>
      <c r="H95" s="201"/>
      <c r="I95" s="204"/>
      <c r="J95" s="205">
        <f>BK95</f>
        <v>0</v>
      </c>
      <c r="K95" s="201"/>
      <c r="L95" s="206"/>
      <c r="M95" s="207"/>
      <c r="N95" s="208"/>
      <c r="O95" s="208"/>
      <c r="P95" s="209">
        <f>SUM(P96:P107)</f>
        <v>0</v>
      </c>
      <c r="Q95" s="208"/>
      <c r="R95" s="209">
        <f>SUM(R96:R107)</f>
        <v>0</v>
      </c>
      <c r="S95" s="208"/>
      <c r="T95" s="210">
        <f>SUM(T96:T107)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1" t="s">
        <v>88</v>
      </c>
      <c r="AT95" s="212" t="s">
        <v>79</v>
      </c>
      <c r="AU95" s="212" t="s">
        <v>80</v>
      </c>
      <c r="AY95" s="211" t="s">
        <v>208</v>
      </c>
      <c r="BK95" s="213">
        <f>SUM(BK96:BK107)</f>
        <v>0</v>
      </c>
    </row>
    <row r="96" s="2" customFormat="1" ht="24.15" customHeight="1">
      <c r="A96" s="41"/>
      <c r="B96" s="42"/>
      <c r="C96" s="216" t="s">
        <v>88</v>
      </c>
      <c r="D96" s="216" t="s">
        <v>211</v>
      </c>
      <c r="E96" s="217" t="s">
        <v>560</v>
      </c>
      <c r="F96" s="218" t="s">
        <v>561</v>
      </c>
      <c r="G96" s="219" t="s">
        <v>214</v>
      </c>
      <c r="H96" s="220">
        <v>0.86899999999999999</v>
      </c>
      <c r="I96" s="221"/>
      <c r="J96" s="222">
        <f>ROUND(I96*H96,2)</f>
        <v>0</v>
      </c>
      <c r="K96" s="218" t="s">
        <v>215</v>
      </c>
      <c r="L96" s="47"/>
      <c r="M96" s="223" t="s">
        <v>35</v>
      </c>
      <c r="N96" s="224" t="s">
        <v>51</v>
      </c>
      <c r="O96" s="87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7" t="s">
        <v>216</v>
      </c>
      <c r="AT96" s="227" t="s">
        <v>211</v>
      </c>
      <c r="AU96" s="227" t="s">
        <v>88</v>
      </c>
      <c r="AY96" s="19" t="s">
        <v>208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88</v>
      </c>
      <c r="BK96" s="228">
        <f>ROUND(I96*H96,2)</f>
        <v>0</v>
      </c>
      <c r="BL96" s="19" t="s">
        <v>216</v>
      </c>
      <c r="BM96" s="227" t="s">
        <v>3042</v>
      </c>
    </row>
    <row r="97" s="2" customFormat="1">
      <c r="A97" s="41"/>
      <c r="B97" s="42"/>
      <c r="C97" s="43"/>
      <c r="D97" s="229" t="s">
        <v>218</v>
      </c>
      <c r="E97" s="43"/>
      <c r="F97" s="230" t="s">
        <v>563</v>
      </c>
      <c r="G97" s="43"/>
      <c r="H97" s="43"/>
      <c r="I97" s="231"/>
      <c r="J97" s="43"/>
      <c r="K97" s="43"/>
      <c r="L97" s="47"/>
      <c r="M97" s="232"/>
      <c r="N97" s="233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218</v>
      </c>
      <c r="AU97" s="19" t="s">
        <v>88</v>
      </c>
    </row>
    <row r="98" s="2" customFormat="1" ht="33" customHeight="1">
      <c r="A98" s="41"/>
      <c r="B98" s="42"/>
      <c r="C98" s="216" t="s">
        <v>90</v>
      </c>
      <c r="D98" s="216" t="s">
        <v>211</v>
      </c>
      <c r="E98" s="217" t="s">
        <v>565</v>
      </c>
      <c r="F98" s="218" t="s">
        <v>566</v>
      </c>
      <c r="G98" s="219" t="s">
        <v>214</v>
      </c>
      <c r="H98" s="220">
        <v>1.738</v>
      </c>
      <c r="I98" s="221"/>
      <c r="J98" s="222">
        <f>ROUND(I98*H98,2)</f>
        <v>0</v>
      </c>
      <c r="K98" s="218" t="s">
        <v>215</v>
      </c>
      <c r="L98" s="47"/>
      <c r="M98" s="223" t="s">
        <v>35</v>
      </c>
      <c r="N98" s="224" t="s">
        <v>51</v>
      </c>
      <c r="O98" s="87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7" t="s">
        <v>216</v>
      </c>
      <c r="AT98" s="227" t="s">
        <v>211</v>
      </c>
      <c r="AU98" s="227" t="s">
        <v>88</v>
      </c>
      <c r="AY98" s="19" t="s">
        <v>208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88</v>
      </c>
      <c r="BK98" s="228">
        <f>ROUND(I98*H98,2)</f>
        <v>0</v>
      </c>
      <c r="BL98" s="19" t="s">
        <v>216</v>
      </c>
      <c r="BM98" s="227" t="s">
        <v>3043</v>
      </c>
    </row>
    <row r="99" s="2" customFormat="1">
      <c r="A99" s="41"/>
      <c r="B99" s="42"/>
      <c r="C99" s="43"/>
      <c r="D99" s="229" t="s">
        <v>218</v>
      </c>
      <c r="E99" s="43"/>
      <c r="F99" s="230" t="s">
        <v>568</v>
      </c>
      <c r="G99" s="43"/>
      <c r="H99" s="43"/>
      <c r="I99" s="231"/>
      <c r="J99" s="43"/>
      <c r="K99" s="43"/>
      <c r="L99" s="47"/>
      <c r="M99" s="232"/>
      <c r="N99" s="233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218</v>
      </c>
      <c r="AU99" s="19" t="s">
        <v>88</v>
      </c>
    </row>
    <row r="100" s="14" customFormat="1">
      <c r="A100" s="14"/>
      <c r="B100" s="245"/>
      <c r="C100" s="246"/>
      <c r="D100" s="236" t="s">
        <v>226</v>
      </c>
      <c r="E100" s="246"/>
      <c r="F100" s="248" t="s">
        <v>3044</v>
      </c>
      <c r="G100" s="246"/>
      <c r="H100" s="249">
        <v>1.738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5" t="s">
        <v>226</v>
      </c>
      <c r="AU100" s="255" t="s">
        <v>88</v>
      </c>
      <c r="AV100" s="14" t="s">
        <v>90</v>
      </c>
      <c r="AW100" s="14" t="s">
        <v>4</v>
      </c>
      <c r="AX100" s="14" t="s">
        <v>88</v>
      </c>
      <c r="AY100" s="255" t="s">
        <v>208</v>
      </c>
    </row>
    <row r="101" s="2" customFormat="1" ht="21.75" customHeight="1">
      <c r="A101" s="41"/>
      <c r="B101" s="42"/>
      <c r="C101" s="216" t="s">
        <v>209</v>
      </c>
      <c r="D101" s="216" t="s">
        <v>211</v>
      </c>
      <c r="E101" s="217" t="s">
        <v>571</v>
      </c>
      <c r="F101" s="218" t="s">
        <v>572</v>
      </c>
      <c r="G101" s="219" t="s">
        <v>214</v>
      </c>
      <c r="H101" s="220">
        <v>0.86899999999999999</v>
      </c>
      <c r="I101" s="221"/>
      <c r="J101" s="222">
        <f>ROUND(I101*H101,2)</f>
        <v>0</v>
      </c>
      <c r="K101" s="218" t="s">
        <v>215</v>
      </c>
      <c r="L101" s="47"/>
      <c r="M101" s="223" t="s">
        <v>35</v>
      </c>
      <c r="N101" s="224" t="s">
        <v>51</v>
      </c>
      <c r="O101" s="87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7" t="s">
        <v>216</v>
      </c>
      <c r="AT101" s="227" t="s">
        <v>211</v>
      </c>
      <c r="AU101" s="227" t="s">
        <v>88</v>
      </c>
      <c r="AY101" s="19" t="s">
        <v>208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88</v>
      </c>
      <c r="BK101" s="228">
        <f>ROUND(I101*H101,2)</f>
        <v>0</v>
      </c>
      <c r="BL101" s="19" t="s">
        <v>216</v>
      </c>
      <c r="BM101" s="227" t="s">
        <v>3045</v>
      </c>
    </row>
    <row r="102" s="2" customFormat="1">
      <c r="A102" s="41"/>
      <c r="B102" s="42"/>
      <c r="C102" s="43"/>
      <c r="D102" s="229" t="s">
        <v>218</v>
      </c>
      <c r="E102" s="43"/>
      <c r="F102" s="230" t="s">
        <v>574</v>
      </c>
      <c r="G102" s="43"/>
      <c r="H102" s="43"/>
      <c r="I102" s="231"/>
      <c r="J102" s="43"/>
      <c r="K102" s="43"/>
      <c r="L102" s="47"/>
      <c r="M102" s="232"/>
      <c r="N102" s="233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218</v>
      </c>
      <c r="AU102" s="19" t="s">
        <v>88</v>
      </c>
    </row>
    <row r="103" s="2" customFormat="1" ht="24.15" customHeight="1">
      <c r="A103" s="41"/>
      <c r="B103" s="42"/>
      <c r="C103" s="216" t="s">
        <v>216</v>
      </c>
      <c r="D103" s="216" t="s">
        <v>211</v>
      </c>
      <c r="E103" s="217" t="s">
        <v>576</v>
      </c>
      <c r="F103" s="218" t="s">
        <v>577</v>
      </c>
      <c r="G103" s="219" t="s">
        <v>214</v>
      </c>
      <c r="H103" s="220">
        <v>12.166</v>
      </c>
      <c r="I103" s="221"/>
      <c r="J103" s="222">
        <f>ROUND(I103*H103,2)</f>
        <v>0</v>
      </c>
      <c r="K103" s="218" t="s">
        <v>215</v>
      </c>
      <c r="L103" s="47"/>
      <c r="M103" s="223" t="s">
        <v>35</v>
      </c>
      <c r="N103" s="224" t="s">
        <v>51</v>
      </c>
      <c r="O103" s="87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7" t="s">
        <v>216</v>
      </c>
      <c r="AT103" s="227" t="s">
        <v>211</v>
      </c>
      <c r="AU103" s="227" t="s">
        <v>88</v>
      </c>
      <c r="AY103" s="19" t="s">
        <v>208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88</v>
      </c>
      <c r="BK103" s="228">
        <f>ROUND(I103*H103,2)</f>
        <v>0</v>
      </c>
      <c r="BL103" s="19" t="s">
        <v>216</v>
      </c>
      <c r="BM103" s="227" t="s">
        <v>3046</v>
      </c>
    </row>
    <row r="104" s="2" customFormat="1">
      <c r="A104" s="41"/>
      <c r="B104" s="42"/>
      <c r="C104" s="43"/>
      <c r="D104" s="229" t="s">
        <v>218</v>
      </c>
      <c r="E104" s="43"/>
      <c r="F104" s="230" t="s">
        <v>579</v>
      </c>
      <c r="G104" s="43"/>
      <c r="H104" s="43"/>
      <c r="I104" s="231"/>
      <c r="J104" s="43"/>
      <c r="K104" s="43"/>
      <c r="L104" s="47"/>
      <c r="M104" s="232"/>
      <c r="N104" s="233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218</v>
      </c>
      <c r="AU104" s="19" t="s">
        <v>88</v>
      </c>
    </row>
    <row r="105" s="14" customFormat="1">
      <c r="A105" s="14"/>
      <c r="B105" s="245"/>
      <c r="C105" s="246"/>
      <c r="D105" s="236" t="s">
        <v>226</v>
      </c>
      <c r="E105" s="246"/>
      <c r="F105" s="248" t="s">
        <v>3047</v>
      </c>
      <c r="G105" s="246"/>
      <c r="H105" s="249">
        <v>12.166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226</v>
      </c>
      <c r="AU105" s="255" t="s">
        <v>88</v>
      </c>
      <c r="AV105" s="14" t="s">
        <v>90</v>
      </c>
      <c r="AW105" s="14" t="s">
        <v>4</v>
      </c>
      <c r="AX105" s="14" t="s">
        <v>88</v>
      </c>
      <c r="AY105" s="255" t="s">
        <v>208</v>
      </c>
    </row>
    <row r="106" s="2" customFormat="1" ht="24.15" customHeight="1">
      <c r="A106" s="41"/>
      <c r="B106" s="42"/>
      <c r="C106" s="216" t="s">
        <v>271</v>
      </c>
      <c r="D106" s="216" t="s">
        <v>211</v>
      </c>
      <c r="E106" s="217" t="s">
        <v>582</v>
      </c>
      <c r="F106" s="218" t="s">
        <v>583</v>
      </c>
      <c r="G106" s="219" t="s">
        <v>214</v>
      </c>
      <c r="H106" s="220">
        <v>0.86899999999999999</v>
      </c>
      <c r="I106" s="221"/>
      <c r="J106" s="222">
        <f>ROUND(I106*H106,2)</f>
        <v>0</v>
      </c>
      <c r="K106" s="218" t="s">
        <v>215</v>
      </c>
      <c r="L106" s="47"/>
      <c r="M106" s="223" t="s">
        <v>35</v>
      </c>
      <c r="N106" s="224" t="s">
        <v>51</v>
      </c>
      <c r="O106" s="87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7" t="s">
        <v>216</v>
      </c>
      <c r="AT106" s="227" t="s">
        <v>211</v>
      </c>
      <c r="AU106" s="227" t="s">
        <v>88</v>
      </c>
      <c r="AY106" s="19" t="s">
        <v>208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88</v>
      </c>
      <c r="BK106" s="228">
        <f>ROUND(I106*H106,2)</f>
        <v>0</v>
      </c>
      <c r="BL106" s="19" t="s">
        <v>216</v>
      </c>
      <c r="BM106" s="227" t="s">
        <v>3048</v>
      </c>
    </row>
    <row r="107" s="2" customFormat="1">
      <c r="A107" s="41"/>
      <c r="B107" s="42"/>
      <c r="C107" s="43"/>
      <c r="D107" s="229" t="s">
        <v>218</v>
      </c>
      <c r="E107" s="43"/>
      <c r="F107" s="230" t="s">
        <v>585</v>
      </c>
      <c r="G107" s="43"/>
      <c r="H107" s="43"/>
      <c r="I107" s="231"/>
      <c r="J107" s="43"/>
      <c r="K107" s="43"/>
      <c r="L107" s="47"/>
      <c r="M107" s="232"/>
      <c r="N107" s="233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218</v>
      </c>
      <c r="AU107" s="19" t="s">
        <v>88</v>
      </c>
    </row>
    <row r="108" s="12" customFormat="1" ht="25.92" customHeight="1">
      <c r="A108" s="12"/>
      <c r="B108" s="200"/>
      <c r="C108" s="201"/>
      <c r="D108" s="202" t="s">
        <v>79</v>
      </c>
      <c r="E108" s="203" t="s">
        <v>206</v>
      </c>
      <c r="F108" s="203" t="s">
        <v>207</v>
      </c>
      <c r="G108" s="201"/>
      <c r="H108" s="201"/>
      <c r="I108" s="204"/>
      <c r="J108" s="205">
        <f>BK108</f>
        <v>0</v>
      </c>
      <c r="K108" s="201"/>
      <c r="L108" s="206"/>
      <c r="M108" s="207"/>
      <c r="N108" s="208"/>
      <c r="O108" s="208"/>
      <c r="P108" s="209">
        <f>P109</f>
        <v>0</v>
      </c>
      <c r="Q108" s="208"/>
      <c r="R108" s="209">
        <f>R109</f>
        <v>0</v>
      </c>
      <c r="S108" s="208"/>
      <c r="T108" s="210">
        <f>T109</f>
        <v>0.86899999999999999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1" t="s">
        <v>88</v>
      </c>
      <c r="AT108" s="212" t="s">
        <v>79</v>
      </c>
      <c r="AU108" s="212" t="s">
        <v>80</v>
      </c>
      <c r="AY108" s="211" t="s">
        <v>208</v>
      </c>
      <c r="BK108" s="213">
        <f>BK109</f>
        <v>0</v>
      </c>
    </row>
    <row r="109" s="12" customFormat="1" ht="22.8" customHeight="1">
      <c r="A109" s="12"/>
      <c r="B109" s="200"/>
      <c r="C109" s="201"/>
      <c r="D109" s="202" t="s">
        <v>79</v>
      </c>
      <c r="E109" s="214" t="s">
        <v>345</v>
      </c>
      <c r="F109" s="214" t="s">
        <v>422</v>
      </c>
      <c r="G109" s="201"/>
      <c r="H109" s="201"/>
      <c r="I109" s="204"/>
      <c r="J109" s="215">
        <f>BK109</f>
        <v>0</v>
      </c>
      <c r="K109" s="201"/>
      <c r="L109" s="206"/>
      <c r="M109" s="207"/>
      <c r="N109" s="208"/>
      <c r="O109" s="208"/>
      <c r="P109" s="209">
        <f>SUM(P110:P133)</f>
        <v>0</v>
      </c>
      <c r="Q109" s="208"/>
      <c r="R109" s="209">
        <f>SUM(R110:R133)</f>
        <v>0</v>
      </c>
      <c r="S109" s="208"/>
      <c r="T109" s="210">
        <f>SUM(T110:T133)</f>
        <v>0.86899999999999999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1" t="s">
        <v>88</v>
      </c>
      <c r="AT109" s="212" t="s">
        <v>79</v>
      </c>
      <c r="AU109" s="212" t="s">
        <v>88</v>
      </c>
      <c r="AY109" s="211" t="s">
        <v>208</v>
      </c>
      <c r="BK109" s="213">
        <f>SUM(BK110:BK133)</f>
        <v>0</v>
      </c>
    </row>
    <row r="110" s="2" customFormat="1" ht="16.5" customHeight="1">
      <c r="A110" s="41"/>
      <c r="B110" s="42"/>
      <c r="C110" s="216" t="s">
        <v>220</v>
      </c>
      <c r="D110" s="216" t="s">
        <v>211</v>
      </c>
      <c r="E110" s="217" t="s">
        <v>2352</v>
      </c>
      <c r="F110" s="218" t="s">
        <v>2353</v>
      </c>
      <c r="G110" s="219" t="s">
        <v>357</v>
      </c>
      <c r="H110" s="220">
        <v>0.14999999999999999</v>
      </c>
      <c r="I110" s="221"/>
      <c r="J110" s="222">
        <f>ROUND(I110*H110,2)</f>
        <v>0</v>
      </c>
      <c r="K110" s="218" t="s">
        <v>215</v>
      </c>
      <c r="L110" s="47"/>
      <c r="M110" s="223" t="s">
        <v>35</v>
      </c>
      <c r="N110" s="224" t="s">
        <v>51</v>
      </c>
      <c r="O110" s="87"/>
      <c r="P110" s="225">
        <f>O110*H110</f>
        <v>0</v>
      </c>
      <c r="Q110" s="225">
        <v>0</v>
      </c>
      <c r="R110" s="225">
        <f>Q110*H110</f>
        <v>0</v>
      </c>
      <c r="S110" s="225">
        <v>2.2000000000000002</v>
      </c>
      <c r="T110" s="226">
        <f>S110*H110</f>
        <v>0.33000000000000002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7" t="s">
        <v>216</v>
      </c>
      <c r="AT110" s="227" t="s">
        <v>211</v>
      </c>
      <c r="AU110" s="227" t="s">
        <v>90</v>
      </c>
      <c r="AY110" s="19" t="s">
        <v>208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88</v>
      </c>
      <c r="BK110" s="228">
        <f>ROUND(I110*H110,2)</f>
        <v>0</v>
      </c>
      <c r="BL110" s="19" t="s">
        <v>216</v>
      </c>
      <c r="BM110" s="227" t="s">
        <v>3049</v>
      </c>
    </row>
    <row r="111" s="2" customFormat="1">
      <c r="A111" s="41"/>
      <c r="B111" s="42"/>
      <c r="C111" s="43"/>
      <c r="D111" s="229" t="s">
        <v>218</v>
      </c>
      <c r="E111" s="43"/>
      <c r="F111" s="230" t="s">
        <v>2355</v>
      </c>
      <c r="G111" s="43"/>
      <c r="H111" s="43"/>
      <c r="I111" s="231"/>
      <c r="J111" s="43"/>
      <c r="K111" s="43"/>
      <c r="L111" s="47"/>
      <c r="M111" s="232"/>
      <c r="N111" s="233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218</v>
      </c>
      <c r="AU111" s="19" t="s">
        <v>90</v>
      </c>
    </row>
    <row r="112" s="14" customFormat="1">
      <c r="A112" s="14"/>
      <c r="B112" s="245"/>
      <c r="C112" s="246"/>
      <c r="D112" s="236" t="s">
        <v>226</v>
      </c>
      <c r="E112" s="247" t="s">
        <v>35</v>
      </c>
      <c r="F112" s="248" t="s">
        <v>2356</v>
      </c>
      <c r="G112" s="246"/>
      <c r="H112" s="249">
        <v>0.14999999999999999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226</v>
      </c>
      <c r="AU112" s="255" t="s">
        <v>90</v>
      </c>
      <c r="AV112" s="14" t="s">
        <v>90</v>
      </c>
      <c r="AW112" s="14" t="s">
        <v>41</v>
      </c>
      <c r="AX112" s="14" t="s">
        <v>88</v>
      </c>
      <c r="AY112" s="255" t="s">
        <v>208</v>
      </c>
    </row>
    <row r="113" s="2" customFormat="1" ht="24.15" customHeight="1">
      <c r="A113" s="41"/>
      <c r="B113" s="42"/>
      <c r="C113" s="216" t="s">
        <v>335</v>
      </c>
      <c r="D113" s="216" t="s">
        <v>211</v>
      </c>
      <c r="E113" s="217" t="s">
        <v>1408</v>
      </c>
      <c r="F113" s="218" t="s">
        <v>1409</v>
      </c>
      <c r="G113" s="219" t="s">
        <v>381</v>
      </c>
      <c r="H113" s="220">
        <v>3</v>
      </c>
      <c r="I113" s="221"/>
      <c r="J113" s="222">
        <f>ROUND(I113*H113,2)</f>
        <v>0</v>
      </c>
      <c r="K113" s="218" t="s">
        <v>215</v>
      </c>
      <c r="L113" s="47"/>
      <c r="M113" s="223" t="s">
        <v>35</v>
      </c>
      <c r="N113" s="224" t="s">
        <v>51</v>
      </c>
      <c r="O113" s="87"/>
      <c r="P113" s="225">
        <f>O113*H113</f>
        <v>0</v>
      </c>
      <c r="Q113" s="225">
        <v>0</v>
      </c>
      <c r="R113" s="225">
        <f>Q113*H113</f>
        <v>0</v>
      </c>
      <c r="S113" s="225">
        <v>0.025000000000000001</v>
      </c>
      <c r="T113" s="226">
        <f>S113*H113</f>
        <v>0.075000000000000011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7" t="s">
        <v>216</v>
      </c>
      <c r="AT113" s="227" t="s">
        <v>211</v>
      </c>
      <c r="AU113" s="227" t="s">
        <v>90</v>
      </c>
      <c r="AY113" s="19" t="s">
        <v>208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88</v>
      </c>
      <c r="BK113" s="228">
        <f>ROUND(I113*H113,2)</f>
        <v>0</v>
      </c>
      <c r="BL113" s="19" t="s">
        <v>216</v>
      </c>
      <c r="BM113" s="227" t="s">
        <v>3050</v>
      </c>
    </row>
    <row r="114" s="2" customFormat="1">
      <c r="A114" s="41"/>
      <c r="B114" s="42"/>
      <c r="C114" s="43"/>
      <c r="D114" s="229" t="s">
        <v>218</v>
      </c>
      <c r="E114" s="43"/>
      <c r="F114" s="230" t="s">
        <v>1411</v>
      </c>
      <c r="G114" s="43"/>
      <c r="H114" s="43"/>
      <c r="I114" s="231"/>
      <c r="J114" s="43"/>
      <c r="K114" s="43"/>
      <c r="L114" s="47"/>
      <c r="M114" s="232"/>
      <c r="N114" s="233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218</v>
      </c>
      <c r="AU114" s="19" t="s">
        <v>90</v>
      </c>
    </row>
    <row r="115" s="2" customFormat="1" ht="24.15" customHeight="1">
      <c r="A115" s="41"/>
      <c r="B115" s="42"/>
      <c r="C115" s="216" t="s">
        <v>340</v>
      </c>
      <c r="D115" s="216" t="s">
        <v>211</v>
      </c>
      <c r="E115" s="217" t="s">
        <v>2358</v>
      </c>
      <c r="F115" s="218" t="s">
        <v>2359</v>
      </c>
      <c r="G115" s="219" t="s">
        <v>381</v>
      </c>
      <c r="H115" s="220">
        <v>3</v>
      </c>
      <c r="I115" s="221"/>
      <c r="J115" s="222">
        <f>ROUND(I115*H115,2)</f>
        <v>0</v>
      </c>
      <c r="K115" s="218" t="s">
        <v>215</v>
      </c>
      <c r="L115" s="47"/>
      <c r="M115" s="223" t="s">
        <v>35</v>
      </c>
      <c r="N115" s="224" t="s">
        <v>51</v>
      </c>
      <c r="O115" s="87"/>
      <c r="P115" s="225">
        <f>O115*H115</f>
        <v>0</v>
      </c>
      <c r="Q115" s="225">
        <v>0</v>
      </c>
      <c r="R115" s="225">
        <f>Q115*H115</f>
        <v>0</v>
      </c>
      <c r="S115" s="225">
        <v>0.053999999999999999</v>
      </c>
      <c r="T115" s="226">
        <f>S115*H115</f>
        <v>0.16200000000000001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7" t="s">
        <v>216</v>
      </c>
      <c r="AT115" s="227" t="s">
        <v>211</v>
      </c>
      <c r="AU115" s="227" t="s">
        <v>90</v>
      </c>
      <c r="AY115" s="19" t="s">
        <v>208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88</v>
      </c>
      <c r="BK115" s="228">
        <f>ROUND(I115*H115,2)</f>
        <v>0</v>
      </c>
      <c r="BL115" s="19" t="s">
        <v>216</v>
      </c>
      <c r="BM115" s="227" t="s">
        <v>3051</v>
      </c>
    </row>
    <row r="116" s="2" customFormat="1">
      <c r="A116" s="41"/>
      <c r="B116" s="42"/>
      <c r="C116" s="43"/>
      <c r="D116" s="229" t="s">
        <v>218</v>
      </c>
      <c r="E116" s="43"/>
      <c r="F116" s="230" t="s">
        <v>2361</v>
      </c>
      <c r="G116" s="43"/>
      <c r="H116" s="43"/>
      <c r="I116" s="231"/>
      <c r="J116" s="43"/>
      <c r="K116" s="43"/>
      <c r="L116" s="47"/>
      <c r="M116" s="232"/>
      <c r="N116" s="233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218</v>
      </c>
      <c r="AU116" s="19" t="s">
        <v>90</v>
      </c>
    </row>
    <row r="117" s="2" customFormat="1" ht="24.15" customHeight="1">
      <c r="A117" s="41"/>
      <c r="B117" s="42"/>
      <c r="C117" s="216" t="s">
        <v>345</v>
      </c>
      <c r="D117" s="216" t="s">
        <v>211</v>
      </c>
      <c r="E117" s="217" t="s">
        <v>2362</v>
      </c>
      <c r="F117" s="218" t="s">
        <v>2363</v>
      </c>
      <c r="G117" s="219" t="s">
        <v>381</v>
      </c>
      <c r="H117" s="220">
        <v>2</v>
      </c>
      <c r="I117" s="221"/>
      <c r="J117" s="222">
        <f>ROUND(I117*H117,2)</f>
        <v>0</v>
      </c>
      <c r="K117" s="218" t="s">
        <v>215</v>
      </c>
      <c r="L117" s="47"/>
      <c r="M117" s="223" t="s">
        <v>35</v>
      </c>
      <c r="N117" s="224" t="s">
        <v>51</v>
      </c>
      <c r="O117" s="87"/>
      <c r="P117" s="225">
        <f>O117*H117</f>
        <v>0</v>
      </c>
      <c r="Q117" s="225">
        <v>0</v>
      </c>
      <c r="R117" s="225">
        <f>Q117*H117</f>
        <v>0</v>
      </c>
      <c r="S117" s="225">
        <v>0.073999999999999996</v>
      </c>
      <c r="T117" s="226">
        <f>S117*H117</f>
        <v>0.14799999999999999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7" t="s">
        <v>216</v>
      </c>
      <c r="AT117" s="227" t="s">
        <v>211</v>
      </c>
      <c r="AU117" s="227" t="s">
        <v>90</v>
      </c>
      <c r="AY117" s="19" t="s">
        <v>208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88</v>
      </c>
      <c r="BK117" s="228">
        <f>ROUND(I117*H117,2)</f>
        <v>0</v>
      </c>
      <c r="BL117" s="19" t="s">
        <v>216</v>
      </c>
      <c r="BM117" s="227" t="s">
        <v>3052</v>
      </c>
    </row>
    <row r="118" s="2" customFormat="1">
      <c r="A118" s="41"/>
      <c r="B118" s="42"/>
      <c r="C118" s="43"/>
      <c r="D118" s="229" t="s">
        <v>218</v>
      </c>
      <c r="E118" s="43"/>
      <c r="F118" s="230" t="s">
        <v>2365</v>
      </c>
      <c r="G118" s="43"/>
      <c r="H118" s="43"/>
      <c r="I118" s="231"/>
      <c r="J118" s="43"/>
      <c r="K118" s="43"/>
      <c r="L118" s="47"/>
      <c r="M118" s="232"/>
      <c r="N118" s="233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218</v>
      </c>
      <c r="AU118" s="19" t="s">
        <v>90</v>
      </c>
    </row>
    <row r="119" s="2" customFormat="1" ht="24.15" customHeight="1">
      <c r="A119" s="41"/>
      <c r="B119" s="42"/>
      <c r="C119" s="216" t="s">
        <v>351</v>
      </c>
      <c r="D119" s="216" t="s">
        <v>211</v>
      </c>
      <c r="E119" s="217" t="s">
        <v>2366</v>
      </c>
      <c r="F119" s="218" t="s">
        <v>2367</v>
      </c>
      <c r="G119" s="219" t="s">
        <v>381</v>
      </c>
      <c r="H119" s="220">
        <v>9</v>
      </c>
      <c r="I119" s="221"/>
      <c r="J119" s="222">
        <f>ROUND(I119*H119,2)</f>
        <v>0</v>
      </c>
      <c r="K119" s="218" t="s">
        <v>215</v>
      </c>
      <c r="L119" s="47"/>
      <c r="M119" s="223" t="s">
        <v>35</v>
      </c>
      <c r="N119" s="224" t="s">
        <v>51</v>
      </c>
      <c r="O119" s="87"/>
      <c r="P119" s="225">
        <f>O119*H119</f>
        <v>0</v>
      </c>
      <c r="Q119" s="225">
        <v>0</v>
      </c>
      <c r="R119" s="225">
        <f>Q119*H119</f>
        <v>0</v>
      </c>
      <c r="S119" s="225">
        <v>0.001</v>
      </c>
      <c r="T119" s="226">
        <f>S119*H119</f>
        <v>0.0090000000000000011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7" t="s">
        <v>216</v>
      </c>
      <c r="AT119" s="227" t="s">
        <v>211</v>
      </c>
      <c r="AU119" s="227" t="s">
        <v>90</v>
      </c>
      <c r="AY119" s="19" t="s">
        <v>208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88</v>
      </c>
      <c r="BK119" s="228">
        <f>ROUND(I119*H119,2)</f>
        <v>0</v>
      </c>
      <c r="BL119" s="19" t="s">
        <v>216</v>
      </c>
      <c r="BM119" s="227" t="s">
        <v>3053</v>
      </c>
    </row>
    <row r="120" s="2" customFormat="1">
      <c r="A120" s="41"/>
      <c r="B120" s="42"/>
      <c r="C120" s="43"/>
      <c r="D120" s="229" t="s">
        <v>218</v>
      </c>
      <c r="E120" s="43"/>
      <c r="F120" s="230" t="s">
        <v>2369</v>
      </c>
      <c r="G120" s="43"/>
      <c r="H120" s="43"/>
      <c r="I120" s="231"/>
      <c r="J120" s="43"/>
      <c r="K120" s="43"/>
      <c r="L120" s="47"/>
      <c r="M120" s="232"/>
      <c r="N120" s="233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218</v>
      </c>
      <c r="AU120" s="19" t="s">
        <v>90</v>
      </c>
    </row>
    <row r="121" s="14" customFormat="1">
      <c r="A121" s="14"/>
      <c r="B121" s="245"/>
      <c r="C121" s="246"/>
      <c r="D121" s="236" t="s">
        <v>226</v>
      </c>
      <c r="E121" s="247" t="s">
        <v>35</v>
      </c>
      <c r="F121" s="248" t="s">
        <v>3054</v>
      </c>
      <c r="G121" s="246"/>
      <c r="H121" s="249">
        <v>9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226</v>
      </c>
      <c r="AU121" s="255" t="s">
        <v>90</v>
      </c>
      <c r="AV121" s="14" t="s">
        <v>90</v>
      </c>
      <c r="AW121" s="14" t="s">
        <v>41</v>
      </c>
      <c r="AX121" s="14" t="s">
        <v>88</v>
      </c>
      <c r="AY121" s="255" t="s">
        <v>208</v>
      </c>
    </row>
    <row r="122" s="2" customFormat="1" ht="24.15" customHeight="1">
      <c r="A122" s="41"/>
      <c r="B122" s="42"/>
      <c r="C122" s="216" t="s">
        <v>354</v>
      </c>
      <c r="D122" s="216" t="s">
        <v>211</v>
      </c>
      <c r="E122" s="217" t="s">
        <v>2371</v>
      </c>
      <c r="F122" s="218" t="s">
        <v>2372</v>
      </c>
      <c r="G122" s="219" t="s">
        <v>381</v>
      </c>
      <c r="H122" s="220">
        <v>3</v>
      </c>
      <c r="I122" s="221"/>
      <c r="J122" s="222">
        <f>ROUND(I122*H122,2)</f>
        <v>0</v>
      </c>
      <c r="K122" s="218" t="s">
        <v>215</v>
      </c>
      <c r="L122" s="47"/>
      <c r="M122" s="223" t="s">
        <v>35</v>
      </c>
      <c r="N122" s="224" t="s">
        <v>51</v>
      </c>
      <c r="O122" s="87"/>
      <c r="P122" s="225">
        <f>O122*H122</f>
        <v>0</v>
      </c>
      <c r="Q122" s="225">
        <v>0</v>
      </c>
      <c r="R122" s="225">
        <f>Q122*H122</f>
        <v>0</v>
      </c>
      <c r="S122" s="225">
        <v>0.0030000000000000001</v>
      </c>
      <c r="T122" s="226">
        <f>S122*H122</f>
        <v>0.0090000000000000011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7" t="s">
        <v>216</v>
      </c>
      <c r="AT122" s="227" t="s">
        <v>211</v>
      </c>
      <c r="AU122" s="227" t="s">
        <v>90</v>
      </c>
      <c r="AY122" s="19" t="s">
        <v>208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88</v>
      </c>
      <c r="BK122" s="228">
        <f>ROUND(I122*H122,2)</f>
        <v>0</v>
      </c>
      <c r="BL122" s="19" t="s">
        <v>216</v>
      </c>
      <c r="BM122" s="227" t="s">
        <v>3055</v>
      </c>
    </row>
    <row r="123" s="2" customFormat="1">
      <c r="A123" s="41"/>
      <c r="B123" s="42"/>
      <c r="C123" s="43"/>
      <c r="D123" s="229" t="s">
        <v>218</v>
      </c>
      <c r="E123" s="43"/>
      <c r="F123" s="230" t="s">
        <v>2374</v>
      </c>
      <c r="G123" s="43"/>
      <c r="H123" s="43"/>
      <c r="I123" s="231"/>
      <c r="J123" s="43"/>
      <c r="K123" s="43"/>
      <c r="L123" s="47"/>
      <c r="M123" s="232"/>
      <c r="N123" s="233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218</v>
      </c>
      <c r="AU123" s="19" t="s">
        <v>90</v>
      </c>
    </row>
    <row r="124" s="14" customFormat="1">
      <c r="A124" s="14"/>
      <c r="B124" s="245"/>
      <c r="C124" s="246"/>
      <c r="D124" s="236" t="s">
        <v>226</v>
      </c>
      <c r="E124" s="247" t="s">
        <v>35</v>
      </c>
      <c r="F124" s="248" t="s">
        <v>3056</v>
      </c>
      <c r="G124" s="246"/>
      <c r="H124" s="249">
        <v>1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226</v>
      </c>
      <c r="AU124" s="255" t="s">
        <v>90</v>
      </c>
      <c r="AV124" s="14" t="s">
        <v>90</v>
      </c>
      <c r="AW124" s="14" t="s">
        <v>41</v>
      </c>
      <c r="AX124" s="14" t="s">
        <v>80</v>
      </c>
      <c r="AY124" s="255" t="s">
        <v>208</v>
      </c>
    </row>
    <row r="125" s="14" customFormat="1">
      <c r="A125" s="14"/>
      <c r="B125" s="245"/>
      <c r="C125" s="246"/>
      <c r="D125" s="236" t="s">
        <v>226</v>
      </c>
      <c r="E125" s="247" t="s">
        <v>35</v>
      </c>
      <c r="F125" s="248" t="s">
        <v>2844</v>
      </c>
      <c r="G125" s="246"/>
      <c r="H125" s="249">
        <v>2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226</v>
      </c>
      <c r="AU125" s="255" t="s">
        <v>90</v>
      </c>
      <c r="AV125" s="14" t="s">
        <v>90</v>
      </c>
      <c r="AW125" s="14" t="s">
        <v>41</v>
      </c>
      <c r="AX125" s="14" t="s">
        <v>80</v>
      </c>
      <c r="AY125" s="255" t="s">
        <v>208</v>
      </c>
    </row>
    <row r="126" s="16" customFormat="1">
      <c r="A126" s="16"/>
      <c r="B126" s="267"/>
      <c r="C126" s="268"/>
      <c r="D126" s="236" t="s">
        <v>226</v>
      </c>
      <c r="E126" s="269" t="s">
        <v>35</v>
      </c>
      <c r="F126" s="270" t="s">
        <v>261</v>
      </c>
      <c r="G126" s="268"/>
      <c r="H126" s="271">
        <v>3</v>
      </c>
      <c r="I126" s="272"/>
      <c r="J126" s="268"/>
      <c r="K126" s="268"/>
      <c r="L126" s="273"/>
      <c r="M126" s="274"/>
      <c r="N126" s="275"/>
      <c r="O126" s="275"/>
      <c r="P126" s="275"/>
      <c r="Q126" s="275"/>
      <c r="R126" s="275"/>
      <c r="S126" s="275"/>
      <c r="T126" s="27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T126" s="277" t="s">
        <v>226</v>
      </c>
      <c r="AU126" s="277" t="s">
        <v>90</v>
      </c>
      <c r="AV126" s="16" t="s">
        <v>216</v>
      </c>
      <c r="AW126" s="16" t="s">
        <v>41</v>
      </c>
      <c r="AX126" s="16" t="s">
        <v>88</v>
      </c>
      <c r="AY126" s="277" t="s">
        <v>208</v>
      </c>
    </row>
    <row r="127" s="2" customFormat="1" ht="21.75" customHeight="1">
      <c r="A127" s="41"/>
      <c r="B127" s="42"/>
      <c r="C127" s="216" t="s">
        <v>367</v>
      </c>
      <c r="D127" s="216" t="s">
        <v>211</v>
      </c>
      <c r="E127" s="217" t="s">
        <v>2377</v>
      </c>
      <c r="F127" s="218" t="s">
        <v>2378</v>
      </c>
      <c r="G127" s="219" t="s">
        <v>490</v>
      </c>
      <c r="H127" s="220">
        <v>35</v>
      </c>
      <c r="I127" s="221"/>
      <c r="J127" s="222">
        <f>ROUND(I127*H127,2)</f>
        <v>0</v>
      </c>
      <c r="K127" s="218" t="s">
        <v>215</v>
      </c>
      <c r="L127" s="47"/>
      <c r="M127" s="223" t="s">
        <v>35</v>
      </c>
      <c r="N127" s="224" t="s">
        <v>51</v>
      </c>
      <c r="O127" s="87"/>
      <c r="P127" s="225">
        <f>O127*H127</f>
        <v>0</v>
      </c>
      <c r="Q127" s="225">
        <v>0</v>
      </c>
      <c r="R127" s="225">
        <f>Q127*H127</f>
        <v>0</v>
      </c>
      <c r="S127" s="225">
        <v>0.002</v>
      </c>
      <c r="T127" s="226">
        <f>S127*H127</f>
        <v>0.070000000000000007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7" t="s">
        <v>216</v>
      </c>
      <c r="AT127" s="227" t="s">
        <v>211</v>
      </c>
      <c r="AU127" s="227" t="s">
        <v>90</v>
      </c>
      <c r="AY127" s="19" t="s">
        <v>208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88</v>
      </c>
      <c r="BK127" s="228">
        <f>ROUND(I127*H127,2)</f>
        <v>0</v>
      </c>
      <c r="BL127" s="19" t="s">
        <v>216</v>
      </c>
      <c r="BM127" s="227" t="s">
        <v>3057</v>
      </c>
    </row>
    <row r="128" s="2" customFormat="1">
      <c r="A128" s="41"/>
      <c r="B128" s="42"/>
      <c r="C128" s="43"/>
      <c r="D128" s="229" t="s">
        <v>218</v>
      </c>
      <c r="E128" s="43"/>
      <c r="F128" s="230" t="s">
        <v>2380</v>
      </c>
      <c r="G128" s="43"/>
      <c r="H128" s="43"/>
      <c r="I128" s="231"/>
      <c r="J128" s="43"/>
      <c r="K128" s="43"/>
      <c r="L128" s="47"/>
      <c r="M128" s="232"/>
      <c r="N128" s="233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218</v>
      </c>
      <c r="AU128" s="19" t="s">
        <v>90</v>
      </c>
    </row>
    <row r="129" s="2" customFormat="1" ht="21.75" customHeight="1">
      <c r="A129" s="41"/>
      <c r="B129" s="42"/>
      <c r="C129" s="216" t="s">
        <v>378</v>
      </c>
      <c r="D129" s="216" t="s">
        <v>211</v>
      </c>
      <c r="E129" s="217" t="s">
        <v>1420</v>
      </c>
      <c r="F129" s="218" t="s">
        <v>1421</v>
      </c>
      <c r="G129" s="219" t="s">
        <v>490</v>
      </c>
      <c r="H129" s="220">
        <v>11</v>
      </c>
      <c r="I129" s="221"/>
      <c r="J129" s="222">
        <f>ROUND(I129*H129,2)</f>
        <v>0</v>
      </c>
      <c r="K129" s="218" t="s">
        <v>215</v>
      </c>
      <c r="L129" s="47"/>
      <c r="M129" s="223" t="s">
        <v>35</v>
      </c>
      <c r="N129" s="224" t="s">
        <v>51</v>
      </c>
      <c r="O129" s="87"/>
      <c r="P129" s="225">
        <f>O129*H129</f>
        <v>0</v>
      </c>
      <c r="Q129" s="225">
        <v>0</v>
      </c>
      <c r="R129" s="225">
        <f>Q129*H129</f>
        <v>0</v>
      </c>
      <c r="S129" s="225">
        <v>0.0060000000000000001</v>
      </c>
      <c r="T129" s="226">
        <f>S129*H129</f>
        <v>0.066000000000000003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7" t="s">
        <v>216</v>
      </c>
      <c r="AT129" s="227" t="s">
        <v>211</v>
      </c>
      <c r="AU129" s="227" t="s">
        <v>90</v>
      </c>
      <c r="AY129" s="19" t="s">
        <v>208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88</v>
      </c>
      <c r="BK129" s="228">
        <f>ROUND(I129*H129,2)</f>
        <v>0</v>
      </c>
      <c r="BL129" s="19" t="s">
        <v>216</v>
      </c>
      <c r="BM129" s="227" t="s">
        <v>3058</v>
      </c>
    </row>
    <row r="130" s="2" customFormat="1">
      <c r="A130" s="41"/>
      <c r="B130" s="42"/>
      <c r="C130" s="43"/>
      <c r="D130" s="229" t="s">
        <v>218</v>
      </c>
      <c r="E130" s="43"/>
      <c r="F130" s="230" t="s">
        <v>1423</v>
      </c>
      <c r="G130" s="43"/>
      <c r="H130" s="43"/>
      <c r="I130" s="231"/>
      <c r="J130" s="43"/>
      <c r="K130" s="43"/>
      <c r="L130" s="47"/>
      <c r="M130" s="232"/>
      <c r="N130" s="233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218</v>
      </c>
      <c r="AU130" s="19" t="s">
        <v>90</v>
      </c>
    </row>
    <row r="131" s="14" customFormat="1">
      <c r="A131" s="14"/>
      <c r="B131" s="245"/>
      <c r="C131" s="246"/>
      <c r="D131" s="236" t="s">
        <v>226</v>
      </c>
      <c r="E131" s="247" t="s">
        <v>35</v>
      </c>
      <c r="F131" s="248" t="s">
        <v>3059</v>
      </c>
      <c r="G131" s="246"/>
      <c r="H131" s="249">
        <v>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226</v>
      </c>
      <c r="AU131" s="255" t="s">
        <v>90</v>
      </c>
      <c r="AV131" s="14" t="s">
        <v>90</v>
      </c>
      <c r="AW131" s="14" t="s">
        <v>41</v>
      </c>
      <c r="AX131" s="14" t="s">
        <v>80</v>
      </c>
      <c r="AY131" s="255" t="s">
        <v>208</v>
      </c>
    </row>
    <row r="132" s="14" customFormat="1">
      <c r="A132" s="14"/>
      <c r="B132" s="245"/>
      <c r="C132" s="246"/>
      <c r="D132" s="236" t="s">
        <v>226</v>
      </c>
      <c r="E132" s="247" t="s">
        <v>35</v>
      </c>
      <c r="F132" s="248" t="s">
        <v>2848</v>
      </c>
      <c r="G132" s="246"/>
      <c r="H132" s="249">
        <v>3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226</v>
      </c>
      <c r="AU132" s="255" t="s">
        <v>90</v>
      </c>
      <c r="AV132" s="14" t="s">
        <v>90</v>
      </c>
      <c r="AW132" s="14" t="s">
        <v>41</v>
      </c>
      <c r="AX132" s="14" t="s">
        <v>80</v>
      </c>
      <c r="AY132" s="255" t="s">
        <v>208</v>
      </c>
    </row>
    <row r="133" s="16" customFormat="1">
      <c r="A133" s="16"/>
      <c r="B133" s="267"/>
      <c r="C133" s="268"/>
      <c r="D133" s="236" t="s">
        <v>226</v>
      </c>
      <c r="E133" s="269" t="s">
        <v>35</v>
      </c>
      <c r="F133" s="270" t="s">
        <v>261</v>
      </c>
      <c r="G133" s="268"/>
      <c r="H133" s="271">
        <v>11</v>
      </c>
      <c r="I133" s="272"/>
      <c r="J133" s="268"/>
      <c r="K133" s="268"/>
      <c r="L133" s="273"/>
      <c r="M133" s="274"/>
      <c r="N133" s="275"/>
      <c r="O133" s="275"/>
      <c r="P133" s="275"/>
      <c r="Q133" s="275"/>
      <c r="R133" s="275"/>
      <c r="S133" s="275"/>
      <c r="T133" s="27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77" t="s">
        <v>226</v>
      </c>
      <c r="AU133" s="277" t="s">
        <v>90</v>
      </c>
      <c r="AV133" s="16" t="s">
        <v>216</v>
      </c>
      <c r="AW133" s="16" t="s">
        <v>41</v>
      </c>
      <c r="AX133" s="16" t="s">
        <v>88</v>
      </c>
      <c r="AY133" s="277" t="s">
        <v>208</v>
      </c>
    </row>
    <row r="134" s="12" customFormat="1" ht="25.92" customHeight="1">
      <c r="A134" s="12"/>
      <c r="B134" s="200"/>
      <c r="C134" s="201"/>
      <c r="D134" s="202" t="s">
        <v>79</v>
      </c>
      <c r="E134" s="203" t="s">
        <v>593</v>
      </c>
      <c r="F134" s="203" t="s">
        <v>594</v>
      </c>
      <c r="G134" s="201"/>
      <c r="H134" s="201"/>
      <c r="I134" s="204"/>
      <c r="J134" s="205">
        <f>BK134</f>
        <v>0</v>
      </c>
      <c r="K134" s="201"/>
      <c r="L134" s="206"/>
      <c r="M134" s="207"/>
      <c r="N134" s="208"/>
      <c r="O134" s="208"/>
      <c r="P134" s="209">
        <f>P135</f>
        <v>0</v>
      </c>
      <c r="Q134" s="208"/>
      <c r="R134" s="209">
        <f>R135</f>
        <v>0.078019999999999992</v>
      </c>
      <c r="S134" s="208"/>
      <c r="T134" s="210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1" t="s">
        <v>90</v>
      </c>
      <c r="AT134" s="212" t="s">
        <v>79</v>
      </c>
      <c r="AU134" s="212" t="s">
        <v>80</v>
      </c>
      <c r="AY134" s="211" t="s">
        <v>208</v>
      </c>
      <c r="BK134" s="213">
        <f>BK135</f>
        <v>0</v>
      </c>
    </row>
    <row r="135" s="12" customFormat="1" ht="22.8" customHeight="1">
      <c r="A135" s="12"/>
      <c r="B135" s="200"/>
      <c r="C135" s="201"/>
      <c r="D135" s="202" t="s">
        <v>79</v>
      </c>
      <c r="E135" s="214" t="s">
        <v>2384</v>
      </c>
      <c r="F135" s="214" t="s">
        <v>2385</v>
      </c>
      <c r="G135" s="201"/>
      <c r="H135" s="201"/>
      <c r="I135" s="204"/>
      <c r="J135" s="215">
        <f>BK135</f>
        <v>0</v>
      </c>
      <c r="K135" s="201"/>
      <c r="L135" s="206"/>
      <c r="M135" s="207"/>
      <c r="N135" s="208"/>
      <c r="O135" s="208"/>
      <c r="P135" s="209">
        <f>SUM(P136:P255)</f>
        <v>0</v>
      </c>
      <c r="Q135" s="208"/>
      <c r="R135" s="209">
        <f>SUM(R136:R255)</f>
        <v>0.078019999999999992</v>
      </c>
      <c r="S135" s="208"/>
      <c r="T135" s="210">
        <f>SUM(T136:T255)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90</v>
      </c>
      <c r="AT135" s="212" t="s">
        <v>79</v>
      </c>
      <c r="AU135" s="212" t="s">
        <v>88</v>
      </c>
      <c r="AY135" s="211" t="s">
        <v>208</v>
      </c>
      <c r="BK135" s="213">
        <f>SUM(BK136:BK255)</f>
        <v>0</v>
      </c>
    </row>
    <row r="136" s="2" customFormat="1" ht="24.15" customHeight="1">
      <c r="A136" s="41"/>
      <c r="B136" s="42"/>
      <c r="C136" s="216" t="s">
        <v>390</v>
      </c>
      <c r="D136" s="216" t="s">
        <v>211</v>
      </c>
      <c r="E136" s="217" t="s">
        <v>2386</v>
      </c>
      <c r="F136" s="218" t="s">
        <v>2387</v>
      </c>
      <c r="G136" s="219" t="s">
        <v>490</v>
      </c>
      <c r="H136" s="220">
        <v>20</v>
      </c>
      <c r="I136" s="221"/>
      <c r="J136" s="222">
        <f>ROUND(I136*H136,2)</f>
        <v>0</v>
      </c>
      <c r="K136" s="218" t="s">
        <v>215</v>
      </c>
      <c r="L136" s="47"/>
      <c r="M136" s="223" t="s">
        <v>35</v>
      </c>
      <c r="N136" s="224" t="s">
        <v>51</v>
      </c>
      <c r="O136" s="87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7" t="s">
        <v>408</v>
      </c>
      <c r="AT136" s="227" t="s">
        <v>211</v>
      </c>
      <c r="AU136" s="227" t="s">
        <v>90</v>
      </c>
      <c r="AY136" s="19" t="s">
        <v>208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88</v>
      </c>
      <c r="BK136" s="228">
        <f>ROUND(I136*H136,2)</f>
        <v>0</v>
      </c>
      <c r="BL136" s="19" t="s">
        <v>408</v>
      </c>
      <c r="BM136" s="227" t="s">
        <v>3060</v>
      </c>
    </row>
    <row r="137" s="2" customFormat="1">
      <c r="A137" s="41"/>
      <c r="B137" s="42"/>
      <c r="C137" s="43"/>
      <c r="D137" s="229" t="s">
        <v>218</v>
      </c>
      <c r="E137" s="43"/>
      <c r="F137" s="230" t="s">
        <v>2389</v>
      </c>
      <c r="G137" s="43"/>
      <c r="H137" s="43"/>
      <c r="I137" s="231"/>
      <c r="J137" s="43"/>
      <c r="K137" s="43"/>
      <c r="L137" s="47"/>
      <c r="M137" s="232"/>
      <c r="N137" s="233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9" t="s">
        <v>218</v>
      </c>
      <c r="AU137" s="19" t="s">
        <v>90</v>
      </c>
    </row>
    <row r="138" s="2" customFormat="1" ht="16.5" customHeight="1">
      <c r="A138" s="41"/>
      <c r="B138" s="42"/>
      <c r="C138" s="278" t="s">
        <v>8</v>
      </c>
      <c r="D138" s="278" t="s">
        <v>391</v>
      </c>
      <c r="E138" s="279" t="s">
        <v>2390</v>
      </c>
      <c r="F138" s="280" t="s">
        <v>2391</v>
      </c>
      <c r="G138" s="281" t="s">
        <v>490</v>
      </c>
      <c r="H138" s="282">
        <v>20</v>
      </c>
      <c r="I138" s="283"/>
      <c r="J138" s="284">
        <f>ROUND(I138*H138,2)</f>
        <v>0</v>
      </c>
      <c r="K138" s="280" t="s">
        <v>2392</v>
      </c>
      <c r="L138" s="285"/>
      <c r="M138" s="286" t="s">
        <v>35</v>
      </c>
      <c r="N138" s="287" t="s">
        <v>51</v>
      </c>
      <c r="O138" s="87"/>
      <c r="P138" s="225">
        <f>O138*H138</f>
        <v>0</v>
      </c>
      <c r="Q138" s="225">
        <v>0.00050000000000000001</v>
      </c>
      <c r="R138" s="225">
        <f>Q138*H138</f>
        <v>0.01</v>
      </c>
      <c r="S138" s="225">
        <v>0</v>
      </c>
      <c r="T138" s="226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7" t="s">
        <v>527</v>
      </c>
      <c r="AT138" s="227" t="s">
        <v>391</v>
      </c>
      <c r="AU138" s="227" t="s">
        <v>90</v>
      </c>
      <c r="AY138" s="19" t="s">
        <v>208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88</v>
      </c>
      <c r="BK138" s="228">
        <f>ROUND(I138*H138,2)</f>
        <v>0</v>
      </c>
      <c r="BL138" s="19" t="s">
        <v>408</v>
      </c>
      <c r="BM138" s="227" t="s">
        <v>3061</v>
      </c>
    </row>
    <row r="139" s="2" customFormat="1" ht="24.15" customHeight="1">
      <c r="A139" s="41"/>
      <c r="B139" s="42"/>
      <c r="C139" s="216" t="s">
        <v>408</v>
      </c>
      <c r="D139" s="216" t="s">
        <v>211</v>
      </c>
      <c r="E139" s="217" t="s">
        <v>2394</v>
      </c>
      <c r="F139" s="218" t="s">
        <v>2395</v>
      </c>
      <c r="G139" s="219" t="s">
        <v>490</v>
      </c>
      <c r="H139" s="220">
        <v>20</v>
      </c>
      <c r="I139" s="221"/>
      <c r="J139" s="222">
        <f>ROUND(I139*H139,2)</f>
        <v>0</v>
      </c>
      <c r="K139" s="218" t="s">
        <v>215</v>
      </c>
      <c r="L139" s="47"/>
      <c r="M139" s="223" t="s">
        <v>35</v>
      </c>
      <c r="N139" s="224" t="s">
        <v>51</v>
      </c>
      <c r="O139" s="87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7" t="s">
        <v>408</v>
      </c>
      <c r="AT139" s="227" t="s">
        <v>211</v>
      </c>
      <c r="AU139" s="227" t="s">
        <v>90</v>
      </c>
      <c r="AY139" s="19" t="s">
        <v>208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88</v>
      </c>
      <c r="BK139" s="228">
        <f>ROUND(I139*H139,2)</f>
        <v>0</v>
      </c>
      <c r="BL139" s="19" t="s">
        <v>408</v>
      </c>
      <c r="BM139" s="227" t="s">
        <v>3062</v>
      </c>
    </row>
    <row r="140" s="2" customFormat="1">
      <c r="A140" s="41"/>
      <c r="B140" s="42"/>
      <c r="C140" s="43"/>
      <c r="D140" s="229" t="s">
        <v>218</v>
      </c>
      <c r="E140" s="43"/>
      <c r="F140" s="230" t="s">
        <v>2397</v>
      </c>
      <c r="G140" s="43"/>
      <c r="H140" s="43"/>
      <c r="I140" s="231"/>
      <c r="J140" s="43"/>
      <c r="K140" s="43"/>
      <c r="L140" s="47"/>
      <c r="M140" s="232"/>
      <c r="N140" s="233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218</v>
      </c>
      <c r="AU140" s="19" t="s">
        <v>90</v>
      </c>
    </row>
    <row r="141" s="2" customFormat="1" ht="16.5" customHeight="1">
      <c r="A141" s="41"/>
      <c r="B141" s="42"/>
      <c r="C141" s="278" t="s">
        <v>413</v>
      </c>
      <c r="D141" s="278" t="s">
        <v>391</v>
      </c>
      <c r="E141" s="279" t="s">
        <v>2398</v>
      </c>
      <c r="F141" s="280" t="s">
        <v>2399</v>
      </c>
      <c r="G141" s="281" t="s">
        <v>490</v>
      </c>
      <c r="H141" s="282">
        <v>20</v>
      </c>
      <c r="I141" s="283"/>
      <c r="J141" s="284">
        <f>ROUND(I141*H141,2)</f>
        <v>0</v>
      </c>
      <c r="K141" s="280" t="s">
        <v>2392</v>
      </c>
      <c r="L141" s="285"/>
      <c r="M141" s="286" t="s">
        <v>35</v>
      </c>
      <c r="N141" s="287" t="s">
        <v>51</v>
      </c>
      <c r="O141" s="87"/>
      <c r="P141" s="225">
        <f>O141*H141</f>
        <v>0</v>
      </c>
      <c r="Q141" s="225">
        <v>0.00050000000000000001</v>
      </c>
      <c r="R141" s="225">
        <f>Q141*H141</f>
        <v>0.01</v>
      </c>
      <c r="S141" s="225">
        <v>0</v>
      </c>
      <c r="T141" s="226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7" t="s">
        <v>527</v>
      </c>
      <c r="AT141" s="227" t="s">
        <v>391</v>
      </c>
      <c r="AU141" s="227" t="s">
        <v>90</v>
      </c>
      <c r="AY141" s="19" t="s">
        <v>208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88</v>
      </c>
      <c r="BK141" s="228">
        <f>ROUND(I141*H141,2)</f>
        <v>0</v>
      </c>
      <c r="BL141" s="19" t="s">
        <v>408</v>
      </c>
      <c r="BM141" s="227" t="s">
        <v>3063</v>
      </c>
    </row>
    <row r="142" s="2" customFormat="1" ht="24.15" customHeight="1">
      <c r="A142" s="41"/>
      <c r="B142" s="42"/>
      <c r="C142" s="216" t="s">
        <v>418</v>
      </c>
      <c r="D142" s="216" t="s">
        <v>211</v>
      </c>
      <c r="E142" s="217" t="s">
        <v>2401</v>
      </c>
      <c r="F142" s="218" t="s">
        <v>2402</v>
      </c>
      <c r="G142" s="219" t="s">
        <v>490</v>
      </c>
      <c r="H142" s="220">
        <v>20</v>
      </c>
      <c r="I142" s="221"/>
      <c r="J142" s="222">
        <f>ROUND(I142*H142,2)</f>
        <v>0</v>
      </c>
      <c r="K142" s="218" t="s">
        <v>215</v>
      </c>
      <c r="L142" s="47"/>
      <c r="M142" s="223" t="s">
        <v>35</v>
      </c>
      <c r="N142" s="224" t="s">
        <v>51</v>
      </c>
      <c r="O142" s="87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7" t="s">
        <v>408</v>
      </c>
      <c r="AT142" s="227" t="s">
        <v>211</v>
      </c>
      <c r="AU142" s="227" t="s">
        <v>90</v>
      </c>
      <c r="AY142" s="19" t="s">
        <v>208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88</v>
      </c>
      <c r="BK142" s="228">
        <f>ROUND(I142*H142,2)</f>
        <v>0</v>
      </c>
      <c r="BL142" s="19" t="s">
        <v>408</v>
      </c>
      <c r="BM142" s="227" t="s">
        <v>3064</v>
      </c>
    </row>
    <row r="143" s="2" customFormat="1">
      <c r="A143" s="41"/>
      <c r="B143" s="42"/>
      <c r="C143" s="43"/>
      <c r="D143" s="229" t="s">
        <v>218</v>
      </c>
      <c r="E143" s="43"/>
      <c r="F143" s="230" t="s">
        <v>2404</v>
      </c>
      <c r="G143" s="43"/>
      <c r="H143" s="43"/>
      <c r="I143" s="231"/>
      <c r="J143" s="43"/>
      <c r="K143" s="43"/>
      <c r="L143" s="47"/>
      <c r="M143" s="232"/>
      <c r="N143" s="233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218</v>
      </c>
      <c r="AU143" s="19" t="s">
        <v>90</v>
      </c>
    </row>
    <row r="144" s="2" customFormat="1" ht="16.5" customHeight="1">
      <c r="A144" s="41"/>
      <c r="B144" s="42"/>
      <c r="C144" s="278" t="s">
        <v>423</v>
      </c>
      <c r="D144" s="278" t="s">
        <v>391</v>
      </c>
      <c r="E144" s="279" t="s">
        <v>2405</v>
      </c>
      <c r="F144" s="280" t="s">
        <v>2406</v>
      </c>
      <c r="G144" s="281" t="s">
        <v>490</v>
      </c>
      <c r="H144" s="282">
        <v>20</v>
      </c>
      <c r="I144" s="283"/>
      <c r="J144" s="284">
        <f>ROUND(I144*H144,2)</f>
        <v>0</v>
      </c>
      <c r="K144" s="280" t="s">
        <v>215</v>
      </c>
      <c r="L144" s="285"/>
      <c r="M144" s="286" t="s">
        <v>35</v>
      </c>
      <c r="N144" s="287" t="s">
        <v>51</v>
      </c>
      <c r="O144" s="87"/>
      <c r="P144" s="225">
        <f>O144*H144</f>
        <v>0</v>
      </c>
      <c r="Q144" s="225">
        <v>4.0000000000000003E-05</v>
      </c>
      <c r="R144" s="225">
        <f>Q144*H144</f>
        <v>0.00080000000000000004</v>
      </c>
      <c r="S144" s="225">
        <v>0</v>
      </c>
      <c r="T144" s="226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7" t="s">
        <v>527</v>
      </c>
      <c r="AT144" s="227" t="s">
        <v>391</v>
      </c>
      <c r="AU144" s="227" t="s">
        <v>90</v>
      </c>
      <c r="AY144" s="19" t="s">
        <v>208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88</v>
      </c>
      <c r="BK144" s="228">
        <f>ROUND(I144*H144,2)</f>
        <v>0</v>
      </c>
      <c r="BL144" s="19" t="s">
        <v>408</v>
      </c>
      <c r="BM144" s="227" t="s">
        <v>3065</v>
      </c>
    </row>
    <row r="145" s="2" customFormat="1" ht="24.15" customHeight="1">
      <c r="A145" s="41"/>
      <c r="B145" s="42"/>
      <c r="C145" s="216" t="s">
        <v>434</v>
      </c>
      <c r="D145" s="216" t="s">
        <v>211</v>
      </c>
      <c r="E145" s="217" t="s">
        <v>2408</v>
      </c>
      <c r="F145" s="218" t="s">
        <v>2409</v>
      </c>
      <c r="G145" s="219" t="s">
        <v>490</v>
      </c>
      <c r="H145" s="220">
        <v>20</v>
      </c>
      <c r="I145" s="221"/>
      <c r="J145" s="222">
        <f>ROUND(I145*H145,2)</f>
        <v>0</v>
      </c>
      <c r="K145" s="218" t="s">
        <v>215</v>
      </c>
      <c r="L145" s="47"/>
      <c r="M145" s="223" t="s">
        <v>35</v>
      </c>
      <c r="N145" s="224" t="s">
        <v>51</v>
      </c>
      <c r="O145" s="87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7" t="s">
        <v>408</v>
      </c>
      <c r="AT145" s="227" t="s">
        <v>211</v>
      </c>
      <c r="AU145" s="227" t="s">
        <v>90</v>
      </c>
      <c r="AY145" s="19" t="s">
        <v>208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88</v>
      </c>
      <c r="BK145" s="228">
        <f>ROUND(I145*H145,2)</f>
        <v>0</v>
      </c>
      <c r="BL145" s="19" t="s">
        <v>408</v>
      </c>
      <c r="BM145" s="227" t="s">
        <v>3066</v>
      </c>
    </row>
    <row r="146" s="2" customFormat="1">
      <c r="A146" s="41"/>
      <c r="B146" s="42"/>
      <c r="C146" s="43"/>
      <c r="D146" s="229" t="s">
        <v>218</v>
      </c>
      <c r="E146" s="43"/>
      <c r="F146" s="230" t="s">
        <v>2411</v>
      </c>
      <c r="G146" s="43"/>
      <c r="H146" s="43"/>
      <c r="I146" s="231"/>
      <c r="J146" s="43"/>
      <c r="K146" s="43"/>
      <c r="L146" s="47"/>
      <c r="M146" s="232"/>
      <c r="N146" s="233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9" t="s">
        <v>218</v>
      </c>
      <c r="AU146" s="19" t="s">
        <v>90</v>
      </c>
    </row>
    <row r="147" s="2" customFormat="1" ht="16.5" customHeight="1">
      <c r="A147" s="41"/>
      <c r="B147" s="42"/>
      <c r="C147" s="278" t="s">
        <v>7</v>
      </c>
      <c r="D147" s="278" t="s">
        <v>391</v>
      </c>
      <c r="E147" s="279" t="s">
        <v>2412</v>
      </c>
      <c r="F147" s="280" t="s">
        <v>2413</v>
      </c>
      <c r="G147" s="281" t="s">
        <v>490</v>
      </c>
      <c r="H147" s="282">
        <v>20</v>
      </c>
      <c r="I147" s="283"/>
      <c r="J147" s="284">
        <f>ROUND(I147*H147,2)</f>
        <v>0</v>
      </c>
      <c r="K147" s="280" t="s">
        <v>215</v>
      </c>
      <c r="L147" s="285"/>
      <c r="M147" s="286" t="s">
        <v>35</v>
      </c>
      <c r="N147" s="287" t="s">
        <v>51</v>
      </c>
      <c r="O147" s="87"/>
      <c r="P147" s="225">
        <f>O147*H147</f>
        <v>0</v>
      </c>
      <c r="Q147" s="225">
        <v>0.00010000000000000001</v>
      </c>
      <c r="R147" s="225">
        <f>Q147*H147</f>
        <v>0.002</v>
      </c>
      <c r="S147" s="225">
        <v>0</v>
      </c>
      <c r="T147" s="226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7" t="s">
        <v>527</v>
      </c>
      <c r="AT147" s="227" t="s">
        <v>391</v>
      </c>
      <c r="AU147" s="227" t="s">
        <v>90</v>
      </c>
      <c r="AY147" s="19" t="s">
        <v>208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88</v>
      </c>
      <c r="BK147" s="228">
        <f>ROUND(I147*H147,2)</f>
        <v>0</v>
      </c>
      <c r="BL147" s="19" t="s">
        <v>408</v>
      </c>
      <c r="BM147" s="227" t="s">
        <v>3067</v>
      </c>
    </row>
    <row r="148" s="2" customFormat="1" ht="24.15" customHeight="1">
      <c r="A148" s="41"/>
      <c r="B148" s="42"/>
      <c r="C148" s="216" t="s">
        <v>440</v>
      </c>
      <c r="D148" s="216" t="s">
        <v>211</v>
      </c>
      <c r="E148" s="217" t="s">
        <v>2415</v>
      </c>
      <c r="F148" s="218" t="s">
        <v>2416</v>
      </c>
      <c r="G148" s="219" t="s">
        <v>490</v>
      </c>
      <c r="H148" s="220">
        <v>20</v>
      </c>
      <c r="I148" s="221"/>
      <c r="J148" s="222">
        <f>ROUND(I148*H148,2)</f>
        <v>0</v>
      </c>
      <c r="K148" s="218" t="s">
        <v>215</v>
      </c>
      <c r="L148" s="47"/>
      <c r="M148" s="223" t="s">
        <v>35</v>
      </c>
      <c r="N148" s="224" t="s">
        <v>51</v>
      </c>
      <c r="O148" s="87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7" t="s">
        <v>408</v>
      </c>
      <c r="AT148" s="227" t="s">
        <v>211</v>
      </c>
      <c r="AU148" s="227" t="s">
        <v>90</v>
      </c>
      <c r="AY148" s="19" t="s">
        <v>208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88</v>
      </c>
      <c r="BK148" s="228">
        <f>ROUND(I148*H148,2)</f>
        <v>0</v>
      </c>
      <c r="BL148" s="19" t="s">
        <v>408</v>
      </c>
      <c r="BM148" s="227" t="s">
        <v>3068</v>
      </c>
    </row>
    <row r="149" s="2" customFormat="1">
      <c r="A149" s="41"/>
      <c r="B149" s="42"/>
      <c r="C149" s="43"/>
      <c r="D149" s="229" t="s">
        <v>218</v>
      </c>
      <c r="E149" s="43"/>
      <c r="F149" s="230" t="s">
        <v>2418</v>
      </c>
      <c r="G149" s="43"/>
      <c r="H149" s="43"/>
      <c r="I149" s="231"/>
      <c r="J149" s="43"/>
      <c r="K149" s="43"/>
      <c r="L149" s="47"/>
      <c r="M149" s="232"/>
      <c r="N149" s="233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218</v>
      </c>
      <c r="AU149" s="19" t="s">
        <v>90</v>
      </c>
    </row>
    <row r="150" s="2" customFormat="1" ht="16.5" customHeight="1">
      <c r="A150" s="41"/>
      <c r="B150" s="42"/>
      <c r="C150" s="278" t="s">
        <v>445</v>
      </c>
      <c r="D150" s="278" t="s">
        <v>391</v>
      </c>
      <c r="E150" s="279" t="s">
        <v>2419</v>
      </c>
      <c r="F150" s="280" t="s">
        <v>2420</v>
      </c>
      <c r="G150" s="281" t="s">
        <v>490</v>
      </c>
      <c r="H150" s="282">
        <v>20</v>
      </c>
      <c r="I150" s="283"/>
      <c r="J150" s="284">
        <f>ROUND(I150*H150,2)</f>
        <v>0</v>
      </c>
      <c r="K150" s="280" t="s">
        <v>215</v>
      </c>
      <c r="L150" s="285"/>
      <c r="M150" s="286" t="s">
        <v>35</v>
      </c>
      <c r="N150" s="287" t="s">
        <v>51</v>
      </c>
      <c r="O150" s="87"/>
      <c r="P150" s="225">
        <f>O150*H150</f>
        <v>0</v>
      </c>
      <c r="Q150" s="225">
        <v>0.00012</v>
      </c>
      <c r="R150" s="225">
        <f>Q150*H150</f>
        <v>0.0024000000000000002</v>
      </c>
      <c r="S150" s="225">
        <v>0</v>
      </c>
      <c r="T150" s="226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7" t="s">
        <v>527</v>
      </c>
      <c r="AT150" s="227" t="s">
        <v>391</v>
      </c>
      <c r="AU150" s="227" t="s">
        <v>90</v>
      </c>
      <c r="AY150" s="19" t="s">
        <v>208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88</v>
      </c>
      <c r="BK150" s="228">
        <f>ROUND(I150*H150,2)</f>
        <v>0</v>
      </c>
      <c r="BL150" s="19" t="s">
        <v>408</v>
      </c>
      <c r="BM150" s="227" t="s">
        <v>3069</v>
      </c>
    </row>
    <row r="151" s="2" customFormat="1" ht="24.15" customHeight="1">
      <c r="A151" s="41"/>
      <c r="B151" s="42"/>
      <c r="C151" s="216" t="s">
        <v>455</v>
      </c>
      <c r="D151" s="216" t="s">
        <v>211</v>
      </c>
      <c r="E151" s="217" t="s">
        <v>2422</v>
      </c>
      <c r="F151" s="218" t="s">
        <v>2423</v>
      </c>
      <c r="G151" s="219" t="s">
        <v>490</v>
      </c>
      <c r="H151" s="220">
        <v>60</v>
      </c>
      <c r="I151" s="221"/>
      <c r="J151" s="222">
        <f>ROUND(I151*H151,2)</f>
        <v>0</v>
      </c>
      <c r="K151" s="218" t="s">
        <v>215</v>
      </c>
      <c r="L151" s="47"/>
      <c r="M151" s="223" t="s">
        <v>35</v>
      </c>
      <c r="N151" s="224" t="s">
        <v>51</v>
      </c>
      <c r="O151" s="87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7" t="s">
        <v>408</v>
      </c>
      <c r="AT151" s="227" t="s">
        <v>211</v>
      </c>
      <c r="AU151" s="227" t="s">
        <v>90</v>
      </c>
      <c r="AY151" s="19" t="s">
        <v>208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88</v>
      </c>
      <c r="BK151" s="228">
        <f>ROUND(I151*H151,2)</f>
        <v>0</v>
      </c>
      <c r="BL151" s="19" t="s">
        <v>408</v>
      </c>
      <c r="BM151" s="227" t="s">
        <v>3070</v>
      </c>
    </row>
    <row r="152" s="2" customFormat="1">
      <c r="A152" s="41"/>
      <c r="B152" s="42"/>
      <c r="C152" s="43"/>
      <c r="D152" s="229" t="s">
        <v>218</v>
      </c>
      <c r="E152" s="43"/>
      <c r="F152" s="230" t="s">
        <v>2425</v>
      </c>
      <c r="G152" s="43"/>
      <c r="H152" s="43"/>
      <c r="I152" s="231"/>
      <c r="J152" s="43"/>
      <c r="K152" s="43"/>
      <c r="L152" s="47"/>
      <c r="M152" s="232"/>
      <c r="N152" s="233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9" t="s">
        <v>218</v>
      </c>
      <c r="AU152" s="19" t="s">
        <v>90</v>
      </c>
    </row>
    <row r="153" s="14" customFormat="1">
      <c r="A153" s="14"/>
      <c r="B153" s="245"/>
      <c r="C153" s="246"/>
      <c r="D153" s="236" t="s">
        <v>226</v>
      </c>
      <c r="E153" s="247" t="s">
        <v>35</v>
      </c>
      <c r="F153" s="248" t="s">
        <v>2860</v>
      </c>
      <c r="G153" s="246"/>
      <c r="H153" s="249">
        <v>10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226</v>
      </c>
      <c r="AU153" s="255" t="s">
        <v>90</v>
      </c>
      <c r="AV153" s="14" t="s">
        <v>90</v>
      </c>
      <c r="AW153" s="14" t="s">
        <v>41</v>
      </c>
      <c r="AX153" s="14" t="s">
        <v>80</v>
      </c>
      <c r="AY153" s="255" t="s">
        <v>208</v>
      </c>
    </row>
    <row r="154" s="14" customFormat="1">
      <c r="A154" s="14"/>
      <c r="B154" s="245"/>
      <c r="C154" s="246"/>
      <c r="D154" s="236" t="s">
        <v>226</v>
      </c>
      <c r="E154" s="247" t="s">
        <v>35</v>
      </c>
      <c r="F154" s="248" t="s">
        <v>2861</v>
      </c>
      <c r="G154" s="246"/>
      <c r="H154" s="249">
        <v>50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226</v>
      </c>
      <c r="AU154" s="255" t="s">
        <v>90</v>
      </c>
      <c r="AV154" s="14" t="s">
        <v>90</v>
      </c>
      <c r="AW154" s="14" t="s">
        <v>41</v>
      </c>
      <c r="AX154" s="14" t="s">
        <v>80</v>
      </c>
      <c r="AY154" s="255" t="s">
        <v>208</v>
      </c>
    </row>
    <row r="155" s="16" customFormat="1">
      <c r="A155" s="16"/>
      <c r="B155" s="267"/>
      <c r="C155" s="268"/>
      <c r="D155" s="236" t="s">
        <v>226</v>
      </c>
      <c r="E155" s="269" t="s">
        <v>35</v>
      </c>
      <c r="F155" s="270" t="s">
        <v>261</v>
      </c>
      <c r="G155" s="268"/>
      <c r="H155" s="271">
        <v>60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77" t="s">
        <v>226</v>
      </c>
      <c r="AU155" s="277" t="s">
        <v>90</v>
      </c>
      <c r="AV155" s="16" t="s">
        <v>216</v>
      </c>
      <c r="AW155" s="16" t="s">
        <v>41</v>
      </c>
      <c r="AX155" s="16" t="s">
        <v>88</v>
      </c>
      <c r="AY155" s="277" t="s">
        <v>208</v>
      </c>
    </row>
    <row r="156" s="2" customFormat="1" ht="16.5" customHeight="1">
      <c r="A156" s="41"/>
      <c r="B156" s="42"/>
      <c r="C156" s="278" t="s">
        <v>463</v>
      </c>
      <c r="D156" s="278" t="s">
        <v>391</v>
      </c>
      <c r="E156" s="279" t="s">
        <v>2428</v>
      </c>
      <c r="F156" s="280" t="s">
        <v>2429</v>
      </c>
      <c r="G156" s="281" t="s">
        <v>490</v>
      </c>
      <c r="H156" s="282">
        <v>10</v>
      </c>
      <c r="I156" s="283"/>
      <c r="J156" s="284">
        <f>ROUND(I156*H156,2)</f>
        <v>0</v>
      </c>
      <c r="K156" s="280" t="s">
        <v>215</v>
      </c>
      <c r="L156" s="285"/>
      <c r="M156" s="286" t="s">
        <v>35</v>
      </c>
      <c r="N156" s="287" t="s">
        <v>51</v>
      </c>
      <c r="O156" s="87"/>
      <c r="P156" s="225">
        <f>O156*H156</f>
        <v>0</v>
      </c>
      <c r="Q156" s="225">
        <v>0.00010000000000000001</v>
      </c>
      <c r="R156" s="225">
        <f>Q156*H156</f>
        <v>0.001</v>
      </c>
      <c r="S156" s="225">
        <v>0</v>
      </c>
      <c r="T156" s="226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7" t="s">
        <v>527</v>
      </c>
      <c r="AT156" s="227" t="s">
        <v>391</v>
      </c>
      <c r="AU156" s="227" t="s">
        <v>90</v>
      </c>
      <c r="AY156" s="19" t="s">
        <v>208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88</v>
      </c>
      <c r="BK156" s="228">
        <f>ROUND(I156*H156,2)</f>
        <v>0</v>
      </c>
      <c r="BL156" s="19" t="s">
        <v>408</v>
      </c>
      <c r="BM156" s="227" t="s">
        <v>3071</v>
      </c>
    </row>
    <row r="157" s="2" customFormat="1" ht="16.5" customHeight="1">
      <c r="A157" s="41"/>
      <c r="B157" s="42"/>
      <c r="C157" s="278" t="s">
        <v>469</v>
      </c>
      <c r="D157" s="278" t="s">
        <v>391</v>
      </c>
      <c r="E157" s="279" t="s">
        <v>2431</v>
      </c>
      <c r="F157" s="280" t="s">
        <v>2432</v>
      </c>
      <c r="G157" s="281" t="s">
        <v>490</v>
      </c>
      <c r="H157" s="282">
        <v>10</v>
      </c>
      <c r="I157" s="283"/>
      <c r="J157" s="284">
        <f>ROUND(I157*H157,2)</f>
        <v>0</v>
      </c>
      <c r="K157" s="280" t="s">
        <v>215</v>
      </c>
      <c r="L157" s="285"/>
      <c r="M157" s="286" t="s">
        <v>35</v>
      </c>
      <c r="N157" s="287" t="s">
        <v>51</v>
      </c>
      <c r="O157" s="87"/>
      <c r="P157" s="225">
        <f>O157*H157</f>
        <v>0</v>
      </c>
      <c r="Q157" s="225">
        <v>0.00014999999999999999</v>
      </c>
      <c r="R157" s="225">
        <f>Q157*H157</f>
        <v>0.0014999999999999998</v>
      </c>
      <c r="S157" s="225">
        <v>0</v>
      </c>
      <c r="T157" s="226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7" t="s">
        <v>527</v>
      </c>
      <c r="AT157" s="227" t="s">
        <v>391</v>
      </c>
      <c r="AU157" s="227" t="s">
        <v>90</v>
      </c>
      <c r="AY157" s="19" t="s">
        <v>208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88</v>
      </c>
      <c r="BK157" s="228">
        <f>ROUND(I157*H157,2)</f>
        <v>0</v>
      </c>
      <c r="BL157" s="19" t="s">
        <v>408</v>
      </c>
      <c r="BM157" s="227" t="s">
        <v>3072</v>
      </c>
    </row>
    <row r="158" s="2" customFormat="1" ht="16.5" customHeight="1">
      <c r="A158" s="41"/>
      <c r="B158" s="42"/>
      <c r="C158" s="278" t="s">
        <v>481</v>
      </c>
      <c r="D158" s="278" t="s">
        <v>391</v>
      </c>
      <c r="E158" s="279" t="s">
        <v>2434</v>
      </c>
      <c r="F158" s="280" t="s">
        <v>2435</v>
      </c>
      <c r="G158" s="281" t="s">
        <v>490</v>
      </c>
      <c r="H158" s="282">
        <v>20</v>
      </c>
      <c r="I158" s="283"/>
      <c r="J158" s="284">
        <f>ROUND(I158*H158,2)</f>
        <v>0</v>
      </c>
      <c r="K158" s="280" t="s">
        <v>215</v>
      </c>
      <c r="L158" s="285"/>
      <c r="M158" s="286" t="s">
        <v>35</v>
      </c>
      <c r="N158" s="287" t="s">
        <v>51</v>
      </c>
      <c r="O158" s="87"/>
      <c r="P158" s="225">
        <f>O158*H158</f>
        <v>0</v>
      </c>
      <c r="Q158" s="225">
        <v>0.00023000000000000001</v>
      </c>
      <c r="R158" s="225">
        <f>Q158*H158</f>
        <v>0.0045999999999999999</v>
      </c>
      <c r="S158" s="225">
        <v>0</v>
      </c>
      <c r="T158" s="226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7" t="s">
        <v>527</v>
      </c>
      <c r="AT158" s="227" t="s">
        <v>391</v>
      </c>
      <c r="AU158" s="227" t="s">
        <v>90</v>
      </c>
      <c r="AY158" s="19" t="s">
        <v>208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88</v>
      </c>
      <c r="BK158" s="228">
        <f>ROUND(I158*H158,2)</f>
        <v>0</v>
      </c>
      <c r="BL158" s="19" t="s">
        <v>408</v>
      </c>
      <c r="BM158" s="227" t="s">
        <v>3073</v>
      </c>
    </row>
    <row r="159" s="2" customFormat="1" ht="16.5" customHeight="1">
      <c r="A159" s="41"/>
      <c r="B159" s="42"/>
      <c r="C159" s="278" t="s">
        <v>487</v>
      </c>
      <c r="D159" s="278" t="s">
        <v>391</v>
      </c>
      <c r="E159" s="279" t="s">
        <v>2437</v>
      </c>
      <c r="F159" s="280" t="s">
        <v>2438</v>
      </c>
      <c r="G159" s="281" t="s">
        <v>490</v>
      </c>
      <c r="H159" s="282">
        <v>20</v>
      </c>
      <c r="I159" s="283"/>
      <c r="J159" s="284">
        <f>ROUND(I159*H159,2)</f>
        <v>0</v>
      </c>
      <c r="K159" s="280" t="s">
        <v>215</v>
      </c>
      <c r="L159" s="285"/>
      <c r="M159" s="286" t="s">
        <v>35</v>
      </c>
      <c r="N159" s="287" t="s">
        <v>51</v>
      </c>
      <c r="O159" s="87"/>
      <c r="P159" s="225">
        <f>O159*H159</f>
        <v>0</v>
      </c>
      <c r="Q159" s="225">
        <v>0.00021000000000000001</v>
      </c>
      <c r="R159" s="225">
        <f>Q159*H159</f>
        <v>0.0042000000000000006</v>
      </c>
      <c r="S159" s="225">
        <v>0</v>
      </c>
      <c r="T159" s="226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7" t="s">
        <v>527</v>
      </c>
      <c r="AT159" s="227" t="s">
        <v>391</v>
      </c>
      <c r="AU159" s="227" t="s">
        <v>90</v>
      </c>
      <c r="AY159" s="19" t="s">
        <v>208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88</v>
      </c>
      <c r="BK159" s="228">
        <f>ROUND(I159*H159,2)</f>
        <v>0</v>
      </c>
      <c r="BL159" s="19" t="s">
        <v>408</v>
      </c>
      <c r="BM159" s="227" t="s">
        <v>3074</v>
      </c>
    </row>
    <row r="160" s="2" customFormat="1" ht="24.15" customHeight="1">
      <c r="A160" s="41"/>
      <c r="B160" s="42"/>
      <c r="C160" s="216" t="s">
        <v>501</v>
      </c>
      <c r="D160" s="216" t="s">
        <v>211</v>
      </c>
      <c r="E160" s="217" t="s">
        <v>2440</v>
      </c>
      <c r="F160" s="218" t="s">
        <v>2441</v>
      </c>
      <c r="G160" s="219" t="s">
        <v>381</v>
      </c>
      <c r="H160" s="220">
        <v>9</v>
      </c>
      <c r="I160" s="221"/>
      <c r="J160" s="222">
        <f>ROUND(I160*H160,2)</f>
        <v>0</v>
      </c>
      <c r="K160" s="218" t="s">
        <v>215</v>
      </c>
      <c r="L160" s="47"/>
      <c r="M160" s="223" t="s">
        <v>35</v>
      </c>
      <c r="N160" s="224" t="s">
        <v>51</v>
      </c>
      <c r="O160" s="87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7" t="s">
        <v>408</v>
      </c>
      <c r="AT160" s="227" t="s">
        <v>211</v>
      </c>
      <c r="AU160" s="227" t="s">
        <v>90</v>
      </c>
      <c r="AY160" s="19" t="s">
        <v>208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88</v>
      </c>
      <c r="BK160" s="228">
        <f>ROUND(I160*H160,2)</f>
        <v>0</v>
      </c>
      <c r="BL160" s="19" t="s">
        <v>408</v>
      </c>
      <c r="BM160" s="227" t="s">
        <v>3075</v>
      </c>
    </row>
    <row r="161" s="2" customFormat="1">
      <c r="A161" s="41"/>
      <c r="B161" s="42"/>
      <c r="C161" s="43"/>
      <c r="D161" s="229" t="s">
        <v>218</v>
      </c>
      <c r="E161" s="43"/>
      <c r="F161" s="230" t="s">
        <v>2443</v>
      </c>
      <c r="G161" s="43"/>
      <c r="H161" s="43"/>
      <c r="I161" s="231"/>
      <c r="J161" s="43"/>
      <c r="K161" s="43"/>
      <c r="L161" s="47"/>
      <c r="M161" s="232"/>
      <c r="N161" s="233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9" t="s">
        <v>218</v>
      </c>
      <c r="AU161" s="19" t="s">
        <v>90</v>
      </c>
    </row>
    <row r="162" s="14" customFormat="1">
      <c r="A162" s="14"/>
      <c r="B162" s="245"/>
      <c r="C162" s="246"/>
      <c r="D162" s="236" t="s">
        <v>226</v>
      </c>
      <c r="E162" s="247" t="s">
        <v>35</v>
      </c>
      <c r="F162" s="248" t="s">
        <v>3076</v>
      </c>
      <c r="G162" s="246"/>
      <c r="H162" s="249">
        <v>9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226</v>
      </c>
      <c r="AU162" s="255" t="s">
        <v>90</v>
      </c>
      <c r="AV162" s="14" t="s">
        <v>90</v>
      </c>
      <c r="AW162" s="14" t="s">
        <v>41</v>
      </c>
      <c r="AX162" s="14" t="s">
        <v>88</v>
      </c>
      <c r="AY162" s="255" t="s">
        <v>208</v>
      </c>
    </row>
    <row r="163" s="2" customFormat="1" ht="16.5" customHeight="1">
      <c r="A163" s="41"/>
      <c r="B163" s="42"/>
      <c r="C163" s="278" t="s">
        <v>511</v>
      </c>
      <c r="D163" s="278" t="s">
        <v>391</v>
      </c>
      <c r="E163" s="279" t="s">
        <v>2445</v>
      </c>
      <c r="F163" s="280" t="s">
        <v>2446</v>
      </c>
      <c r="G163" s="281" t="s">
        <v>381</v>
      </c>
      <c r="H163" s="282">
        <v>5</v>
      </c>
      <c r="I163" s="283"/>
      <c r="J163" s="284">
        <f>ROUND(I163*H163,2)</f>
        <v>0</v>
      </c>
      <c r="K163" s="280" t="s">
        <v>215</v>
      </c>
      <c r="L163" s="285"/>
      <c r="M163" s="286" t="s">
        <v>35</v>
      </c>
      <c r="N163" s="287" t="s">
        <v>51</v>
      </c>
      <c r="O163" s="87"/>
      <c r="P163" s="225">
        <f>O163*H163</f>
        <v>0</v>
      </c>
      <c r="Q163" s="225">
        <v>4.0000000000000003E-05</v>
      </c>
      <c r="R163" s="225">
        <f>Q163*H163</f>
        <v>0.00020000000000000001</v>
      </c>
      <c r="S163" s="225">
        <v>0</v>
      </c>
      <c r="T163" s="226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7" t="s">
        <v>527</v>
      </c>
      <c r="AT163" s="227" t="s">
        <v>391</v>
      </c>
      <c r="AU163" s="227" t="s">
        <v>90</v>
      </c>
      <c r="AY163" s="19" t="s">
        <v>208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88</v>
      </c>
      <c r="BK163" s="228">
        <f>ROUND(I163*H163,2)</f>
        <v>0</v>
      </c>
      <c r="BL163" s="19" t="s">
        <v>408</v>
      </c>
      <c r="BM163" s="227" t="s">
        <v>3077</v>
      </c>
    </row>
    <row r="164" s="2" customFormat="1" ht="16.5" customHeight="1">
      <c r="A164" s="41"/>
      <c r="B164" s="42"/>
      <c r="C164" s="278" t="s">
        <v>521</v>
      </c>
      <c r="D164" s="278" t="s">
        <v>391</v>
      </c>
      <c r="E164" s="279" t="s">
        <v>2448</v>
      </c>
      <c r="F164" s="280" t="s">
        <v>2449</v>
      </c>
      <c r="G164" s="281" t="s">
        <v>381</v>
      </c>
      <c r="H164" s="282">
        <v>4</v>
      </c>
      <c r="I164" s="283"/>
      <c r="J164" s="284">
        <f>ROUND(I164*H164,2)</f>
        <v>0</v>
      </c>
      <c r="K164" s="280" t="s">
        <v>215</v>
      </c>
      <c r="L164" s="285"/>
      <c r="M164" s="286" t="s">
        <v>35</v>
      </c>
      <c r="N164" s="287" t="s">
        <v>51</v>
      </c>
      <c r="O164" s="87"/>
      <c r="P164" s="225">
        <f>O164*H164</f>
        <v>0</v>
      </c>
      <c r="Q164" s="225">
        <v>9.0000000000000006E-05</v>
      </c>
      <c r="R164" s="225">
        <f>Q164*H164</f>
        <v>0.00036000000000000002</v>
      </c>
      <c r="S164" s="225">
        <v>0</v>
      </c>
      <c r="T164" s="226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7" t="s">
        <v>527</v>
      </c>
      <c r="AT164" s="227" t="s">
        <v>391</v>
      </c>
      <c r="AU164" s="227" t="s">
        <v>90</v>
      </c>
      <c r="AY164" s="19" t="s">
        <v>208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88</v>
      </c>
      <c r="BK164" s="228">
        <f>ROUND(I164*H164,2)</f>
        <v>0</v>
      </c>
      <c r="BL164" s="19" t="s">
        <v>408</v>
      </c>
      <c r="BM164" s="227" t="s">
        <v>3078</v>
      </c>
    </row>
    <row r="165" s="2" customFormat="1" ht="24.15" customHeight="1">
      <c r="A165" s="41"/>
      <c r="B165" s="42"/>
      <c r="C165" s="216" t="s">
        <v>527</v>
      </c>
      <c r="D165" s="216" t="s">
        <v>211</v>
      </c>
      <c r="E165" s="217" t="s">
        <v>2451</v>
      </c>
      <c r="F165" s="218" t="s">
        <v>2452</v>
      </c>
      <c r="G165" s="219" t="s">
        <v>381</v>
      </c>
      <c r="H165" s="220">
        <v>2</v>
      </c>
      <c r="I165" s="221"/>
      <c r="J165" s="222">
        <f>ROUND(I165*H165,2)</f>
        <v>0</v>
      </c>
      <c r="K165" s="218" t="s">
        <v>215</v>
      </c>
      <c r="L165" s="47"/>
      <c r="M165" s="223" t="s">
        <v>35</v>
      </c>
      <c r="N165" s="224" t="s">
        <v>51</v>
      </c>
      <c r="O165" s="87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7" t="s">
        <v>408</v>
      </c>
      <c r="AT165" s="227" t="s">
        <v>211</v>
      </c>
      <c r="AU165" s="227" t="s">
        <v>90</v>
      </c>
      <c r="AY165" s="19" t="s">
        <v>208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88</v>
      </c>
      <c r="BK165" s="228">
        <f>ROUND(I165*H165,2)</f>
        <v>0</v>
      </c>
      <c r="BL165" s="19" t="s">
        <v>408</v>
      </c>
      <c r="BM165" s="227" t="s">
        <v>3079</v>
      </c>
    </row>
    <row r="166" s="2" customFormat="1">
      <c r="A166" s="41"/>
      <c r="B166" s="42"/>
      <c r="C166" s="43"/>
      <c r="D166" s="229" t="s">
        <v>218</v>
      </c>
      <c r="E166" s="43"/>
      <c r="F166" s="230" t="s">
        <v>2454</v>
      </c>
      <c r="G166" s="43"/>
      <c r="H166" s="43"/>
      <c r="I166" s="231"/>
      <c r="J166" s="43"/>
      <c r="K166" s="43"/>
      <c r="L166" s="47"/>
      <c r="M166" s="232"/>
      <c r="N166" s="233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9" t="s">
        <v>218</v>
      </c>
      <c r="AU166" s="19" t="s">
        <v>90</v>
      </c>
    </row>
    <row r="167" s="14" customFormat="1">
      <c r="A167" s="14"/>
      <c r="B167" s="245"/>
      <c r="C167" s="246"/>
      <c r="D167" s="236" t="s">
        <v>226</v>
      </c>
      <c r="E167" s="247" t="s">
        <v>35</v>
      </c>
      <c r="F167" s="248" t="s">
        <v>2871</v>
      </c>
      <c r="G167" s="246"/>
      <c r="H167" s="249">
        <v>2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226</v>
      </c>
      <c r="AU167" s="255" t="s">
        <v>90</v>
      </c>
      <c r="AV167" s="14" t="s">
        <v>90</v>
      </c>
      <c r="AW167" s="14" t="s">
        <v>41</v>
      </c>
      <c r="AX167" s="14" t="s">
        <v>88</v>
      </c>
      <c r="AY167" s="255" t="s">
        <v>208</v>
      </c>
    </row>
    <row r="168" s="2" customFormat="1" ht="16.5" customHeight="1">
      <c r="A168" s="41"/>
      <c r="B168" s="42"/>
      <c r="C168" s="278" t="s">
        <v>539</v>
      </c>
      <c r="D168" s="278" t="s">
        <v>391</v>
      </c>
      <c r="E168" s="279" t="s">
        <v>2456</v>
      </c>
      <c r="F168" s="280" t="s">
        <v>2457</v>
      </c>
      <c r="G168" s="281" t="s">
        <v>381</v>
      </c>
      <c r="H168" s="282">
        <v>1</v>
      </c>
      <c r="I168" s="283"/>
      <c r="J168" s="284">
        <f>ROUND(I168*H168,2)</f>
        <v>0</v>
      </c>
      <c r="K168" s="280" t="s">
        <v>215</v>
      </c>
      <c r="L168" s="285"/>
      <c r="M168" s="286" t="s">
        <v>35</v>
      </c>
      <c r="N168" s="287" t="s">
        <v>51</v>
      </c>
      <c r="O168" s="87"/>
      <c r="P168" s="225">
        <f>O168*H168</f>
        <v>0</v>
      </c>
      <c r="Q168" s="225">
        <v>0.00016000000000000001</v>
      </c>
      <c r="R168" s="225">
        <f>Q168*H168</f>
        <v>0.00016000000000000001</v>
      </c>
      <c r="S168" s="225">
        <v>0</v>
      </c>
      <c r="T168" s="226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7" t="s">
        <v>527</v>
      </c>
      <c r="AT168" s="227" t="s">
        <v>391</v>
      </c>
      <c r="AU168" s="227" t="s">
        <v>90</v>
      </c>
      <c r="AY168" s="19" t="s">
        <v>208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9" t="s">
        <v>88</v>
      </c>
      <c r="BK168" s="228">
        <f>ROUND(I168*H168,2)</f>
        <v>0</v>
      </c>
      <c r="BL168" s="19" t="s">
        <v>408</v>
      </c>
      <c r="BM168" s="227" t="s">
        <v>3080</v>
      </c>
    </row>
    <row r="169" s="2" customFormat="1" ht="16.5" customHeight="1">
      <c r="A169" s="41"/>
      <c r="B169" s="42"/>
      <c r="C169" s="278" t="s">
        <v>559</v>
      </c>
      <c r="D169" s="278" t="s">
        <v>391</v>
      </c>
      <c r="E169" s="279" t="s">
        <v>2459</v>
      </c>
      <c r="F169" s="280" t="s">
        <v>2460</v>
      </c>
      <c r="G169" s="281" t="s">
        <v>381</v>
      </c>
      <c r="H169" s="282">
        <v>1</v>
      </c>
      <c r="I169" s="283"/>
      <c r="J169" s="284">
        <f>ROUND(I169*H169,2)</f>
        <v>0</v>
      </c>
      <c r="K169" s="280" t="s">
        <v>215</v>
      </c>
      <c r="L169" s="285"/>
      <c r="M169" s="286" t="s">
        <v>35</v>
      </c>
      <c r="N169" s="287" t="s">
        <v>51</v>
      </c>
      <c r="O169" s="87"/>
      <c r="P169" s="225">
        <f>O169*H169</f>
        <v>0</v>
      </c>
      <c r="Q169" s="225">
        <v>0.00023000000000000001</v>
      </c>
      <c r="R169" s="225">
        <f>Q169*H169</f>
        <v>0.00023000000000000001</v>
      </c>
      <c r="S169" s="225">
        <v>0</v>
      </c>
      <c r="T169" s="226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7" t="s">
        <v>527</v>
      </c>
      <c r="AT169" s="227" t="s">
        <v>391</v>
      </c>
      <c r="AU169" s="227" t="s">
        <v>90</v>
      </c>
      <c r="AY169" s="19" t="s">
        <v>208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88</v>
      </c>
      <c r="BK169" s="228">
        <f>ROUND(I169*H169,2)</f>
        <v>0</v>
      </c>
      <c r="BL169" s="19" t="s">
        <v>408</v>
      </c>
      <c r="BM169" s="227" t="s">
        <v>3081</v>
      </c>
    </row>
    <row r="170" s="2" customFormat="1" ht="24.15" customHeight="1">
      <c r="A170" s="41"/>
      <c r="B170" s="42"/>
      <c r="C170" s="216" t="s">
        <v>564</v>
      </c>
      <c r="D170" s="216" t="s">
        <v>211</v>
      </c>
      <c r="E170" s="217" t="s">
        <v>2462</v>
      </c>
      <c r="F170" s="218" t="s">
        <v>2463</v>
      </c>
      <c r="G170" s="219" t="s">
        <v>381</v>
      </c>
      <c r="H170" s="220">
        <v>1</v>
      </c>
      <c r="I170" s="221"/>
      <c r="J170" s="222">
        <f>ROUND(I170*H170,2)</f>
        <v>0</v>
      </c>
      <c r="K170" s="218" t="s">
        <v>215</v>
      </c>
      <c r="L170" s="47"/>
      <c r="M170" s="223" t="s">
        <v>35</v>
      </c>
      <c r="N170" s="224" t="s">
        <v>51</v>
      </c>
      <c r="O170" s="87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7" t="s">
        <v>408</v>
      </c>
      <c r="AT170" s="227" t="s">
        <v>211</v>
      </c>
      <c r="AU170" s="227" t="s">
        <v>90</v>
      </c>
      <c r="AY170" s="19" t="s">
        <v>208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88</v>
      </c>
      <c r="BK170" s="228">
        <f>ROUND(I170*H170,2)</f>
        <v>0</v>
      </c>
      <c r="BL170" s="19" t="s">
        <v>408</v>
      </c>
      <c r="BM170" s="227" t="s">
        <v>3082</v>
      </c>
    </row>
    <row r="171" s="2" customFormat="1">
      <c r="A171" s="41"/>
      <c r="B171" s="42"/>
      <c r="C171" s="43"/>
      <c r="D171" s="229" t="s">
        <v>218</v>
      </c>
      <c r="E171" s="43"/>
      <c r="F171" s="230" t="s">
        <v>2465</v>
      </c>
      <c r="G171" s="43"/>
      <c r="H171" s="43"/>
      <c r="I171" s="231"/>
      <c r="J171" s="43"/>
      <c r="K171" s="43"/>
      <c r="L171" s="47"/>
      <c r="M171" s="232"/>
      <c r="N171" s="233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218</v>
      </c>
      <c r="AU171" s="19" t="s">
        <v>90</v>
      </c>
    </row>
    <row r="172" s="2" customFormat="1" ht="16.5" customHeight="1">
      <c r="A172" s="41"/>
      <c r="B172" s="42"/>
      <c r="C172" s="278" t="s">
        <v>570</v>
      </c>
      <c r="D172" s="278" t="s">
        <v>391</v>
      </c>
      <c r="E172" s="279" t="s">
        <v>2466</v>
      </c>
      <c r="F172" s="280" t="s">
        <v>2467</v>
      </c>
      <c r="G172" s="281" t="s">
        <v>381</v>
      </c>
      <c r="H172" s="282">
        <v>1</v>
      </c>
      <c r="I172" s="283"/>
      <c r="J172" s="284">
        <f>ROUND(I172*H172,2)</f>
        <v>0</v>
      </c>
      <c r="K172" s="280" t="s">
        <v>2392</v>
      </c>
      <c r="L172" s="285"/>
      <c r="M172" s="286" t="s">
        <v>35</v>
      </c>
      <c r="N172" s="287" t="s">
        <v>51</v>
      </c>
      <c r="O172" s="87"/>
      <c r="P172" s="225">
        <f>O172*H172</f>
        <v>0</v>
      </c>
      <c r="Q172" s="225">
        <v>0.00033</v>
      </c>
      <c r="R172" s="225">
        <f>Q172*H172</f>
        <v>0.00033</v>
      </c>
      <c r="S172" s="225">
        <v>0</v>
      </c>
      <c r="T172" s="226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7" t="s">
        <v>527</v>
      </c>
      <c r="AT172" s="227" t="s">
        <v>391</v>
      </c>
      <c r="AU172" s="227" t="s">
        <v>90</v>
      </c>
      <c r="AY172" s="19" t="s">
        <v>208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88</v>
      </c>
      <c r="BK172" s="228">
        <f>ROUND(I172*H172,2)</f>
        <v>0</v>
      </c>
      <c r="BL172" s="19" t="s">
        <v>408</v>
      </c>
      <c r="BM172" s="227" t="s">
        <v>3083</v>
      </c>
    </row>
    <row r="173" s="2" customFormat="1" ht="24.15" customHeight="1">
      <c r="A173" s="41"/>
      <c r="B173" s="42"/>
      <c r="C173" s="216" t="s">
        <v>575</v>
      </c>
      <c r="D173" s="216" t="s">
        <v>211</v>
      </c>
      <c r="E173" s="217" t="s">
        <v>2469</v>
      </c>
      <c r="F173" s="218" t="s">
        <v>2470</v>
      </c>
      <c r="G173" s="219" t="s">
        <v>381</v>
      </c>
      <c r="H173" s="220">
        <v>9</v>
      </c>
      <c r="I173" s="221"/>
      <c r="J173" s="222">
        <f>ROUND(I173*H173,2)</f>
        <v>0</v>
      </c>
      <c r="K173" s="218" t="s">
        <v>215</v>
      </c>
      <c r="L173" s="47"/>
      <c r="M173" s="223" t="s">
        <v>35</v>
      </c>
      <c r="N173" s="224" t="s">
        <v>51</v>
      </c>
      <c r="O173" s="87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7" t="s">
        <v>408</v>
      </c>
      <c r="AT173" s="227" t="s">
        <v>211</v>
      </c>
      <c r="AU173" s="227" t="s">
        <v>90</v>
      </c>
      <c r="AY173" s="19" t="s">
        <v>208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88</v>
      </c>
      <c r="BK173" s="228">
        <f>ROUND(I173*H173,2)</f>
        <v>0</v>
      </c>
      <c r="BL173" s="19" t="s">
        <v>408</v>
      </c>
      <c r="BM173" s="227" t="s">
        <v>3084</v>
      </c>
    </row>
    <row r="174" s="2" customFormat="1">
      <c r="A174" s="41"/>
      <c r="B174" s="42"/>
      <c r="C174" s="43"/>
      <c r="D174" s="229" t="s">
        <v>218</v>
      </c>
      <c r="E174" s="43"/>
      <c r="F174" s="230" t="s">
        <v>2472</v>
      </c>
      <c r="G174" s="43"/>
      <c r="H174" s="43"/>
      <c r="I174" s="231"/>
      <c r="J174" s="43"/>
      <c r="K174" s="43"/>
      <c r="L174" s="47"/>
      <c r="M174" s="232"/>
      <c r="N174" s="233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9" t="s">
        <v>218</v>
      </c>
      <c r="AU174" s="19" t="s">
        <v>90</v>
      </c>
    </row>
    <row r="175" s="2" customFormat="1" ht="16.5" customHeight="1">
      <c r="A175" s="41"/>
      <c r="B175" s="42"/>
      <c r="C175" s="278" t="s">
        <v>581</v>
      </c>
      <c r="D175" s="278" t="s">
        <v>391</v>
      </c>
      <c r="E175" s="279" t="s">
        <v>2473</v>
      </c>
      <c r="F175" s="280" t="s">
        <v>2474</v>
      </c>
      <c r="G175" s="281" t="s">
        <v>381</v>
      </c>
      <c r="H175" s="282">
        <v>9</v>
      </c>
      <c r="I175" s="283"/>
      <c r="J175" s="284">
        <f>ROUND(I175*H175,2)</f>
        <v>0</v>
      </c>
      <c r="K175" s="280" t="s">
        <v>2392</v>
      </c>
      <c r="L175" s="285"/>
      <c r="M175" s="286" t="s">
        <v>35</v>
      </c>
      <c r="N175" s="287" t="s">
        <v>51</v>
      </c>
      <c r="O175" s="87"/>
      <c r="P175" s="225">
        <f>O175*H175</f>
        <v>0</v>
      </c>
      <c r="Q175" s="225">
        <v>3.0000000000000001E-05</v>
      </c>
      <c r="R175" s="225">
        <f>Q175*H175</f>
        <v>0.00027</v>
      </c>
      <c r="S175" s="225">
        <v>0</v>
      </c>
      <c r="T175" s="226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7" t="s">
        <v>527</v>
      </c>
      <c r="AT175" s="227" t="s">
        <v>391</v>
      </c>
      <c r="AU175" s="227" t="s">
        <v>90</v>
      </c>
      <c r="AY175" s="19" t="s">
        <v>208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88</v>
      </c>
      <c r="BK175" s="228">
        <f>ROUND(I175*H175,2)</f>
        <v>0</v>
      </c>
      <c r="BL175" s="19" t="s">
        <v>408</v>
      </c>
      <c r="BM175" s="227" t="s">
        <v>3085</v>
      </c>
    </row>
    <row r="176" s="2" customFormat="1" ht="24.15" customHeight="1">
      <c r="A176" s="41"/>
      <c r="B176" s="42"/>
      <c r="C176" s="216" t="s">
        <v>588</v>
      </c>
      <c r="D176" s="216" t="s">
        <v>211</v>
      </c>
      <c r="E176" s="217" t="s">
        <v>2476</v>
      </c>
      <c r="F176" s="218" t="s">
        <v>2477</v>
      </c>
      <c r="G176" s="219" t="s">
        <v>490</v>
      </c>
      <c r="H176" s="220">
        <v>50</v>
      </c>
      <c r="I176" s="221"/>
      <c r="J176" s="222">
        <f>ROUND(I176*H176,2)</f>
        <v>0</v>
      </c>
      <c r="K176" s="218" t="s">
        <v>215</v>
      </c>
      <c r="L176" s="47"/>
      <c r="M176" s="223" t="s">
        <v>35</v>
      </c>
      <c r="N176" s="224" t="s">
        <v>51</v>
      </c>
      <c r="O176" s="87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7" t="s">
        <v>408</v>
      </c>
      <c r="AT176" s="227" t="s">
        <v>211</v>
      </c>
      <c r="AU176" s="227" t="s">
        <v>90</v>
      </c>
      <c r="AY176" s="19" t="s">
        <v>208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88</v>
      </c>
      <c r="BK176" s="228">
        <f>ROUND(I176*H176,2)</f>
        <v>0</v>
      </c>
      <c r="BL176" s="19" t="s">
        <v>408</v>
      </c>
      <c r="BM176" s="227" t="s">
        <v>3086</v>
      </c>
    </row>
    <row r="177" s="2" customFormat="1">
      <c r="A177" s="41"/>
      <c r="B177" s="42"/>
      <c r="C177" s="43"/>
      <c r="D177" s="229" t="s">
        <v>218</v>
      </c>
      <c r="E177" s="43"/>
      <c r="F177" s="230" t="s">
        <v>2479</v>
      </c>
      <c r="G177" s="43"/>
      <c r="H177" s="43"/>
      <c r="I177" s="231"/>
      <c r="J177" s="43"/>
      <c r="K177" s="43"/>
      <c r="L177" s="47"/>
      <c r="M177" s="232"/>
      <c r="N177" s="233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218</v>
      </c>
      <c r="AU177" s="19" t="s">
        <v>90</v>
      </c>
    </row>
    <row r="178" s="14" customFormat="1">
      <c r="A178" s="14"/>
      <c r="B178" s="245"/>
      <c r="C178" s="246"/>
      <c r="D178" s="236" t="s">
        <v>226</v>
      </c>
      <c r="E178" s="247" t="s">
        <v>35</v>
      </c>
      <c r="F178" s="248" t="s">
        <v>2879</v>
      </c>
      <c r="G178" s="246"/>
      <c r="H178" s="249">
        <v>50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226</v>
      </c>
      <c r="AU178" s="255" t="s">
        <v>90</v>
      </c>
      <c r="AV178" s="14" t="s">
        <v>90</v>
      </c>
      <c r="AW178" s="14" t="s">
        <v>41</v>
      </c>
      <c r="AX178" s="14" t="s">
        <v>88</v>
      </c>
      <c r="AY178" s="255" t="s">
        <v>208</v>
      </c>
    </row>
    <row r="179" s="2" customFormat="1" ht="16.5" customHeight="1">
      <c r="A179" s="41"/>
      <c r="B179" s="42"/>
      <c r="C179" s="278" t="s">
        <v>597</v>
      </c>
      <c r="D179" s="278" t="s">
        <v>391</v>
      </c>
      <c r="E179" s="279" t="s">
        <v>2481</v>
      </c>
      <c r="F179" s="280" t="s">
        <v>2482</v>
      </c>
      <c r="G179" s="281" t="s">
        <v>490</v>
      </c>
      <c r="H179" s="282">
        <v>20</v>
      </c>
      <c r="I179" s="283"/>
      <c r="J179" s="284">
        <f>ROUND(I179*H179,2)</f>
        <v>0</v>
      </c>
      <c r="K179" s="280" t="s">
        <v>215</v>
      </c>
      <c r="L179" s="285"/>
      <c r="M179" s="286" t="s">
        <v>35</v>
      </c>
      <c r="N179" s="287" t="s">
        <v>51</v>
      </c>
      <c r="O179" s="87"/>
      <c r="P179" s="225">
        <f>O179*H179</f>
        <v>0</v>
      </c>
      <c r="Q179" s="225">
        <v>5.0000000000000002E-05</v>
      </c>
      <c r="R179" s="225">
        <f>Q179*H179</f>
        <v>0.001</v>
      </c>
      <c r="S179" s="225">
        <v>0</v>
      </c>
      <c r="T179" s="226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7" t="s">
        <v>527</v>
      </c>
      <c r="AT179" s="227" t="s">
        <v>391</v>
      </c>
      <c r="AU179" s="227" t="s">
        <v>90</v>
      </c>
      <c r="AY179" s="19" t="s">
        <v>208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9" t="s">
        <v>88</v>
      </c>
      <c r="BK179" s="228">
        <f>ROUND(I179*H179,2)</f>
        <v>0</v>
      </c>
      <c r="BL179" s="19" t="s">
        <v>408</v>
      </c>
      <c r="BM179" s="227" t="s">
        <v>3087</v>
      </c>
    </row>
    <row r="180" s="2" customFormat="1">
      <c r="A180" s="41"/>
      <c r="B180" s="42"/>
      <c r="C180" s="43"/>
      <c r="D180" s="236" t="s">
        <v>395</v>
      </c>
      <c r="E180" s="43"/>
      <c r="F180" s="288" t="s">
        <v>2484</v>
      </c>
      <c r="G180" s="43"/>
      <c r="H180" s="43"/>
      <c r="I180" s="231"/>
      <c r="J180" s="43"/>
      <c r="K180" s="43"/>
      <c r="L180" s="47"/>
      <c r="M180" s="232"/>
      <c r="N180" s="233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9" t="s">
        <v>395</v>
      </c>
      <c r="AU180" s="19" t="s">
        <v>90</v>
      </c>
    </row>
    <row r="181" s="14" customFormat="1">
      <c r="A181" s="14"/>
      <c r="B181" s="245"/>
      <c r="C181" s="246"/>
      <c r="D181" s="236" t="s">
        <v>226</v>
      </c>
      <c r="E181" s="247" t="s">
        <v>35</v>
      </c>
      <c r="F181" s="248" t="s">
        <v>2881</v>
      </c>
      <c r="G181" s="246"/>
      <c r="H181" s="249">
        <v>20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226</v>
      </c>
      <c r="AU181" s="255" t="s">
        <v>90</v>
      </c>
      <c r="AV181" s="14" t="s">
        <v>90</v>
      </c>
      <c r="AW181" s="14" t="s">
        <v>41</v>
      </c>
      <c r="AX181" s="14" t="s">
        <v>88</v>
      </c>
      <c r="AY181" s="255" t="s">
        <v>208</v>
      </c>
    </row>
    <row r="182" s="2" customFormat="1" ht="16.5" customHeight="1">
      <c r="A182" s="41"/>
      <c r="B182" s="42"/>
      <c r="C182" s="278" t="s">
        <v>604</v>
      </c>
      <c r="D182" s="278" t="s">
        <v>391</v>
      </c>
      <c r="E182" s="279" t="s">
        <v>2486</v>
      </c>
      <c r="F182" s="280" t="s">
        <v>2487</v>
      </c>
      <c r="G182" s="281" t="s">
        <v>490</v>
      </c>
      <c r="H182" s="282">
        <v>30</v>
      </c>
      <c r="I182" s="283"/>
      <c r="J182" s="284">
        <f>ROUND(I182*H182,2)</f>
        <v>0</v>
      </c>
      <c r="K182" s="280" t="s">
        <v>215</v>
      </c>
      <c r="L182" s="285"/>
      <c r="M182" s="286" t="s">
        <v>35</v>
      </c>
      <c r="N182" s="287" t="s">
        <v>51</v>
      </c>
      <c r="O182" s="87"/>
      <c r="P182" s="225">
        <f>O182*H182</f>
        <v>0</v>
      </c>
      <c r="Q182" s="225">
        <v>6.9999999999999994E-05</v>
      </c>
      <c r="R182" s="225">
        <f>Q182*H182</f>
        <v>0.0020999999999999999</v>
      </c>
      <c r="S182" s="225">
        <v>0</v>
      </c>
      <c r="T182" s="226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7" t="s">
        <v>527</v>
      </c>
      <c r="AT182" s="227" t="s">
        <v>391</v>
      </c>
      <c r="AU182" s="227" t="s">
        <v>90</v>
      </c>
      <c r="AY182" s="19" t="s">
        <v>208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88</v>
      </c>
      <c r="BK182" s="228">
        <f>ROUND(I182*H182,2)</f>
        <v>0</v>
      </c>
      <c r="BL182" s="19" t="s">
        <v>408</v>
      </c>
      <c r="BM182" s="227" t="s">
        <v>3088</v>
      </c>
    </row>
    <row r="183" s="2" customFormat="1">
      <c r="A183" s="41"/>
      <c r="B183" s="42"/>
      <c r="C183" s="43"/>
      <c r="D183" s="236" t="s">
        <v>395</v>
      </c>
      <c r="E183" s="43"/>
      <c r="F183" s="288" t="s">
        <v>2489</v>
      </c>
      <c r="G183" s="43"/>
      <c r="H183" s="43"/>
      <c r="I183" s="231"/>
      <c r="J183" s="43"/>
      <c r="K183" s="43"/>
      <c r="L183" s="47"/>
      <c r="M183" s="232"/>
      <c r="N183" s="233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395</v>
      </c>
      <c r="AU183" s="19" t="s">
        <v>90</v>
      </c>
    </row>
    <row r="184" s="14" customFormat="1">
      <c r="A184" s="14"/>
      <c r="B184" s="245"/>
      <c r="C184" s="246"/>
      <c r="D184" s="236" t="s">
        <v>226</v>
      </c>
      <c r="E184" s="247" t="s">
        <v>35</v>
      </c>
      <c r="F184" s="248" t="s">
        <v>2490</v>
      </c>
      <c r="G184" s="246"/>
      <c r="H184" s="249">
        <v>30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226</v>
      </c>
      <c r="AU184" s="255" t="s">
        <v>90</v>
      </c>
      <c r="AV184" s="14" t="s">
        <v>90</v>
      </c>
      <c r="AW184" s="14" t="s">
        <v>41</v>
      </c>
      <c r="AX184" s="14" t="s">
        <v>88</v>
      </c>
      <c r="AY184" s="255" t="s">
        <v>208</v>
      </c>
    </row>
    <row r="185" s="2" customFormat="1" ht="24.15" customHeight="1">
      <c r="A185" s="41"/>
      <c r="B185" s="42"/>
      <c r="C185" s="216" t="s">
        <v>612</v>
      </c>
      <c r="D185" s="216" t="s">
        <v>211</v>
      </c>
      <c r="E185" s="217" t="s">
        <v>2491</v>
      </c>
      <c r="F185" s="218" t="s">
        <v>2492</v>
      </c>
      <c r="G185" s="219" t="s">
        <v>490</v>
      </c>
      <c r="H185" s="220">
        <v>10</v>
      </c>
      <c r="I185" s="221"/>
      <c r="J185" s="222">
        <f>ROUND(I185*H185,2)</f>
        <v>0</v>
      </c>
      <c r="K185" s="218" t="s">
        <v>215</v>
      </c>
      <c r="L185" s="47"/>
      <c r="M185" s="223" t="s">
        <v>35</v>
      </c>
      <c r="N185" s="224" t="s">
        <v>51</v>
      </c>
      <c r="O185" s="87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7" t="s">
        <v>408</v>
      </c>
      <c r="AT185" s="227" t="s">
        <v>211</v>
      </c>
      <c r="AU185" s="227" t="s">
        <v>90</v>
      </c>
      <c r="AY185" s="19" t="s">
        <v>208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88</v>
      </c>
      <c r="BK185" s="228">
        <f>ROUND(I185*H185,2)</f>
        <v>0</v>
      </c>
      <c r="BL185" s="19" t="s">
        <v>408</v>
      </c>
      <c r="BM185" s="227" t="s">
        <v>3089</v>
      </c>
    </row>
    <row r="186" s="2" customFormat="1">
      <c r="A186" s="41"/>
      <c r="B186" s="42"/>
      <c r="C186" s="43"/>
      <c r="D186" s="229" t="s">
        <v>218</v>
      </c>
      <c r="E186" s="43"/>
      <c r="F186" s="230" t="s">
        <v>2494</v>
      </c>
      <c r="G186" s="43"/>
      <c r="H186" s="43"/>
      <c r="I186" s="231"/>
      <c r="J186" s="43"/>
      <c r="K186" s="43"/>
      <c r="L186" s="47"/>
      <c r="M186" s="232"/>
      <c r="N186" s="233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9" t="s">
        <v>218</v>
      </c>
      <c r="AU186" s="19" t="s">
        <v>90</v>
      </c>
    </row>
    <row r="187" s="2" customFormat="1" ht="16.5" customHeight="1">
      <c r="A187" s="41"/>
      <c r="B187" s="42"/>
      <c r="C187" s="278" t="s">
        <v>649</v>
      </c>
      <c r="D187" s="278" t="s">
        <v>391</v>
      </c>
      <c r="E187" s="279" t="s">
        <v>2495</v>
      </c>
      <c r="F187" s="280" t="s">
        <v>2496</v>
      </c>
      <c r="G187" s="281" t="s">
        <v>490</v>
      </c>
      <c r="H187" s="282">
        <v>10</v>
      </c>
      <c r="I187" s="283"/>
      <c r="J187" s="284">
        <f>ROUND(I187*H187,2)</f>
        <v>0</v>
      </c>
      <c r="K187" s="280" t="s">
        <v>215</v>
      </c>
      <c r="L187" s="285"/>
      <c r="M187" s="286" t="s">
        <v>35</v>
      </c>
      <c r="N187" s="287" t="s">
        <v>51</v>
      </c>
      <c r="O187" s="87"/>
      <c r="P187" s="225">
        <f>O187*H187</f>
        <v>0</v>
      </c>
      <c r="Q187" s="225">
        <v>0.00010000000000000001</v>
      </c>
      <c r="R187" s="225">
        <f>Q187*H187</f>
        <v>0.001</v>
      </c>
      <c r="S187" s="225">
        <v>0</v>
      </c>
      <c r="T187" s="226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27" t="s">
        <v>527</v>
      </c>
      <c r="AT187" s="227" t="s">
        <v>391</v>
      </c>
      <c r="AU187" s="227" t="s">
        <v>90</v>
      </c>
      <c r="AY187" s="19" t="s">
        <v>208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9" t="s">
        <v>88</v>
      </c>
      <c r="BK187" s="228">
        <f>ROUND(I187*H187,2)</f>
        <v>0</v>
      </c>
      <c r="BL187" s="19" t="s">
        <v>408</v>
      </c>
      <c r="BM187" s="227" t="s">
        <v>3090</v>
      </c>
    </row>
    <row r="188" s="2" customFormat="1">
      <c r="A188" s="41"/>
      <c r="B188" s="42"/>
      <c r="C188" s="43"/>
      <c r="D188" s="236" t="s">
        <v>395</v>
      </c>
      <c r="E188" s="43"/>
      <c r="F188" s="288" t="s">
        <v>2498</v>
      </c>
      <c r="G188" s="43"/>
      <c r="H188" s="43"/>
      <c r="I188" s="231"/>
      <c r="J188" s="43"/>
      <c r="K188" s="43"/>
      <c r="L188" s="47"/>
      <c r="M188" s="232"/>
      <c r="N188" s="233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9" t="s">
        <v>395</v>
      </c>
      <c r="AU188" s="19" t="s">
        <v>90</v>
      </c>
    </row>
    <row r="189" s="2" customFormat="1" ht="24.15" customHeight="1">
      <c r="A189" s="41"/>
      <c r="B189" s="42"/>
      <c r="C189" s="216" t="s">
        <v>654</v>
      </c>
      <c r="D189" s="216" t="s">
        <v>211</v>
      </c>
      <c r="E189" s="217" t="s">
        <v>2499</v>
      </c>
      <c r="F189" s="218" t="s">
        <v>2500</v>
      </c>
      <c r="G189" s="219" t="s">
        <v>490</v>
      </c>
      <c r="H189" s="220">
        <v>70</v>
      </c>
      <c r="I189" s="221"/>
      <c r="J189" s="222">
        <f>ROUND(I189*H189,2)</f>
        <v>0</v>
      </c>
      <c r="K189" s="218" t="s">
        <v>215</v>
      </c>
      <c r="L189" s="47"/>
      <c r="M189" s="223" t="s">
        <v>35</v>
      </c>
      <c r="N189" s="224" t="s">
        <v>51</v>
      </c>
      <c r="O189" s="87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7" t="s">
        <v>408</v>
      </c>
      <c r="AT189" s="227" t="s">
        <v>211</v>
      </c>
      <c r="AU189" s="227" t="s">
        <v>90</v>
      </c>
      <c r="AY189" s="19" t="s">
        <v>208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88</v>
      </c>
      <c r="BK189" s="228">
        <f>ROUND(I189*H189,2)</f>
        <v>0</v>
      </c>
      <c r="BL189" s="19" t="s">
        <v>408</v>
      </c>
      <c r="BM189" s="227" t="s">
        <v>3091</v>
      </c>
    </row>
    <row r="190" s="2" customFormat="1">
      <c r="A190" s="41"/>
      <c r="B190" s="42"/>
      <c r="C190" s="43"/>
      <c r="D190" s="229" t="s">
        <v>218</v>
      </c>
      <c r="E190" s="43"/>
      <c r="F190" s="230" t="s">
        <v>2502</v>
      </c>
      <c r="G190" s="43"/>
      <c r="H190" s="43"/>
      <c r="I190" s="231"/>
      <c r="J190" s="43"/>
      <c r="K190" s="43"/>
      <c r="L190" s="47"/>
      <c r="M190" s="232"/>
      <c r="N190" s="233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9" t="s">
        <v>218</v>
      </c>
      <c r="AU190" s="19" t="s">
        <v>90</v>
      </c>
    </row>
    <row r="191" s="14" customFormat="1">
      <c r="A191" s="14"/>
      <c r="B191" s="245"/>
      <c r="C191" s="246"/>
      <c r="D191" s="236" t="s">
        <v>226</v>
      </c>
      <c r="E191" s="247" t="s">
        <v>35</v>
      </c>
      <c r="F191" s="248" t="s">
        <v>2886</v>
      </c>
      <c r="G191" s="246"/>
      <c r="H191" s="249">
        <v>70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226</v>
      </c>
      <c r="AU191" s="255" t="s">
        <v>90</v>
      </c>
      <c r="AV191" s="14" t="s">
        <v>90</v>
      </c>
      <c r="AW191" s="14" t="s">
        <v>41</v>
      </c>
      <c r="AX191" s="14" t="s">
        <v>88</v>
      </c>
      <c r="AY191" s="255" t="s">
        <v>208</v>
      </c>
    </row>
    <row r="192" s="2" customFormat="1" ht="16.5" customHeight="1">
      <c r="A192" s="41"/>
      <c r="B192" s="42"/>
      <c r="C192" s="278" t="s">
        <v>659</v>
      </c>
      <c r="D192" s="278" t="s">
        <v>391</v>
      </c>
      <c r="E192" s="279" t="s">
        <v>2504</v>
      </c>
      <c r="F192" s="280" t="s">
        <v>2505</v>
      </c>
      <c r="G192" s="281" t="s">
        <v>490</v>
      </c>
      <c r="H192" s="282">
        <v>70</v>
      </c>
      <c r="I192" s="283"/>
      <c r="J192" s="284">
        <f>ROUND(I192*H192,2)</f>
        <v>0</v>
      </c>
      <c r="K192" s="280" t="s">
        <v>215</v>
      </c>
      <c r="L192" s="285"/>
      <c r="M192" s="286" t="s">
        <v>35</v>
      </c>
      <c r="N192" s="287" t="s">
        <v>51</v>
      </c>
      <c r="O192" s="87"/>
      <c r="P192" s="225">
        <f>O192*H192</f>
        <v>0</v>
      </c>
      <c r="Q192" s="225">
        <v>0.00012</v>
      </c>
      <c r="R192" s="225">
        <f>Q192*H192</f>
        <v>0.0083999999999999995</v>
      </c>
      <c r="S192" s="225">
        <v>0</v>
      </c>
      <c r="T192" s="226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7" t="s">
        <v>527</v>
      </c>
      <c r="AT192" s="227" t="s">
        <v>391</v>
      </c>
      <c r="AU192" s="227" t="s">
        <v>90</v>
      </c>
      <c r="AY192" s="19" t="s">
        <v>208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9" t="s">
        <v>88</v>
      </c>
      <c r="BK192" s="228">
        <f>ROUND(I192*H192,2)</f>
        <v>0</v>
      </c>
      <c r="BL192" s="19" t="s">
        <v>408</v>
      </c>
      <c r="BM192" s="227" t="s">
        <v>3092</v>
      </c>
    </row>
    <row r="193" s="2" customFormat="1">
      <c r="A193" s="41"/>
      <c r="B193" s="42"/>
      <c r="C193" s="43"/>
      <c r="D193" s="236" t="s">
        <v>395</v>
      </c>
      <c r="E193" s="43"/>
      <c r="F193" s="288" t="s">
        <v>2507</v>
      </c>
      <c r="G193" s="43"/>
      <c r="H193" s="43"/>
      <c r="I193" s="231"/>
      <c r="J193" s="43"/>
      <c r="K193" s="43"/>
      <c r="L193" s="47"/>
      <c r="M193" s="232"/>
      <c r="N193" s="233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9" t="s">
        <v>395</v>
      </c>
      <c r="AU193" s="19" t="s">
        <v>90</v>
      </c>
    </row>
    <row r="194" s="14" customFormat="1">
      <c r="A194" s="14"/>
      <c r="B194" s="245"/>
      <c r="C194" s="246"/>
      <c r="D194" s="236" t="s">
        <v>226</v>
      </c>
      <c r="E194" s="247" t="s">
        <v>35</v>
      </c>
      <c r="F194" s="248" t="s">
        <v>2888</v>
      </c>
      <c r="G194" s="246"/>
      <c r="H194" s="249">
        <v>70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226</v>
      </c>
      <c r="AU194" s="255" t="s">
        <v>90</v>
      </c>
      <c r="AV194" s="14" t="s">
        <v>90</v>
      </c>
      <c r="AW194" s="14" t="s">
        <v>41</v>
      </c>
      <c r="AX194" s="14" t="s">
        <v>88</v>
      </c>
      <c r="AY194" s="255" t="s">
        <v>208</v>
      </c>
    </row>
    <row r="195" s="2" customFormat="1" ht="24.15" customHeight="1">
      <c r="A195" s="41"/>
      <c r="B195" s="42"/>
      <c r="C195" s="216" t="s">
        <v>664</v>
      </c>
      <c r="D195" s="216" t="s">
        <v>211</v>
      </c>
      <c r="E195" s="217" t="s">
        <v>2509</v>
      </c>
      <c r="F195" s="218" t="s">
        <v>2510</v>
      </c>
      <c r="G195" s="219" t="s">
        <v>490</v>
      </c>
      <c r="H195" s="220">
        <v>20</v>
      </c>
      <c r="I195" s="221"/>
      <c r="J195" s="222">
        <f>ROUND(I195*H195,2)</f>
        <v>0</v>
      </c>
      <c r="K195" s="218" t="s">
        <v>215</v>
      </c>
      <c r="L195" s="47"/>
      <c r="M195" s="223" t="s">
        <v>35</v>
      </c>
      <c r="N195" s="224" t="s">
        <v>51</v>
      </c>
      <c r="O195" s="87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7" t="s">
        <v>408</v>
      </c>
      <c r="AT195" s="227" t="s">
        <v>211</v>
      </c>
      <c r="AU195" s="227" t="s">
        <v>90</v>
      </c>
      <c r="AY195" s="19" t="s">
        <v>208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9" t="s">
        <v>88</v>
      </c>
      <c r="BK195" s="228">
        <f>ROUND(I195*H195,2)</f>
        <v>0</v>
      </c>
      <c r="BL195" s="19" t="s">
        <v>408</v>
      </c>
      <c r="BM195" s="227" t="s">
        <v>3093</v>
      </c>
    </row>
    <row r="196" s="2" customFormat="1">
      <c r="A196" s="41"/>
      <c r="B196" s="42"/>
      <c r="C196" s="43"/>
      <c r="D196" s="229" t="s">
        <v>218</v>
      </c>
      <c r="E196" s="43"/>
      <c r="F196" s="230" t="s">
        <v>2512</v>
      </c>
      <c r="G196" s="43"/>
      <c r="H196" s="43"/>
      <c r="I196" s="231"/>
      <c r="J196" s="43"/>
      <c r="K196" s="43"/>
      <c r="L196" s="47"/>
      <c r="M196" s="232"/>
      <c r="N196" s="233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218</v>
      </c>
      <c r="AU196" s="19" t="s">
        <v>90</v>
      </c>
    </row>
    <row r="197" s="14" customFormat="1">
      <c r="A197" s="14"/>
      <c r="B197" s="245"/>
      <c r="C197" s="246"/>
      <c r="D197" s="236" t="s">
        <v>226</v>
      </c>
      <c r="E197" s="247" t="s">
        <v>35</v>
      </c>
      <c r="F197" s="248" t="s">
        <v>2890</v>
      </c>
      <c r="G197" s="246"/>
      <c r="H197" s="249">
        <v>20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226</v>
      </c>
      <c r="AU197" s="255" t="s">
        <v>90</v>
      </c>
      <c r="AV197" s="14" t="s">
        <v>90</v>
      </c>
      <c r="AW197" s="14" t="s">
        <v>41</v>
      </c>
      <c r="AX197" s="14" t="s">
        <v>88</v>
      </c>
      <c r="AY197" s="255" t="s">
        <v>208</v>
      </c>
    </row>
    <row r="198" s="2" customFormat="1" ht="16.5" customHeight="1">
      <c r="A198" s="41"/>
      <c r="B198" s="42"/>
      <c r="C198" s="278" t="s">
        <v>669</v>
      </c>
      <c r="D198" s="278" t="s">
        <v>391</v>
      </c>
      <c r="E198" s="279" t="s">
        <v>2514</v>
      </c>
      <c r="F198" s="280" t="s">
        <v>2515</v>
      </c>
      <c r="G198" s="281" t="s">
        <v>490</v>
      </c>
      <c r="H198" s="282">
        <v>20</v>
      </c>
      <c r="I198" s="283"/>
      <c r="J198" s="284">
        <f>ROUND(I198*H198,2)</f>
        <v>0</v>
      </c>
      <c r="K198" s="280" t="s">
        <v>215</v>
      </c>
      <c r="L198" s="285"/>
      <c r="M198" s="286" t="s">
        <v>35</v>
      </c>
      <c r="N198" s="287" t="s">
        <v>51</v>
      </c>
      <c r="O198" s="87"/>
      <c r="P198" s="225">
        <f>O198*H198</f>
        <v>0</v>
      </c>
      <c r="Q198" s="225">
        <v>0.00016000000000000001</v>
      </c>
      <c r="R198" s="225">
        <f>Q198*H198</f>
        <v>0.0032000000000000002</v>
      </c>
      <c r="S198" s="225">
        <v>0</v>
      </c>
      <c r="T198" s="226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7" t="s">
        <v>527</v>
      </c>
      <c r="AT198" s="227" t="s">
        <v>391</v>
      </c>
      <c r="AU198" s="227" t="s">
        <v>90</v>
      </c>
      <c r="AY198" s="19" t="s">
        <v>208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9" t="s">
        <v>88</v>
      </c>
      <c r="BK198" s="228">
        <f>ROUND(I198*H198,2)</f>
        <v>0</v>
      </c>
      <c r="BL198" s="19" t="s">
        <v>408</v>
      </c>
      <c r="BM198" s="227" t="s">
        <v>3094</v>
      </c>
    </row>
    <row r="199" s="2" customFormat="1">
      <c r="A199" s="41"/>
      <c r="B199" s="42"/>
      <c r="C199" s="43"/>
      <c r="D199" s="236" t="s">
        <v>395</v>
      </c>
      <c r="E199" s="43"/>
      <c r="F199" s="288" t="s">
        <v>2517</v>
      </c>
      <c r="G199" s="43"/>
      <c r="H199" s="43"/>
      <c r="I199" s="231"/>
      <c r="J199" s="43"/>
      <c r="K199" s="43"/>
      <c r="L199" s="47"/>
      <c r="M199" s="232"/>
      <c r="N199" s="233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9" t="s">
        <v>395</v>
      </c>
      <c r="AU199" s="19" t="s">
        <v>90</v>
      </c>
    </row>
    <row r="200" s="14" customFormat="1">
      <c r="A200" s="14"/>
      <c r="B200" s="245"/>
      <c r="C200" s="246"/>
      <c r="D200" s="236" t="s">
        <v>226</v>
      </c>
      <c r="E200" s="247" t="s">
        <v>35</v>
      </c>
      <c r="F200" s="248" t="s">
        <v>2892</v>
      </c>
      <c r="G200" s="246"/>
      <c r="H200" s="249">
        <v>20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226</v>
      </c>
      <c r="AU200" s="255" t="s">
        <v>90</v>
      </c>
      <c r="AV200" s="14" t="s">
        <v>90</v>
      </c>
      <c r="AW200" s="14" t="s">
        <v>41</v>
      </c>
      <c r="AX200" s="14" t="s">
        <v>88</v>
      </c>
      <c r="AY200" s="255" t="s">
        <v>208</v>
      </c>
    </row>
    <row r="201" s="2" customFormat="1" ht="24.15" customHeight="1">
      <c r="A201" s="41"/>
      <c r="B201" s="42"/>
      <c r="C201" s="216" t="s">
        <v>676</v>
      </c>
      <c r="D201" s="216" t="s">
        <v>211</v>
      </c>
      <c r="E201" s="217" t="s">
        <v>2519</v>
      </c>
      <c r="F201" s="218" t="s">
        <v>2520</v>
      </c>
      <c r="G201" s="219" t="s">
        <v>490</v>
      </c>
      <c r="H201" s="220">
        <v>90</v>
      </c>
      <c r="I201" s="221"/>
      <c r="J201" s="222">
        <f>ROUND(I201*H201,2)</f>
        <v>0</v>
      </c>
      <c r="K201" s="218" t="s">
        <v>215</v>
      </c>
      <c r="L201" s="47"/>
      <c r="M201" s="223" t="s">
        <v>35</v>
      </c>
      <c r="N201" s="224" t="s">
        <v>51</v>
      </c>
      <c r="O201" s="87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7" t="s">
        <v>408</v>
      </c>
      <c r="AT201" s="227" t="s">
        <v>211</v>
      </c>
      <c r="AU201" s="227" t="s">
        <v>90</v>
      </c>
      <c r="AY201" s="19" t="s">
        <v>208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88</v>
      </c>
      <c r="BK201" s="228">
        <f>ROUND(I201*H201,2)</f>
        <v>0</v>
      </c>
      <c r="BL201" s="19" t="s">
        <v>408</v>
      </c>
      <c r="BM201" s="227" t="s">
        <v>3095</v>
      </c>
    </row>
    <row r="202" s="2" customFormat="1">
      <c r="A202" s="41"/>
      <c r="B202" s="42"/>
      <c r="C202" s="43"/>
      <c r="D202" s="229" t="s">
        <v>218</v>
      </c>
      <c r="E202" s="43"/>
      <c r="F202" s="230" t="s">
        <v>2522</v>
      </c>
      <c r="G202" s="43"/>
      <c r="H202" s="43"/>
      <c r="I202" s="231"/>
      <c r="J202" s="43"/>
      <c r="K202" s="43"/>
      <c r="L202" s="47"/>
      <c r="M202" s="232"/>
      <c r="N202" s="233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9" t="s">
        <v>218</v>
      </c>
      <c r="AU202" s="19" t="s">
        <v>90</v>
      </c>
    </row>
    <row r="203" s="14" customFormat="1">
      <c r="A203" s="14"/>
      <c r="B203" s="245"/>
      <c r="C203" s="246"/>
      <c r="D203" s="236" t="s">
        <v>226</v>
      </c>
      <c r="E203" s="247" t="s">
        <v>35</v>
      </c>
      <c r="F203" s="248" t="s">
        <v>2894</v>
      </c>
      <c r="G203" s="246"/>
      <c r="H203" s="249">
        <v>90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226</v>
      </c>
      <c r="AU203" s="255" t="s">
        <v>90</v>
      </c>
      <c r="AV203" s="14" t="s">
        <v>90</v>
      </c>
      <c r="AW203" s="14" t="s">
        <v>41</v>
      </c>
      <c r="AX203" s="14" t="s">
        <v>88</v>
      </c>
      <c r="AY203" s="255" t="s">
        <v>208</v>
      </c>
    </row>
    <row r="204" s="2" customFormat="1" ht="16.5" customHeight="1">
      <c r="A204" s="41"/>
      <c r="B204" s="42"/>
      <c r="C204" s="278" t="s">
        <v>684</v>
      </c>
      <c r="D204" s="278" t="s">
        <v>391</v>
      </c>
      <c r="E204" s="279" t="s">
        <v>2504</v>
      </c>
      <c r="F204" s="280" t="s">
        <v>2505</v>
      </c>
      <c r="G204" s="281" t="s">
        <v>490</v>
      </c>
      <c r="H204" s="282">
        <v>90</v>
      </c>
      <c r="I204" s="283"/>
      <c r="J204" s="284">
        <f>ROUND(I204*H204,2)</f>
        <v>0</v>
      </c>
      <c r="K204" s="280" t="s">
        <v>215</v>
      </c>
      <c r="L204" s="285"/>
      <c r="M204" s="286" t="s">
        <v>35</v>
      </c>
      <c r="N204" s="287" t="s">
        <v>51</v>
      </c>
      <c r="O204" s="87"/>
      <c r="P204" s="225">
        <f>O204*H204</f>
        <v>0</v>
      </c>
      <c r="Q204" s="225">
        <v>0.00012</v>
      </c>
      <c r="R204" s="225">
        <f>Q204*H204</f>
        <v>0.010800000000000001</v>
      </c>
      <c r="S204" s="225">
        <v>0</v>
      </c>
      <c r="T204" s="226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7" t="s">
        <v>527</v>
      </c>
      <c r="AT204" s="227" t="s">
        <v>391</v>
      </c>
      <c r="AU204" s="227" t="s">
        <v>90</v>
      </c>
      <c r="AY204" s="19" t="s">
        <v>208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9" t="s">
        <v>88</v>
      </c>
      <c r="BK204" s="228">
        <f>ROUND(I204*H204,2)</f>
        <v>0</v>
      </c>
      <c r="BL204" s="19" t="s">
        <v>408</v>
      </c>
      <c r="BM204" s="227" t="s">
        <v>3096</v>
      </c>
    </row>
    <row r="205" s="2" customFormat="1">
      <c r="A205" s="41"/>
      <c r="B205" s="42"/>
      <c r="C205" s="43"/>
      <c r="D205" s="236" t="s">
        <v>395</v>
      </c>
      <c r="E205" s="43"/>
      <c r="F205" s="288" t="s">
        <v>2507</v>
      </c>
      <c r="G205" s="43"/>
      <c r="H205" s="43"/>
      <c r="I205" s="231"/>
      <c r="J205" s="43"/>
      <c r="K205" s="43"/>
      <c r="L205" s="47"/>
      <c r="M205" s="232"/>
      <c r="N205" s="233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9" t="s">
        <v>395</v>
      </c>
      <c r="AU205" s="19" t="s">
        <v>90</v>
      </c>
    </row>
    <row r="206" s="14" customFormat="1">
      <c r="A206" s="14"/>
      <c r="B206" s="245"/>
      <c r="C206" s="246"/>
      <c r="D206" s="236" t="s">
        <v>226</v>
      </c>
      <c r="E206" s="247" t="s">
        <v>35</v>
      </c>
      <c r="F206" s="248" t="s">
        <v>2896</v>
      </c>
      <c r="G206" s="246"/>
      <c r="H206" s="249">
        <v>90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226</v>
      </c>
      <c r="AU206" s="255" t="s">
        <v>90</v>
      </c>
      <c r="AV206" s="14" t="s">
        <v>90</v>
      </c>
      <c r="AW206" s="14" t="s">
        <v>41</v>
      </c>
      <c r="AX206" s="14" t="s">
        <v>88</v>
      </c>
      <c r="AY206" s="255" t="s">
        <v>208</v>
      </c>
    </row>
    <row r="207" s="2" customFormat="1" ht="24.15" customHeight="1">
      <c r="A207" s="41"/>
      <c r="B207" s="42"/>
      <c r="C207" s="216" t="s">
        <v>691</v>
      </c>
      <c r="D207" s="216" t="s">
        <v>211</v>
      </c>
      <c r="E207" s="217" t="s">
        <v>2526</v>
      </c>
      <c r="F207" s="218" t="s">
        <v>2527</v>
      </c>
      <c r="G207" s="219" t="s">
        <v>490</v>
      </c>
      <c r="H207" s="220">
        <v>60</v>
      </c>
      <c r="I207" s="221"/>
      <c r="J207" s="222">
        <f>ROUND(I207*H207,2)</f>
        <v>0</v>
      </c>
      <c r="K207" s="218" t="s">
        <v>215</v>
      </c>
      <c r="L207" s="47"/>
      <c r="M207" s="223" t="s">
        <v>35</v>
      </c>
      <c r="N207" s="224" t="s">
        <v>51</v>
      </c>
      <c r="O207" s="87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7" t="s">
        <v>408</v>
      </c>
      <c r="AT207" s="227" t="s">
        <v>211</v>
      </c>
      <c r="AU207" s="227" t="s">
        <v>90</v>
      </c>
      <c r="AY207" s="19" t="s">
        <v>208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9" t="s">
        <v>88</v>
      </c>
      <c r="BK207" s="228">
        <f>ROUND(I207*H207,2)</f>
        <v>0</v>
      </c>
      <c r="BL207" s="19" t="s">
        <v>408</v>
      </c>
      <c r="BM207" s="227" t="s">
        <v>3097</v>
      </c>
    </row>
    <row r="208" s="2" customFormat="1">
      <c r="A208" s="41"/>
      <c r="B208" s="42"/>
      <c r="C208" s="43"/>
      <c r="D208" s="229" t="s">
        <v>218</v>
      </c>
      <c r="E208" s="43"/>
      <c r="F208" s="230" t="s">
        <v>2529</v>
      </c>
      <c r="G208" s="43"/>
      <c r="H208" s="43"/>
      <c r="I208" s="231"/>
      <c r="J208" s="43"/>
      <c r="K208" s="43"/>
      <c r="L208" s="47"/>
      <c r="M208" s="232"/>
      <c r="N208" s="233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9" t="s">
        <v>218</v>
      </c>
      <c r="AU208" s="19" t="s">
        <v>90</v>
      </c>
    </row>
    <row r="209" s="14" customFormat="1">
      <c r="A209" s="14"/>
      <c r="B209" s="245"/>
      <c r="C209" s="246"/>
      <c r="D209" s="236" t="s">
        <v>226</v>
      </c>
      <c r="E209" s="247" t="s">
        <v>35</v>
      </c>
      <c r="F209" s="248" t="s">
        <v>2898</v>
      </c>
      <c r="G209" s="246"/>
      <c r="H209" s="249">
        <v>60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226</v>
      </c>
      <c r="AU209" s="255" t="s">
        <v>90</v>
      </c>
      <c r="AV209" s="14" t="s">
        <v>90</v>
      </c>
      <c r="AW209" s="14" t="s">
        <v>41</v>
      </c>
      <c r="AX209" s="14" t="s">
        <v>88</v>
      </c>
      <c r="AY209" s="255" t="s">
        <v>208</v>
      </c>
    </row>
    <row r="210" s="2" customFormat="1" ht="16.5" customHeight="1">
      <c r="A210" s="41"/>
      <c r="B210" s="42"/>
      <c r="C210" s="278" t="s">
        <v>698</v>
      </c>
      <c r="D210" s="278" t="s">
        <v>391</v>
      </c>
      <c r="E210" s="279" t="s">
        <v>2514</v>
      </c>
      <c r="F210" s="280" t="s">
        <v>2515</v>
      </c>
      <c r="G210" s="281" t="s">
        <v>490</v>
      </c>
      <c r="H210" s="282">
        <v>60</v>
      </c>
      <c r="I210" s="283"/>
      <c r="J210" s="284">
        <f>ROUND(I210*H210,2)</f>
        <v>0</v>
      </c>
      <c r="K210" s="280" t="s">
        <v>215</v>
      </c>
      <c r="L210" s="285"/>
      <c r="M210" s="286" t="s">
        <v>35</v>
      </c>
      <c r="N210" s="287" t="s">
        <v>51</v>
      </c>
      <c r="O210" s="87"/>
      <c r="P210" s="225">
        <f>O210*H210</f>
        <v>0</v>
      </c>
      <c r="Q210" s="225">
        <v>0.00016000000000000001</v>
      </c>
      <c r="R210" s="225">
        <f>Q210*H210</f>
        <v>0.0096000000000000009</v>
      </c>
      <c r="S210" s="225">
        <v>0</v>
      </c>
      <c r="T210" s="226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7" t="s">
        <v>527</v>
      </c>
      <c r="AT210" s="227" t="s">
        <v>391</v>
      </c>
      <c r="AU210" s="227" t="s">
        <v>90</v>
      </c>
      <c r="AY210" s="19" t="s">
        <v>208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88</v>
      </c>
      <c r="BK210" s="228">
        <f>ROUND(I210*H210,2)</f>
        <v>0</v>
      </c>
      <c r="BL210" s="19" t="s">
        <v>408</v>
      </c>
      <c r="BM210" s="227" t="s">
        <v>3098</v>
      </c>
    </row>
    <row r="211" s="2" customFormat="1">
      <c r="A211" s="41"/>
      <c r="B211" s="42"/>
      <c r="C211" s="43"/>
      <c r="D211" s="236" t="s">
        <v>395</v>
      </c>
      <c r="E211" s="43"/>
      <c r="F211" s="288" t="s">
        <v>2517</v>
      </c>
      <c r="G211" s="43"/>
      <c r="H211" s="43"/>
      <c r="I211" s="231"/>
      <c r="J211" s="43"/>
      <c r="K211" s="43"/>
      <c r="L211" s="47"/>
      <c r="M211" s="232"/>
      <c r="N211" s="233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9" t="s">
        <v>395</v>
      </c>
      <c r="AU211" s="19" t="s">
        <v>90</v>
      </c>
    </row>
    <row r="212" s="14" customFormat="1">
      <c r="A212" s="14"/>
      <c r="B212" s="245"/>
      <c r="C212" s="246"/>
      <c r="D212" s="236" t="s">
        <v>226</v>
      </c>
      <c r="E212" s="247" t="s">
        <v>35</v>
      </c>
      <c r="F212" s="248" t="s">
        <v>2900</v>
      </c>
      <c r="G212" s="246"/>
      <c r="H212" s="249">
        <v>60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226</v>
      </c>
      <c r="AU212" s="255" t="s">
        <v>90</v>
      </c>
      <c r="AV212" s="14" t="s">
        <v>90</v>
      </c>
      <c r="AW212" s="14" t="s">
        <v>41</v>
      </c>
      <c r="AX212" s="14" t="s">
        <v>88</v>
      </c>
      <c r="AY212" s="255" t="s">
        <v>208</v>
      </c>
    </row>
    <row r="213" s="2" customFormat="1" ht="24.15" customHeight="1">
      <c r="A213" s="41"/>
      <c r="B213" s="42"/>
      <c r="C213" s="216" t="s">
        <v>703</v>
      </c>
      <c r="D213" s="216" t="s">
        <v>211</v>
      </c>
      <c r="E213" s="217" t="s">
        <v>2533</v>
      </c>
      <c r="F213" s="218" t="s">
        <v>2534</v>
      </c>
      <c r="G213" s="219" t="s">
        <v>381</v>
      </c>
      <c r="H213" s="220">
        <v>66</v>
      </c>
      <c r="I213" s="221"/>
      <c r="J213" s="222">
        <f>ROUND(I213*H213,2)</f>
        <v>0</v>
      </c>
      <c r="K213" s="218" t="s">
        <v>215</v>
      </c>
      <c r="L213" s="47"/>
      <c r="M213" s="223" t="s">
        <v>35</v>
      </c>
      <c r="N213" s="224" t="s">
        <v>51</v>
      </c>
      <c r="O213" s="87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7" t="s">
        <v>408</v>
      </c>
      <c r="AT213" s="227" t="s">
        <v>211</v>
      </c>
      <c r="AU213" s="227" t="s">
        <v>90</v>
      </c>
      <c r="AY213" s="19" t="s">
        <v>208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9" t="s">
        <v>88</v>
      </c>
      <c r="BK213" s="228">
        <f>ROUND(I213*H213,2)</f>
        <v>0</v>
      </c>
      <c r="BL213" s="19" t="s">
        <v>408</v>
      </c>
      <c r="BM213" s="227" t="s">
        <v>3099</v>
      </c>
    </row>
    <row r="214" s="2" customFormat="1">
      <c r="A214" s="41"/>
      <c r="B214" s="42"/>
      <c r="C214" s="43"/>
      <c r="D214" s="229" t="s">
        <v>218</v>
      </c>
      <c r="E214" s="43"/>
      <c r="F214" s="230" t="s">
        <v>2536</v>
      </c>
      <c r="G214" s="43"/>
      <c r="H214" s="43"/>
      <c r="I214" s="231"/>
      <c r="J214" s="43"/>
      <c r="K214" s="43"/>
      <c r="L214" s="47"/>
      <c r="M214" s="232"/>
      <c r="N214" s="233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218</v>
      </c>
      <c r="AU214" s="19" t="s">
        <v>90</v>
      </c>
    </row>
    <row r="215" s="2" customFormat="1" ht="24.15" customHeight="1">
      <c r="A215" s="41"/>
      <c r="B215" s="42"/>
      <c r="C215" s="216" t="s">
        <v>708</v>
      </c>
      <c r="D215" s="216" t="s">
        <v>211</v>
      </c>
      <c r="E215" s="217" t="s">
        <v>2537</v>
      </c>
      <c r="F215" s="218" t="s">
        <v>2538</v>
      </c>
      <c r="G215" s="219" t="s">
        <v>381</v>
      </c>
      <c r="H215" s="220">
        <v>20</v>
      </c>
      <c r="I215" s="221"/>
      <c r="J215" s="222">
        <f>ROUND(I215*H215,2)</f>
        <v>0</v>
      </c>
      <c r="K215" s="218" t="s">
        <v>215</v>
      </c>
      <c r="L215" s="47"/>
      <c r="M215" s="223" t="s">
        <v>35</v>
      </c>
      <c r="N215" s="224" t="s">
        <v>51</v>
      </c>
      <c r="O215" s="87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7" t="s">
        <v>408</v>
      </c>
      <c r="AT215" s="227" t="s">
        <v>211</v>
      </c>
      <c r="AU215" s="227" t="s">
        <v>90</v>
      </c>
      <c r="AY215" s="19" t="s">
        <v>208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88</v>
      </c>
      <c r="BK215" s="228">
        <f>ROUND(I215*H215,2)</f>
        <v>0</v>
      </c>
      <c r="BL215" s="19" t="s">
        <v>408</v>
      </c>
      <c r="BM215" s="227" t="s">
        <v>3100</v>
      </c>
    </row>
    <row r="216" s="2" customFormat="1">
      <c r="A216" s="41"/>
      <c r="B216" s="42"/>
      <c r="C216" s="43"/>
      <c r="D216" s="229" t="s">
        <v>218</v>
      </c>
      <c r="E216" s="43"/>
      <c r="F216" s="230" t="s">
        <v>2540</v>
      </c>
      <c r="G216" s="43"/>
      <c r="H216" s="43"/>
      <c r="I216" s="231"/>
      <c r="J216" s="43"/>
      <c r="K216" s="43"/>
      <c r="L216" s="47"/>
      <c r="M216" s="232"/>
      <c r="N216" s="233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19" t="s">
        <v>218</v>
      </c>
      <c r="AU216" s="19" t="s">
        <v>90</v>
      </c>
    </row>
    <row r="217" s="2" customFormat="1" ht="24.15" customHeight="1">
      <c r="A217" s="41"/>
      <c r="B217" s="42"/>
      <c r="C217" s="216" t="s">
        <v>713</v>
      </c>
      <c r="D217" s="216" t="s">
        <v>211</v>
      </c>
      <c r="E217" s="217" t="s">
        <v>2541</v>
      </c>
      <c r="F217" s="218" t="s">
        <v>2542</v>
      </c>
      <c r="G217" s="219" t="s">
        <v>381</v>
      </c>
      <c r="H217" s="220">
        <v>10</v>
      </c>
      <c r="I217" s="221"/>
      <c r="J217" s="222">
        <f>ROUND(I217*H217,2)</f>
        <v>0</v>
      </c>
      <c r="K217" s="218" t="s">
        <v>215</v>
      </c>
      <c r="L217" s="47"/>
      <c r="M217" s="223" t="s">
        <v>35</v>
      </c>
      <c r="N217" s="224" t="s">
        <v>51</v>
      </c>
      <c r="O217" s="87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7" t="s">
        <v>408</v>
      </c>
      <c r="AT217" s="227" t="s">
        <v>211</v>
      </c>
      <c r="AU217" s="227" t="s">
        <v>90</v>
      </c>
      <c r="AY217" s="19" t="s">
        <v>208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9" t="s">
        <v>88</v>
      </c>
      <c r="BK217" s="228">
        <f>ROUND(I217*H217,2)</f>
        <v>0</v>
      </c>
      <c r="BL217" s="19" t="s">
        <v>408</v>
      </c>
      <c r="BM217" s="227" t="s">
        <v>3101</v>
      </c>
    </row>
    <row r="218" s="2" customFormat="1">
      <c r="A218" s="41"/>
      <c r="B218" s="42"/>
      <c r="C218" s="43"/>
      <c r="D218" s="229" t="s">
        <v>218</v>
      </c>
      <c r="E218" s="43"/>
      <c r="F218" s="230" t="s">
        <v>2544</v>
      </c>
      <c r="G218" s="43"/>
      <c r="H218" s="43"/>
      <c r="I218" s="231"/>
      <c r="J218" s="43"/>
      <c r="K218" s="43"/>
      <c r="L218" s="47"/>
      <c r="M218" s="232"/>
      <c r="N218" s="233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9" t="s">
        <v>218</v>
      </c>
      <c r="AU218" s="19" t="s">
        <v>90</v>
      </c>
    </row>
    <row r="219" s="2" customFormat="1" ht="16.5" customHeight="1">
      <c r="A219" s="41"/>
      <c r="B219" s="42"/>
      <c r="C219" s="216" t="s">
        <v>720</v>
      </c>
      <c r="D219" s="216" t="s">
        <v>211</v>
      </c>
      <c r="E219" s="217" t="s">
        <v>2545</v>
      </c>
      <c r="F219" s="218" t="s">
        <v>2546</v>
      </c>
      <c r="G219" s="219" t="s">
        <v>2547</v>
      </c>
      <c r="H219" s="220">
        <v>1</v>
      </c>
      <c r="I219" s="221"/>
      <c r="J219" s="222">
        <f>ROUND(I219*H219,2)</f>
        <v>0</v>
      </c>
      <c r="K219" s="218" t="s">
        <v>2392</v>
      </c>
      <c r="L219" s="47"/>
      <c r="M219" s="223" t="s">
        <v>35</v>
      </c>
      <c r="N219" s="224" t="s">
        <v>51</v>
      </c>
      <c r="O219" s="87"/>
      <c r="P219" s="225">
        <f>O219*H219</f>
        <v>0</v>
      </c>
      <c r="Q219" s="225">
        <v>0</v>
      </c>
      <c r="R219" s="225">
        <f>Q219*H219</f>
        <v>0</v>
      </c>
      <c r="S219" s="225">
        <v>0</v>
      </c>
      <c r="T219" s="226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7" t="s">
        <v>408</v>
      </c>
      <c r="AT219" s="227" t="s">
        <v>211</v>
      </c>
      <c r="AU219" s="227" t="s">
        <v>90</v>
      </c>
      <c r="AY219" s="19" t="s">
        <v>208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9" t="s">
        <v>88</v>
      </c>
      <c r="BK219" s="228">
        <f>ROUND(I219*H219,2)</f>
        <v>0</v>
      </c>
      <c r="BL219" s="19" t="s">
        <v>408</v>
      </c>
      <c r="BM219" s="227" t="s">
        <v>3102</v>
      </c>
    </row>
    <row r="220" s="2" customFormat="1" ht="16.5" customHeight="1">
      <c r="A220" s="41"/>
      <c r="B220" s="42"/>
      <c r="C220" s="216" t="s">
        <v>731</v>
      </c>
      <c r="D220" s="216" t="s">
        <v>211</v>
      </c>
      <c r="E220" s="217" t="s">
        <v>2549</v>
      </c>
      <c r="F220" s="218" t="s">
        <v>2550</v>
      </c>
      <c r="G220" s="219" t="s">
        <v>381</v>
      </c>
      <c r="H220" s="220">
        <v>1</v>
      </c>
      <c r="I220" s="221"/>
      <c r="J220" s="222">
        <f>ROUND(I220*H220,2)</f>
        <v>0</v>
      </c>
      <c r="K220" s="218" t="s">
        <v>215</v>
      </c>
      <c r="L220" s="47"/>
      <c r="M220" s="223" t="s">
        <v>35</v>
      </c>
      <c r="N220" s="224" t="s">
        <v>51</v>
      </c>
      <c r="O220" s="87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7" t="s">
        <v>408</v>
      </c>
      <c r="AT220" s="227" t="s">
        <v>211</v>
      </c>
      <c r="AU220" s="227" t="s">
        <v>90</v>
      </c>
      <c r="AY220" s="19" t="s">
        <v>208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9" t="s">
        <v>88</v>
      </c>
      <c r="BK220" s="228">
        <f>ROUND(I220*H220,2)</f>
        <v>0</v>
      </c>
      <c r="BL220" s="19" t="s">
        <v>408</v>
      </c>
      <c r="BM220" s="227" t="s">
        <v>3103</v>
      </c>
    </row>
    <row r="221" s="2" customFormat="1">
      <c r="A221" s="41"/>
      <c r="B221" s="42"/>
      <c r="C221" s="43"/>
      <c r="D221" s="229" t="s">
        <v>218</v>
      </c>
      <c r="E221" s="43"/>
      <c r="F221" s="230" t="s">
        <v>2552</v>
      </c>
      <c r="G221" s="43"/>
      <c r="H221" s="43"/>
      <c r="I221" s="231"/>
      <c r="J221" s="43"/>
      <c r="K221" s="43"/>
      <c r="L221" s="47"/>
      <c r="M221" s="232"/>
      <c r="N221" s="233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19" t="s">
        <v>218</v>
      </c>
      <c r="AU221" s="19" t="s">
        <v>90</v>
      </c>
    </row>
    <row r="222" s="2" customFormat="1" ht="16.5" customHeight="1">
      <c r="A222" s="41"/>
      <c r="B222" s="42"/>
      <c r="C222" s="278" t="s">
        <v>735</v>
      </c>
      <c r="D222" s="278" t="s">
        <v>391</v>
      </c>
      <c r="E222" s="279" t="s">
        <v>2553</v>
      </c>
      <c r="F222" s="280" t="s">
        <v>2554</v>
      </c>
      <c r="G222" s="281" t="s">
        <v>381</v>
      </c>
      <c r="H222" s="282">
        <v>1</v>
      </c>
      <c r="I222" s="283"/>
      <c r="J222" s="284">
        <f>ROUND(I222*H222,2)</f>
        <v>0</v>
      </c>
      <c r="K222" s="280" t="s">
        <v>2392</v>
      </c>
      <c r="L222" s="285"/>
      <c r="M222" s="286" t="s">
        <v>35</v>
      </c>
      <c r="N222" s="287" t="s">
        <v>51</v>
      </c>
      <c r="O222" s="87"/>
      <c r="P222" s="225">
        <f>O222*H222</f>
        <v>0</v>
      </c>
      <c r="Q222" s="225">
        <v>3.0000000000000001E-05</v>
      </c>
      <c r="R222" s="225">
        <f>Q222*H222</f>
        <v>3.0000000000000001E-05</v>
      </c>
      <c r="S222" s="225">
        <v>0</v>
      </c>
      <c r="T222" s="226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7" t="s">
        <v>527</v>
      </c>
      <c r="AT222" s="227" t="s">
        <v>391</v>
      </c>
      <c r="AU222" s="227" t="s">
        <v>90</v>
      </c>
      <c r="AY222" s="19" t="s">
        <v>208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9" t="s">
        <v>88</v>
      </c>
      <c r="BK222" s="228">
        <f>ROUND(I222*H222,2)</f>
        <v>0</v>
      </c>
      <c r="BL222" s="19" t="s">
        <v>408</v>
      </c>
      <c r="BM222" s="227" t="s">
        <v>3104</v>
      </c>
    </row>
    <row r="223" s="2" customFormat="1" ht="24.15" customHeight="1">
      <c r="A223" s="41"/>
      <c r="B223" s="42"/>
      <c r="C223" s="216" t="s">
        <v>740</v>
      </c>
      <c r="D223" s="216" t="s">
        <v>211</v>
      </c>
      <c r="E223" s="217" t="s">
        <v>2556</v>
      </c>
      <c r="F223" s="218" t="s">
        <v>2557</v>
      </c>
      <c r="G223" s="219" t="s">
        <v>381</v>
      </c>
      <c r="H223" s="220">
        <v>2</v>
      </c>
      <c r="I223" s="221"/>
      <c r="J223" s="222">
        <f>ROUND(I223*H223,2)</f>
        <v>0</v>
      </c>
      <c r="K223" s="218" t="s">
        <v>215</v>
      </c>
      <c r="L223" s="47"/>
      <c r="M223" s="223" t="s">
        <v>35</v>
      </c>
      <c r="N223" s="224" t="s">
        <v>51</v>
      </c>
      <c r="O223" s="87"/>
      <c r="P223" s="225">
        <f>O223*H223</f>
        <v>0</v>
      </c>
      <c r="Q223" s="225">
        <v>0</v>
      </c>
      <c r="R223" s="225">
        <f>Q223*H223</f>
        <v>0</v>
      </c>
      <c r="S223" s="225">
        <v>0</v>
      </c>
      <c r="T223" s="226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7" t="s">
        <v>408</v>
      </c>
      <c r="AT223" s="227" t="s">
        <v>211</v>
      </c>
      <c r="AU223" s="227" t="s">
        <v>90</v>
      </c>
      <c r="AY223" s="19" t="s">
        <v>208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9" t="s">
        <v>88</v>
      </c>
      <c r="BK223" s="228">
        <f>ROUND(I223*H223,2)</f>
        <v>0</v>
      </c>
      <c r="BL223" s="19" t="s">
        <v>408</v>
      </c>
      <c r="BM223" s="227" t="s">
        <v>3105</v>
      </c>
    </row>
    <row r="224" s="2" customFormat="1">
      <c r="A224" s="41"/>
      <c r="B224" s="42"/>
      <c r="C224" s="43"/>
      <c r="D224" s="229" t="s">
        <v>218</v>
      </c>
      <c r="E224" s="43"/>
      <c r="F224" s="230" t="s">
        <v>2559</v>
      </c>
      <c r="G224" s="43"/>
      <c r="H224" s="43"/>
      <c r="I224" s="231"/>
      <c r="J224" s="43"/>
      <c r="K224" s="43"/>
      <c r="L224" s="47"/>
      <c r="M224" s="232"/>
      <c r="N224" s="233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9" t="s">
        <v>218</v>
      </c>
      <c r="AU224" s="19" t="s">
        <v>90</v>
      </c>
    </row>
    <row r="225" s="2" customFormat="1" ht="24.15" customHeight="1">
      <c r="A225" s="41"/>
      <c r="B225" s="42"/>
      <c r="C225" s="278" t="s">
        <v>747</v>
      </c>
      <c r="D225" s="278" t="s">
        <v>391</v>
      </c>
      <c r="E225" s="279" t="s">
        <v>2560</v>
      </c>
      <c r="F225" s="280" t="s">
        <v>2561</v>
      </c>
      <c r="G225" s="281" t="s">
        <v>381</v>
      </c>
      <c r="H225" s="282">
        <v>2</v>
      </c>
      <c r="I225" s="283"/>
      <c r="J225" s="284">
        <f>ROUND(I225*H225,2)</f>
        <v>0</v>
      </c>
      <c r="K225" s="280" t="s">
        <v>2392</v>
      </c>
      <c r="L225" s="285"/>
      <c r="M225" s="286" t="s">
        <v>35</v>
      </c>
      <c r="N225" s="287" t="s">
        <v>51</v>
      </c>
      <c r="O225" s="87"/>
      <c r="P225" s="225">
        <f>O225*H225</f>
        <v>0</v>
      </c>
      <c r="Q225" s="225">
        <v>5.0000000000000002E-05</v>
      </c>
      <c r="R225" s="225">
        <f>Q225*H225</f>
        <v>0.00010000000000000001</v>
      </c>
      <c r="S225" s="225">
        <v>0</v>
      </c>
      <c r="T225" s="226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7" t="s">
        <v>527</v>
      </c>
      <c r="AT225" s="227" t="s">
        <v>391</v>
      </c>
      <c r="AU225" s="227" t="s">
        <v>90</v>
      </c>
      <c r="AY225" s="19" t="s">
        <v>208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9" t="s">
        <v>88</v>
      </c>
      <c r="BK225" s="228">
        <f>ROUND(I225*H225,2)</f>
        <v>0</v>
      </c>
      <c r="BL225" s="19" t="s">
        <v>408</v>
      </c>
      <c r="BM225" s="227" t="s">
        <v>3106</v>
      </c>
    </row>
    <row r="226" s="2" customFormat="1" ht="24.15" customHeight="1">
      <c r="A226" s="41"/>
      <c r="B226" s="42"/>
      <c r="C226" s="216" t="s">
        <v>759</v>
      </c>
      <c r="D226" s="216" t="s">
        <v>211</v>
      </c>
      <c r="E226" s="217" t="s">
        <v>2563</v>
      </c>
      <c r="F226" s="218" t="s">
        <v>2564</v>
      </c>
      <c r="G226" s="219" t="s">
        <v>381</v>
      </c>
      <c r="H226" s="220">
        <v>4</v>
      </c>
      <c r="I226" s="221"/>
      <c r="J226" s="222">
        <f>ROUND(I226*H226,2)</f>
        <v>0</v>
      </c>
      <c r="K226" s="218" t="s">
        <v>215</v>
      </c>
      <c r="L226" s="47"/>
      <c r="M226" s="223" t="s">
        <v>35</v>
      </c>
      <c r="N226" s="224" t="s">
        <v>51</v>
      </c>
      <c r="O226" s="87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7" t="s">
        <v>408</v>
      </c>
      <c r="AT226" s="227" t="s">
        <v>211</v>
      </c>
      <c r="AU226" s="227" t="s">
        <v>90</v>
      </c>
      <c r="AY226" s="19" t="s">
        <v>208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9" t="s">
        <v>88</v>
      </c>
      <c r="BK226" s="228">
        <f>ROUND(I226*H226,2)</f>
        <v>0</v>
      </c>
      <c r="BL226" s="19" t="s">
        <v>408</v>
      </c>
      <c r="BM226" s="227" t="s">
        <v>3107</v>
      </c>
    </row>
    <row r="227" s="2" customFormat="1">
      <c r="A227" s="41"/>
      <c r="B227" s="42"/>
      <c r="C227" s="43"/>
      <c r="D227" s="229" t="s">
        <v>218</v>
      </c>
      <c r="E227" s="43"/>
      <c r="F227" s="230" t="s">
        <v>2566</v>
      </c>
      <c r="G227" s="43"/>
      <c r="H227" s="43"/>
      <c r="I227" s="231"/>
      <c r="J227" s="43"/>
      <c r="K227" s="43"/>
      <c r="L227" s="47"/>
      <c r="M227" s="232"/>
      <c r="N227" s="233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19" t="s">
        <v>218</v>
      </c>
      <c r="AU227" s="19" t="s">
        <v>90</v>
      </c>
    </row>
    <row r="228" s="2" customFormat="1" ht="24.15" customHeight="1">
      <c r="A228" s="41"/>
      <c r="B228" s="42"/>
      <c r="C228" s="278" t="s">
        <v>771</v>
      </c>
      <c r="D228" s="278" t="s">
        <v>391</v>
      </c>
      <c r="E228" s="279" t="s">
        <v>2567</v>
      </c>
      <c r="F228" s="280" t="s">
        <v>2568</v>
      </c>
      <c r="G228" s="281" t="s">
        <v>381</v>
      </c>
      <c r="H228" s="282">
        <v>4</v>
      </c>
      <c r="I228" s="283"/>
      <c r="J228" s="284">
        <f>ROUND(I228*H228,2)</f>
        <v>0</v>
      </c>
      <c r="K228" s="280" t="s">
        <v>2392</v>
      </c>
      <c r="L228" s="285"/>
      <c r="M228" s="286" t="s">
        <v>35</v>
      </c>
      <c r="N228" s="287" t="s">
        <v>51</v>
      </c>
      <c r="O228" s="87"/>
      <c r="P228" s="225">
        <f>O228*H228</f>
        <v>0</v>
      </c>
      <c r="Q228" s="225">
        <v>5.0000000000000002E-05</v>
      </c>
      <c r="R228" s="225">
        <f>Q228*H228</f>
        <v>0.00020000000000000001</v>
      </c>
      <c r="S228" s="225">
        <v>0</v>
      </c>
      <c r="T228" s="226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7" t="s">
        <v>527</v>
      </c>
      <c r="AT228" s="227" t="s">
        <v>391</v>
      </c>
      <c r="AU228" s="227" t="s">
        <v>90</v>
      </c>
      <c r="AY228" s="19" t="s">
        <v>208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9" t="s">
        <v>88</v>
      </c>
      <c r="BK228" s="228">
        <f>ROUND(I228*H228,2)</f>
        <v>0</v>
      </c>
      <c r="BL228" s="19" t="s">
        <v>408</v>
      </c>
      <c r="BM228" s="227" t="s">
        <v>3108</v>
      </c>
    </row>
    <row r="229" s="2" customFormat="1" ht="16.5" customHeight="1">
      <c r="A229" s="41"/>
      <c r="B229" s="42"/>
      <c r="C229" s="216" t="s">
        <v>777</v>
      </c>
      <c r="D229" s="216" t="s">
        <v>211</v>
      </c>
      <c r="E229" s="217" t="s">
        <v>2570</v>
      </c>
      <c r="F229" s="218" t="s">
        <v>2571</v>
      </c>
      <c r="G229" s="219" t="s">
        <v>381</v>
      </c>
      <c r="H229" s="220">
        <v>2</v>
      </c>
      <c r="I229" s="221"/>
      <c r="J229" s="222">
        <f>ROUND(I229*H229,2)</f>
        <v>0</v>
      </c>
      <c r="K229" s="218" t="s">
        <v>215</v>
      </c>
      <c r="L229" s="47"/>
      <c r="M229" s="223" t="s">
        <v>35</v>
      </c>
      <c r="N229" s="224" t="s">
        <v>51</v>
      </c>
      <c r="O229" s="87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7" t="s">
        <v>408</v>
      </c>
      <c r="AT229" s="227" t="s">
        <v>211</v>
      </c>
      <c r="AU229" s="227" t="s">
        <v>90</v>
      </c>
      <c r="AY229" s="19" t="s">
        <v>208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9" t="s">
        <v>88</v>
      </c>
      <c r="BK229" s="228">
        <f>ROUND(I229*H229,2)</f>
        <v>0</v>
      </c>
      <c r="BL229" s="19" t="s">
        <v>408</v>
      </c>
      <c r="BM229" s="227" t="s">
        <v>3109</v>
      </c>
    </row>
    <row r="230" s="2" customFormat="1">
      <c r="A230" s="41"/>
      <c r="B230" s="42"/>
      <c r="C230" s="43"/>
      <c r="D230" s="229" t="s">
        <v>218</v>
      </c>
      <c r="E230" s="43"/>
      <c r="F230" s="230" t="s">
        <v>2573</v>
      </c>
      <c r="G230" s="43"/>
      <c r="H230" s="43"/>
      <c r="I230" s="231"/>
      <c r="J230" s="43"/>
      <c r="K230" s="43"/>
      <c r="L230" s="47"/>
      <c r="M230" s="232"/>
      <c r="N230" s="233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9" t="s">
        <v>218</v>
      </c>
      <c r="AU230" s="19" t="s">
        <v>90</v>
      </c>
    </row>
    <row r="231" s="2" customFormat="1" ht="16.5" customHeight="1">
      <c r="A231" s="41"/>
      <c r="B231" s="42"/>
      <c r="C231" s="278" t="s">
        <v>783</v>
      </c>
      <c r="D231" s="278" t="s">
        <v>391</v>
      </c>
      <c r="E231" s="279" t="s">
        <v>2574</v>
      </c>
      <c r="F231" s="280" t="s">
        <v>2575</v>
      </c>
      <c r="G231" s="281" t="s">
        <v>2576</v>
      </c>
      <c r="H231" s="282">
        <v>2</v>
      </c>
      <c r="I231" s="283"/>
      <c r="J231" s="284">
        <f>ROUND(I231*H231,2)</f>
        <v>0</v>
      </c>
      <c r="K231" s="280" t="s">
        <v>35</v>
      </c>
      <c r="L231" s="285"/>
      <c r="M231" s="286" t="s">
        <v>35</v>
      </c>
      <c r="N231" s="287" t="s">
        <v>51</v>
      </c>
      <c r="O231" s="87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7" t="s">
        <v>527</v>
      </c>
      <c r="AT231" s="227" t="s">
        <v>391</v>
      </c>
      <c r="AU231" s="227" t="s">
        <v>90</v>
      </c>
      <c r="AY231" s="19" t="s">
        <v>208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9" t="s">
        <v>88</v>
      </c>
      <c r="BK231" s="228">
        <f>ROUND(I231*H231,2)</f>
        <v>0</v>
      </c>
      <c r="BL231" s="19" t="s">
        <v>408</v>
      </c>
      <c r="BM231" s="227" t="s">
        <v>3110</v>
      </c>
    </row>
    <row r="232" s="2" customFormat="1" ht="16.5" customHeight="1">
      <c r="A232" s="41"/>
      <c r="B232" s="42"/>
      <c r="C232" s="216" t="s">
        <v>788</v>
      </c>
      <c r="D232" s="216" t="s">
        <v>211</v>
      </c>
      <c r="E232" s="217" t="s">
        <v>2578</v>
      </c>
      <c r="F232" s="218" t="s">
        <v>2579</v>
      </c>
      <c r="G232" s="219" t="s">
        <v>381</v>
      </c>
      <c r="H232" s="220">
        <v>3</v>
      </c>
      <c r="I232" s="221"/>
      <c r="J232" s="222">
        <f>ROUND(I232*H232,2)</f>
        <v>0</v>
      </c>
      <c r="K232" s="218" t="s">
        <v>215</v>
      </c>
      <c r="L232" s="47"/>
      <c r="M232" s="223" t="s">
        <v>35</v>
      </c>
      <c r="N232" s="224" t="s">
        <v>51</v>
      </c>
      <c r="O232" s="87"/>
      <c r="P232" s="225">
        <f>O232*H232</f>
        <v>0</v>
      </c>
      <c r="Q232" s="225">
        <v>0</v>
      </c>
      <c r="R232" s="225">
        <f>Q232*H232</f>
        <v>0</v>
      </c>
      <c r="S232" s="225">
        <v>0</v>
      </c>
      <c r="T232" s="226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7" t="s">
        <v>408</v>
      </c>
      <c r="AT232" s="227" t="s">
        <v>211</v>
      </c>
      <c r="AU232" s="227" t="s">
        <v>90</v>
      </c>
      <c r="AY232" s="19" t="s">
        <v>208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9" t="s">
        <v>88</v>
      </c>
      <c r="BK232" s="228">
        <f>ROUND(I232*H232,2)</f>
        <v>0</v>
      </c>
      <c r="BL232" s="19" t="s">
        <v>408</v>
      </c>
      <c r="BM232" s="227" t="s">
        <v>3111</v>
      </c>
    </row>
    <row r="233" s="2" customFormat="1">
      <c r="A233" s="41"/>
      <c r="B233" s="42"/>
      <c r="C233" s="43"/>
      <c r="D233" s="229" t="s">
        <v>218</v>
      </c>
      <c r="E233" s="43"/>
      <c r="F233" s="230" t="s">
        <v>2581</v>
      </c>
      <c r="G233" s="43"/>
      <c r="H233" s="43"/>
      <c r="I233" s="231"/>
      <c r="J233" s="43"/>
      <c r="K233" s="43"/>
      <c r="L233" s="47"/>
      <c r="M233" s="232"/>
      <c r="N233" s="233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9" t="s">
        <v>218</v>
      </c>
      <c r="AU233" s="19" t="s">
        <v>90</v>
      </c>
    </row>
    <row r="234" s="14" customFormat="1">
      <c r="A234" s="14"/>
      <c r="B234" s="245"/>
      <c r="C234" s="246"/>
      <c r="D234" s="236" t="s">
        <v>226</v>
      </c>
      <c r="E234" s="247" t="s">
        <v>35</v>
      </c>
      <c r="F234" s="248" t="s">
        <v>2914</v>
      </c>
      <c r="G234" s="246"/>
      <c r="H234" s="249">
        <v>1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226</v>
      </c>
      <c r="AU234" s="255" t="s">
        <v>90</v>
      </c>
      <c r="AV234" s="14" t="s">
        <v>90</v>
      </c>
      <c r="AW234" s="14" t="s">
        <v>41</v>
      </c>
      <c r="AX234" s="14" t="s">
        <v>80</v>
      </c>
      <c r="AY234" s="255" t="s">
        <v>208</v>
      </c>
    </row>
    <row r="235" s="14" customFormat="1">
      <c r="A235" s="14"/>
      <c r="B235" s="245"/>
      <c r="C235" s="246"/>
      <c r="D235" s="236" t="s">
        <v>226</v>
      </c>
      <c r="E235" s="247" t="s">
        <v>35</v>
      </c>
      <c r="F235" s="248" t="s">
        <v>2583</v>
      </c>
      <c r="G235" s="246"/>
      <c r="H235" s="249">
        <v>2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226</v>
      </c>
      <c r="AU235" s="255" t="s">
        <v>90</v>
      </c>
      <c r="AV235" s="14" t="s">
        <v>90</v>
      </c>
      <c r="AW235" s="14" t="s">
        <v>41</v>
      </c>
      <c r="AX235" s="14" t="s">
        <v>80</v>
      </c>
      <c r="AY235" s="255" t="s">
        <v>208</v>
      </c>
    </row>
    <row r="236" s="16" customFormat="1">
      <c r="A236" s="16"/>
      <c r="B236" s="267"/>
      <c r="C236" s="268"/>
      <c r="D236" s="236" t="s">
        <v>226</v>
      </c>
      <c r="E236" s="269" t="s">
        <v>35</v>
      </c>
      <c r="F236" s="270" t="s">
        <v>261</v>
      </c>
      <c r="G236" s="268"/>
      <c r="H236" s="271">
        <v>3</v>
      </c>
      <c r="I236" s="272"/>
      <c r="J236" s="268"/>
      <c r="K236" s="268"/>
      <c r="L236" s="273"/>
      <c r="M236" s="274"/>
      <c r="N236" s="275"/>
      <c r="O236" s="275"/>
      <c r="P236" s="275"/>
      <c r="Q236" s="275"/>
      <c r="R236" s="275"/>
      <c r="S236" s="275"/>
      <c r="T236" s="27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T236" s="277" t="s">
        <v>226</v>
      </c>
      <c r="AU236" s="277" t="s">
        <v>90</v>
      </c>
      <c r="AV236" s="16" t="s">
        <v>216</v>
      </c>
      <c r="AW236" s="16" t="s">
        <v>41</v>
      </c>
      <c r="AX236" s="16" t="s">
        <v>88</v>
      </c>
      <c r="AY236" s="277" t="s">
        <v>208</v>
      </c>
    </row>
    <row r="237" s="2" customFormat="1" ht="16.5" customHeight="1">
      <c r="A237" s="41"/>
      <c r="B237" s="42"/>
      <c r="C237" s="278" t="s">
        <v>794</v>
      </c>
      <c r="D237" s="278" t="s">
        <v>391</v>
      </c>
      <c r="E237" s="279" t="s">
        <v>2584</v>
      </c>
      <c r="F237" s="280" t="s">
        <v>2585</v>
      </c>
      <c r="G237" s="281" t="s">
        <v>381</v>
      </c>
      <c r="H237" s="282">
        <v>1</v>
      </c>
      <c r="I237" s="283"/>
      <c r="J237" s="284">
        <f>ROUND(I237*H237,2)</f>
        <v>0</v>
      </c>
      <c r="K237" s="280" t="s">
        <v>215</v>
      </c>
      <c r="L237" s="285"/>
      <c r="M237" s="286" t="s">
        <v>35</v>
      </c>
      <c r="N237" s="287" t="s">
        <v>51</v>
      </c>
      <c r="O237" s="87"/>
      <c r="P237" s="225">
        <f>O237*H237</f>
        <v>0</v>
      </c>
      <c r="Q237" s="225">
        <v>0.00040000000000000002</v>
      </c>
      <c r="R237" s="225">
        <f>Q237*H237</f>
        <v>0.00040000000000000002</v>
      </c>
      <c r="S237" s="225">
        <v>0</v>
      </c>
      <c r="T237" s="226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7" t="s">
        <v>527</v>
      </c>
      <c r="AT237" s="227" t="s">
        <v>391</v>
      </c>
      <c r="AU237" s="227" t="s">
        <v>90</v>
      </c>
      <c r="AY237" s="19" t="s">
        <v>208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9" t="s">
        <v>88</v>
      </c>
      <c r="BK237" s="228">
        <f>ROUND(I237*H237,2)</f>
        <v>0</v>
      </c>
      <c r="BL237" s="19" t="s">
        <v>408</v>
      </c>
      <c r="BM237" s="227" t="s">
        <v>3112</v>
      </c>
    </row>
    <row r="238" s="2" customFormat="1" ht="16.5" customHeight="1">
      <c r="A238" s="41"/>
      <c r="B238" s="42"/>
      <c r="C238" s="278" t="s">
        <v>800</v>
      </c>
      <c r="D238" s="278" t="s">
        <v>391</v>
      </c>
      <c r="E238" s="279" t="s">
        <v>2587</v>
      </c>
      <c r="F238" s="280" t="s">
        <v>2588</v>
      </c>
      <c r="G238" s="281" t="s">
        <v>381</v>
      </c>
      <c r="H238" s="282">
        <v>2</v>
      </c>
      <c r="I238" s="283"/>
      <c r="J238" s="284">
        <f>ROUND(I238*H238,2)</f>
        <v>0</v>
      </c>
      <c r="K238" s="280" t="s">
        <v>215</v>
      </c>
      <c r="L238" s="285"/>
      <c r="M238" s="286" t="s">
        <v>35</v>
      </c>
      <c r="N238" s="287" t="s">
        <v>51</v>
      </c>
      <c r="O238" s="87"/>
      <c r="P238" s="225">
        <f>O238*H238</f>
        <v>0</v>
      </c>
      <c r="Q238" s="225">
        <v>0.00040000000000000002</v>
      </c>
      <c r="R238" s="225">
        <f>Q238*H238</f>
        <v>0.00080000000000000004</v>
      </c>
      <c r="S238" s="225">
        <v>0</v>
      </c>
      <c r="T238" s="226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7" t="s">
        <v>527</v>
      </c>
      <c r="AT238" s="227" t="s">
        <v>391</v>
      </c>
      <c r="AU238" s="227" t="s">
        <v>90</v>
      </c>
      <c r="AY238" s="19" t="s">
        <v>208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9" t="s">
        <v>88</v>
      </c>
      <c r="BK238" s="228">
        <f>ROUND(I238*H238,2)</f>
        <v>0</v>
      </c>
      <c r="BL238" s="19" t="s">
        <v>408</v>
      </c>
      <c r="BM238" s="227" t="s">
        <v>3113</v>
      </c>
    </row>
    <row r="239" s="2" customFormat="1" ht="16.5" customHeight="1">
      <c r="A239" s="41"/>
      <c r="B239" s="42"/>
      <c r="C239" s="216" t="s">
        <v>805</v>
      </c>
      <c r="D239" s="216" t="s">
        <v>211</v>
      </c>
      <c r="E239" s="217" t="s">
        <v>2590</v>
      </c>
      <c r="F239" s="218" t="s">
        <v>2591</v>
      </c>
      <c r="G239" s="219" t="s">
        <v>381</v>
      </c>
      <c r="H239" s="220">
        <v>2</v>
      </c>
      <c r="I239" s="221"/>
      <c r="J239" s="222">
        <f>ROUND(I239*H239,2)</f>
        <v>0</v>
      </c>
      <c r="K239" s="218" t="s">
        <v>215</v>
      </c>
      <c r="L239" s="47"/>
      <c r="M239" s="223" t="s">
        <v>35</v>
      </c>
      <c r="N239" s="224" t="s">
        <v>51</v>
      </c>
      <c r="O239" s="87"/>
      <c r="P239" s="225">
        <f>O239*H239</f>
        <v>0</v>
      </c>
      <c r="Q239" s="225">
        <v>0</v>
      </c>
      <c r="R239" s="225">
        <f>Q239*H239</f>
        <v>0</v>
      </c>
      <c r="S239" s="225">
        <v>0</v>
      </c>
      <c r="T239" s="226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7" t="s">
        <v>408</v>
      </c>
      <c r="AT239" s="227" t="s">
        <v>211</v>
      </c>
      <c r="AU239" s="227" t="s">
        <v>90</v>
      </c>
      <c r="AY239" s="19" t="s">
        <v>208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9" t="s">
        <v>88</v>
      </c>
      <c r="BK239" s="228">
        <f>ROUND(I239*H239,2)</f>
        <v>0</v>
      </c>
      <c r="BL239" s="19" t="s">
        <v>408</v>
      </c>
      <c r="BM239" s="227" t="s">
        <v>3114</v>
      </c>
    </row>
    <row r="240" s="2" customFormat="1">
      <c r="A240" s="41"/>
      <c r="B240" s="42"/>
      <c r="C240" s="43"/>
      <c r="D240" s="229" t="s">
        <v>218</v>
      </c>
      <c r="E240" s="43"/>
      <c r="F240" s="230" t="s">
        <v>2593</v>
      </c>
      <c r="G240" s="43"/>
      <c r="H240" s="43"/>
      <c r="I240" s="231"/>
      <c r="J240" s="43"/>
      <c r="K240" s="43"/>
      <c r="L240" s="47"/>
      <c r="M240" s="232"/>
      <c r="N240" s="233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218</v>
      </c>
      <c r="AU240" s="19" t="s">
        <v>90</v>
      </c>
    </row>
    <row r="241" s="2" customFormat="1" ht="16.5" customHeight="1">
      <c r="A241" s="41"/>
      <c r="B241" s="42"/>
      <c r="C241" s="278" t="s">
        <v>810</v>
      </c>
      <c r="D241" s="278" t="s">
        <v>391</v>
      </c>
      <c r="E241" s="279" t="s">
        <v>2594</v>
      </c>
      <c r="F241" s="280" t="s">
        <v>2595</v>
      </c>
      <c r="G241" s="281" t="s">
        <v>381</v>
      </c>
      <c r="H241" s="282">
        <v>2</v>
      </c>
      <c r="I241" s="283"/>
      <c r="J241" s="284">
        <f>ROUND(I241*H241,2)</f>
        <v>0</v>
      </c>
      <c r="K241" s="280" t="s">
        <v>2392</v>
      </c>
      <c r="L241" s="285"/>
      <c r="M241" s="286" t="s">
        <v>35</v>
      </c>
      <c r="N241" s="287" t="s">
        <v>51</v>
      </c>
      <c r="O241" s="87"/>
      <c r="P241" s="225">
        <f>O241*H241</f>
        <v>0</v>
      </c>
      <c r="Q241" s="225">
        <v>0.00046999999999999999</v>
      </c>
      <c r="R241" s="225">
        <f>Q241*H241</f>
        <v>0.00093999999999999997</v>
      </c>
      <c r="S241" s="225">
        <v>0</v>
      </c>
      <c r="T241" s="226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7" t="s">
        <v>527</v>
      </c>
      <c r="AT241" s="227" t="s">
        <v>391</v>
      </c>
      <c r="AU241" s="227" t="s">
        <v>90</v>
      </c>
      <c r="AY241" s="19" t="s">
        <v>208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9" t="s">
        <v>88</v>
      </c>
      <c r="BK241" s="228">
        <f>ROUND(I241*H241,2)</f>
        <v>0</v>
      </c>
      <c r="BL241" s="19" t="s">
        <v>408</v>
      </c>
      <c r="BM241" s="227" t="s">
        <v>3115</v>
      </c>
    </row>
    <row r="242" s="2" customFormat="1" ht="16.5" customHeight="1">
      <c r="A242" s="41"/>
      <c r="B242" s="42"/>
      <c r="C242" s="216" t="s">
        <v>815</v>
      </c>
      <c r="D242" s="216" t="s">
        <v>211</v>
      </c>
      <c r="E242" s="217" t="s">
        <v>2597</v>
      </c>
      <c r="F242" s="218" t="s">
        <v>2598</v>
      </c>
      <c r="G242" s="219" t="s">
        <v>381</v>
      </c>
      <c r="H242" s="220">
        <v>1</v>
      </c>
      <c r="I242" s="221"/>
      <c r="J242" s="222">
        <f>ROUND(I242*H242,2)</f>
        <v>0</v>
      </c>
      <c r="K242" s="218" t="s">
        <v>215</v>
      </c>
      <c r="L242" s="47"/>
      <c r="M242" s="223" t="s">
        <v>35</v>
      </c>
      <c r="N242" s="224" t="s">
        <v>51</v>
      </c>
      <c r="O242" s="87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7" t="s">
        <v>408</v>
      </c>
      <c r="AT242" s="227" t="s">
        <v>211</v>
      </c>
      <c r="AU242" s="227" t="s">
        <v>90</v>
      </c>
      <c r="AY242" s="19" t="s">
        <v>208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9" t="s">
        <v>88</v>
      </c>
      <c r="BK242" s="228">
        <f>ROUND(I242*H242,2)</f>
        <v>0</v>
      </c>
      <c r="BL242" s="19" t="s">
        <v>408</v>
      </c>
      <c r="BM242" s="227" t="s">
        <v>3116</v>
      </c>
    </row>
    <row r="243" s="2" customFormat="1">
      <c r="A243" s="41"/>
      <c r="B243" s="42"/>
      <c r="C243" s="43"/>
      <c r="D243" s="229" t="s">
        <v>218</v>
      </c>
      <c r="E243" s="43"/>
      <c r="F243" s="230" t="s">
        <v>2600</v>
      </c>
      <c r="G243" s="43"/>
      <c r="H243" s="43"/>
      <c r="I243" s="231"/>
      <c r="J243" s="43"/>
      <c r="K243" s="43"/>
      <c r="L243" s="47"/>
      <c r="M243" s="232"/>
      <c r="N243" s="233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9" t="s">
        <v>218</v>
      </c>
      <c r="AU243" s="19" t="s">
        <v>90</v>
      </c>
    </row>
    <row r="244" s="2" customFormat="1" ht="16.5" customHeight="1">
      <c r="A244" s="41"/>
      <c r="B244" s="42"/>
      <c r="C244" s="278" t="s">
        <v>822</v>
      </c>
      <c r="D244" s="278" t="s">
        <v>391</v>
      </c>
      <c r="E244" s="279" t="s">
        <v>2601</v>
      </c>
      <c r="F244" s="280" t="s">
        <v>2602</v>
      </c>
      <c r="G244" s="281" t="s">
        <v>381</v>
      </c>
      <c r="H244" s="282">
        <v>1</v>
      </c>
      <c r="I244" s="283"/>
      <c r="J244" s="284">
        <f>ROUND(I244*H244,2)</f>
        <v>0</v>
      </c>
      <c r="K244" s="280" t="s">
        <v>2392</v>
      </c>
      <c r="L244" s="285"/>
      <c r="M244" s="286" t="s">
        <v>35</v>
      </c>
      <c r="N244" s="287" t="s">
        <v>51</v>
      </c>
      <c r="O244" s="87"/>
      <c r="P244" s="225">
        <f>O244*H244</f>
        <v>0</v>
      </c>
      <c r="Q244" s="225">
        <v>0</v>
      </c>
      <c r="R244" s="225">
        <f>Q244*H244</f>
        <v>0</v>
      </c>
      <c r="S244" s="225">
        <v>0</v>
      </c>
      <c r="T244" s="226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7" t="s">
        <v>527</v>
      </c>
      <c r="AT244" s="227" t="s">
        <v>391</v>
      </c>
      <c r="AU244" s="227" t="s">
        <v>90</v>
      </c>
      <c r="AY244" s="19" t="s">
        <v>208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9" t="s">
        <v>88</v>
      </c>
      <c r="BK244" s="228">
        <f>ROUND(I244*H244,2)</f>
        <v>0</v>
      </c>
      <c r="BL244" s="19" t="s">
        <v>408</v>
      </c>
      <c r="BM244" s="227" t="s">
        <v>3117</v>
      </c>
    </row>
    <row r="245" s="2" customFormat="1" ht="24.15" customHeight="1">
      <c r="A245" s="41"/>
      <c r="B245" s="42"/>
      <c r="C245" s="216" t="s">
        <v>834</v>
      </c>
      <c r="D245" s="216" t="s">
        <v>211</v>
      </c>
      <c r="E245" s="217" t="s">
        <v>2604</v>
      </c>
      <c r="F245" s="218" t="s">
        <v>2605</v>
      </c>
      <c r="G245" s="219" t="s">
        <v>381</v>
      </c>
      <c r="H245" s="220">
        <v>5</v>
      </c>
      <c r="I245" s="221"/>
      <c r="J245" s="222">
        <f>ROUND(I245*H245,2)</f>
        <v>0</v>
      </c>
      <c r="K245" s="218" t="s">
        <v>215</v>
      </c>
      <c r="L245" s="47"/>
      <c r="M245" s="223" t="s">
        <v>35</v>
      </c>
      <c r="N245" s="224" t="s">
        <v>51</v>
      </c>
      <c r="O245" s="87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7" t="s">
        <v>408</v>
      </c>
      <c r="AT245" s="227" t="s">
        <v>211</v>
      </c>
      <c r="AU245" s="227" t="s">
        <v>90</v>
      </c>
      <c r="AY245" s="19" t="s">
        <v>208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9" t="s">
        <v>88</v>
      </c>
      <c r="BK245" s="228">
        <f>ROUND(I245*H245,2)</f>
        <v>0</v>
      </c>
      <c r="BL245" s="19" t="s">
        <v>408</v>
      </c>
      <c r="BM245" s="227" t="s">
        <v>3118</v>
      </c>
    </row>
    <row r="246" s="2" customFormat="1">
      <c r="A246" s="41"/>
      <c r="B246" s="42"/>
      <c r="C246" s="43"/>
      <c r="D246" s="229" t="s">
        <v>218</v>
      </c>
      <c r="E246" s="43"/>
      <c r="F246" s="230" t="s">
        <v>2607</v>
      </c>
      <c r="G246" s="43"/>
      <c r="H246" s="43"/>
      <c r="I246" s="231"/>
      <c r="J246" s="43"/>
      <c r="K246" s="43"/>
      <c r="L246" s="47"/>
      <c r="M246" s="232"/>
      <c r="N246" s="233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9" t="s">
        <v>218</v>
      </c>
      <c r="AU246" s="19" t="s">
        <v>90</v>
      </c>
    </row>
    <row r="247" s="14" customFormat="1">
      <c r="A247" s="14"/>
      <c r="B247" s="245"/>
      <c r="C247" s="246"/>
      <c r="D247" s="236" t="s">
        <v>226</v>
      </c>
      <c r="E247" s="247" t="s">
        <v>35</v>
      </c>
      <c r="F247" s="248" t="s">
        <v>3119</v>
      </c>
      <c r="G247" s="246"/>
      <c r="H247" s="249">
        <v>5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226</v>
      </c>
      <c r="AU247" s="255" t="s">
        <v>90</v>
      </c>
      <c r="AV247" s="14" t="s">
        <v>90</v>
      </c>
      <c r="AW247" s="14" t="s">
        <v>41</v>
      </c>
      <c r="AX247" s="14" t="s">
        <v>88</v>
      </c>
      <c r="AY247" s="255" t="s">
        <v>208</v>
      </c>
    </row>
    <row r="248" s="2" customFormat="1" ht="24.15" customHeight="1">
      <c r="A248" s="41"/>
      <c r="B248" s="42"/>
      <c r="C248" s="278" t="s">
        <v>840</v>
      </c>
      <c r="D248" s="278" t="s">
        <v>391</v>
      </c>
      <c r="E248" s="279" t="s">
        <v>2609</v>
      </c>
      <c r="F248" s="280" t="s">
        <v>2610</v>
      </c>
      <c r="G248" s="281" t="s">
        <v>381</v>
      </c>
      <c r="H248" s="282">
        <v>2</v>
      </c>
      <c r="I248" s="283"/>
      <c r="J248" s="284">
        <f>ROUND(I248*H248,2)</f>
        <v>0</v>
      </c>
      <c r="K248" s="280" t="s">
        <v>2392</v>
      </c>
      <c r="L248" s="285"/>
      <c r="M248" s="286" t="s">
        <v>35</v>
      </c>
      <c r="N248" s="287" t="s">
        <v>51</v>
      </c>
      <c r="O248" s="87"/>
      <c r="P248" s="225">
        <f>O248*H248</f>
        <v>0</v>
      </c>
      <c r="Q248" s="225">
        <v>0.00020000000000000001</v>
      </c>
      <c r="R248" s="225">
        <f>Q248*H248</f>
        <v>0.00040000000000000002</v>
      </c>
      <c r="S248" s="225">
        <v>0</v>
      </c>
      <c r="T248" s="226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7" t="s">
        <v>527</v>
      </c>
      <c r="AT248" s="227" t="s">
        <v>391</v>
      </c>
      <c r="AU248" s="227" t="s">
        <v>90</v>
      </c>
      <c r="AY248" s="19" t="s">
        <v>208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9" t="s">
        <v>88</v>
      </c>
      <c r="BK248" s="228">
        <f>ROUND(I248*H248,2)</f>
        <v>0</v>
      </c>
      <c r="BL248" s="19" t="s">
        <v>408</v>
      </c>
      <c r="BM248" s="227" t="s">
        <v>3120</v>
      </c>
    </row>
    <row r="249" s="2" customFormat="1" ht="24.15" customHeight="1">
      <c r="A249" s="41"/>
      <c r="B249" s="42"/>
      <c r="C249" s="278" t="s">
        <v>845</v>
      </c>
      <c r="D249" s="278" t="s">
        <v>391</v>
      </c>
      <c r="E249" s="279" t="s">
        <v>2615</v>
      </c>
      <c r="F249" s="280" t="s">
        <v>2616</v>
      </c>
      <c r="G249" s="281" t="s">
        <v>381</v>
      </c>
      <c r="H249" s="282">
        <v>3</v>
      </c>
      <c r="I249" s="283"/>
      <c r="J249" s="284">
        <f>ROUND(I249*H249,2)</f>
        <v>0</v>
      </c>
      <c r="K249" s="280" t="s">
        <v>2392</v>
      </c>
      <c r="L249" s="285"/>
      <c r="M249" s="286" t="s">
        <v>35</v>
      </c>
      <c r="N249" s="287" t="s">
        <v>51</v>
      </c>
      <c r="O249" s="87"/>
      <c r="P249" s="225">
        <f>O249*H249</f>
        <v>0</v>
      </c>
      <c r="Q249" s="225">
        <v>0.00020000000000000001</v>
      </c>
      <c r="R249" s="225">
        <f>Q249*H249</f>
        <v>0.00060000000000000006</v>
      </c>
      <c r="S249" s="225">
        <v>0</v>
      </c>
      <c r="T249" s="226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7" t="s">
        <v>527</v>
      </c>
      <c r="AT249" s="227" t="s">
        <v>391</v>
      </c>
      <c r="AU249" s="227" t="s">
        <v>90</v>
      </c>
      <c r="AY249" s="19" t="s">
        <v>208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9" t="s">
        <v>88</v>
      </c>
      <c r="BK249" s="228">
        <f>ROUND(I249*H249,2)</f>
        <v>0</v>
      </c>
      <c r="BL249" s="19" t="s">
        <v>408</v>
      </c>
      <c r="BM249" s="227" t="s">
        <v>3121</v>
      </c>
    </row>
    <row r="250" s="2" customFormat="1" ht="24.15" customHeight="1">
      <c r="A250" s="41"/>
      <c r="B250" s="42"/>
      <c r="C250" s="216" t="s">
        <v>857</v>
      </c>
      <c r="D250" s="216" t="s">
        <v>211</v>
      </c>
      <c r="E250" s="217" t="s">
        <v>2618</v>
      </c>
      <c r="F250" s="218" t="s">
        <v>2619</v>
      </c>
      <c r="G250" s="219" t="s">
        <v>381</v>
      </c>
      <c r="H250" s="220">
        <v>2</v>
      </c>
      <c r="I250" s="221"/>
      <c r="J250" s="222">
        <f>ROUND(I250*H250,2)</f>
        <v>0</v>
      </c>
      <c r="K250" s="218" t="s">
        <v>2392</v>
      </c>
      <c r="L250" s="47"/>
      <c r="M250" s="223" t="s">
        <v>35</v>
      </c>
      <c r="N250" s="224" t="s">
        <v>51</v>
      </c>
      <c r="O250" s="87"/>
      <c r="P250" s="225">
        <f>O250*H250</f>
        <v>0</v>
      </c>
      <c r="Q250" s="225">
        <v>0</v>
      </c>
      <c r="R250" s="225">
        <f>Q250*H250</f>
        <v>0</v>
      </c>
      <c r="S250" s="225">
        <v>0</v>
      </c>
      <c r="T250" s="226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7" t="s">
        <v>408</v>
      </c>
      <c r="AT250" s="227" t="s">
        <v>211</v>
      </c>
      <c r="AU250" s="227" t="s">
        <v>90</v>
      </c>
      <c r="AY250" s="19" t="s">
        <v>208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9" t="s">
        <v>88</v>
      </c>
      <c r="BK250" s="228">
        <f>ROUND(I250*H250,2)</f>
        <v>0</v>
      </c>
      <c r="BL250" s="19" t="s">
        <v>408</v>
      </c>
      <c r="BM250" s="227" t="s">
        <v>3122</v>
      </c>
    </row>
    <row r="251" s="2" customFormat="1" ht="24.15" customHeight="1">
      <c r="A251" s="41"/>
      <c r="B251" s="42"/>
      <c r="C251" s="278" t="s">
        <v>861</v>
      </c>
      <c r="D251" s="278" t="s">
        <v>391</v>
      </c>
      <c r="E251" s="279" t="s">
        <v>2621</v>
      </c>
      <c r="F251" s="280" t="s">
        <v>2622</v>
      </c>
      <c r="G251" s="281" t="s">
        <v>381</v>
      </c>
      <c r="H251" s="282">
        <v>2</v>
      </c>
      <c r="I251" s="283"/>
      <c r="J251" s="284">
        <f>ROUND(I251*H251,2)</f>
        <v>0</v>
      </c>
      <c r="K251" s="280" t="s">
        <v>2392</v>
      </c>
      <c r="L251" s="285"/>
      <c r="M251" s="286" t="s">
        <v>35</v>
      </c>
      <c r="N251" s="287" t="s">
        <v>51</v>
      </c>
      <c r="O251" s="87"/>
      <c r="P251" s="225">
        <f>O251*H251</f>
        <v>0</v>
      </c>
      <c r="Q251" s="225">
        <v>0.00020000000000000001</v>
      </c>
      <c r="R251" s="225">
        <f>Q251*H251</f>
        <v>0.00040000000000000002</v>
      </c>
      <c r="S251" s="225">
        <v>0</v>
      </c>
      <c r="T251" s="226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7" t="s">
        <v>527</v>
      </c>
      <c r="AT251" s="227" t="s">
        <v>391</v>
      </c>
      <c r="AU251" s="227" t="s">
        <v>90</v>
      </c>
      <c r="AY251" s="19" t="s">
        <v>208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9" t="s">
        <v>88</v>
      </c>
      <c r="BK251" s="228">
        <f>ROUND(I251*H251,2)</f>
        <v>0</v>
      </c>
      <c r="BL251" s="19" t="s">
        <v>408</v>
      </c>
      <c r="BM251" s="227" t="s">
        <v>3123</v>
      </c>
    </row>
    <row r="252" s="2" customFormat="1" ht="24.15" customHeight="1">
      <c r="A252" s="41"/>
      <c r="B252" s="42"/>
      <c r="C252" s="216" t="s">
        <v>866</v>
      </c>
      <c r="D252" s="216" t="s">
        <v>211</v>
      </c>
      <c r="E252" s="217" t="s">
        <v>2624</v>
      </c>
      <c r="F252" s="218" t="s">
        <v>2625</v>
      </c>
      <c r="G252" s="219" t="s">
        <v>381</v>
      </c>
      <c r="H252" s="220">
        <v>0.29999999999999999</v>
      </c>
      <c r="I252" s="221"/>
      <c r="J252" s="222">
        <f>ROUND(I252*H252,2)</f>
        <v>0</v>
      </c>
      <c r="K252" s="218" t="s">
        <v>215</v>
      </c>
      <c r="L252" s="47"/>
      <c r="M252" s="223" t="s">
        <v>35</v>
      </c>
      <c r="N252" s="224" t="s">
        <v>51</v>
      </c>
      <c r="O252" s="87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7" t="s">
        <v>408</v>
      </c>
      <c r="AT252" s="227" t="s">
        <v>211</v>
      </c>
      <c r="AU252" s="227" t="s">
        <v>90</v>
      </c>
      <c r="AY252" s="19" t="s">
        <v>208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9" t="s">
        <v>88</v>
      </c>
      <c r="BK252" s="228">
        <f>ROUND(I252*H252,2)</f>
        <v>0</v>
      </c>
      <c r="BL252" s="19" t="s">
        <v>408</v>
      </c>
      <c r="BM252" s="227" t="s">
        <v>3124</v>
      </c>
    </row>
    <row r="253" s="2" customFormat="1">
      <c r="A253" s="41"/>
      <c r="B253" s="42"/>
      <c r="C253" s="43"/>
      <c r="D253" s="229" t="s">
        <v>218</v>
      </c>
      <c r="E253" s="43"/>
      <c r="F253" s="230" t="s">
        <v>2627</v>
      </c>
      <c r="G253" s="43"/>
      <c r="H253" s="43"/>
      <c r="I253" s="231"/>
      <c r="J253" s="43"/>
      <c r="K253" s="43"/>
      <c r="L253" s="47"/>
      <c r="M253" s="232"/>
      <c r="N253" s="233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19" t="s">
        <v>218</v>
      </c>
      <c r="AU253" s="19" t="s">
        <v>90</v>
      </c>
    </row>
    <row r="254" s="2" customFormat="1" ht="16.5" customHeight="1">
      <c r="A254" s="41"/>
      <c r="B254" s="42"/>
      <c r="C254" s="216" t="s">
        <v>871</v>
      </c>
      <c r="D254" s="216" t="s">
        <v>211</v>
      </c>
      <c r="E254" s="217" t="s">
        <v>2628</v>
      </c>
      <c r="F254" s="218" t="s">
        <v>2629</v>
      </c>
      <c r="G254" s="219" t="s">
        <v>2547</v>
      </c>
      <c r="H254" s="220">
        <v>1</v>
      </c>
      <c r="I254" s="221"/>
      <c r="J254" s="222">
        <f>ROUND(I254*H254,2)</f>
        <v>0</v>
      </c>
      <c r="K254" s="218" t="s">
        <v>35</v>
      </c>
      <c r="L254" s="47"/>
      <c r="M254" s="223" t="s">
        <v>35</v>
      </c>
      <c r="N254" s="224" t="s">
        <v>51</v>
      </c>
      <c r="O254" s="87"/>
      <c r="P254" s="225">
        <f>O254*H254</f>
        <v>0</v>
      </c>
      <c r="Q254" s="225">
        <v>0</v>
      </c>
      <c r="R254" s="225">
        <f>Q254*H254</f>
        <v>0</v>
      </c>
      <c r="S254" s="225">
        <v>0</v>
      </c>
      <c r="T254" s="226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7" t="s">
        <v>408</v>
      </c>
      <c r="AT254" s="227" t="s">
        <v>211</v>
      </c>
      <c r="AU254" s="227" t="s">
        <v>90</v>
      </c>
      <c r="AY254" s="19" t="s">
        <v>208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9" t="s">
        <v>88</v>
      </c>
      <c r="BK254" s="228">
        <f>ROUND(I254*H254,2)</f>
        <v>0</v>
      </c>
      <c r="BL254" s="19" t="s">
        <v>408</v>
      </c>
      <c r="BM254" s="227" t="s">
        <v>3125</v>
      </c>
    </row>
    <row r="255" s="2" customFormat="1" ht="16.5" customHeight="1">
      <c r="A255" s="41"/>
      <c r="B255" s="42"/>
      <c r="C255" s="278" t="s">
        <v>878</v>
      </c>
      <c r="D255" s="278" t="s">
        <v>391</v>
      </c>
      <c r="E255" s="279" t="s">
        <v>2631</v>
      </c>
      <c r="F255" s="280" t="s">
        <v>2632</v>
      </c>
      <c r="G255" s="281" t="s">
        <v>607</v>
      </c>
      <c r="H255" s="282">
        <v>1</v>
      </c>
      <c r="I255" s="283"/>
      <c r="J255" s="284">
        <f>ROUND(I255*H255,2)</f>
        <v>0</v>
      </c>
      <c r="K255" s="280" t="s">
        <v>35</v>
      </c>
      <c r="L255" s="285"/>
      <c r="M255" s="286" t="s">
        <v>35</v>
      </c>
      <c r="N255" s="287" t="s">
        <v>51</v>
      </c>
      <c r="O255" s="87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27" t="s">
        <v>527</v>
      </c>
      <c r="AT255" s="227" t="s">
        <v>391</v>
      </c>
      <c r="AU255" s="227" t="s">
        <v>90</v>
      </c>
      <c r="AY255" s="19" t="s">
        <v>208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9" t="s">
        <v>88</v>
      </c>
      <c r="BK255" s="228">
        <f>ROUND(I255*H255,2)</f>
        <v>0</v>
      </c>
      <c r="BL255" s="19" t="s">
        <v>408</v>
      </c>
      <c r="BM255" s="227" t="s">
        <v>3126</v>
      </c>
    </row>
    <row r="256" s="12" customFormat="1" ht="25.92" customHeight="1">
      <c r="A256" s="12"/>
      <c r="B256" s="200"/>
      <c r="C256" s="201"/>
      <c r="D256" s="202" t="s">
        <v>79</v>
      </c>
      <c r="E256" s="203" t="s">
        <v>391</v>
      </c>
      <c r="F256" s="203" t="s">
        <v>2644</v>
      </c>
      <c r="G256" s="201"/>
      <c r="H256" s="201"/>
      <c r="I256" s="204"/>
      <c r="J256" s="205">
        <f>BK256</f>
        <v>0</v>
      </c>
      <c r="K256" s="201"/>
      <c r="L256" s="206"/>
      <c r="M256" s="207"/>
      <c r="N256" s="208"/>
      <c r="O256" s="208"/>
      <c r="P256" s="209">
        <f>P257</f>
        <v>0</v>
      </c>
      <c r="Q256" s="208"/>
      <c r="R256" s="209">
        <f>R257</f>
        <v>0.00040000000000000002</v>
      </c>
      <c r="S256" s="208"/>
      <c r="T256" s="210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1" t="s">
        <v>209</v>
      </c>
      <c r="AT256" s="212" t="s">
        <v>79</v>
      </c>
      <c r="AU256" s="212" t="s">
        <v>80</v>
      </c>
      <c r="AY256" s="211" t="s">
        <v>208</v>
      </c>
      <c r="BK256" s="213">
        <f>BK257</f>
        <v>0</v>
      </c>
    </row>
    <row r="257" s="12" customFormat="1" ht="22.8" customHeight="1">
      <c r="A257" s="12"/>
      <c r="B257" s="200"/>
      <c r="C257" s="201"/>
      <c r="D257" s="202" t="s">
        <v>79</v>
      </c>
      <c r="E257" s="214" t="s">
        <v>2645</v>
      </c>
      <c r="F257" s="214" t="s">
        <v>2646</v>
      </c>
      <c r="G257" s="201"/>
      <c r="H257" s="201"/>
      <c r="I257" s="204"/>
      <c r="J257" s="215">
        <f>BK257</f>
        <v>0</v>
      </c>
      <c r="K257" s="201"/>
      <c r="L257" s="206"/>
      <c r="M257" s="207"/>
      <c r="N257" s="208"/>
      <c r="O257" s="208"/>
      <c r="P257" s="209">
        <f>SUM(P258:P260)</f>
        <v>0</v>
      </c>
      <c r="Q257" s="208"/>
      <c r="R257" s="209">
        <f>SUM(R258:R260)</f>
        <v>0.00040000000000000002</v>
      </c>
      <c r="S257" s="208"/>
      <c r="T257" s="210">
        <f>SUM(T258:T260)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1" t="s">
        <v>209</v>
      </c>
      <c r="AT257" s="212" t="s">
        <v>79</v>
      </c>
      <c r="AU257" s="212" t="s">
        <v>88</v>
      </c>
      <c r="AY257" s="211" t="s">
        <v>208</v>
      </c>
      <c r="BK257" s="213">
        <f>SUM(BK258:BK260)</f>
        <v>0</v>
      </c>
    </row>
    <row r="258" s="2" customFormat="1" ht="16.5" customHeight="1">
      <c r="A258" s="41"/>
      <c r="B258" s="42"/>
      <c r="C258" s="216" t="s">
        <v>888</v>
      </c>
      <c r="D258" s="216" t="s">
        <v>211</v>
      </c>
      <c r="E258" s="217" t="s">
        <v>2647</v>
      </c>
      <c r="F258" s="218" t="s">
        <v>2648</v>
      </c>
      <c r="G258" s="219" t="s">
        <v>381</v>
      </c>
      <c r="H258" s="220">
        <v>4</v>
      </c>
      <c r="I258" s="221"/>
      <c r="J258" s="222">
        <f>ROUND(I258*H258,2)</f>
        <v>0</v>
      </c>
      <c r="K258" s="218" t="s">
        <v>215</v>
      </c>
      <c r="L258" s="47"/>
      <c r="M258" s="223" t="s">
        <v>35</v>
      </c>
      <c r="N258" s="224" t="s">
        <v>51</v>
      </c>
      <c r="O258" s="87"/>
      <c r="P258" s="225">
        <f>O258*H258</f>
        <v>0</v>
      </c>
      <c r="Q258" s="225">
        <v>0</v>
      </c>
      <c r="R258" s="225">
        <f>Q258*H258</f>
        <v>0</v>
      </c>
      <c r="S258" s="225">
        <v>0</v>
      </c>
      <c r="T258" s="226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7" t="s">
        <v>788</v>
      </c>
      <c r="AT258" s="227" t="s">
        <v>211</v>
      </c>
      <c r="AU258" s="227" t="s">
        <v>90</v>
      </c>
      <c r="AY258" s="19" t="s">
        <v>208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9" t="s">
        <v>88</v>
      </c>
      <c r="BK258" s="228">
        <f>ROUND(I258*H258,2)</f>
        <v>0</v>
      </c>
      <c r="BL258" s="19" t="s">
        <v>788</v>
      </c>
      <c r="BM258" s="227" t="s">
        <v>3127</v>
      </c>
    </row>
    <row r="259" s="2" customFormat="1">
      <c r="A259" s="41"/>
      <c r="B259" s="42"/>
      <c r="C259" s="43"/>
      <c r="D259" s="229" t="s">
        <v>218</v>
      </c>
      <c r="E259" s="43"/>
      <c r="F259" s="230" t="s">
        <v>2650</v>
      </c>
      <c r="G259" s="43"/>
      <c r="H259" s="43"/>
      <c r="I259" s="231"/>
      <c r="J259" s="43"/>
      <c r="K259" s="43"/>
      <c r="L259" s="47"/>
      <c r="M259" s="232"/>
      <c r="N259" s="233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218</v>
      </c>
      <c r="AU259" s="19" t="s">
        <v>90</v>
      </c>
    </row>
    <row r="260" s="2" customFormat="1" ht="16.5" customHeight="1">
      <c r="A260" s="41"/>
      <c r="B260" s="42"/>
      <c r="C260" s="278" t="s">
        <v>897</v>
      </c>
      <c r="D260" s="278" t="s">
        <v>391</v>
      </c>
      <c r="E260" s="279" t="s">
        <v>2651</v>
      </c>
      <c r="F260" s="280" t="s">
        <v>2652</v>
      </c>
      <c r="G260" s="281" t="s">
        <v>381</v>
      </c>
      <c r="H260" s="282">
        <v>4</v>
      </c>
      <c r="I260" s="283"/>
      <c r="J260" s="284">
        <f>ROUND(I260*H260,2)</f>
        <v>0</v>
      </c>
      <c r="K260" s="280" t="s">
        <v>2392</v>
      </c>
      <c r="L260" s="285"/>
      <c r="M260" s="286" t="s">
        <v>35</v>
      </c>
      <c r="N260" s="287" t="s">
        <v>51</v>
      </c>
      <c r="O260" s="87"/>
      <c r="P260" s="225">
        <f>O260*H260</f>
        <v>0</v>
      </c>
      <c r="Q260" s="225">
        <v>0.00010000000000000001</v>
      </c>
      <c r="R260" s="225">
        <f>Q260*H260</f>
        <v>0.00040000000000000002</v>
      </c>
      <c r="S260" s="225">
        <v>0</v>
      </c>
      <c r="T260" s="226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7" t="s">
        <v>1216</v>
      </c>
      <c r="AT260" s="227" t="s">
        <v>391</v>
      </c>
      <c r="AU260" s="227" t="s">
        <v>90</v>
      </c>
      <c r="AY260" s="19" t="s">
        <v>208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88</v>
      </c>
      <c r="BK260" s="228">
        <f>ROUND(I260*H260,2)</f>
        <v>0</v>
      </c>
      <c r="BL260" s="19" t="s">
        <v>1216</v>
      </c>
      <c r="BM260" s="227" t="s">
        <v>3128</v>
      </c>
    </row>
    <row r="261" s="12" customFormat="1" ht="25.92" customHeight="1">
      <c r="A261" s="12"/>
      <c r="B261" s="200"/>
      <c r="C261" s="201"/>
      <c r="D261" s="202" t="s">
        <v>79</v>
      </c>
      <c r="E261" s="203" t="s">
        <v>2654</v>
      </c>
      <c r="F261" s="203" t="s">
        <v>2655</v>
      </c>
      <c r="G261" s="201"/>
      <c r="H261" s="201"/>
      <c r="I261" s="204"/>
      <c r="J261" s="205">
        <f>BK261</f>
        <v>0</v>
      </c>
      <c r="K261" s="201"/>
      <c r="L261" s="206"/>
      <c r="M261" s="207"/>
      <c r="N261" s="208"/>
      <c r="O261" s="208"/>
      <c r="P261" s="209">
        <f>SUM(P262:P264)</f>
        <v>0</v>
      </c>
      <c r="Q261" s="208"/>
      <c r="R261" s="209">
        <f>SUM(R262:R264)</f>
        <v>0</v>
      </c>
      <c r="S261" s="208"/>
      <c r="T261" s="210">
        <f>SUM(T262:T264)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1" t="s">
        <v>216</v>
      </c>
      <c r="AT261" s="212" t="s">
        <v>79</v>
      </c>
      <c r="AU261" s="212" t="s">
        <v>80</v>
      </c>
      <c r="AY261" s="211" t="s">
        <v>208</v>
      </c>
      <c r="BK261" s="213">
        <f>SUM(BK262:BK264)</f>
        <v>0</v>
      </c>
    </row>
    <row r="262" s="2" customFormat="1" ht="16.5" customHeight="1">
      <c r="A262" s="41"/>
      <c r="B262" s="42"/>
      <c r="C262" s="216" t="s">
        <v>903</v>
      </c>
      <c r="D262" s="216" t="s">
        <v>211</v>
      </c>
      <c r="E262" s="217" t="s">
        <v>2656</v>
      </c>
      <c r="F262" s="218" t="s">
        <v>2657</v>
      </c>
      <c r="G262" s="219" t="s">
        <v>2658</v>
      </c>
      <c r="H262" s="220">
        <v>5</v>
      </c>
      <c r="I262" s="221"/>
      <c r="J262" s="222">
        <f>ROUND(I262*H262,2)</f>
        <v>0</v>
      </c>
      <c r="K262" s="218" t="s">
        <v>215</v>
      </c>
      <c r="L262" s="47"/>
      <c r="M262" s="223" t="s">
        <v>35</v>
      </c>
      <c r="N262" s="224" t="s">
        <v>51</v>
      </c>
      <c r="O262" s="87"/>
      <c r="P262" s="225">
        <f>O262*H262</f>
        <v>0</v>
      </c>
      <c r="Q262" s="225">
        <v>0</v>
      </c>
      <c r="R262" s="225">
        <f>Q262*H262</f>
        <v>0</v>
      </c>
      <c r="S262" s="225">
        <v>0</v>
      </c>
      <c r="T262" s="226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7" t="s">
        <v>2659</v>
      </c>
      <c r="AT262" s="227" t="s">
        <v>211</v>
      </c>
      <c r="AU262" s="227" t="s">
        <v>88</v>
      </c>
      <c r="AY262" s="19" t="s">
        <v>208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9" t="s">
        <v>88</v>
      </c>
      <c r="BK262" s="228">
        <f>ROUND(I262*H262,2)</f>
        <v>0</v>
      </c>
      <c r="BL262" s="19" t="s">
        <v>2659</v>
      </c>
      <c r="BM262" s="227" t="s">
        <v>3129</v>
      </c>
    </row>
    <row r="263" s="2" customFormat="1">
      <c r="A263" s="41"/>
      <c r="B263" s="42"/>
      <c r="C263" s="43"/>
      <c r="D263" s="229" t="s">
        <v>218</v>
      </c>
      <c r="E263" s="43"/>
      <c r="F263" s="230" t="s">
        <v>2661</v>
      </c>
      <c r="G263" s="43"/>
      <c r="H263" s="43"/>
      <c r="I263" s="231"/>
      <c r="J263" s="43"/>
      <c r="K263" s="43"/>
      <c r="L263" s="47"/>
      <c r="M263" s="232"/>
      <c r="N263" s="233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19" t="s">
        <v>218</v>
      </c>
      <c r="AU263" s="19" t="s">
        <v>88</v>
      </c>
    </row>
    <row r="264" s="14" customFormat="1">
      <c r="A264" s="14"/>
      <c r="B264" s="245"/>
      <c r="C264" s="246"/>
      <c r="D264" s="236" t="s">
        <v>226</v>
      </c>
      <c r="E264" s="247" t="s">
        <v>35</v>
      </c>
      <c r="F264" s="248" t="s">
        <v>271</v>
      </c>
      <c r="G264" s="246"/>
      <c r="H264" s="249">
        <v>5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5" t="s">
        <v>226</v>
      </c>
      <c r="AU264" s="255" t="s">
        <v>88</v>
      </c>
      <c r="AV264" s="14" t="s">
        <v>90</v>
      </c>
      <c r="AW264" s="14" t="s">
        <v>41</v>
      </c>
      <c r="AX264" s="14" t="s">
        <v>88</v>
      </c>
      <c r="AY264" s="255" t="s">
        <v>208</v>
      </c>
    </row>
    <row r="265" s="12" customFormat="1" ht="25.92" customHeight="1">
      <c r="A265" s="12"/>
      <c r="B265" s="200"/>
      <c r="C265" s="201"/>
      <c r="D265" s="202" t="s">
        <v>79</v>
      </c>
      <c r="E265" s="203" t="s">
        <v>2662</v>
      </c>
      <c r="F265" s="203" t="s">
        <v>2663</v>
      </c>
      <c r="G265" s="201"/>
      <c r="H265" s="201"/>
      <c r="I265" s="204"/>
      <c r="J265" s="205">
        <f>BK265</f>
        <v>0</v>
      </c>
      <c r="K265" s="201"/>
      <c r="L265" s="206"/>
      <c r="M265" s="207"/>
      <c r="N265" s="208"/>
      <c r="O265" s="208"/>
      <c r="P265" s="209">
        <f>SUM(P266:P271)</f>
        <v>0</v>
      </c>
      <c r="Q265" s="208"/>
      <c r="R265" s="209">
        <f>SUM(R266:R271)</f>
        <v>0</v>
      </c>
      <c r="S265" s="208"/>
      <c r="T265" s="210">
        <f>SUM(T266:T271)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1" t="s">
        <v>216</v>
      </c>
      <c r="AT265" s="212" t="s">
        <v>79</v>
      </c>
      <c r="AU265" s="212" t="s">
        <v>80</v>
      </c>
      <c r="AY265" s="211" t="s">
        <v>208</v>
      </c>
      <c r="BK265" s="213">
        <f>SUM(BK266:BK271)</f>
        <v>0</v>
      </c>
    </row>
    <row r="266" s="2" customFormat="1" ht="16.5" customHeight="1">
      <c r="A266" s="41"/>
      <c r="B266" s="42"/>
      <c r="C266" s="216" t="s">
        <v>910</v>
      </c>
      <c r="D266" s="216" t="s">
        <v>211</v>
      </c>
      <c r="E266" s="217" t="s">
        <v>2664</v>
      </c>
      <c r="F266" s="218" t="s">
        <v>2665</v>
      </c>
      <c r="G266" s="219" t="s">
        <v>2666</v>
      </c>
      <c r="H266" s="296"/>
      <c r="I266" s="221"/>
      <c r="J266" s="222">
        <f>ROUND(I266*H266,2)</f>
        <v>0</v>
      </c>
      <c r="K266" s="218" t="s">
        <v>35</v>
      </c>
      <c r="L266" s="47"/>
      <c r="M266" s="223" t="s">
        <v>35</v>
      </c>
      <c r="N266" s="224" t="s">
        <v>51</v>
      </c>
      <c r="O266" s="87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7" t="s">
        <v>2659</v>
      </c>
      <c r="AT266" s="227" t="s">
        <v>211</v>
      </c>
      <c r="AU266" s="227" t="s">
        <v>88</v>
      </c>
      <c r="AY266" s="19" t="s">
        <v>208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9" t="s">
        <v>88</v>
      </c>
      <c r="BK266" s="228">
        <f>ROUND(I266*H266,2)</f>
        <v>0</v>
      </c>
      <c r="BL266" s="19" t="s">
        <v>2659</v>
      </c>
      <c r="BM266" s="227" t="s">
        <v>3130</v>
      </c>
    </row>
    <row r="267" s="2" customFormat="1">
      <c r="A267" s="41"/>
      <c r="B267" s="42"/>
      <c r="C267" s="43"/>
      <c r="D267" s="236" t="s">
        <v>395</v>
      </c>
      <c r="E267" s="43"/>
      <c r="F267" s="288" t="s">
        <v>2668</v>
      </c>
      <c r="G267" s="43"/>
      <c r="H267" s="43"/>
      <c r="I267" s="231"/>
      <c r="J267" s="43"/>
      <c r="K267" s="43"/>
      <c r="L267" s="47"/>
      <c r="M267" s="232"/>
      <c r="N267" s="233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19" t="s">
        <v>395</v>
      </c>
      <c r="AU267" s="19" t="s">
        <v>88</v>
      </c>
    </row>
    <row r="268" s="2" customFormat="1" ht="16.5" customHeight="1">
      <c r="A268" s="41"/>
      <c r="B268" s="42"/>
      <c r="C268" s="216" t="s">
        <v>915</v>
      </c>
      <c r="D268" s="216" t="s">
        <v>211</v>
      </c>
      <c r="E268" s="217" t="s">
        <v>2669</v>
      </c>
      <c r="F268" s="218" t="s">
        <v>2670</v>
      </c>
      <c r="G268" s="219" t="s">
        <v>2666</v>
      </c>
      <c r="H268" s="296"/>
      <c r="I268" s="221"/>
      <c r="J268" s="222">
        <f>ROUND(I268*H268,2)</f>
        <v>0</v>
      </c>
      <c r="K268" s="218" t="s">
        <v>35</v>
      </c>
      <c r="L268" s="47"/>
      <c r="M268" s="223" t="s">
        <v>35</v>
      </c>
      <c r="N268" s="224" t="s">
        <v>51</v>
      </c>
      <c r="O268" s="87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7" t="s">
        <v>2659</v>
      </c>
      <c r="AT268" s="227" t="s">
        <v>211</v>
      </c>
      <c r="AU268" s="227" t="s">
        <v>88</v>
      </c>
      <c r="AY268" s="19" t="s">
        <v>208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9" t="s">
        <v>88</v>
      </c>
      <c r="BK268" s="228">
        <f>ROUND(I268*H268,2)</f>
        <v>0</v>
      </c>
      <c r="BL268" s="19" t="s">
        <v>2659</v>
      </c>
      <c r="BM268" s="227" t="s">
        <v>3131</v>
      </c>
    </row>
    <row r="269" s="2" customFormat="1">
      <c r="A269" s="41"/>
      <c r="B269" s="42"/>
      <c r="C269" s="43"/>
      <c r="D269" s="236" t="s">
        <v>395</v>
      </c>
      <c r="E269" s="43"/>
      <c r="F269" s="288" t="s">
        <v>2672</v>
      </c>
      <c r="G269" s="43"/>
      <c r="H269" s="43"/>
      <c r="I269" s="231"/>
      <c r="J269" s="43"/>
      <c r="K269" s="43"/>
      <c r="L269" s="47"/>
      <c r="M269" s="232"/>
      <c r="N269" s="233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19" t="s">
        <v>395</v>
      </c>
      <c r="AU269" s="19" t="s">
        <v>88</v>
      </c>
    </row>
    <row r="270" s="2" customFormat="1" ht="16.5" customHeight="1">
      <c r="A270" s="41"/>
      <c r="B270" s="42"/>
      <c r="C270" s="216" t="s">
        <v>919</v>
      </c>
      <c r="D270" s="216" t="s">
        <v>211</v>
      </c>
      <c r="E270" s="217" t="s">
        <v>2673</v>
      </c>
      <c r="F270" s="218" t="s">
        <v>2674</v>
      </c>
      <c r="G270" s="219" t="s">
        <v>2666</v>
      </c>
      <c r="H270" s="296"/>
      <c r="I270" s="221"/>
      <c r="J270" s="222">
        <f>ROUND(I270*H270,2)</f>
        <v>0</v>
      </c>
      <c r="K270" s="218" t="s">
        <v>35</v>
      </c>
      <c r="L270" s="47"/>
      <c r="M270" s="223" t="s">
        <v>35</v>
      </c>
      <c r="N270" s="224" t="s">
        <v>51</v>
      </c>
      <c r="O270" s="87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7" t="s">
        <v>2659</v>
      </c>
      <c r="AT270" s="227" t="s">
        <v>211</v>
      </c>
      <c r="AU270" s="227" t="s">
        <v>88</v>
      </c>
      <c r="AY270" s="19" t="s">
        <v>208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9" t="s">
        <v>88</v>
      </c>
      <c r="BK270" s="228">
        <f>ROUND(I270*H270,2)</f>
        <v>0</v>
      </c>
      <c r="BL270" s="19" t="s">
        <v>2659</v>
      </c>
      <c r="BM270" s="227" t="s">
        <v>3132</v>
      </c>
    </row>
    <row r="271" s="2" customFormat="1">
      <c r="A271" s="41"/>
      <c r="B271" s="42"/>
      <c r="C271" s="43"/>
      <c r="D271" s="236" t="s">
        <v>395</v>
      </c>
      <c r="E271" s="43"/>
      <c r="F271" s="288" t="s">
        <v>2676</v>
      </c>
      <c r="G271" s="43"/>
      <c r="H271" s="43"/>
      <c r="I271" s="231"/>
      <c r="J271" s="43"/>
      <c r="K271" s="43"/>
      <c r="L271" s="47"/>
      <c r="M271" s="292"/>
      <c r="N271" s="293"/>
      <c r="O271" s="294"/>
      <c r="P271" s="294"/>
      <c r="Q271" s="294"/>
      <c r="R271" s="294"/>
      <c r="S271" s="294"/>
      <c r="T271" s="295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395</v>
      </c>
      <c r="AU271" s="19" t="s">
        <v>88</v>
      </c>
    </row>
    <row r="272" s="2" customFormat="1" ht="6.96" customHeight="1">
      <c r="A272" s="41"/>
      <c r="B272" s="62"/>
      <c r="C272" s="63"/>
      <c r="D272" s="63"/>
      <c r="E272" s="63"/>
      <c r="F272" s="63"/>
      <c r="G272" s="63"/>
      <c r="H272" s="63"/>
      <c r="I272" s="63"/>
      <c r="J272" s="63"/>
      <c r="K272" s="63"/>
      <c r="L272" s="47"/>
      <c r="M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</row>
  </sheetData>
  <sheetProtection sheet="1" autoFilter="0" formatColumns="0" formatRows="0" objects="1" scenarios="1" spinCount="100000" saltValue="dy2V89/JIf2+ntcaGTXpPOdGcEgei1JxDmOTd3x61gSMJhwsOP0Te0Jb/Nokqy+DO6cxPzHIxzoOXTepYFGv5w==" hashValue="MOTXURAx1iJZ/RL6uPMFTpZPA5wq7ZAyRF7VAhBmvt7d3CzpbXn+wOdGjs0k9X+jbpzm3hCqFXStP7aaivClDA==" algorithmName="SHA-512" password="C74A"/>
  <autoFilter ref="C93:K27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7" r:id="rId1" display="https://podminky.urs.cz/item/CS_URS_2022_02/997013213"/>
    <hyperlink ref="F99" r:id="rId2" display="https://podminky.urs.cz/item/CS_URS_2022_02/997013219"/>
    <hyperlink ref="F102" r:id="rId3" display="https://podminky.urs.cz/item/CS_URS_2022_02/997013501"/>
    <hyperlink ref="F104" r:id="rId4" display="https://podminky.urs.cz/item/CS_URS_2022_02/997013509"/>
    <hyperlink ref="F107" r:id="rId5" display="https://podminky.urs.cz/item/CS_URS_2022_02/997013631"/>
    <hyperlink ref="F111" r:id="rId6" display="https://podminky.urs.cz/item/CS_URS_2022_02/965043421"/>
    <hyperlink ref="F114" r:id="rId7" display="https://podminky.urs.cz/item/CS_URS_2022_02/971033331"/>
    <hyperlink ref="F116" r:id="rId8" display="https://podminky.urs.cz/item/CS_URS_2022_02/971033341"/>
    <hyperlink ref="F118" r:id="rId9" display="https://podminky.urs.cz/item/CS_URS_2022_02/971033351"/>
    <hyperlink ref="F120" r:id="rId10" display="https://podminky.urs.cz/item/CS_URS_2022_02/973031616"/>
    <hyperlink ref="F123" r:id="rId11" display="https://podminky.urs.cz/item/CS_URS_2022_02/973031619"/>
    <hyperlink ref="F128" r:id="rId12" display="https://podminky.urs.cz/item/CS_URS_2022_02/974031121"/>
    <hyperlink ref="F130" r:id="rId13" display="https://podminky.urs.cz/item/CS_URS_2022_02/974031132"/>
    <hyperlink ref="F137" r:id="rId14" display="https://podminky.urs.cz/item/CS_URS_2022_02/741110001"/>
    <hyperlink ref="F140" r:id="rId15" display="https://podminky.urs.cz/item/CS_URS_2022_02/741110002"/>
    <hyperlink ref="F143" r:id="rId16" display="https://podminky.urs.cz/item/CS_URS_2022_02/741110061"/>
    <hyperlink ref="F146" r:id="rId17" display="https://podminky.urs.cz/item/CS_URS_2022_02/741110062"/>
    <hyperlink ref="F149" r:id="rId18" display="https://podminky.urs.cz/item/CS_URS_2022_02/741110063"/>
    <hyperlink ref="F152" r:id="rId19" display="https://podminky.urs.cz/item/CS_URS_2022_02/741110511"/>
    <hyperlink ref="F161" r:id="rId20" display="https://podminky.urs.cz/item/CS_URS_2022_02/741112001"/>
    <hyperlink ref="F166" r:id="rId21" display="https://podminky.urs.cz/item/CS_URS_2022_02/741112021"/>
    <hyperlink ref="F171" r:id="rId22" display="https://podminky.urs.cz/item/CS_URS_2022_02/741112051"/>
    <hyperlink ref="F174" r:id="rId23" display="https://podminky.urs.cz/item/CS_URS_2022_02/741112061"/>
    <hyperlink ref="F177" r:id="rId24" display="https://podminky.urs.cz/item/CS_URS_2022_02/741120301"/>
    <hyperlink ref="F186" r:id="rId25" display="https://podminky.urs.cz/item/CS_URS_2022_02/741122011"/>
    <hyperlink ref="F190" r:id="rId26" display="https://podminky.urs.cz/item/CS_URS_2022_02/741122015"/>
    <hyperlink ref="F196" r:id="rId27" display="https://podminky.urs.cz/item/CS_URS_2022_02/741122031"/>
    <hyperlink ref="F202" r:id="rId28" display="https://podminky.urs.cz/item/CS_URS_2022_02/741122211"/>
    <hyperlink ref="F208" r:id="rId29" display="https://podminky.urs.cz/item/CS_URS_2022_02/741122231"/>
    <hyperlink ref="F214" r:id="rId30" display="https://podminky.urs.cz/item/CS_URS_2022_02/741130021"/>
    <hyperlink ref="F216" r:id="rId31" display="https://podminky.urs.cz/item/CS_URS_2022_02/741130022"/>
    <hyperlink ref="F218" r:id="rId32" display="https://podminky.urs.cz/item/CS_URS_2022_02/741130023"/>
    <hyperlink ref="F221" r:id="rId33" display="https://podminky.urs.cz/item/CS_URS_2022_02/741231014"/>
    <hyperlink ref="F224" r:id="rId34" display="https://podminky.urs.cz/item/CS_URS_2022_02/741310101"/>
    <hyperlink ref="F227" r:id="rId35" display="https://podminky.urs.cz/item/CS_URS_2022_02/741310115"/>
    <hyperlink ref="F230" r:id="rId36" display="https://podminky.urs.cz/item/CS_URS_2022_02/741311004"/>
    <hyperlink ref="F233" r:id="rId37" display="https://podminky.urs.cz/item/CS_URS_2022_02/741320105"/>
    <hyperlink ref="F240" r:id="rId38" display="https://podminky.urs.cz/item/CS_URS_2022_02/741321003"/>
    <hyperlink ref="F243" r:id="rId39" display="https://podminky.urs.cz/item/CS_URS_2022_02/741330763"/>
    <hyperlink ref="F246" r:id="rId40" display="https://podminky.urs.cz/item/CS_URS_2022_02/741370032"/>
    <hyperlink ref="F253" r:id="rId41" display="https://podminky.urs.cz/item/CS_URS_2022_02/741810001"/>
    <hyperlink ref="F259" r:id="rId42" display="https://podminky.urs.cz/item/CS_URS_2022_02/210220321"/>
    <hyperlink ref="F263" r:id="rId43" display="https://podminky.urs.cz/item/CS_URS_2022_02/HZS223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4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141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1" customFormat="1" ht="12" customHeight="1">
      <c r="B8" s="22"/>
      <c r="D8" s="146" t="s">
        <v>168</v>
      </c>
      <c r="L8" s="22"/>
    </row>
    <row r="9" s="2" customFormat="1" ht="16.5" customHeight="1">
      <c r="A9" s="41"/>
      <c r="B9" s="47"/>
      <c r="C9" s="41"/>
      <c r="D9" s="41"/>
      <c r="E9" s="147" t="s">
        <v>3133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6" t="s">
        <v>2337</v>
      </c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49" t="s">
        <v>3134</v>
      </c>
      <c r="F11" s="41"/>
      <c r="G11" s="41"/>
      <c r="H11" s="41"/>
      <c r="I11" s="41"/>
      <c r="J11" s="41"/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6" t="s">
        <v>18</v>
      </c>
      <c r="E13" s="41"/>
      <c r="F13" s="136" t="s">
        <v>19</v>
      </c>
      <c r="G13" s="41"/>
      <c r="H13" s="41"/>
      <c r="I13" s="146" t="s">
        <v>20</v>
      </c>
      <c r="J13" s="136" t="s">
        <v>35</v>
      </c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22</v>
      </c>
      <c r="E14" s="41"/>
      <c r="F14" s="136" t="s">
        <v>23</v>
      </c>
      <c r="G14" s="41"/>
      <c r="H14" s="41"/>
      <c r="I14" s="146" t="s">
        <v>24</v>
      </c>
      <c r="J14" s="150" t="str">
        <f>'Rekapitulace stavby'!AN8</f>
        <v>9. 11. 2022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6" t="s">
        <v>30</v>
      </c>
      <c r="E16" s="41"/>
      <c r="F16" s="41"/>
      <c r="G16" s="41"/>
      <c r="H16" s="41"/>
      <c r="I16" s="146" t="s">
        <v>31</v>
      </c>
      <c r="J16" s="136" t="s">
        <v>32</v>
      </c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6" t="s">
        <v>34</v>
      </c>
      <c r="J17" s="136" t="s">
        <v>35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6" t="s">
        <v>36</v>
      </c>
      <c r="E19" s="41"/>
      <c r="F19" s="41"/>
      <c r="G19" s="41"/>
      <c r="H19" s="41"/>
      <c r="I19" s="146" t="s">
        <v>31</v>
      </c>
      <c r="J19" s="35" t="str">
        <f>'Rekapitulace stavby'!AN13</f>
        <v>Vyplň údaj</v>
      </c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6" t="s">
        <v>34</v>
      </c>
      <c r="J20" s="35" t="str">
        <f>'Rekapitulace stavby'!AN14</f>
        <v>Vyplň údaj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6" t="s">
        <v>38</v>
      </c>
      <c r="E22" s="41"/>
      <c r="F22" s="41"/>
      <c r="G22" s="41"/>
      <c r="H22" s="41"/>
      <c r="I22" s="146" t="s">
        <v>31</v>
      </c>
      <c r="J22" s="136" t="s">
        <v>39</v>
      </c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46" t="s">
        <v>34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6" t="s">
        <v>42</v>
      </c>
      <c r="E25" s="41"/>
      <c r="F25" s="41"/>
      <c r="G25" s="41"/>
      <c r="H25" s="41"/>
      <c r="I25" s="146" t="s">
        <v>31</v>
      </c>
      <c r="J25" s="136" t="s">
        <v>35</v>
      </c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">
        <v>43</v>
      </c>
      <c r="F26" s="41"/>
      <c r="G26" s="41"/>
      <c r="H26" s="41"/>
      <c r="I26" s="146" t="s">
        <v>34</v>
      </c>
      <c r="J26" s="136" t="s">
        <v>35</v>
      </c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8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6" t="s">
        <v>44</v>
      </c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47.25" customHeight="1">
      <c r="A29" s="151"/>
      <c r="B29" s="152"/>
      <c r="C29" s="151"/>
      <c r="D29" s="151"/>
      <c r="E29" s="153" t="s">
        <v>170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56" t="s">
        <v>46</v>
      </c>
      <c r="E32" s="41"/>
      <c r="F32" s="41"/>
      <c r="G32" s="41"/>
      <c r="H32" s="41"/>
      <c r="I32" s="41"/>
      <c r="J32" s="157">
        <f>ROUND(J95, 2)</f>
        <v>0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55"/>
      <c r="E33" s="155"/>
      <c r="F33" s="155"/>
      <c r="G33" s="155"/>
      <c r="H33" s="155"/>
      <c r="I33" s="155"/>
      <c r="J33" s="155"/>
      <c r="K33" s="155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58" t="s">
        <v>48</v>
      </c>
      <c r="G34" s="41"/>
      <c r="H34" s="41"/>
      <c r="I34" s="158" t="s">
        <v>47</v>
      </c>
      <c r="J34" s="158" t="s">
        <v>49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59" t="s">
        <v>50</v>
      </c>
      <c r="E35" s="146" t="s">
        <v>51</v>
      </c>
      <c r="F35" s="160">
        <f>ROUND((SUM(BE95:BE279)),  2)</f>
        <v>0</v>
      </c>
      <c r="G35" s="41"/>
      <c r="H35" s="41"/>
      <c r="I35" s="161">
        <v>0.20999999999999999</v>
      </c>
      <c r="J35" s="160">
        <f>ROUND(((SUM(BE95:BE279))*I35),  2)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6" t="s">
        <v>52</v>
      </c>
      <c r="F36" s="160">
        <f>ROUND((SUM(BF95:BF279)),  2)</f>
        <v>0</v>
      </c>
      <c r="G36" s="41"/>
      <c r="H36" s="41"/>
      <c r="I36" s="161">
        <v>0.14999999999999999</v>
      </c>
      <c r="J36" s="160">
        <f>ROUND(((SUM(BF95:BF279))*I36),  2)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53</v>
      </c>
      <c r="F37" s="160">
        <f>ROUND((SUM(BG95:BG279)),  2)</f>
        <v>0</v>
      </c>
      <c r="G37" s="41"/>
      <c r="H37" s="41"/>
      <c r="I37" s="161">
        <v>0.20999999999999999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6" t="s">
        <v>54</v>
      </c>
      <c r="F38" s="160">
        <f>ROUND((SUM(BH95:BH279)),  2)</f>
        <v>0</v>
      </c>
      <c r="G38" s="41"/>
      <c r="H38" s="41"/>
      <c r="I38" s="161">
        <v>0.14999999999999999</v>
      </c>
      <c r="J38" s="160">
        <f>0</f>
        <v>0</v>
      </c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6" t="s">
        <v>55</v>
      </c>
      <c r="F39" s="160">
        <f>ROUND((SUM(BI95:BI279)),  2)</f>
        <v>0</v>
      </c>
      <c r="G39" s="41"/>
      <c r="H39" s="41"/>
      <c r="I39" s="161">
        <v>0</v>
      </c>
      <c r="J39" s="160">
        <f>0</f>
        <v>0</v>
      </c>
      <c r="K39" s="41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2"/>
      <c r="D41" s="163" t="s">
        <v>56</v>
      </c>
      <c r="E41" s="164"/>
      <c r="F41" s="164"/>
      <c r="G41" s="165" t="s">
        <v>57</v>
      </c>
      <c r="H41" s="166" t="s">
        <v>58</v>
      </c>
      <c r="I41" s="164"/>
      <c r="J41" s="167">
        <f>SUM(J32:J39)</f>
        <v>0</v>
      </c>
      <c r="K41" s="168"/>
      <c r="L41" s="14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171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73" t="str">
        <f>E7</f>
        <v>Nemocnice Bruntál - oprava WC pro veřejnost, WC 1, 2, 3, 5 , 6, 7</v>
      </c>
      <c r="F50" s="34"/>
      <c r="G50" s="34"/>
      <c r="H50" s="34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168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73" t="s">
        <v>3133</v>
      </c>
      <c r="F52" s="43"/>
      <c r="G52" s="43"/>
      <c r="H52" s="43"/>
      <c r="I52" s="43"/>
      <c r="J52" s="43"/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2337</v>
      </c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01 - elektroinstalace WC7</v>
      </c>
      <c r="F54" s="43"/>
      <c r="G54" s="43"/>
      <c r="H54" s="43"/>
      <c r="I54" s="43"/>
      <c r="J54" s="43"/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Nemocnice Bruntál, Nádražní 1589/29</v>
      </c>
      <c r="G56" s="43"/>
      <c r="H56" s="43"/>
      <c r="I56" s="34" t="s">
        <v>24</v>
      </c>
      <c r="J56" s="75" t="str">
        <f>IF(J14="","",J14)</f>
        <v>9. 11. 2022</v>
      </c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40.05" customHeight="1">
      <c r="A58" s="41"/>
      <c r="B58" s="42"/>
      <c r="C58" s="34" t="s">
        <v>30</v>
      </c>
      <c r="D58" s="43"/>
      <c r="E58" s="43"/>
      <c r="F58" s="29" t="str">
        <f>E17</f>
        <v xml:space="preserve">Město Bruntál, Nádražní 20, Bruntál, 792 01 </v>
      </c>
      <c r="G58" s="43"/>
      <c r="H58" s="43"/>
      <c r="I58" s="34" t="s">
        <v>38</v>
      </c>
      <c r="J58" s="39" t="str">
        <f>E23</f>
        <v xml:space="preserve">Ing. Roman Macoszek, Palackého 368, Vrbno p/Prad. </v>
      </c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34" t="s">
        <v>42</v>
      </c>
      <c r="J59" s="39" t="str">
        <f>E26</f>
        <v xml:space="preserve"> 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8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74" t="s">
        <v>172</v>
      </c>
      <c r="D61" s="175"/>
      <c r="E61" s="175"/>
      <c r="F61" s="175"/>
      <c r="G61" s="175"/>
      <c r="H61" s="175"/>
      <c r="I61" s="175"/>
      <c r="J61" s="176" t="s">
        <v>173</v>
      </c>
      <c r="K61" s="175"/>
      <c r="L61" s="148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77" t="s">
        <v>78</v>
      </c>
      <c r="D63" s="43"/>
      <c r="E63" s="43"/>
      <c r="F63" s="43"/>
      <c r="G63" s="43"/>
      <c r="H63" s="43"/>
      <c r="I63" s="43"/>
      <c r="J63" s="105">
        <f>J95</f>
        <v>0</v>
      </c>
      <c r="K63" s="4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174</v>
      </c>
    </row>
    <row r="64" s="9" customFormat="1" ht="24.96" customHeight="1">
      <c r="A64" s="9"/>
      <c r="B64" s="178"/>
      <c r="C64" s="179"/>
      <c r="D64" s="180" t="s">
        <v>1794</v>
      </c>
      <c r="E64" s="181"/>
      <c r="F64" s="181"/>
      <c r="G64" s="181"/>
      <c r="H64" s="181"/>
      <c r="I64" s="181"/>
      <c r="J64" s="182">
        <f>J96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8"/>
      <c r="C65" s="179"/>
      <c r="D65" s="180" t="s">
        <v>175</v>
      </c>
      <c r="E65" s="181"/>
      <c r="F65" s="181"/>
      <c r="G65" s="181"/>
      <c r="H65" s="181"/>
      <c r="I65" s="181"/>
      <c r="J65" s="182">
        <f>J109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4"/>
      <c r="C66" s="128"/>
      <c r="D66" s="185" t="s">
        <v>178</v>
      </c>
      <c r="E66" s="186"/>
      <c r="F66" s="186"/>
      <c r="G66" s="186"/>
      <c r="H66" s="186"/>
      <c r="I66" s="186"/>
      <c r="J66" s="187">
        <f>J110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8"/>
      <c r="C67" s="179"/>
      <c r="D67" s="180" t="s">
        <v>181</v>
      </c>
      <c r="E67" s="181"/>
      <c r="F67" s="181"/>
      <c r="G67" s="181"/>
      <c r="H67" s="181"/>
      <c r="I67" s="181"/>
      <c r="J67" s="182">
        <f>J135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4"/>
      <c r="C68" s="128"/>
      <c r="D68" s="185" t="s">
        <v>2339</v>
      </c>
      <c r="E68" s="186"/>
      <c r="F68" s="186"/>
      <c r="G68" s="186"/>
      <c r="H68" s="186"/>
      <c r="I68" s="186"/>
      <c r="J68" s="187">
        <f>J136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4"/>
      <c r="C69" s="128"/>
      <c r="D69" s="185" t="s">
        <v>2340</v>
      </c>
      <c r="E69" s="186"/>
      <c r="F69" s="186"/>
      <c r="G69" s="186"/>
      <c r="H69" s="186"/>
      <c r="I69" s="186"/>
      <c r="J69" s="187">
        <f>J259</f>
        <v>0</v>
      </c>
      <c r="K69" s="128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8"/>
      <c r="C70" s="179"/>
      <c r="D70" s="180" t="s">
        <v>2341</v>
      </c>
      <c r="E70" s="181"/>
      <c r="F70" s="181"/>
      <c r="G70" s="181"/>
      <c r="H70" s="181"/>
      <c r="I70" s="181"/>
      <c r="J70" s="182">
        <f>J264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4"/>
      <c r="C71" s="128"/>
      <c r="D71" s="185" t="s">
        <v>2342</v>
      </c>
      <c r="E71" s="186"/>
      <c r="F71" s="186"/>
      <c r="G71" s="186"/>
      <c r="H71" s="186"/>
      <c r="I71" s="186"/>
      <c r="J71" s="187">
        <f>J265</f>
        <v>0</v>
      </c>
      <c r="K71" s="128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8"/>
      <c r="C72" s="179"/>
      <c r="D72" s="180" t="s">
        <v>2343</v>
      </c>
      <c r="E72" s="181"/>
      <c r="F72" s="181"/>
      <c r="G72" s="181"/>
      <c r="H72" s="181"/>
      <c r="I72" s="181"/>
      <c r="J72" s="182">
        <f>J269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9" customFormat="1" ht="24.96" customHeight="1">
      <c r="A73" s="9"/>
      <c r="B73" s="178"/>
      <c r="C73" s="179"/>
      <c r="D73" s="180" t="s">
        <v>2344</v>
      </c>
      <c r="E73" s="181"/>
      <c r="F73" s="181"/>
      <c r="G73" s="181"/>
      <c r="H73" s="181"/>
      <c r="I73" s="181"/>
      <c r="J73" s="182">
        <f>J273</f>
        <v>0</v>
      </c>
      <c r="K73" s="179"/>
      <c r="L73" s="18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2" customFormat="1" ht="21.84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="2" customFormat="1" ht="6.96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24.96" customHeight="1">
      <c r="A80" s="41"/>
      <c r="B80" s="42"/>
      <c r="C80" s="25" t="s">
        <v>193</v>
      </c>
      <c r="D80" s="43"/>
      <c r="E80" s="43"/>
      <c r="F80" s="43"/>
      <c r="G80" s="43"/>
      <c r="H80" s="43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16</v>
      </c>
      <c r="D82" s="43"/>
      <c r="E82" s="43"/>
      <c r="F82" s="43"/>
      <c r="G82" s="43"/>
      <c r="H82" s="43"/>
      <c r="I82" s="43"/>
      <c r="J82" s="43"/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6.5" customHeight="1">
      <c r="A83" s="41"/>
      <c r="B83" s="42"/>
      <c r="C83" s="43"/>
      <c r="D83" s="43"/>
      <c r="E83" s="173" t="str">
        <f>E7</f>
        <v>Nemocnice Bruntál - oprava WC pro veřejnost, WC 1, 2, 3, 5 , 6, 7</v>
      </c>
      <c r="F83" s="34"/>
      <c r="G83" s="34"/>
      <c r="H83" s="34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1" customFormat="1" ht="12" customHeight="1">
      <c r="B84" s="23"/>
      <c r="C84" s="34" t="s">
        <v>168</v>
      </c>
      <c r="D84" s="24"/>
      <c r="E84" s="24"/>
      <c r="F84" s="24"/>
      <c r="G84" s="24"/>
      <c r="H84" s="24"/>
      <c r="I84" s="24"/>
      <c r="J84" s="24"/>
      <c r="K84" s="24"/>
      <c r="L84" s="22"/>
    </row>
    <row r="85" s="2" customFormat="1" ht="16.5" customHeight="1">
      <c r="A85" s="41"/>
      <c r="B85" s="42"/>
      <c r="C85" s="43"/>
      <c r="D85" s="43"/>
      <c r="E85" s="173" t="s">
        <v>3133</v>
      </c>
      <c r="F85" s="43"/>
      <c r="G85" s="43"/>
      <c r="H85" s="43"/>
      <c r="I85" s="43"/>
      <c r="J85" s="43"/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2" customHeight="1">
      <c r="A86" s="41"/>
      <c r="B86" s="42"/>
      <c r="C86" s="34" t="s">
        <v>2337</v>
      </c>
      <c r="D86" s="43"/>
      <c r="E86" s="43"/>
      <c r="F86" s="43"/>
      <c r="G86" s="43"/>
      <c r="H86" s="43"/>
      <c r="I86" s="43"/>
      <c r="J86" s="43"/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6.5" customHeight="1">
      <c r="A87" s="41"/>
      <c r="B87" s="42"/>
      <c r="C87" s="43"/>
      <c r="D87" s="43"/>
      <c r="E87" s="72" t="str">
        <f>E11</f>
        <v>01 - elektroinstalace WC7</v>
      </c>
      <c r="F87" s="43"/>
      <c r="G87" s="43"/>
      <c r="H87" s="43"/>
      <c r="I87" s="43"/>
      <c r="J87" s="43"/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2" customHeight="1">
      <c r="A89" s="41"/>
      <c r="B89" s="42"/>
      <c r="C89" s="34" t="s">
        <v>22</v>
      </c>
      <c r="D89" s="43"/>
      <c r="E89" s="43"/>
      <c r="F89" s="29" t="str">
        <f>F14</f>
        <v>Nemocnice Bruntál, Nádražní 1589/29</v>
      </c>
      <c r="G89" s="43"/>
      <c r="H89" s="43"/>
      <c r="I89" s="34" t="s">
        <v>24</v>
      </c>
      <c r="J89" s="75" t="str">
        <f>IF(J14="","",J14)</f>
        <v>9. 11. 2022</v>
      </c>
      <c r="K89" s="43"/>
      <c r="L89" s="148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6.96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8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40.05" customHeight="1">
      <c r="A91" s="41"/>
      <c r="B91" s="42"/>
      <c r="C91" s="34" t="s">
        <v>30</v>
      </c>
      <c r="D91" s="43"/>
      <c r="E91" s="43"/>
      <c r="F91" s="29" t="str">
        <f>E17</f>
        <v xml:space="preserve">Město Bruntál, Nádražní 20, Bruntál, 792 01 </v>
      </c>
      <c r="G91" s="43"/>
      <c r="H91" s="43"/>
      <c r="I91" s="34" t="s">
        <v>38</v>
      </c>
      <c r="J91" s="39" t="str">
        <f>E23</f>
        <v xml:space="preserve">Ing. Roman Macoszek, Palackého 368, Vrbno p/Prad. </v>
      </c>
      <c r="K91" s="43"/>
      <c r="L91" s="148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15.15" customHeight="1">
      <c r="A92" s="41"/>
      <c r="B92" s="42"/>
      <c r="C92" s="34" t="s">
        <v>36</v>
      </c>
      <c r="D92" s="43"/>
      <c r="E92" s="43"/>
      <c r="F92" s="29" t="str">
        <f>IF(E20="","",E20)</f>
        <v>Vyplň údaj</v>
      </c>
      <c r="G92" s="43"/>
      <c r="H92" s="43"/>
      <c r="I92" s="34" t="s">
        <v>42</v>
      </c>
      <c r="J92" s="39" t="str">
        <f>E26</f>
        <v xml:space="preserve"> </v>
      </c>
      <c r="K92" s="43"/>
      <c r="L92" s="148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10.32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8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11" customFormat="1" ht="29.28" customHeight="1">
      <c r="A94" s="189"/>
      <c r="B94" s="190"/>
      <c r="C94" s="191" t="s">
        <v>194</v>
      </c>
      <c r="D94" s="192" t="s">
        <v>65</v>
      </c>
      <c r="E94" s="192" t="s">
        <v>61</v>
      </c>
      <c r="F94" s="192" t="s">
        <v>62</v>
      </c>
      <c r="G94" s="192" t="s">
        <v>195</v>
      </c>
      <c r="H94" s="192" t="s">
        <v>196</v>
      </c>
      <c r="I94" s="192" t="s">
        <v>197</v>
      </c>
      <c r="J94" s="192" t="s">
        <v>173</v>
      </c>
      <c r="K94" s="193" t="s">
        <v>198</v>
      </c>
      <c r="L94" s="194"/>
      <c r="M94" s="95" t="s">
        <v>35</v>
      </c>
      <c r="N94" s="96" t="s">
        <v>50</v>
      </c>
      <c r="O94" s="96" t="s">
        <v>199</v>
      </c>
      <c r="P94" s="96" t="s">
        <v>200</v>
      </c>
      <c r="Q94" s="96" t="s">
        <v>201</v>
      </c>
      <c r="R94" s="96" t="s">
        <v>202</v>
      </c>
      <c r="S94" s="96" t="s">
        <v>203</v>
      </c>
      <c r="T94" s="97" t="s">
        <v>204</v>
      </c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</row>
    <row r="95" s="2" customFormat="1" ht="22.8" customHeight="1">
      <c r="A95" s="41"/>
      <c r="B95" s="42"/>
      <c r="C95" s="102" t="s">
        <v>205</v>
      </c>
      <c r="D95" s="43"/>
      <c r="E95" s="43"/>
      <c r="F95" s="43"/>
      <c r="G95" s="43"/>
      <c r="H95" s="43"/>
      <c r="I95" s="43"/>
      <c r="J95" s="195">
        <f>BK95</f>
        <v>0</v>
      </c>
      <c r="K95" s="43"/>
      <c r="L95" s="47"/>
      <c r="M95" s="98"/>
      <c r="N95" s="196"/>
      <c r="O95" s="99"/>
      <c r="P95" s="197">
        <f>P96+P109+P135+P264+P269+P273</f>
        <v>0</v>
      </c>
      <c r="Q95" s="99"/>
      <c r="R95" s="197">
        <f>R96+R109+R135+R264+R269+R273</f>
        <v>0.10138999999999999</v>
      </c>
      <c r="S95" s="99"/>
      <c r="T95" s="198">
        <f>T96+T109+T135+T264+T269+T273</f>
        <v>1.2989999999999999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79</v>
      </c>
      <c r="AU95" s="19" t="s">
        <v>174</v>
      </c>
      <c r="BK95" s="199">
        <f>BK96+BK109+BK135+BK264+BK269+BK273</f>
        <v>0</v>
      </c>
    </row>
    <row r="96" s="12" customFormat="1" ht="25.92" customHeight="1">
      <c r="A96" s="12"/>
      <c r="B96" s="200"/>
      <c r="C96" s="201"/>
      <c r="D96" s="202" t="s">
        <v>79</v>
      </c>
      <c r="E96" s="203" t="s">
        <v>557</v>
      </c>
      <c r="F96" s="203" t="s">
        <v>558</v>
      </c>
      <c r="G96" s="201"/>
      <c r="H96" s="201"/>
      <c r="I96" s="204"/>
      <c r="J96" s="205">
        <f>BK96</f>
        <v>0</v>
      </c>
      <c r="K96" s="201"/>
      <c r="L96" s="206"/>
      <c r="M96" s="207"/>
      <c r="N96" s="208"/>
      <c r="O96" s="208"/>
      <c r="P96" s="209">
        <f>SUM(P97:P108)</f>
        <v>0</v>
      </c>
      <c r="Q96" s="208"/>
      <c r="R96" s="209">
        <f>SUM(R97:R108)</f>
        <v>0</v>
      </c>
      <c r="S96" s="208"/>
      <c r="T96" s="210">
        <f>SUM(T97:T108)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88</v>
      </c>
      <c r="AT96" s="212" t="s">
        <v>79</v>
      </c>
      <c r="AU96" s="212" t="s">
        <v>80</v>
      </c>
      <c r="AY96" s="211" t="s">
        <v>208</v>
      </c>
      <c r="BK96" s="213">
        <f>SUM(BK97:BK108)</f>
        <v>0</v>
      </c>
    </row>
    <row r="97" s="2" customFormat="1" ht="24.15" customHeight="1">
      <c r="A97" s="41"/>
      <c r="B97" s="42"/>
      <c r="C97" s="216" t="s">
        <v>88</v>
      </c>
      <c r="D97" s="216" t="s">
        <v>211</v>
      </c>
      <c r="E97" s="217" t="s">
        <v>560</v>
      </c>
      <c r="F97" s="218" t="s">
        <v>561</v>
      </c>
      <c r="G97" s="219" t="s">
        <v>214</v>
      </c>
      <c r="H97" s="220">
        <v>1.2989999999999999</v>
      </c>
      <c r="I97" s="221"/>
      <c r="J97" s="222">
        <f>ROUND(I97*H97,2)</f>
        <v>0</v>
      </c>
      <c r="K97" s="218" t="s">
        <v>215</v>
      </c>
      <c r="L97" s="47"/>
      <c r="M97" s="223" t="s">
        <v>35</v>
      </c>
      <c r="N97" s="224" t="s">
        <v>51</v>
      </c>
      <c r="O97" s="87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7" t="s">
        <v>216</v>
      </c>
      <c r="AT97" s="227" t="s">
        <v>211</v>
      </c>
      <c r="AU97" s="227" t="s">
        <v>88</v>
      </c>
      <c r="AY97" s="19" t="s">
        <v>208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88</v>
      </c>
      <c r="BK97" s="228">
        <f>ROUND(I97*H97,2)</f>
        <v>0</v>
      </c>
      <c r="BL97" s="19" t="s">
        <v>216</v>
      </c>
      <c r="BM97" s="227" t="s">
        <v>3135</v>
      </c>
    </row>
    <row r="98" s="2" customFormat="1">
      <c r="A98" s="41"/>
      <c r="B98" s="42"/>
      <c r="C98" s="43"/>
      <c r="D98" s="229" t="s">
        <v>218</v>
      </c>
      <c r="E98" s="43"/>
      <c r="F98" s="230" t="s">
        <v>563</v>
      </c>
      <c r="G98" s="43"/>
      <c r="H98" s="43"/>
      <c r="I98" s="231"/>
      <c r="J98" s="43"/>
      <c r="K98" s="43"/>
      <c r="L98" s="47"/>
      <c r="M98" s="232"/>
      <c r="N98" s="233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218</v>
      </c>
      <c r="AU98" s="19" t="s">
        <v>88</v>
      </c>
    </row>
    <row r="99" s="2" customFormat="1" ht="33" customHeight="1">
      <c r="A99" s="41"/>
      <c r="B99" s="42"/>
      <c r="C99" s="216" t="s">
        <v>90</v>
      </c>
      <c r="D99" s="216" t="s">
        <v>211</v>
      </c>
      <c r="E99" s="217" t="s">
        <v>565</v>
      </c>
      <c r="F99" s="218" t="s">
        <v>566</v>
      </c>
      <c r="G99" s="219" t="s">
        <v>214</v>
      </c>
      <c r="H99" s="220">
        <v>2.5979999999999999</v>
      </c>
      <c r="I99" s="221"/>
      <c r="J99" s="222">
        <f>ROUND(I99*H99,2)</f>
        <v>0</v>
      </c>
      <c r="K99" s="218" t="s">
        <v>215</v>
      </c>
      <c r="L99" s="47"/>
      <c r="M99" s="223" t="s">
        <v>35</v>
      </c>
      <c r="N99" s="224" t="s">
        <v>51</v>
      </c>
      <c r="O99" s="87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7" t="s">
        <v>216</v>
      </c>
      <c r="AT99" s="227" t="s">
        <v>211</v>
      </c>
      <c r="AU99" s="227" t="s">
        <v>88</v>
      </c>
      <c r="AY99" s="19" t="s">
        <v>208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88</v>
      </c>
      <c r="BK99" s="228">
        <f>ROUND(I99*H99,2)</f>
        <v>0</v>
      </c>
      <c r="BL99" s="19" t="s">
        <v>216</v>
      </c>
      <c r="BM99" s="227" t="s">
        <v>3136</v>
      </c>
    </row>
    <row r="100" s="2" customFormat="1">
      <c r="A100" s="41"/>
      <c r="B100" s="42"/>
      <c r="C100" s="43"/>
      <c r="D100" s="229" t="s">
        <v>218</v>
      </c>
      <c r="E100" s="43"/>
      <c r="F100" s="230" t="s">
        <v>568</v>
      </c>
      <c r="G100" s="43"/>
      <c r="H100" s="43"/>
      <c r="I100" s="231"/>
      <c r="J100" s="43"/>
      <c r="K100" s="43"/>
      <c r="L100" s="47"/>
      <c r="M100" s="232"/>
      <c r="N100" s="233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218</v>
      </c>
      <c r="AU100" s="19" t="s">
        <v>88</v>
      </c>
    </row>
    <row r="101" s="14" customFormat="1">
      <c r="A101" s="14"/>
      <c r="B101" s="245"/>
      <c r="C101" s="246"/>
      <c r="D101" s="236" t="s">
        <v>226</v>
      </c>
      <c r="E101" s="246"/>
      <c r="F101" s="248" t="s">
        <v>2347</v>
      </c>
      <c r="G101" s="246"/>
      <c r="H101" s="249">
        <v>2.5979999999999999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226</v>
      </c>
      <c r="AU101" s="255" t="s">
        <v>88</v>
      </c>
      <c r="AV101" s="14" t="s">
        <v>90</v>
      </c>
      <c r="AW101" s="14" t="s">
        <v>4</v>
      </c>
      <c r="AX101" s="14" t="s">
        <v>88</v>
      </c>
      <c r="AY101" s="255" t="s">
        <v>208</v>
      </c>
    </row>
    <row r="102" s="2" customFormat="1" ht="21.75" customHeight="1">
      <c r="A102" s="41"/>
      <c r="B102" s="42"/>
      <c r="C102" s="216" t="s">
        <v>209</v>
      </c>
      <c r="D102" s="216" t="s">
        <v>211</v>
      </c>
      <c r="E102" s="217" t="s">
        <v>571</v>
      </c>
      <c r="F102" s="218" t="s">
        <v>572</v>
      </c>
      <c r="G102" s="219" t="s">
        <v>214</v>
      </c>
      <c r="H102" s="220">
        <v>1.2989999999999999</v>
      </c>
      <c r="I102" s="221"/>
      <c r="J102" s="222">
        <f>ROUND(I102*H102,2)</f>
        <v>0</v>
      </c>
      <c r="K102" s="218" t="s">
        <v>215</v>
      </c>
      <c r="L102" s="47"/>
      <c r="M102" s="223" t="s">
        <v>35</v>
      </c>
      <c r="N102" s="224" t="s">
        <v>51</v>
      </c>
      <c r="O102" s="87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7" t="s">
        <v>216</v>
      </c>
      <c r="AT102" s="227" t="s">
        <v>211</v>
      </c>
      <c r="AU102" s="227" t="s">
        <v>88</v>
      </c>
      <c r="AY102" s="19" t="s">
        <v>208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88</v>
      </c>
      <c r="BK102" s="228">
        <f>ROUND(I102*H102,2)</f>
        <v>0</v>
      </c>
      <c r="BL102" s="19" t="s">
        <v>216</v>
      </c>
      <c r="BM102" s="227" t="s">
        <v>3137</v>
      </c>
    </row>
    <row r="103" s="2" customFormat="1">
      <c r="A103" s="41"/>
      <c r="B103" s="42"/>
      <c r="C103" s="43"/>
      <c r="D103" s="229" t="s">
        <v>218</v>
      </c>
      <c r="E103" s="43"/>
      <c r="F103" s="230" t="s">
        <v>574</v>
      </c>
      <c r="G103" s="43"/>
      <c r="H103" s="43"/>
      <c r="I103" s="231"/>
      <c r="J103" s="43"/>
      <c r="K103" s="43"/>
      <c r="L103" s="47"/>
      <c r="M103" s="232"/>
      <c r="N103" s="233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218</v>
      </c>
      <c r="AU103" s="19" t="s">
        <v>88</v>
      </c>
    </row>
    <row r="104" s="2" customFormat="1" ht="24.15" customHeight="1">
      <c r="A104" s="41"/>
      <c r="B104" s="42"/>
      <c r="C104" s="216" t="s">
        <v>216</v>
      </c>
      <c r="D104" s="216" t="s">
        <v>211</v>
      </c>
      <c r="E104" s="217" t="s">
        <v>576</v>
      </c>
      <c r="F104" s="218" t="s">
        <v>577</v>
      </c>
      <c r="G104" s="219" t="s">
        <v>214</v>
      </c>
      <c r="H104" s="220">
        <v>18.186</v>
      </c>
      <c r="I104" s="221"/>
      <c r="J104" s="222">
        <f>ROUND(I104*H104,2)</f>
        <v>0</v>
      </c>
      <c r="K104" s="218" t="s">
        <v>215</v>
      </c>
      <c r="L104" s="47"/>
      <c r="M104" s="223" t="s">
        <v>35</v>
      </c>
      <c r="N104" s="224" t="s">
        <v>51</v>
      </c>
      <c r="O104" s="87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7" t="s">
        <v>216</v>
      </c>
      <c r="AT104" s="227" t="s">
        <v>211</v>
      </c>
      <c r="AU104" s="227" t="s">
        <v>88</v>
      </c>
      <c r="AY104" s="19" t="s">
        <v>208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88</v>
      </c>
      <c r="BK104" s="228">
        <f>ROUND(I104*H104,2)</f>
        <v>0</v>
      </c>
      <c r="BL104" s="19" t="s">
        <v>216</v>
      </c>
      <c r="BM104" s="227" t="s">
        <v>3138</v>
      </c>
    </row>
    <row r="105" s="2" customFormat="1">
      <c r="A105" s="41"/>
      <c r="B105" s="42"/>
      <c r="C105" s="43"/>
      <c r="D105" s="229" t="s">
        <v>218</v>
      </c>
      <c r="E105" s="43"/>
      <c r="F105" s="230" t="s">
        <v>579</v>
      </c>
      <c r="G105" s="43"/>
      <c r="H105" s="43"/>
      <c r="I105" s="231"/>
      <c r="J105" s="43"/>
      <c r="K105" s="43"/>
      <c r="L105" s="47"/>
      <c r="M105" s="232"/>
      <c r="N105" s="233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218</v>
      </c>
      <c r="AU105" s="19" t="s">
        <v>88</v>
      </c>
    </row>
    <row r="106" s="14" customFormat="1">
      <c r="A106" s="14"/>
      <c r="B106" s="245"/>
      <c r="C106" s="246"/>
      <c r="D106" s="236" t="s">
        <v>226</v>
      </c>
      <c r="E106" s="246"/>
      <c r="F106" s="248" t="s">
        <v>2350</v>
      </c>
      <c r="G106" s="246"/>
      <c r="H106" s="249">
        <v>18.186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226</v>
      </c>
      <c r="AU106" s="255" t="s">
        <v>88</v>
      </c>
      <c r="AV106" s="14" t="s">
        <v>90</v>
      </c>
      <c r="AW106" s="14" t="s">
        <v>4</v>
      </c>
      <c r="AX106" s="14" t="s">
        <v>88</v>
      </c>
      <c r="AY106" s="255" t="s">
        <v>208</v>
      </c>
    </row>
    <row r="107" s="2" customFormat="1" ht="24.15" customHeight="1">
      <c r="A107" s="41"/>
      <c r="B107" s="42"/>
      <c r="C107" s="216" t="s">
        <v>271</v>
      </c>
      <c r="D107" s="216" t="s">
        <v>211</v>
      </c>
      <c r="E107" s="217" t="s">
        <v>582</v>
      </c>
      <c r="F107" s="218" t="s">
        <v>583</v>
      </c>
      <c r="G107" s="219" t="s">
        <v>214</v>
      </c>
      <c r="H107" s="220">
        <v>1.2989999999999999</v>
      </c>
      <c r="I107" s="221"/>
      <c r="J107" s="222">
        <f>ROUND(I107*H107,2)</f>
        <v>0</v>
      </c>
      <c r="K107" s="218" t="s">
        <v>215</v>
      </c>
      <c r="L107" s="47"/>
      <c r="M107" s="223" t="s">
        <v>35</v>
      </c>
      <c r="N107" s="224" t="s">
        <v>51</v>
      </c>
      <c r="O107" s="87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7" t="s">
        <v>216</v>
      </c>
      <c r="AT107" s="227" t="s">
        <v>211</v>
      </c>
      <c r="AU107" s="227" t="s">
        <v>88</v>
      </c>
      <c r="AY107" s="19" t="s">
        <v>208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88</v>
      </c>
      <c r="BK107" s="228">
        <f>ROUND(I107*H107,2)</f>
        <v>0</v>
      </c>
      <c r="BL107" s="19" t="s">
        <v>216</v>
      </c>
      <c r="BM107" s="227" t="s">
        <v>3139</v>
      </c>
    </row>
    <row r="108" s="2" customFormat="1">
      <c r="A108" s="41"/>
      <c r="B108" s="42"/>
      <c r="C108" s="43"/>
      <c r="D108" s="229" t="s">
        <v>218</v>
      </c>
      <c r="E108" s="43"/>
      <c r="F108" s="230" t="s">
        <v>585</v>
      </c>
      <c r="G108" s="43"/>
      <c r="H108" s="43"/>
      <c r="I108" s="231"/>
      <c r="J108" s="43"/>
      <c r="K108" s="43"/>
      <c r="L108" s="47"/>
      <c r="M108" s="232"/>
      <c r="N108" s="233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218</v>
      </c>
      <c r="AU108" s="19" t="s">
        <v>88</v>
      </c>
    </row>
    <row r="109" s="12" customFormat="1" ht="25.92" customHeight="1">
      <c r="A109" s="12"/>
      <c r="B109" s="200"/>
      <c r="C109" s="201"/>
      <c r="D109" s="202" t="s">
        <v>79</v>
      </c>
      <c r="E109" s="203" t="s">
        <v>206</v>
      </c>
      <c r="F109" s="203" t="s">
        <v>207</v>
      </c>
      <c r="G109" s="201"/>
      <c r="H109" s="201"/>
      <c r="I109" s="204"/>
      <c r="J109" s="205">
        <f>BK109</f>
        <v>0</v>
      </c>
      <c r="K109" s="201"/>
      <c r="L109" s="206"/>
      <c r="M109" s="207"/>
      <c r="N109" s="208"/>
      <c r="O109" s="208"/>
      <c r="P109" s="209">
        <f>P110</f>
        <v>0</v>
      </c>
      <c r="Q109" s="208"/>
      <c r="R109" s="209">
        <f>R110</f>
        <v>0</v>
      </c>
      <c r="S109" s="208"/>
      <c r="T109" s="210">
        <f>T110</f>
        <v>1.2989999999999999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1" t="s">
        <v>88</v>
      </c>
      <c r="AT109" s="212" t="s">
        <v>79</v>
      </c>
      <c r="AU109" s="212" t="s">
        <v>80</v>
      </c>
      <c r="AY109" s="211" t="s">
        <v>208</v>
      </c>
      <c r="BK109" s="213">
        <f>BK110</f>
        <v>0</v>
      </c>
    </row>
    <row r="110" s="12" customFormat="1" ht="22.8" customHeight="1">
      <c r="A110" s="12"/>
      <c r="B110" s="200"/>
      <c r="C110" s="201"/>
      <c r="D110" s="202" t="s">
        <v>79</v>
      </c>
      <c r="E110" s="214" t="s">
        <v>345</v>
      </c>
      <c r="F110" s="214" t="s">
        <v>422</v>
      </c>
      <c r="G110" s="201"/>
      <c r="H110" s="201"/>
      <c r="I110" s="204"/>
      <c r="J110" s="215">
        <f>BK110</f>
        <v>0</v>
      </c>
      <c r="K110" s="201"/>
      <c r="L110" s="206"/>
      <c r="M110" s="207"/>
      <c r="N110" s="208"/>
      <c r="O110" s="208"/>
      <c r="P110" s="209">
        <f>SUM(P111:P134)</f>
        <v>0</v>
      </c>
      <c r="Q110" s="208"/>
      <c r="R110" s="209">
        <f>SUM(R111:R134)</f>
        <v>0</v>
      </c>
      <c r="S110" s="208"/>
      <c r="T110" s="210">
        <f>SUM(T111:T134)</f>
        <v>1.2989999999999999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1" t="s">
        <v>88</v>
      </c>
      <c r="AT110" s="212" t="s">
        <v>79</v>
      </c>
      <c r="AU110" s="212" t="s">
        <v>88</v>
      </c>
      <c r="AY110" s="211" t="s">
        <v>208</v>
      </c>
      <c r="BK110" s="213">
        <f>SUM(BK111:BK134)</f>
        <v>0</v>
      </c>
    </row>
    <row r="111" s="2" customFormat="1" ht="16.5" customHeight="1">
      <c r="A111" s="41"/>
      <c r="B111" s="42"/>
      <c r="C111" s="216" t="s">
        <v>220</v>
      </c>
      <c r="D111" s="216" t="s">
        <v>211</v>
      </c>
      <c r="E111" s="217" t="s">
        <v>2352</v>
      </c>
      <c r="F111" s="218" t="s">
        <v>2353</v>
      </c>
      <c r="G111" s="219" t="s">
        <v>357</v>
      </c>
      <c r="H111" s="220">
        <v>0.14999999999999999</v>
      </c>
      <c r="I111" s="221"/>
      <c r="J111" s="222">
        <f>ROUND(I111*H111,2)</f>
        <v>0</v>
      </c>
      <c r="K111" s="218" t="s">
        <v>215</v>
      </c>
      <c r="L111" s="47"/>
      <c r="M111" s="223" t="s">
        <v>35</v>
      </c>
      <c r="N111" s="224" t="s">
        <v>51</v>
      </c>
      <c r="O111" s="87"/>
      <c r="P111" s="225">
        <f>O111*H111</f>
        <v>0</v>
      </c>
      <c r="Q111" s="225">
        <v>0</v>
      </c>
      <c r="R111" s="225">
        <f>Q111*H111</f>
        <v>0</v>
      </c>
      <c r="S111" s="225">
        <v>2.2000000000000002</v>
      </c>
      <c r="T111" s="226">
        <f>S111*H111</f>
        <v>0.33000000000000002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7" t="s">
        <v>216</v>
      </c>
      <c r="AT111" s="227" t="s">
        <v>211</v>
      </c>
      <c r="AU111" s="227" t="s">
        <v>90</v>
      </c>
      <c r="AY111" s="19" t="s">
        <v>208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88</v>
      </c>
      <c r="BK111" s="228">
        <f>ROUND(I111*H111,2)</f>
        <v>0</v>
      </c>
      <c r="BL111" s="19" t="s">
        <v>216</v>
      </c>
      <c r="BM111" s="227" t="s">
        <v>3140</v>
      </c>
    </row>
    <row r="112" s="2" customFormat="1">
      <c r="A112" s="41"/>
      <c r="B112" s="42"/>
      <c r="C112" s="43"/>
      <c r="D112" s="229" t="s">
        <v>218</v>
      </c>
      <c r="E112" s="43"/>
      <c r="F112" s="230" t="s">
        <v>2355</v>
      </c>
      <c r="G112" s="43"/>
      <c r="H112" s="43"/>
      <c r="I112" s="231"/>
      <c r="J112" s="43"/>
      <c r="K112" s="43"/>
      <c r="L112" s="47"/>
      <c r="M112" s="232"/>
      <c r="N112" s="233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218</v>
      </c>
      <c r="AU112" s="19" t="s">
        <v>90</v>
      </c>
    </row>
    <row r="113" s="14" customFormat="1">
      <c r="A113" s="14"/>
      <c r="B113" s="245"/>
      <c r="C113" s="246"/>
      <c r="D113" s="236" t="s">
        <v>226</v>
      </c>
      <c r="E113" s="247" t="s">
        <v>35</v>
      </c>
      <c r="F113" s="248" t="s">
        <v>2356</v>
      </c>
      <c r="G113" s="246"/>
      <c r="H113" s="249">
        <v>0.14999999999999999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226</v>
      </c>
      <c r="AU113" s="255" t="s">
        <v>90</v>
      </c>
      <c r="AV113" s="14" t="s">
        <v>90</v>
      </c>
      <c r="AW113" s="14" t="s">
        <v>41</v>
      </c>
      <c r="AX113" s="14" t="s">
        <v>88</v>
      </c>
      <c r="AY113" s="255" t="s">
        <v>208</v>
      </c>
    </row>
    <row r="114" s="2" customFormat="1" ht="24.15" customHeight="1">
      <c r="A114" s="41"/>
      <c r="B114" s="42"/>
      <c r="C114" s="216" t="s">
        <v>335</v>
      </c>
      <c r="D114" s="216" t="s">
        <v>211</v>
      </c>
      <c r="E114" s="217" t="s">
        <v>1408</v>
      </c>
      <c r="F114" s="218" t="s">
        <v>1409</v>
      </c>
      <c r="G114" s="219" t="s">
        <v>381</v>
      </c>
      <c r="H114" s="220">
        <v>5</v>
      </c>
      <c r="I114" s="221"/>
      <c r="J114" s="222">
        <f>ROUND(I114*H114,2)</f>
        <v>0</v>
      </c>
      <c r="K114" s="218" t="s">
        <v>215</v>
      </c>
      <c r="L114" s="47"/>
      <c r="M114" s="223" t="s">
        <v>35</v>
      </c>
      <c r="N114" s="224" t="s">
        <v>51</v>
      </c>
      <c r="O114" s="87"/>
      <c r="P114" s="225">
        <f>O114*H114</f>
        <v>0</v>
      </c>
      <c r="Q114" s="225">
        <v>0</v>
      </c>
      <c r="R114" s="225">
        <f>Q114*H114</f>
        <v>0</v>
      </c>
      <c r="S114" s="225">
        <v>0.025000000000000001</v>
      </c>
      <c r="T114" s="226">
        <f>S114*H114</f>
        <v>0.125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7" t="s">
        <v>216</v>
      </c>
      <c r="AT114" s="227" t="s">
        <v>211</v>
      </c>
      <c r="AU114" s="227" t="s">
        <v>90</v>
      </c>
      <c r="AY114" s="19" t="s">
        <v>208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88</v>
      </c>
      <c r="BK114" s="228">
        <f>ROUND(I114*H114,2)</f>
        <v>0</v>
      </c>
      <c r="BL114" s="19" t="s">
        <v>216</v>
      </c>
      <c r="BM114" s="227" t="s">
        <v>3141</v>
      </c>
    </row>
    <row r="115" s="2" customFormat="1">
      <c r="A115" s="41"/>
      <c r="B115" s="42"/>
      <c r="C115" s="43"/>
      <c r="D115" s="229" t="s">
        <v>218</v>
      </c>
      <c r="E115" s="43"/>
      <c r="F115" s="230" t="s">
        <v>1411</v>
      </c>
      <c r="G115" s="43"/>
      <c r="H115" s="43"/>
      <c r="I115" s="231"/>
      <c r="J115" s="43"/>
      <c r="K115" s="43"/>
      <c r="L115" s="47"/>
      <c r="M115" s="232"/>
      <c r="N115" s="233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218</v>
      </c>
      <c r="AU115" s="19" t="s">
        <v>90</v>
      </c>
    </row>
    <row r="116" s="2" customFormat="1" ht="24.15" customHeight="1">
      <c r="A116" s="41"/>
      <c r="B116" s="42"/>
      <c r="C116" s="216" t="s">
        <v>340</v>
      </c>
      <c r="D116" s="216" t="s">
        <v>211</v>
      </c>
      <c r="E116" s="217" t="s">
        <v>2358</v>
      </c>
      <c r="F116" s="218" t="s">
        <v>2359</v>
      </c>
      <c r="G116" s="219" t="s">
        <v>381</v>
      </c>
      <c r="H116" s="220">
        <v>5</v>
      </c>
      <c r="I116" s="221"/>
      <c r="J116" s="222">
        <f>ROUND(I116*H116,2)</f>
        <v>0</v>
      </c>
      <c r="K116" s="218" t="s">
        <v>215</v>
      </c>
      <c r="L116" s="47"/>
      <c r="M116" s="223" t="s">
        <v>35</v>
      </c>
      <c r="N116" s="224" t="s">
        <v>51</v>
      </c>
      <c r="O116" s="87"/>
      <c r="P116" s="225">
        <f>O116*H116</f>
        <v>0</v>
      </c>
      <c r="Q116" s="225">
        <v>0</v>
      </c>
      <c r="R116" s="225">
        <f>Q116*H116</f>
        <v>0</v>
      </c>
      <c r="S116" s="225">
        <v>0.053999999999999999</v>
      </c>
      <c r="T116" s="226">
        <f>S116*H116</f>
        <v>0.27000000000000002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7" t="s">
        <v>216</v>
      </c>
      <c r="AT116" s="227" t="s">
        <v>211</v>
      </c>
      <c r="AU116" s="227" t="s">
        <v>90</v>
      </c>
      <c r="AY116" s="19" t="s">
        <v>208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88</v>
      </c>
      <c r="BK116" s="228">
        <f>ROUND(I116*H116,2)</f>
        <v>0</v>
      </c>
      <c r="BL116" s="19" t="s">
        <v>216</v>
      </c>
      <c r="BM116" s="227" t="s">
        <v>3142</v>
      </c>
    </row>
    <row r="117" s="2" customFormat="1">
      <c r="A117" s="41"/>
      <c r="B117" s="42"/>
      <c r="C117" s="43"/>
      <c r="D117" s="229" t="s">
        <v>218</v>
      </c>
      <c r="E117" s="43"/>
      <c r="F117" s="230" t="s">
        <v>2361</v>
      </c>
      <c r="G117" s="43"/>
      <c r="H117" s="43"/>
      <c r="I117" s="231"/>
      <c r="J117" s="43"/>
      <c r="K117" s="43"/>
      <c r="L117" s="47"/>
      <c r="M117" s="232"/>
      <c r="N117" s="233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218</v>
      </c>
      <c r="AU117" s="19" t="s">
        <v>90</v>
      </c>
    </row>
    <row r="118" s="2" customFormat="1" ht="24.15" customHeight="1">
      <c r="A118" s="41"/>
      <c r="B118" s="42"/>
      <c r="C118" s="216" t="s">
        <v>345</v>
      </c>
      <c r="D118" s="216" t="s">
        <v>211</v>
      </c>
      <c r="E118" s="217" t="s">
        <v>2362</v>
      </c>
      <c r="F118" s="218" t="s">
        <v>2363</v>
      </c>
      <c r="G118" s="219" t="s">
        <v>381</v>
      </c>
      <c r="H118" s="220">
        <v>4</v>
      </c>
      <c r="I118" s="221"/>
      <c r="J118" s="222">
        <f>ROUND(I118*H118,2)</f>
        <v>0</v>
      </c>
      <c r="K118" s="218" t="s">
        <v>215</v>
      </c>
      <c r="L118" s="47"/>
      <c r="M118" s="223" t="s">
        <v>35</v>
      </c>
      <c r="N118" s="224" t="s">
        <v>51</v>
      </c>
      <c r="O118" s="87"/>
      <c r="P118" s="225">
        <f>O118*H118</f>
        <v>0</v>
      </c>
      <c r="Q118" s="225">
        <v>0</v>
      </c>
      <c r="R118" s="225">
        <f>Q118*H118</f>
        <v>0</v>
      </c>
      <c r="S118" s="225">
        <v>0.073999999999999996</v>
      </c>
      <c r="T118" s="226">
        <f>S118*H118</f>
        <v>0.29599999999999999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7" t="s">
        <v>216</v>
      </c>
      <c r="AT118" s="227" t="s">
        <v>211</v>
      </c>
      <c r="AU118" s="227" t="s">
        <v>90</v>
      </c>
      <c r="AY118" s="19" t="s">
        <v>208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88</v>
      </c>
      <c r="BK118" s="228">
        <f>ROUND(I118*H118,2)</f>
        <v>0</v>
      </c>
      <c r="BL118" s="19" t="s">
        <v>216</v>
      </c>
      <c r="BM118" s="227" t="s">
        <v>3143</v>
      </c>
    </row>
    <row r="119" s="2" customFormat="1">
      <c r="A119" s="41"/>
      <c r="B119" s="42"/>
      <c r="C119" s="43"/>
      <c r="D119" s="229" t="s">
        <v>218</v>
      </c>
      <c r="E119" s="43"/>
      <c r="F119" s="230" t="s">
        <v>2365</v>
      </c>
      <c r="G119" s="43"/>
      <c r="H119" s="43"/>
      <c r="I119" s="231"/>
      <c r="J119" s="43"/>
      <c r="K119" s="43"/>
      <c r="L119" s="47"/>
      <c r="M119" s="232"/>
      <c r="N119" s="233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218</v>
      </c>
      <c r="AU119" s="19" t="s">
        <v>90</v>
      </c>
    </row>
    <row r="120" s="2" customFormat="1" ht="24.15" customHeight="1">
      <c r="A120" s="41"/>
      <c r="B120" s="42"/>
      <c r="C120" s="216" t="s">
        <v>351</v>
      </c>
      <c r="D120" s="216" t="s">
        <v>211</v>
      </c>
      <c r="E120" s="217" t="s">
        <v>2366</v>
      </c>
      <c r="F120" s="218" t="s">
        <v>2367</v>
      </c>
      <c r="G120" s="219" t="s">
        <v>381</v>
      </c>
      <c r="H120" s="220">
        <v>18</v>
      </c>
      <c r="I120" s="221"/>
      <c r="J120" s="222">
        <f>ROUND(I120*H120,2)</f>
        <v>0</v>
      </c>
      <c r="K120" s="218" t="s">
        <v>215</v>
      </c>
      <c r="L120" s="47"/>
      <c r="M120" s="223" t="s">
        <v>35</v>
      </c>
      <c r="N120" s="224" t="s">
        <v>51</v>
      </c>
      <c r="O120" s="87"/>
      <c r="P120" s="225">
        <f>O120*H120</f>
        <v>0</v>
      </c>
      <c r="Q120" s="225">
        <v>0</v>
      </c>
      <c r="R120" s="225">
        <f>Q120*H120</f>
        <v>0</v>
      </c>
      <c r="S120" s="225">
        <v>0.001</v>
      </c>
      <c r="T120" s="226">
        <f>S120*H120</f>
        <v>0.018000000000000002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7" t="s">
        <v>216</v>
      </c>
      <c r="AT120" s="227" t="s">
        <v>211</v>
      </c>
      <c r="AU120" s="227" t="s">
        <v>90</v>
      </c>
      <c r="AY120" s="19" t="s">
        <v>208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88</v>
      </c>
      <c r="BK120" s="228">
        <f>ROUND(I120*H120,2)</f>
        <v>0</v>
      </c>
      <c r="BL120" s="19" t="s">
        <v>216</v>
      </c>
      <c r="BM120" s="227" t="s">
        <v>3144</v>
      </c>
    </row>
    <row r="121" s="2" customFormat="1">
      <c r="A121" s="41"/>
      <c r="B121" s="42"/>
      <c r="C121" s="43"/>
      <c r="D121" s="229" t="s">
        <v>218</v>
      </c>
      <c r="E121" s="43"/>
      <c r="F121" s="230" t="s">
        <v>2369</v>
      </c>
      <c r="G121" s="43"/>
      <c r="H121" s="43"/>
      <c r="I121" s="231"/>
      <c r="J121" s="43"/>
      <c r="K121" s="43"/>
      <c r="L121" s="47"/>
      <c r="M121" s="232"/>
      <c r="N121" s="233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218</v>
      </c>
      <c r="AU121" s="19" t="s">
        <v>90</v>
      </c>
    </row>
    <row r="122" s="14" customFormat="1">
      <c r="A122" s="14"/>
      <c r="B122" s="245"/>
      <c r="C122" s="246"/>
      <c r="D122" s="236" t="s">
        <v>226</v>
      </c>
      <c r="E122" s="247" t="s">
        <v>35</v>
      </c>
      <c r="F122" s="248" t="s">
        <v>2370</v>
      </c>
      <c r="G122" s="246"/>
      <c r="H122" s="249">
        <v>18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226</v>
      </c>
      <c r="AU122" s="255" t="s">
        <v>90</v>
      </c>
      <c r="AV122" s="14" t="s">
        <v>90</v>
      </c>
      <c r="AW122" s="14" t="s">
        <v>41</v>
      </c>
      <c r="AX122" s="14" t="s">
        <v>88</v>
      </c>
      <c r="AY122" s="255" t="s">
        <v>208</v>
      </c>
    </row>
    <row r="123" s="2" customFormat="1" ht="24.15" customHeight="1">
      <c r="A123" s="41"/>
      <c r="B123" s="42"/>
      <c r="C123" s="216" t="s">
        <v>354</v>
      </c>
      <c r="D123" s="216" t="s">
        <v>211</v>
      </c>
      <c r="E123" s="217" t="s">
        <v>2371</v>
      </c>
      <c r="F123" s="218" t="s">
        <v>2372</v>
      </c>
      <c r="G123" s="219" t="s">
        <v>381</v>
      </c>
      <c r="H123" s="220">
        <v>10</v>
      </c>
      <c r="I123" s="221"/>
      <c r="J123" s="222">
        <f>ROUND(I123*H123,2)</f>
        <v>0</v>
      </c>
      <c r="K123" s="218" t="s">
        <v>215</v>
      </c>
      <c r="L123" s="47"/>
      <c r="M123" s="223" t="s">
        <v>35</v>
      </c>
      <c r="N123" s="224" t="s">
        <v>51</v>
      </c>
      <c r="O123" s="87"/>
      <c r="P123" s="225">
        <f>O123*H123</f>
        <v>0</v>
      </c>
      <c r="Q123" s="225">
        <v>0</v>
      </c>
      <c r="R123" s="225">
        <f>Q123*H123</f>
        <v>0</v>
      </c>
      <c r="S123" s="225">
        <v>0.0030000000000000001</v>
      </c>
      <c r="T123" s="226">
        <f>S123*H123</f>
        <v>0.029999999999999999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7" t="s">
        <v>216</v>
      </c>
      <c r="AT123" s="227" t="s">
        <v>211</v>
      </c>
      <c r="AU123" s="227" t="s">
        <v>90</v>
      </c>
      <c r="AY123" s="19" t="s">
        <v>208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88</v>
      </c>
      <c r="BK123" s="228">
        <f>ROUND(I123*H123,2)</f>
        <v>0</v>
      </c>
      <c r="BL123" s="19" t="s">
        <v>216</v>
      </c>
      <c r="BM123" s="227" t="s">
        <v>3145</v>
      </c>
    </row>
    <row r="124" s="2" customFormat="1">
      <c r="A124" s="41"/>
      <c r="B124" s="42"/>
      <c r="C124" s="43"/>
      <c r="D124" s="229" t="s">
        <v>218</v>
      </c>
      <c r="E124" s="43"/>
      <c r="F124" s="230" t="s">
        <v>2374</v>
      </c>
      <c r="G124" s="43"/>
      <c r="H124" s="43"/>
      <c r="I124" s="231"/>
      <c r="J124" s="43"/>
      <c r="K124" s="43"/>
      <c r="L124" s="47"/>
      <c r="M124" s="232"/>
      <c r="N124" s="233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19" t="s">
        <v>218</v>
      </c>
      <c r="AU124" s="19" t="s">
        <v>90</v>
      </c>
    </row>
    <row r="125" s="14" customFormat="1">
      <c r="A125" s="14"/>
      <c r="B125" s="245"/>
      <c r="C125" s="246"/>
      <c r="D125" s="236" t="s">
        <v>226</v>
      </c>
      <c r="E125" s="247" t="s">
        <v>35</v>
      </c>
      <c r="F125" s="248" t="s">
        <v>2375</v>
      </c>
      <c r="G125" s="246"/>
      <c r="H125" s="249">
        <v>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226</v>
      </c>
      <c r="AU125" s="255" t="s">
        <v>90</v>
      </c>
      <c r="AV125" s="14" t="s">
        <v>90</v>
      </c>
      <c r="AW125" s="14" t="s">
        <v>41</v>
      </c>
      <c r="AX125" s="14" t="s">
        <v>80</v>
      </c>
      <c r="AY125" s="255" t="s">
        <v>208</v>
      </c>
    </row>
    <row r="126" s="14" customFormat="1">
      <c r="A126" s="14"/>
      <c r="B126" s="245"/>
      <c r="C126" s="246"/>
      <c r="D126" s="236" t="s">
        <v>226</v>
      </c>
      <c r="E126" s="247" t="s">
        <v>35</v>
      </c>
      <c r="F126" s="248" t="s">
        <v>2376</v>
      </c>
      <c r="G126" s="246"/>
      <c r="H126" s="249">
        <v>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226</v>
      </c>
      <c r="AU126" s="255" t="s">
        <v>90</v>
      </c>
      <c r="AV126" s="14" t="s">
        <v>90</v>
      </c>
      <c r="AW126" s="14" t="s">
        <v>41</v>
      </c>
      <c r="AX126" s="14" t="s">
        <v>80</v>
      </c>
      <c r="AY126" s="255" t="s">
        <v>208</v>
      </c>
    </row>
    <row r="127" s="16" customFormat="1">
      <c r="A127" s="16"/>
      <c r="B127" s="267"/>
      <c r="C127" s="268"/>
      <c r="D127" s="236" t="s">
        <v>226</v>
      </c>
      <c r="E127" s="269" t="s">
        <v>35</v>
      </c>
      <c r="F127" s="270" t="s">
        <v>261</v>
      </c>
      <c r="G127" s="268"/>
      <c r="H127" s="271">
        <v>10</v>
      </c>
      <c r="I127" s="272"/>
      <c r="J127" s="268"/>
      <c r="K127" s="268"/>
      <c r="L127" s="273"/>
      <c r="M127" s="274"/>
      <c r="N127" s="275"/>
      <c r="O127" s="275"/>
      <c r="P127" s="275"/>
      <c r="Q127" s="275"/>
      <c r="R127" s="275"/>
      <c r="S127" s="275"/>
      <c r="T127" s="27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77" t="s">
        <v>226</v>
      </c>
      <c r="AU127" s="277" t="s">
        <v>90</v>
      </c>
      <c r="AV127" s="16" t="s">
        <v>216</v>
      </c>
      <c r="AW127" s="16" t="s">
        <v>41</v>
      </c>
      <c r="AX127" s="16" t="s">
        <v>88</v>
      </c>
      <c r="AY127" s="277" t="s">
        <v>208</v>
      </c>
    </row>
    <row r="128" s="2" customFormat="1" ht="21.75" customHeight="1">
      <c r="A128" s="41"/>
      <c r="B128" s="42"/>
      <c r="C128" s="216" t="s">
        <v>367</v>
      </c>
      <c r="D128" s="216" t="s">
        <v>211</v>
      </c>
      <c r="E128" s="217" t="s">
        <v>2377</v>
      </c>
      <c r="F128" s="218" t="s">
        <v>2378</v>
      </c>
      <c r="G128" s="219" t="s">
        <v>490</v>
      </c>
      <c r="H128" s="220">
        <v>40</v>
      </c>
      <c r="I128" s="221"/>
      <c r="J128" s="222">
        <f>ROUND(I128*H128,2)</f>
        <v>0</v>
      </c>
      <c r="K128" s="218" t="s">
        <v>215</v>
      </c>
      <c r="L128" s="47"/>
      <c r="M128" s="223" t="s">
        <v>35</v>
      </c>
      <c r="N128" s="224" t="s">
        <v>51</v>
      </c>
      <c r="O128" s="87"/>
      <c r="P128" s="225">
        <f>O128*H128</f>
        <v>0</v>
      </c>
      <c r="Q128" s="225">
        <v>0</v>
      </c>
      <c r="R128" s="225">
        <f>Q128*H128</f>
        <v>0</v>
      </c>
      <c r="S128" s="225">
        <v>0.002</v>
      </c>
      <c r="T128" s="226">
        <f>S128*H128</f>
        <v>0.080000000000000002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7" t="s">
        <v>216</v>
      </c>
      <c r="AT128" s="227" t="s">
        <v>211</v>
      </c>
      <c r="AU128" s="227" t="s">
        <v>90</v>
      </c>
      <c r="AY128" s="19" t="s">
        <v>208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88</v>
      </c>
      <c r="BK128" s="228">
        <f>ROUND(I128*H128,2)</f>
        <v>0</v>
      </c>
      <c r="BL128" s="19" t="s">
        <v>216</v>
      </c>
      <c r="BM128" s="227" t="s">
        <v>3146</v>
      </c>
    </row>
    <row r="129" s="2" customFormat="1">
      <c r="A129" s="41"/>
      <c r="B129" s="42"/>
      <c r="C129" s="43"/>
      <c r="D129" s="229" t="s">
        <v>218</v>
      </c>
      <c r="E129" s="43"/>
      <c r="F129" s="230" t="s">
        <v>2380</v>
      </c>
      <c r="G129" s="43"/>
      <c r="H129" s="43"/>
      <c r="I129" s="231"/>
      <c r="J129" s="43"/>
      <c r="K129" s="43"/>
      <c r="L129" s="47"/>
      <c r="M129" s="232"/>
      <c r="N129" s="233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218</v>
      </c>
      <c r="AU129" s="19" t="s">
        <v>90</v>
      </c>
    </row>
    <row r="130" s="2" customFormat="1" ht="21.75" customHeight="1">
      <c r="A130" s="41"/>
      <c r="B130" s="42"/>
      <c r="C130" s="216" t="s">
        <v>378</v>
      </c>
      <c r="D130" s="216" t="s">
        <v>211</v>
      </c>
      <c r="E130" s="217" t="s">
        <v>1420</v>
      </c>
      <c r="F130" s="218" t="s">
        <v>1421</v>
      </c>
      <c r="G130" s="219" t="s">
        <v>490</v>
      </c>
      <c r="H130" s="220">
        <v>25</v>
      </c>
      <c r="I130" s="221"/>
      <c r="J130" s="222">
        <f>ROUND(I130*H130,2)</f>
        <v>0</v>
      </c>
      <c r="K130" s="218" t="s">
        <v>215</v>
      </c>
      <c r="L130" s="47"/>
      <c r="M130" s="223" t="s">
        <v>35</v>
      </c>
      <c r="N130" s="224" t="s">
        <v>51</v>
      </c>
      <c r="O130" s="87"/>
      <c r="P130" s="225">
        <f>O130*H130</f>
        <v>0</v>
      </c>
      <c r="Q130" s="225">
        <v>0</v>
      </c>
      <c r="R130" s="225">
        <f>Q130*H130</f>
        <v>0</v>
      </c>
      <c r="S130" s="225">
        <v>0.0060000000000000001</v>
      </c>
      <c r="T130" s="226">
        <f>S130*H130</f>
        <v>0.14999999999999999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7" t="s">
        <v>216</v>
      </c>
      <c r="AT130" s="227" t="s">
        <v>211</v>
      </c>
      <c r="AU130" s="227" t="s">
        <v>90</v>
      </c>
      <c r="AY130" s="19" t="s">
        <v>208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88</v>
      </c>
      <c r="BK130" s="228">
        <f>ROUND(I130*H130,2)</f>
        <v>0</v>
      </c>
      <c r="BL130" s="19" t="s">
        <v>216</v>
      </c>
      <c r="BM130" s="227" t="s">
        <v>3147</v>
      </c>
    </row>
    <row r="131" s="2" customFormat="1">
      <c r="A131" s="41"/>
      <c r="B131" s="42"/>
      <c r="C131" s="43"/>
      <c r="D131" s="229" t="s">
        <v>218</v>
      </c>
      <c r="E131" s="43"/>
      <c r="F131" s="230" t="s">
        <v>1423</v>
      </c>
      <c r="G131" s="43"/>
      <c r="H131" s="43"/>
      <c r="I131" s="231"/>
      <c r="J131" s="43"/>
      <c r="K131" s="43"/>
      <c r="L131" s="47"/>
      <c r="M131" s="232"/>
      <c r="N131" s="233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218</v>
      </c>
      <c r="AU131" s="19" t="s">
        <v>90</v>
      </c>
    </row>
    <row r="132" s="14" customFormat="1">
      <c r="A132" s="14"/>
      <c r="B132" s="245"/>
      <c r="C132" s="246"/>
      <c r="D132" s="236" t="s">
        <v>226</v>
      </c>
      <c r="E132" s="247" t="s">
        <v>35</v>
      </c>
      <c r="F132" s="248" t="s">
        <v>2382</v>
      </c>
      <c r="G132" s="246"/>
      <c r="H132" s="249">
        <v>20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226</v>
      </c>
      <c r="AU132" s="255" t="s">
        <v>90</v>
      </c>
      <c r="AV132" s="14" t="s">
        <v>90</v>
      </c>
      <c r="AW132" s="14" t="s">
        <v>41</v>
      </c>
      <c r="AX132" s="14" t="s">
        <v>80</v>
      </c>
      <c r="AY132" s="255" t="s">
        <v>208</v>
      </c>
    </row>
    <row r="133" s="14" customFormat="1">
      <c r="A133" s="14"/>
      <c r="B133" s="245"/>
      <c r="C133" s="246"/>
      <c r="D133" s="236" t="s">
        <v>226</v>
      </c>
      <c r="E133" s="247" t="s">
        <v>35</v>
      </c>
      <c r="F133" s="248" t="s">
        <v>2383</v>
      </c>
      <c r="G133" s="246"/>
      <c r="H133" s="249">
        <v>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226</v>
      </c>
      <c r="AU133" s="255" t="s">
        <v>90</v>
      </c>
      <c r="AV133" s="14" t="s">
        <v>90</v>
      </c>
      <c r="AW133" s="14" t="s">
        <v>41</v>
      </c>
      <c r="AX133" s="14" t="s">
        <v>80</v>
      </c>
      <c r="AY133" s="255" t="s">
        <v>208</v>
      </c>
    </row>
    <row r="134" s="16" customFormat="1">
      <c r="A134" s="16"/>
      <c r="B134" s="267"/>
      <c r="C134" s="268"/>
      <c r="D134" s="236" t="s">
        <v>226</v>
      </c>
      <c r="E134" s="269" t="s">
        <v>35</v>
      </c>
      <c r="F134" s="270" t="s">
        <v>261</v>
      </c>
      <c r="G134" s="268"/>
      <c r="H134" s="271">
        <v>25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T134" s="277" t="s">
        <v>226</v>
      </c>
      <c r="AU134" s="277" t="s">
        <v>90</v>
      </c>
      <c r="AV134" s="16" t="s">
        <v>216</v>
      </c>
      <c r="AW134" s="16" t="s">
        <v>41</v>
      </c>
      <c r="AX134" s="16" t="s">
        <v>88</v>
      </c>
      <c r="AY134" s="277" t="s">
        <v>208</v>
      </c>
    </row>
    <row r="135" s="12" customFormat="1" ht="25.92" customHeight="1">
      <c r="A135" s="12"/>
      <c r="B135" s="200"/>
      <c r="C135" s="201"/>
      <c r="D135" s="202" t="s">
        <v>79</v>
      </c>
      <c r="E135" s="203" t="s">
        <v>593</v>
      </c>
      <c r="F135" s="203" t="s">
        <v>594</v>
      </c>
      <c r="G135" s="201"/>
      <c r="H135" s="201"/>
      <c r="I135" s="204"/>
      <c r="J135" s="205">
        <f>BK135</f>
        <v>0</v>
      </c>
      <c r="K135" s="201"/>
      <c r="L135" s="206"/>
      <c r="M135" s="207"/>
      <c r="N135" s="208"/>
      <c r="O135" s="208"/>
      <c r="P135" s="209">
        <f>P136+P259</f>
        <v>0</v>
      </c>
      <c r="Q135" s="208"/>
      <c r="R135" s="209">
        <f>R136+R259</f>
        <v>0.10099</v>
      </c>
      <c r="S135" s="208"/>
      <c r="T135" s="210">
        <f>T136+T259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90</v>
      </c>
      <c r="AT135" s="212" t="s">
        <v>79</v>
      </c>
      <c r="AU135" s="212" t="s">
        <v>80</v>
      </c>
      <c r="AY135" s="211" t="s">
        <v>208</v>
      </c>
      <c r="BK135" s="213">
        <f>BK136+BK259</f>
        <v>0</v>
      </c>
    </row>
    <row r="136" s="12" customFormat="1" ht="22.8" customHeight="1">
      <c r="A136" s="12"/>
      <c r="B136" s="200"/>
      <c r="C136" s="201"/>
      <c r="D136" s="202" t="s">
        <v>79</v>
      </c>
      <c r="E136" s="214" t="s">
        <v>2384</v>
      </c>
      <c r="F136" s="214" t="s">
        <v>2385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SUM(P137:P258)</f>
        <v>0</v>
      </c>
      <c r="Q136" s="208"/>
      <c r="R136" s="209">
        <f>SUM(R137:R258)</f>
        <v>0.099489999999999995</v>
      </c>
      <c r="S136" s="208"/>
      <c r="T136" s="210">
        <f>SUM(T137:T258)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90</v>
      </c>
      <c r="AT136" s="212" t="s">
        <v>79</v>
      </c>
      <c r="AU136" s="212" t="s">
        <v>88</v>
      </c>
      <c r="AY136" s="211" t="s">
        <v>208</v>
      </c>
      <c r="BK136" s="213">
        <f>SUM(BK137:BK258)</f>
        <v>0</v>
      </c>
    </row>
    <row r="137" s="2" customFormat="1" ht="24.15" customHeight="1">
      <c r="A137" s="41"/>
      <c r="B137" s="42"/>
      <c r="C137" s="216" t="s">
        <v>390</v>
      </c>
      <c r="D137" s="216" t="s">
        <v>211</v>
      </c>
      <c r="E137" s="217" t="s">
        <v>2386</v>
      </c>
      <c r="F137" s="218" t="s">
        <v>2387</v>
      </c>
      <c r="G137" s="219" t="s">
        <v>490</v>
      </c>
      <c r="H137" s="220">
        <v>20</v>
      </c>
      <c r="I137" s="221"/>
      <c r="J137" s="222">
        <f>ROUND(I137*H137,2)</f>
        <v>0</v>
      </c>
      <c r="K137" s="218" t="s">
        <v>215</v>
      </c>
      <c r="L137" s="47"/>
      <c r="M137" s="223" t="s">
        <v>35</v>
      </c>
      <c r="N137" s="224" t="s">
        <v>51</v>
      </c>
      <c r="O137" s="87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7" t="s">
        <v>408</v>
      </c>
      <c r="AT137" s="227" t="s">
        <v>211</v>
      </c>
      <c r="AU137" s="227" t="s">
        <v>90</v>
      </c>
      <c r="AY137" s="19" t="s">
        <v>208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88</v>
      </c>
      <c r="BK137" s="228">
        <f>ROUND(I137*H137,2)</f>
        <v>0</v>
      </c>
      <c r="BL137" s="19" t="s">
        <v>408</v>
      </c>
      <c r="BM137" s="227" t="s">
        <v>3148</v>
      </c>
    </row>
    <row r="138" s="2" customFormat="1">
      <c r="A138" s="41"/>
      <c r="B138" s="42"/>
      <c r="C138" s="43"/>
      <c r="D138" s="229" t="s">
        <v>218</v>
      </c>
      <c r="E138" s="43"/>
      <c r="F138" s="230" t="s">
        <v>2389</v>
      </c>
      <c r="G138" s="43"/>
      <c r="H138" s="43"/>
      <c r="I138" s="231"/>
      <c r="J138" s="43"/>
      <c r="K138" s="43"/>
      <c r="L138" s="47"/>
      <c r="M138" s="232"/>
      <c r="N138" s="233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218</v>
      </c>
      <c r="AU138" s="19" t="s">
        <v>90</v>
      </c>
    </row>
    <row r="139" s="2" customFormat="1" ht="16.5" customHeight="1">
      <c r="A139" s="41"/>
      <c r="B139" s="42"/>
      <c r="C139" s="278" t="s">
        <v>8</v>
      </c>
      <c r="D139" s="278" t="s">
        <v>391</v>
      </c>
      <c r="E139" s="279" t="s">
        <v>2390</v>
      </c>
      <c r="F139" s="280" t="s">
        <v>2391</v>
      </c>
      <c r="G139" s="281" t="s">
        <v>490</v>
      </c>
      <c r="H139" s="282">
        <v>20</v>
      </c>
      <c r="I139" s="283"/>
      <c r="J139" s="284">
        <f>ROUND(I139*H139,2)</f>
        <v>0</v>
      </c>
      <c r="K139" s="280" t="s">
        <v>2392</v>
      </c>
      <c r="L139" s="285"/>
      <c r="M139" s="286" t="s">
        <v>35</v>
      </c>
      <c r="N139" s="287" t="s">
        <v>51</v>
      </c>
      <c r="O139" s="87"/>
      <c r="P139" s="225">
        <f>O139*H139</f>
        <v>0</v>
      </c>
      <c r="Q139" s="225">
        <v>0.00050000000000000001</v>
      </c>
      <c r="R139" s="225">
        <f>Q139*H139</f>
        <v>0.01</v>
      </c>
      <c r="S139" s="225">
        <v>0</v>
      </c>
      <c r="T139" s="226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7" t="s">
        <v>527</v>
      </c>
      <c r="AT139" s="227" t="s">
        <v>391</v>
      </c>
      <c r="AU139" s="227" t="s">
        <v>90</v>
      </c>
      <c r="AY139" s="19" t="s">
        <v>208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88</v>
      </c>
      <c r="BK139" s="228">
        <f>ROUND(I139*H139,2)</f>
        <v>0</v>
      </c>
      <c r="BL139" s="19" t="s">
        <v>408</v>
      </c>
      <c r="BM139" s="227" t="s">
        <v>3149</v>
      </c>
    </row>
    <row r="140" s="2" customFormat="1" ht="24.15" customHeight="1">
      <c r="A140" s="41"/>
      <c r="B140" s="42"/>
      <c r="C140" s="216" t="s">
        <v>408</v>
      </c>
      <c r="D140" s="216" t="s">
        <v>211</v>
      </c>
      <c r="E140" s="217" t="s">
        <v>2394</v>
      </c>
      <c r="F140" s="218" t="s">
        <v>2395</v>
      </c>
      <c r="G140" s="219" t="s">
        <v>490</v>
      </c>
      <c r="H140" s="220">
        <v>20</v>
      </c>
      <c r="I140" s="221"/>
      <c r="J140" s="222">
        <f>ROUND(I140*H140,2)</f>
        <v>0</v>
      </c>
      <c r="K140" s="218" t="s">
        <v>215</v>
      </c>
      <c r="L140" s="47"/>
      <c r="M140" s="223" t="s">
        <v>35</v>
      </c>
      <c r="N140" s="224" t="s">
        <v>51</v>
      </c>
      <c r="O140" s="87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7" t="s">
        <v>408</v>
      </c>
      <c r="AT140" s="227" t="s">
        <v>211</v>
      </c>
      <c r="AU140" s="227" t="s">
        <v>90</v>
      </c>
      <c r="AY140" s="19" t="s">
        <v>208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88</v>
      </c>
      <c r="BK140" s="228">
        <f>ROUND(I140*H140,2)</f>
        <v>0</v>
      </c>
      <c r="BL140" s="19" t="s">
        <v>408</v>
      </c>
      <c r="BM140" s="227" t="s">
        <v>3150</v>
      </c>
    </row>
    <row r="141" s="2" customFormat="1">
      <c r="A141" s="41"/>
      <c r="B141" s="42"/>
      <c r="C141" s="43"/>
      <c r="D141" s="229" t="s">
        <v>218</v>
      </c>
      <c r="E141" s="43"/>
      <c r="F141" s="230" t="s">
        <v>2397</v>
      </c>
      <c r="G141" s="43"/>
      <c r="H141" s="43"/>
      <c r="I141" s="231"/>
      <c r="J141" s="43"/>
      <c r="K141" s="43"/>
      <c r="L141" s="47"/>
      <c r="M141" s="232"/>
      <c r="N141" s="233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218</v>
      </c>
      <c r="AU141" s="19" t="s">
        <v>90</v>
      </c>
    </row>
    <row r="142" s="2" customFormat="1" ht="16.5" customHeight="1">
      <c r="A142" s="41"/>
      <c r="B142" s="42"/>
      <c r="C142" s="278" t="s">
        <v>413</v>
      </c>
      <c r="D142" s="278" t="s">
        <v>391</v>
      </c>
      <c r="E142" s="279" t="s">
        <v>2398</v>
      </c>
      <c r="F142" s="280" t="s">
        <v>2399</v>
      </c>
      <c r="G142" s="281" t="s">
        <v>490</v>
      </c>
      <c r="H142" s="282">
        <v>20</v>
      </c>
      <c r="I142" s="283"/>
      <c r="J142" s="284">
        <f>ROUND(I142*H142,2)</f>
        <v>0</v>
      </c>
      <c r="K142" s="280" t="s">
        <v>2392</v>
      </c>
      <c r="L142" s="285"/>
      <c r="M142" s="286" t="s">
        <v>35</v>
      </c>
      <c r="N142" s="287" t="s">
        <v>51</v>
      </c>
      <c r="O142" s="87"/>
      <c r="P142" s="225">
        <f>O142*H142</f>
        <v>0</v>
      </c>
      <c r="Q142" s="225">
        <v>0.00050000000000000001</v>
      </c>
      <c r="R142" s="225">
        <f>Q142*H142</f>
        <v>0.01</v>
      </c>
      <c r="S142" s="225">
        <v>0</v>
      </c>
      <c r="T142" s="226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7" t="s">
        <v>527</v>
      </c>
      <c r="AT142" s="227" t="s">
        <v>391</v>
      </c>
      <c r="AU142" s="227" t="s">
        <v>90</v>
      </c>
      <c r="AY142" s="19" t="s">
        <v>208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88</v>
      </c>
      <c r="BK142" s="228">
        <f>ROUND(I142*H142,2)</f>
        <v>0</v>
      </c>
      <c r="BL142" s="19" t="s">
        <v>408</v>
      </c>
      <c r="BM142" s="227" t="s">
        <v>3151</v>
      </c>
    </row>
    <row r="143" s="2" customFormat="1" ht="24.15" customHeight="1">
      <c r="A143" s="41"/>
      <c r="B143" s="42"/>
      <c r="C143" s="216" t="s">
        <v>418</v>
      </c>
      <c r="D143" s="216" t="s">
        <v>211</v>
      </c>
      <c r="E143" s="217" t="s">
        <v>2401</v>
      </c>
      <c r="F143" s="218" t="s">
        <v>2402</v>
      </c>
      <c r="G143" s="219" t="s">
        <v>490</v>
      </c>
      <c r="H143" s="220">
        <v>10</v>
      </c>
      <c r="I143" s="221"/>
      <c r="J143" s="222">
        <f>ROUND(I143*H143,2)</f>
        <v>0</v>
      </c>
      <c r="K143" s="218" t="s">
        <v>215</v>
      </c>
      <c r="L143" s="47"/>
      <c r="M143" s="223" t="s">
        <v>35</v>
      </c>
      <c r="N143" s="224" t="s">
        <v>51</v>
      </c>
      <c r="O143" s="87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7" t="s">
        <v>408</v>
      </c>
      <c r="AT143" s="227" t="s">
        <v>211</v>
      </c>
      <c r="AU143" s="227" t="s">
        <v>90</v>
      </c>
      <c r="AY143" s="19" t="s">
        <v>208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88</v>
      </c>
      <c r="BK143" s="228">
        <f>ROUND(I143*H143,2)</f>
        <v>0</v>
      </c>
      <c r="BL143" s="19" t="s">
        <v>408</v>
      </c>
      <c r="BM143" s="227" t="s">
        <v>3152</v>
      </c>
    </row>
    <row r="144" s="2" customFormat="1">
      <c r="A144" s="41"/>
      <c r="B144" s="42"/>
      <c r="C144" s="43"/>
      <c r="D144" s="229" t="s">
        <v>218</v>
      </c>
      <c r="E144" s="43"/>
      <c r="F144" s="230" t="s">
        <v>2404</v>
      </c>
      <c r="G144" s="43"/>
      <c r="H144" s="43"/>
      <c r="I144" s="231"/>
      <c r="J144" s="43"/>
      <c r="K144" s="43"/>
      <c r="L144" s="47"/>
      <c r="M144" s="232"/>
      <c r="N144" s="233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218</v>
      </c>
      <c r="AU144" s="19" t="s">
        <v>90</v>
      </c>
    </row>
    <row r="145" s="2" customFormat="1" ht="16.5" customHeight="1">
      <c r="A145" s="41"/>
      <c r="B145" s="42"/>
      <c r="C145" s="278" t="s">
        <v>423</v>
      </c>
      <c r="D145" s="278" t="s">
        <v>391</v>
      </c>
      <c r="E145" s="279" t="s">
        <v>2405</v>
      </c>
      <c r="F145" s="280" t="s">
        <v>2406</v>
      </c>
      <c r="G145" s="281" t="s">
        <v>490</v>
      </c>
      <c r="H145" s="282">
        <v>10</v>
      </c>
      <c r="I145" s="283"/>
      <c r="J145" s="284">
        <f>ROUND(I145*H145,2)</f>
        <v>0</v>
      </c>
      <c r="K145" s="280" t="s">
        <v>215</v>
      </c>
      <c r="L145" s="285"/>
      <c r="M145" s="286" t="s">
        <v>35</v>
      </c>
      <c r="N145" s="287" t="s">
        <v>51</v>
      </c>
      <c r="O145" s="87"/>
      <c r="P145" s="225">
        <f>O145*H145</f>
        <v>0</v>
      </c>
      <c r="Q145" s="225">
        <v>4.0000000000000003E-05</v>
      </c>
      <c r="R145" s="225">
        <f>Q145*H145</f>
        <v>0.00040000000000000002</v>
      </c>
      <c r="S145" s="225">
        <v>0</v>
      </c>
      <c r="T145" s="226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7" t="s">
        <v>527</v>
      </c>
      <c r="AT145" s="227" t="s">
        <v>391</v>
      </c>
      <c r="AU145" s="227" t="s">
        <v>90</v>
      </c>
      <c r="AY145" s="19" t="s">
        <v>208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88</v>
      </c>
      <c r="BK145" s="228">
        <f>ROUND(I145*H145,2)</f>
        <v>0</v>
      </c>
      <c r="BL145" s="19" t="s">
        <v>408</v>
      </c>
      <c r="BM145" s="227" t="s">
        <v>3153</v>
      </c>
    </row>
    <row r="146" s="2" customFormat="1" ht="24.15" customHeight="1">
      <c r="A146" s="41"/>
      <c r="B146" s="42"/>
      <c r="C146" s="216" t="s">
        <v>434</v>
      </c>
      <c r="D146" s="216" t="s">
        <v>211</v>
      </c>
      <c r="E146" s="217" t="s">
        <v>2408</v>
      </c>
      <c r="F146" s="218" t="s">
        <v>2409</v>
      </c>
      <c r="G146" s="219" t="s">
        <v>490</v>
      </c>
      <c r="H146" s="220">
        <v>10</v>
      </c>
      <c r="I146" s="221"/>
      <c r="J146" s="222">
        <f>ROUND(I146*H146,2)</f>
        <v>0</v>
      </c>
      <c r="K146" s="218" t="s">
        <v>215</v>
      </c>
      <c r="L146" s="47"/>
      <c r="M146" s="223" t="s">
        <v>35</v>
      </c>
      <c r="N146" s="224" t="s">
        <v>51</v>
      </c>
      <c r="O146" s="87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7" t="s">
        <v>408</v>
      </c>
      <c r="AT146" s="227" t="s">
        <v>211</v>
      </c>
      <c r="AU146" s="227" t="s">
        <v>90</v>
      </c>
      <c r="AY146" s="19" t="s">
        <v>208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88</v>
      </c>
      <c r="BK146" s="228">
        <f>ROUND(I146*H146,2)</f>
        <v>0</v>
      </c>
      <c r="BL146" s="19" t="s">
        <v>408</v>
      </c>
      <c r="BM146" s="227" t="s">
        <v>3154</v>
      </c>
    </row>
    <row r="147" s="2" customFormat="1">
      <c r="A147" s="41"/>
      <c r="B147" s="42"/>
      <c r="C147" s="43"/>
      <c r="D147" s="229" t="s">
        <v>218</v>
      </c>
      <c r="E147" s="43"/>
      <c r="F147" s="230" t="s">
        <v>2411</v>
      </c>
      <c r="G147" s="43"/>
      <c r="H147" s="43"/>
      <c r="I147" s="231"/>
      <c r="J147" s="43"/>
      <c r="K147" s="43"/>
      <c r="L147" s="47"/>
      <c r="M147" s="232"/>
      <c r="N147" s="233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9" t="s">
        <v>218</v>
      </c>
      <c r="AU147" s="19" t="s">
        <v>90</v>
      </c>
    </row>
    <row r="148" s="2" customFormat="1" ht="16.5" customHeight="1">
      <c r="A148" s="41"/>
      <c r="B148" s="42"/>
      <c r="C148" s="278" t="s">
        <v>7</v>
      </c>
      <c r="D148" s="278" t="s">
        <v>391</v>
      </c>
      <c r="E148" s="279" t="s">
        <v>2412</v>
      </c>
      <c r="F148" s="280" t="s">
        <v>2413</v>
      </c>
      <c r="G148" s="281" t="s">
        <v>490</v>
      </c>
      <c r="H148" s="282">
        <v>10</v>
      </c>
      <c r="I148" s="283"/>
      <c r="J148" s="284">
        <f>ROUND(I148*H148,2)</f>
        <v>0</v>
      </c>
      <c r="K148" s="280" t="s">
        <v>215</v>
      </c>
      <c r="L148" s="285"/>
      <c r="M148" s="286" t="s">
        <v>35</v>
      </c>
      <c r="N148" s="287" t="s">
        <v>51</v>
      </c>
      <c r="O148" s="87"/>
      <c r="P148" s="225">
        <f>O148*H148</f>
        <v>0</v>
      </c>
      <c r="Q148" s="225">
        <v>0.00010000000000000001</v>
      </c>
      <c r="R148" s="225">
        <f>Q148*H148</f>
        <v>0.001</v>
      </c>
      <c r="S148" s="225">
        <v>0</v>
      </c>
      <c r="T148" s="226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7" t="s">
        <v>527</v>
      </c>
      <c r="AT148" s="227" t="s">
        <v>391</v>
      </c>
      <c r="AU148" s="227" t="s">
        <v>90</v>
      </c>
      <c r="AY148" s="19" t="s">
        <v>208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88</v>
      </c>
      <c r="BK148" s="228">
        <f>ROUND(I148*H148,2)</f>
        <v>0</v>
      </c>
      <c r="BL148" s="19" t="s">
        <v>408</v>
      </c>
      <c r="BM148" s="227" t="s">
        <v>3155</v>
      </c>
    </row>
    <row r="149" s="2" customFormat="1" ht="24.15" customHeight="1">
      <c r="A149" s="41"/>
      <c r="B149" s="42"/>
      <c r="C149" s="216" t="s">
        <v>440</v>
      </c>
      <c r="D149" s="216" t="s">
        <v>211</v>
      </c>
      <c r="E149" s="217" t="s">
        <v>2415</v>
      </c>
      <c r="F149" s="218" t="s">
        <v>2416</v>
      </c>
      <c r="G149" s="219" t="s">
        <v>490</v>
      </c>
      <c r="H149" s="220">
        <v>10</v>
      </c>
      <c r="I149" s="221"/>
      <c r="J149" s="222">
        <f>ROUND(I149*H149,2)</f>
        <v>0</v>
      </c>
      <c r="K149" s="218" t="s">
        <v>215</v>
      </c>
      <c r="L149" s="47"/>
      <c r="M149" s="223" t="s">
        <v>35</v>
      </c>
      <c r="N149" s="224" t="s">
        <v>51</v>
      </c>
      <c r="O149" s="87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7" t="s">
        <v>408</v>
      </c>
      <c r="AT149" s="227" t="s">
        <v>211</v>
      </c>
      <c r="AU149" s="227" t="s">
        <v>90</v>
      </c>
      <c r="AY149" s="19" t="s">
        <v>208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88</v>
      </c>
      <c r="BK149" s="228">
        <f>ROUND(I149*H149,2)</f>
        <v>0</v>
      </c>
      <c r="BL149" s="19" t="s">
        <v>408</v>
      </c>
      <c r="BM149" s="227" t="s">
        <v>3156</v>
      </c>
    </row>
    <row r="150" s="2" customFormat="1">
      <c r="A150" s="41"/>
      <c r="B150" s="42"/>
      <c r="C150" s="43"/>
      <c r="D150" s="229" t="s">
        <v>218</v>
      </c>
      <c r="E150" s="43"/>
      <c r="F150" s="230" t="s">
        <v>2418</v>
      </c>
      <c r="G150" s="43"/>
      <c r="H150" s="43"/>
      <c r="I150" s="231"/>
      <c r="J150" s="43"/>
      <c r="K150" s="43"/>
      <c r="L150" s="47"/>
      <c r="M150" s="232"/>
      <c r="N150" s="233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218</v>
      </c>
      <c r="AU150" s="19" t="s">
        <v>90</v>
      </c>
    </row>
    <row r="151" s="2" customFormat="1" ht="16.5" customHeight="1">
      <c r="A151" s="41"/>
      <c r="B151" s="42"/>
      <c r="C151" s="278" t="s">
        <v>445</v>
      </c>
      <c r="D151" s="278" t="s">
        <v>391</v>
      </c>
      <c r="E151" s="279" t="s">
        <v>2419</v>
      </c>
      <c r="F151" s="280" t="s">
        <v>2420</v>
      </c>
      <c r="G151" s="281" t="s">
        <v>490</v>
      </c>
      <c r="H151" s="282">
        <v>10</v>
      </c>
      <c r="I151" s="283"/>
      <c r="J151" s="284">
        <f>ROUND(I151*H151,2)</f>
        <v>0</v>
      </c>
      <c r="K151" s="280" t="s">
        <v>215</v>
      </c>
      <c r="L151" s="285"/>
      <c r="M151" s="286" t="s">
        <v>35</v>
      </c>
      <c r="N151" s="287" t="s">
        <v>51</v>
      </c>
      <c r="O151" s="87"/>
      <c r="P151" s="225">
        <f>O151*H151</f>
        <v>0</v>
      </c>
      <c r="Q151" s="225">
        <v>0.00012</v>
      </c>
      <c r="R151" s="225">
        <f>Q151*H151</f>
        <v>0.0012000000000000001</v>
      </c>
      <c r="S151" s="225">
        <v>0</v>
      </c>
      <c r="T151" s="226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7" t="s">
        <v>527</v>
      </c>
      <c r="AT151" s="227" t="s">
        <v>391</v>
      </c>
      <c r="AU151" s="227" t="s">
        <v>90</v>
      </c>
      <c r="AY151" s="19" t="s">
        <v>208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88</v>
      </c>
      <c r="BK151" s="228">
        <f>ROUND(I151*H151,2)</f>
        <v>0</v>
      </c>
      <c r="BL151" s="19" t="s">
        <v>408</v>
      </c>
      <c r="BM151" s="227" t="s">
        <v>3157</v>
      </c>
    </row>
    <row r="152" s="2" customFormat="1" ht="24.15" customHeight="1">
      <c r="A152" s="41"/>
      <c r="B152" s="42"/>
      <c r="C152" s="216" t="s">
        <v>455</v>
      </c>
      <c r="D152" s="216" t="s">
        <v>211</v>
      </c>
      <c r="E152" s="217" t="s">
        <v>2422</v>
      </c>
      <c r="F152" s="218" t="s">
        <v>2423</v>
      </c>
      <c r="G152" s="219" t="s">
        <v>490</v>
      </c>
      <c r="H152" s="220">
        <v>70</v>
      </c>
      <c r="I152" s="221"/>
      <c r="J152" s="222">
        <f>ROUND(I152*H152,2)</f>
        <v>0</v>
      </c>
      <c r="K152" s="218" t="s">
        <v>215</v>
      </c>
      <c r="L152" s="47"/>
      <c r="M152" s="223" t="s">
        <v>35</v>
      </c>
      <c r="N152" s="224" t="s">
        <v>51</v>
      </c>
      <c r="O152" s="87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7" t="s">
        <v>408</v>
      </c>
      <c r="AT152" s="227" t="s">
        <v>211</v>
      </c>
      <c r="AU152" s="227" t="s">
        <v>90</v>
      </c>
      <c r="AY152" s="19" t="s">
        <v>208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88</v>
      </c>
      <c r="BK152" s="228">
        <f>ROUND(I152*H152,2)</f>
        <v>0</v>
      </c>
      <c r="BL152" s="19" t="s">
        <v>408</v>
      </c>
      <c r="BM152" s="227" t="s">
        <v>3158</v>
      </c>
    </row>
    <row r="153" s="2" customFormat="1">
      <c r="A153" s="41"/>
      <c r="B153" s="42"/>
      <c r="C153" s="43"/>
      <c r="D153" s="229" t="s">
        <v>218</v>
      </c>
      <c r="E153" s="43"/>
      <c r="F153" s="230" t="s">
        <v>2425</v>
      </c>
      <c r="G153" s="43"/>
      <c r="H153" s="43"/>
      <c r="I153" s="231"/>
      <c r="J153" s="43"/>
      <c r="K153" s="43"/>
      <c r="L153" s="47"/>
      <c r="M153" s="232"/>
      <c r="N153" s="233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218</v>
      </c>
      <c r="AU153" s="19" t="s">
        <v>90</v>
      </c>
    </row>
    <row r="154" s="14" customFormat="1">
      <c r="A154" s="14"/>
      <c r="B154" s="245"/>
      <c r="C154" s="246"/>
      <c r="D154" s="236" t="s">
        <v>226</v>
      </c>
      <c r="E154" s="247" t="s">
        <v>35</v>
      </c>
      <c r="F154" s="248" t="s">
        <v>2860</v>
      </c>
      <c r="G154" s="246"/>
      <c r="H154" s="249">
        <v>10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226</v>
      </c>
      <c r="AU154" s="255" t="s">
        <v>90</v>
      </c>
      <c r="AV154" s="14" t="s">
        <v>90</v>
      </c>
      <c r="AW154" s="14" t="s">
        <v>41</v>
      </c>
      <c r="AX154" s="14" t="s">
        <v>80</v>
      </c>
      <c r="AY154" s="255" t="s">
        <v>208</v>
      </c>
    </row>
    <row r="155" s="14" customFormat="1">
      <c r="A155" s="14"/>
      <c r="B155" s="245"/>
      <c r="C155" s="246"/>
      <c r="D155" s="236" t="s">
        <v>226</v>
      </c>
      <c r="E155" s="247" t="s">
        <v>35</v>
      </c>
      <c r="F155" s="248" t="s">
        <v>2961</v>
      </c>
      <c r="G155" s="246"/>
      <c r="H155" s="249">
        <v>60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226</v>
      </c>
      <c r="AU155" s="255" t="s">
        <v>90</v>
      </c>
      <c r="AV155" s="14" t="s">
        <v>90</v>
      </c>
      <c r="AW155" s="14" t="s">
        <v>41</v>
      </c>
      <c r="AX155" s="14" t="s">
        <v>80</v>
      </c>
      <c r="AY155" s="255" t="s">
        <v>208</v>
      </c>
    </row>
    <row r="156" s="16" customFormat="1">
      <c r="A156" s="16"/>
      <c r="B156" s="267"/>
      <c r="C156" s="268"/>
      <c r="D156" s="236" t="s">
        <v>226</v>
      </c>
      <c r="E156" s="269" t="s">
        <v>35</v>
      </c>
      <c r="F156" s="270" t="s">
        <v>261</v>
      </c>
      <c r="G156" s="268"/>
      <c r="H156" s="271">
        <v>70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77" t="s">
        <v>226</v>
      </c>
      <c r="AU156" s="277" t="s">
        <v>90</v>
      </c>
      <c r="AV156" s="16" t="s">
        <v>216</v>
      </c>
      <c r="AW156" s="16" t="s">
        <v>41</v>
      </c>
      <c r="AX156" s="16" t="s">
        <v>88</v>
      </c>
      <c r="AY156" s="277" t="s">
        <v>208</v>
      </c>
    </row>
    <row r="157" s="2" customFormat="1" ht="16.5" customHeight="1">
      <c r="A157" s="41"/>
      <c r="B157" s="42"/>
      <c r="C157" s="278" t="s">
        <v>463</v>
      </c>
      <c r="D157" s="278" t="s">
        <v>391</v>
      </c>
      <c r="E157" s="279" t="s">
        <v>2428</v>
      </c>
      <c r="F157" s="280" t="s">
        <v>2429</v>
      </c>
      <c r="G157" s="281" t="s">
        <v>490</v>
      </c>
      <c r="H157" s="282">
        <v>10</v>
      </c>
      <c r="I157" s="283"/>
      <c r="J157" s="284">
        <f>ROUND(I157*H157,2)</f>
        <v>0</v>
      </c>
      <c r="K157" s="280" t="s">
        <v>215</v>
      </c>
      <c r="L157" s="285"/>
      <c r="M157" s="286" t="s">
        <v>35</v>
      </c>
      <c r="N157" s="287" t="s">
        <v>51</v>
      </c>
      <c r="O157" s="87"/>
      <c r="P157" s="225">
        <f>O157*H157</f>
        <v>0</v>
      </c>
      <c r="Q157" s="225">
        <v>0.00010000000000000001</v>
      </c>
      <c r="R157" s="225">
        <f>Q157*H157</f>
        <v>0.001</v>
      </c>
      <c r="S157" s="225">
        <v>0</v>
      </c>
      <c r="T157" s="226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7" t="s">
        <v>527</v>
      </c>
      <c r="AT157" s="227" t="s">
        <v>391</v>
      </c>
      <c r="AU157" s="227" t="s">
        <v>90</v>
      </c>
      <c r="AY157" s="19" t="s">
        <v>208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88</v>
      </c>
      <c r="BK157" s="228">
        <f>ROUND(I157*H157,2)</f>
        <v>0</v>
      </c>
      <c r="BL157" s="19" t="s">
        <v>408</v>
      </c>
      <c r="BM157" s="227" t="s">
        <v>3159</v>
      </c>
    </row>
    <row r="158" s="2" customFormat="1" ht="16.5" customHeight="1">
      <c r="A158" s="41"/>
      <c r="B158" s="42"/>
      <c r="C158" s="278" t="s">
        <v>469</v>
      </c>
      <c r="D158" s="278" t="s">
        <v>391</v>
      </c>
      <c r="E158" s="279" t="s">
        <v>2431</v>
      </c>
      <c r="F158" s="280" t="s">
        <v>2432</v>
      </c>
      <c r="G158" s="281" t="s">
        <v>490</v>
      </c>
      <c r="H158" s="282">
        <v>10</v>
      </c>
      <c r="I158" s="283"/>
      <c r="J158" s="284">
        <f>ROUND(I158*H158,2)</f>
        <v>0</v>
      </c>
      <c r="K158" s="280" t="s">
        <v>215</v>
      </c>
      <c r="L158" s="285"/>
      <c r="M158" s="286" t="s">
        <v>35</v>
      </c>
      <c r="N158" s="287" t="s">
        <v>51</v>
      </c>
      <c r="O158" s="87"/>
      <c r="P158" s="225">
        <f>O158*H158</f>
        <v>0</v>
      </c>
      <c r="Q158" s="225">
        <v>0.00014999999999999999</v>
      </c>
      <c r="R158" s="225">
        <f>Q158*H158</f>
        <v>0.0014999999999999998</v>
      </c>
      <c r="S158" s="225">
        <v>0</v>
      </c>
      <c r="T158" s="226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7" t="s">
        <v>527</v>
      </c>
      <c r="AT158" s="227" t="s">
        <v>391</v>
      </c>
      <c r="AU158" s="227" t="s">
        <v>90</v>
      </c>
      <c r="AY158" s="19" t="s">
        <v>208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88</v>
      </c>
      <c r="BK158" s="228">
        <f>ROUND(I158*H158,2)</f>
        <v>0</v>
      </c>
      <c r="BL158" s="19" t="s">
        <v>408</v>
      </c>
      <c r="BM158" s="227" t="s">
        <v>3160</v>
      </c>
    </row>
    <row r="159" s="2" customFormat="1" ht="16.5" customHeight="1">
      <c r="A159" s="41"/>
      <c r="B159" s="42"/>
      <c r="C159" s="278" t="s">
        <v>481</v>
      </c>
      <c r="D159" s="278" t="s">
        <v>391</v>
      </c>
      <c r="E159" s="279" t="s">
        <v>2434</v>
      </c>
      <c r="F159" s="280" t="s">
        <v>2435</v>
      </c>
      <c r="G159" s="281" t="s">
        <v>490</v>
      </c>
      <c r="H159" s="282">
        <v>10</v>
      </c>
      <c r="I159" s="283"/>
      <c r="J159" s="284">
        <f>ROUND(I159*H159,2)</f>
        <v>0</v>
      </c>
      <c r="K159" s="280" t="s">
        <v>215</v>
      </c>
      <c r="L159" s="285"/>
      <c r="M159" s="286" t="s">
        <v>35</v>
      </c>
      <c r="N159" s="287" t="s">
        <v>51</v>
      </c>
      <c r="O159" s="87"/>
      <c r="P159" s="225">
        <f>O159*H159</f>
        <v>0</v>
      </c>
      <c r="Q159" s="225">
        <v>0.00023000000000000001</v>
      </c>
      <c r="R159" s="225">
        <f>Q159*H159</f>
        <v>0.0023</v>
      </c>
      <c r="S159" s="225">
        <v>0</v>
      </c>
      <c r="T159" s="226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7" t="s">
        <v>527</v>
      </c>
      <c r="AT159" s="227" t="s">
        <v>391</v>
      </c>
      <c r="AU159" s="227" t="s">
        <v>90</v>
      </c>
      <c r="AY159" s="19" t="s">
        <v>208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88</v>
      </c>
      <c r="BK159" s="228">
        <f>ROUND(I159*H159,2)</f>
        <v>0</v>
      </c>
      <c r="BL159" s="19" t="s">
        <v>408</v>
      </c>
      <c r="BM159" s="227" t="s">
        <v>3161</v>
      </c>
    </row>
    <row r="160" s="2" customFormat="1" ht="16.5" customHeight="1">
      <c r="A160" s="41"/>
      <c r="B160" s="42"/>
      <c r="C160" s="278" t="s">
        <v>487</v>
      </c>
      <c r="D160" s="278" t="s">
        <v>391</v>
      </c>
      <c r="E160" s="279" t="s">
        <v>3162</v>
      </c>
      <c r="F160" s="280" t="s">
        <v>3163</v>
      </c>
      <c r="G160" s="281" t="s">
        <v>490</v>
      </c>
      <c r="H160" s="282">
        <v>30</v>
      </c>
      <c r="I160" s="283"/>
      <c r="J160" s="284">
        <f>ROUND(I160*H160,2)</f>
        <v>0</v>
      </c>
      <c r="K160" s="280" t="s">
        <v>2392</v>
      </c>
      <c r="L160" s="285"/>
      <c r="M160" s="286" t="s">
        <v>35</v>
      </c>
      <c r="N160" s="287" t="s">
        <v>51</v>
      </c>
      <c r="O160" s="87"/>
      <c r="P160" s="225">
        <f>O160*H160</f>
        <v>0</v>
      </c>
      <c r="Q160" s="225">
        <v>0.00054000000000000001</v>
      </c>
      <c r="R160" s="225">
        <f>Q160*H160</f>
        <v>0.016199999999999999</v>
      </c>
      <c r="S160" s="225">
        <v>0</v>
      </c>
      <c r="T160" s="226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7" t="s">
        <v>527</v>
      </c>
      <c r="AT160" s="227" t="s">
        <v>391</v>
      </c>
      <c r="AU160" s="227" t="s">
        <v>90</v>
      </c>
      <c r="AY160" s="19" t="s">
        <v>208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88</v>
      </c>
      <c r="BK160" s="228">
        <f>ROUND(I160*H160,2)</f>
        <v>0</v>
      </c>
      <c r="BL160" s="19" t="s">
        <v>408</v>
      </c>
      <c r="BM160" s="227" t="s">
        <v>3164</v>
      </c>
    </row>
    <row r="161" s="14" customFormat="1">
      <c r="A161" s="14"/>
      <c r="B161" s="245"/>
      <c r="C161" s="246"/>
      <c r="D161" s="236" t="s">
        <v>226</v>
      </c>
      <c r="E161" s="247" t="s">
        <v>35</v>
      </c>
      <c r="F161" s="248" t="s">
        <v>3165</v>
      </c>
      <c r="G161" s="246"/>
      <c r="H161" s="249">
        <v>30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226</v>
      </c>
      <c r="AU161" s="255" t="s">
        <v>90</v>
      </c>
      <c r="AV161" s="14" t="s">
        <v>90</v>
      </c>
      <c r="AW161" s="14" t="s">
        <v>41</v>
      </c>
      <c r="AX161" s="14" t="s">
        <v>88</v>
      </c>
      <c r="AY161" s="255" t="s">
        <v>208</v>
      </c>
    </row>
    <row r="162" s="2" customFormat="1" ht="24.15" customHeight="1">
      <c r="A162" s="41"/>
      <c r="B162" s="42"/>
      <c r="C162" s="216" t="s">
        <v>501</v>
      </c>
      <c r="D162" s="216" t="s">
        <v>211</v>
      </c>
      <c r="E162" s="217" t="s">
        <v>2440</v>
      </c>
      <c r="F162" s="218" t="s">
        <v>2441</v>
      </c>
      <c r="G162" s="219" t="s">
        <v>381</v>
      </c>
      <c r="H162" s="220">
        <v>15</v>
      </c>
      <c r="I162" s="221"/>
      <c r="J162" s="222">
        <f>ROUND(I162*H162,2)</f>
        <v>0</v>
      </c>
      <c r="K162" s="218" t="s">
        <v>215</v>
      </c>
      <c r="L162" s="47"/>
      <c r="M162" s="223" t="s">
        <v>35</v>
      </c>
      <c r="N162" s="224" t="s">
        <v>51</v>
      </c>
      <c r="O162" s="87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7" t="s">
        <v>408</v>
      </c>
      <c r="AT162" s="227" t="s">
        <v>211</v>
      </c>
      <c r="AU162" s="227" t="s">
        <v>90</v>
      </c>
      <c r="AY162" s="19" t="s">
        <v>208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88</v>
      </c>
      <c r="BK162" s="228">
        <f>ROUND(I162*H162,2)</f>
        <v>0</v>
      </c>
      <c r="BL162" s="19" t="s">
        <v>408</v>
      </c>
      <c r="BM162" s="227" t="s">
        <v>3166</v>
      </c>
    </row>
    <row r="163" s="2" customFormat="1">
      <c r="A163" s="41"/>
      <c r="B163" s="42"/>
      <c r="C163" s="43"/>
      <c r="D163" s="229" t="s">
        <v>218</v>
      </c>
      <c r="E163" s="43"/>
      <c r="F163" s="230" t="s">
        <v>2443</v>
      </c>
      <c r="G163" s="43"/>
      <c r="H163" s="43"/>
      <c r="I163" s="231"/>
      <c r="J163" s="43"/>
      <c r="K163" s="43"/>
      <c r="L163" s="47"/>
      <c r="M163" s="232"/>
      <c r="N163" s="233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9" t="s">
        <v>218</v>
      </c>
      <c r="AU163" s="19" t="s">
        <v>90</v>
      </c>
    </row>
    <row r="164" s="14" customFormat="1">
      <c r="A164" s="14"/>
      <c r="B164" s="245"/>
      <c r="C164" s="246"/>
      <c r="D164" s="236" t="s">
        <v>226</v>
      </c>
      <c r="E164" s="247" t="s">
        <v>35</v>
      </c>
      <c r="F164" s="248" t="s">
        <v>2444</v>
      </c>
      <c r="G164" s="246"/>
      <c r="H164" s="249">
        <v>15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226</v>
      </c>
      <c r="AU164" s="255" t="s">
        <v>90</v>
      </c>
      <c r="AV164" s="14" t="s">
        <v>90</v>
      </c>
      <c r="AW164" s="14" t="s">
        <v>41</v>
      </c>
      <c r="AX164" s="14" t="s">
        <v>88</v>
      </c>
      <c r="AY164" s="255" t="s">
        <v>208</v>
      </c>
    </row>
    <row r="165" s="2" customFormat="1" ht="16.5" customHeight="1">
      <c r="A165" s="41"/>
      <c r="B165" s="42"/>
      <c r="C165" s="278" t="s">
        <v>511</v>
      </c>
      <c r="D165" s="278" t="s">
        <v>391</v>
      </c>
      <c r="E165" s="279" t="s">
        <v>2445</v>
      </c>
      <c r="F165" s="280" t="s">
        <v>2446</v>
      </c>
      <c r="G165" s="281" t="s">
        <v>381</v>
      </c>
      <c r="H165" s="282">
        <v>10</v>
      </c>
      <c r="I165" s="283"/>
      <c r="J165" s="284">
        <f>ROUND(I165*H165,2)</f>
        <v>0</v>
      </c>
      <c r="K165" s="280" t="s">
        <v>215</v>
      </c>
      <c r="L165" s="285"/>
      <c r="M165" s="286" t="s">
        <v>35</v>
      </c>
      <c r="N165" s="287" t="s">
        <v>51</v>
      </c>
      <c r="O165" s="87"/>
      <c r="P165" s="225">
        <f>O165*H165</f>
        <v>0</v>
      </c>
      <c r="Q165" s="225">
        <v>4.0000000000000003E-05</v>
      </c>
      <c r="R165" s="225">
        <f>Q165*H165</f>
        <v>0.00040000000000000002</v>
      </c>
      <c r="S165" s="225">
        <v>0</v>
      </c>
      <c r="T165" s="226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7" t="s">
        <v>527</v>
      </c>
      <c r="AT165" s="227" t="s">
        <v>391</v>
      </c>
      <c r="AU165" s="227" t="s">
        <v>90</v>
      </c>
      <c r="AY165" s="19" t="s">
        <v>208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88</v>
      </c>
      <c r="BK165" s="228">
        <f>ROUND(I165*H165,2)</f>
        <v>0</v>
      </c>
      <c r="BL165" s="19" t="s">
        <v>408</v>
      </c>
      <c r="BM165" s="227" t="s">
        <v>3167</v>
      </c>
    </row>
    <row r="166" s="2" customFormat="1" ht="16.5" customHeight="1">
      <c r="A166" s="41"/>
      <c r="B166" s="42"/>
      <c r="C166" s="278" t="s">
        <v>521</v>
      </c>
      <c r="D166" s="278" t="s">
        <v>391</v>
      </c>
      <c r="E166" s="279" t="s">
        <v>2448</v>
      </c>
      <c r="F166" s="280" t="s">
        <v>2449</v>
      </c>
      <c r="G166" s="281" t="s">
        <v>381</v>
      </c>
      <c r="H166" s="282">
        <v>5</v>
      </c>
      <c r="I166" s="283"/>
      <c r="J166" s="284">
        <f>ROUND(I166*H166,2)</f>
        <v>0</v>
      </c>
      <c r="K166" s="280" t="s">
        <v>215</v>
      </c>
      <c r="L166" s="285"/>
      <c r="M166" s="286" t="s">
        <v>35</v>
      </c>
      <c r="N166" s="287" t="s">
        <v>51</v>
      </c>
      <c r="O166" s="87"/>
      <c r="P166" s="225">
        <f>O166*H166</f>
        <v>0</v>
      </c>
      <c r="Q166" s="225">
        <v>9.0000000000000006E-05</v>
      </c>
      <c r="R166" s="225">
        <f>Q166*H166</f>
        <v>0.00045000000000000004</v>
      </c>
      <c r="S166" s="225">
        <v>0</v>
      </c>
      <c r="T166" s="226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7" t="s">
        <v>527</v>
      </c>
      <c r="AT166" s="227" t="s">
        <v>391</v>
      </c>
      <c r="AU166" s="227" t="s">
        <v>90</v>
      </c>
      <c r="AY166" s="19" t="s">
        <v>208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88</v>
      </c>
      <c r="BK166" s="228">
        <f>ROUND(I166*H166,2)</f>
        <v>0</v>
      </c>
      <c r="BL166" s="19" t="s">
        <v>408</v>
      </c>
      <c r="BM166" s="227" t="s">
        <v>3168</v>
      </c>
    </row>
    <row r="167" s="2" customFormat="1" ht="24.15" customHeight="1">
      <c r="A167" s="41"/>
      <c r="B167" s="42"/>
      <c r="C167" s="216" t="s">
        <v>527</v>
      </c>
      <c r="D167" s="216" t="s">
        <v>211</v>
      </c>
      <c r="E167" s="217" t="s">
        <v>2451</v>
      </c>
      <c r="F167" s="218" t="s">
        <v>2452</v>
      </c>
      <c r="G167" s="219" t="s">
        <v>381</v>
      </c>
      <c r="H167" s="220">
        <v>5</v>
      </c>
      <c r="I167" s="221"/>
      <c r="J167" s="222">
        <f>ROUND(I167*H167,2)</f>
        <v>0</v>
      </c>
      <c r="K167" s="218" t="s">
        <v>215</v>
      </c>
      <c r="L167" s="47"/>
      <c r="M167" s="223" t="s">
        <v>35</v>
      </c>
      <c r="N167" s="224" t="s">
        <v>51</v>
      </c>
      <c r="O167" s="87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7" t="s">
        <v>408</v>
      </c>
      <c r="AT167" s="227" t="s">
        <v>211</v>
      </c>
      <c r="AU167" s="227" t="s">
        <v>90</v>
      </c>
      <c r="AY167" s="19" t="s">
        <v>208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88</v>
      </c>
      <c r="BK167" s="228">
        <f>ROUND(I167*H167,2)</f>
        <v>0</v>
      </c>
      <c r="BL167" s="19" t="s">
        <v>408</v>
      </c>
      <c r="BM167" s="227" t="s">
        <v>3169</v>
      </c>
    </row>
    <row r="168" s="2" customFormat="1">
      <c r="A168" s="41"/>
      <c r="B168" s="42"/>
      <c r="C168" s="43"/>
      <c r="D168" s="229" t="s">
        <v>218</v>
      </c>
      <c r="E168" s="43"/>
      <c r="F168" s="230" t="s">
        <v>2454</v>
      </c>
      <c r="G168" s="43"/>
      <c r="H168" s="43"/>
      <c r="I168" s="231"/>
      <c r="J168" s="43"/>
      <c r="K168" s="43"/>
      <c r="L168" s="47"/>
      <c r="M168" s="232"/>
      <c r="N168" s="233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9" t="s">
        <v>218</v>
      </c>
      <c r="AU168" s="19" t="s">
        <v>90</v>
      </c>
    </row>
    <row r="169" s="14" customFormat="1">
      <c r="A169" s="14"/>
      <c r="B169" s="245"/>
      <c r="C169" s="246"/>
      <c r="D169" s="236" t="s">
        <v>226</v>
      </c>
      <c r="E169" s="247" t="s">
        <v>35</v>
      </c>
      <c r="F169" s="248" t="s">
        <v>2455</v>
      </c>
      <c r="G169" s="246"/>
      <c r="H169" s="249">
        <v>5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226</v>
      </c>
      <c r="AU169" s="255" t="s">
        <v>90</v>
      </c>
      <c r="AV169" s="14" t="s">
        <v>90</v>
      </c>
      <c r="AW169" s="14" t="s">
        <v>41</v>
      </c>
      <c r="AX169" s="14" t="s">
        <v>88</v>
      </c>
      <c r="AY169" s="255" t="s">
        <v>208</v>
      </c>
    </row>
    <row r="170" s="2" customFormat="1" ht="16.5" customHeight="1">
      <c r="A170" s="41"/>
      <c r="B170" s="42"/>
      <c r="C170" s="278" t="s">
        <v>539</v>
      </c>
      <c r="D170" s="278" t="s">
        <v>391</v>
      </c>
      <c r="E170" s="279" t="s">
        <v>2456</v>
      </c>
      <c r="F170" s="280" t="s">
        <v>2457</v>
      </c>
      <c r="G170" s="281" t="s">
        <v>381</v>
      </c>
      <c r="H170" s="282">
        <v>3</v>
      </c>
      <c r="I170" s="283"/>
      <c r="J170" s="284">
        <f>ROUND(I170*H170,2)</f>
        <v>0</v>
      </c>
      <c r="K170" s="280" t="s">
        <v>215</v>
      </c>
      <c r="L170" s="285"/>
      <c r="M170" s="286" t="s">
        <v>35</v>
      </c>
      <c r="N170" s="287" t="s">
        <v>51</v>
      </c>
      <c r="O170" s="87"/>
      <c r="P170" s="225">
        <f>O170*H170</f>
        <v>0</v>
      </c>
      <c r="Q170" s="225">
        <v>0.00016000000000000001</v>
      </c>
      <c r="R170" s="225">
        <f>Q170*H170</f>
        <v>0.00048000000000000007</v>
      </c>
      <c r="S170" s="225">
        <v>0</v>
      </c>
      <c r="T170" s="226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7" t="s">
        <v>527</v>
      </c>
      <c r="AT170" s="227" t="s">
        <v>391</v>
      </c>
      <c r="AU170" s="227" t="s">
        <v>90</v>
      </c>
      <c r="AY170" s="19" t="s">
        <v>208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88</v>
      </c>
      <c r="BK170" s="228">
        <f>ROUND(I170*H170,2)</f>
        <v>0</v>
      </c>
      <c r="BL170" s="19" t="s">
        <v>408</v>
      </c>
      <c r="BM170" s="227" t="s">
        <v>3170</v>
      </c>
    </row>
    <row r="171" s="2" customFormat="1" ht="16.5" customHeight="1">
      <c r="A171" s="41"/>
      <c r="B171" s="42"/>
      <c r="C171" s="278" t="s">
        <v>559</v>
      </c>
      <c r="D171" s="278" t="s">
        <v>391</v>
      </c>
      <c r="E171" s="279" t="s">
        <v>2459</v>
      </c>
      <c r="F171" s="280" t="s">
        <v>2460</v>
      </c>
      <c r="G171" s="281" t="s">
        <v>381</v>
      </c>
      <c r="H171" s="282">
        <v>2</v>
      </c>
      <c r="I171" s="283"/>
      <c r="J171" s="284">
        <f>ROUND(I171*H171,2)</f>
        <v>0</v>
      </c>
      <c r="K171" s="280" t="s">
        <v>215</v>
      </c>
      <c r="L171" s="285"/>
      <c r="M171" s="286" t="s">
        <v>35</v>
      </c>
      <c r="N171" s="287" t="s">
        <v>51</v>
      </c>
      <c r="O171" s="87"/>
      <c r="P171" s="225">
        <f>O171*H171</f>
        <v>0</v>
      </c>
      <c r="Q171" s="225">
        <v>0.00023000000000000001</v>
      </c>
      <c r="R171" s="225">
        <f>Q171*H171</f>
        <v>0.00046000000000000001</v>
      </c>
      <c r="S171" s="225">
        <v>0</v>
      </c>
      <c r="T171" s="226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7" t="s">
        <v>527</v>
      </c>
      <c r="AT171" s="227" t="s">
        <v>391</v>
      </c>
      <c r="AU171" s="227" t="s">
        <v>90</v>
      </c>
      <c r="AY171" s="19" t="s">
        <v>208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9" t="s">
        <v>88</v>
      </c>
      <c r="BK171" s="228">
        <f>ROUND(I171*H171,2)</f>
        <v>0</v>
      </c>
      <c r="BL171" s="19" t="s">
        <v>408</v>
      </c>
      <c r="BM171" s="227" t="s">
        <v>3171</v>
      </c>
    </row>
    <row r="172" s="2" customFormat="1" ht="24.15" customHeight="1">
      <c r="A172" s="41"/>
      <c r="B172" s="42"/>
      <c r="C172" s="216" t="s">
        <v>564</v>
      </c>
      <c r="D172" s="216" t="s">
        <v>211</v>
      </c>
      <c r="E172" s="217" t="s">
        <v>2462</v>
      </c>
      <c r="F172" s="218" t="s">
        <v>2463</v>
      </c>
      <c r="G172" s="219" t="s">
        <v>381</v>
      </c>
      <c r="H172" s="220">
        <v>3</v>
      </c>
      <c r="I172" s="221"/>
      <c r="J172" s="222">
        <f>ROUND(I172*H172,2)</f>
        <v>0</v>
      </c>
      <c r="K172" s="218" t="s">
        <v>215</v>
      </c>
      <c r="L172" s="47"/>
      <c r="M172" s="223" t="s">
        <v>35</v>
      </c>
      <c r="N172" s="224" t="s">
        <v>51</v>
      </c>
      <c r="O172" s="87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7" t="s">
        <v>408</v>
      </c>
      <c r="AT172" s="227" t="s">
        <v>211</v>
      </c>
      <c r="AU172" s="227" t="s">
        <v>90</v>
      </c>
      <c r="AY172" s="19" t="s">
        <v>208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88</v>
      </c>
      <c r="BK172" s="228">
        <f>ROUND(I172*H172,2)</f>
        <v>0</v>
      </c>
      <c r="BL172" s="19" t="s">
        <v>408</v>
      </c>
      <c r="BM172" s="227" t="s">
        <v>3172</v>
      </c>
    </row>
    <row r="173" s="2" customFormat="1">
      <c r="A173" s="41"/>
      <c r="B173" s="42"/>
      <c r="C173" s="43"/>
      <c r="D173" s="229" t="s">
        <v>218</v>
      </c>
      <c r="E173" s="43"/>
      <c r="F173" s="230" t="s">
        <v>2465</v>
      </c>
      <c r="G173" s="43"/>
      <c r="H173" s="43"/>
      <c r="I173" s="231"/>
      <c r="J173" s="43"/>
      <c r="K173" s="43"/>
      <c r="L173" s="47"/>
      <c r="M173" s="232"/>
      <c r="N173" s="233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9" t="s">
        <v>218</v>
      </c>
      <c r="AU173" s="19" t="s">
        <v>90</v>
      </c>
    </row>
    <row r="174" s="2" customFormat="1" ht="16.5" customHeight="1">
      <c r="A174" s="41"/>
      <c r="B174" s="42"/>
      <c r="C174" s="278" t="s">
        <v>570</v>
      </c>
      <c r="D174" s="278" t="s">
        <v>391</v>
      </c>
      <c r="E174" s="279" t="s">
        <v>2466</v>
      </c>
      <c r="F174" s="280" t="s">
        <v>2467</v>
      </c>
      <c r="G174" s="281" t="s">
        <v>381</v>
      </c>
      <c r="H174" s="282">
        <v>3</v>
      </c>
      <c r="I174" s="283"/>
      <c r="J174" s="284">
        <f>ROUND(I174*H174,2)</f>
        <v>0</v>
      </c>
      <c r="K174" s="280" t="s">
        <v>2392</v>
      </c>
      <c r="L174" s="285"/>
      <c r="M174" s="286" t="s">
        <v>35</v>
      </c>
      <c r="N174" s="287" t="s">
        <v>51</v>
      </c>
      <c r="O174" s="87"/>
      <c r="P174" s="225">
        <f>O174*H174</f>
        <v>0</v>
      </c>
      <c r="Q174" s="225">
        <v>0.00033</v>
      </c>
      <c r="R174" s="225">
        <f>Q174*H174</f>
        <v>0.00098999999999999999</v>
      </c>
      <c r="S174" s="225">
        <v>0</v>
      </c>
      <c r="T174" s="226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7" t="s">
        <v>527</v>
      </c>
      <c r="AT174" s="227" t="s">
        <v>391</v>
      </c>
      <c r="AU174" s="227" t="s">
        <v>90</v>
      </c>
      <c r="AY174" s="19" t="s">
        <v>208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88</v>
      </c>
      <c r="BK174" s="228">
        <f>ROUND(I174*H174,2)</f>
        <v>0</v>
      </c>
      <c r="BL174" s="19" t="s">
        <v>408</v>
      </c>
      <c r="BM174" s="227" t="s">
        <v>3173</v>
      </c>
    </row>
    <row r="175" s="2" customFormat="1" ht="24.15" customHeight="1">
      <c r="A175" s="41"/>
      <c r="B175" s="42"/>
      <c r="C175" s="216" t="s">
        <v>575</v>
      </c>
      <c r="D175" s="216" t="s">
        <v>211</v>
      </c>
      <c r="E175" s="217" t="s">
        <v>2469</v>
      </c>
      <c r="F175" s="218" t="s">
        <v>2470</v>
      </c>
      <c r="G175" s="219" t="s">
        <v>381</v>
      </c>
      <c r="H175" s="220">
        <v>8</v>
      </c>
      <c r="I175" s="221"/>
      <c r="J175" s="222">
        <f>ROUND(I175*H175,2)</f>
        <v>0</v>
      </c>
      <c r="K175" s="218" t="s">
        <v>215</v>
      </c>
      <c r="L175" s="47"/>
      <c r="M175" s="223" t="s">
        <v>35</v>
      </c>
      <c r="N175" s="224" t="s">
        <v>51</v>
      </c>
      <c r="O175" s="87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7" t="s">
        <v>408</v>
      </c>
      <c r="AT175" s="227" t="s">
        <v>211</v>
      </c>
      <c r="AU175" s="227" t="s">
        <v>90</v>
      </c>
      <c r="AY175" s="19" t="s">
        <v>208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88</v>
      </c>
      <c r="BK175" s="228">
        <f>ROUND(I175*H175,2)</f>
        <v>0</v>
      </c>
      <c r="BL175" s="19" t="s">
        <v>408</v>
      </c>
      <c r="BM175" s="227" t="s">
        <v>3174</v>
      </c>
    </row>
    <row r="176" s="2" customFormat="1">
      <c r="A176" s="41"/>
      <c r="B176" s="42"/>
      <c r="C176" s="43"/>
      <c r="D176" s="229" t="s">
        <v>218</v>
      </c>
      <c r="E176" s="43"/>
      <c r="F176" s="230" t="s">
        <v>2472</v>
      </c>
      <c r="G176" s="43"/>
      <c r="H176" s="43"/>
      <c r="I176" s="231"/>
      <c r="J176" s="43"/>
      <c r="K176" s="43"/>
      <c r="L176" s="47"/>
      <c r="M176" s="232"/>
      <c r="N176" s="233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9" t="s">
        <v>218</v>
      </c>
      <c r="AU176" s="19" t="s">
        <v>90</v>
      </c>
    </row>
    <row r="177" s="2" customFormat="1" ht="16.5" customHeight="1">
      <c r="A177" s="41"/>
      <c r="B177" s="42"/>
      <c r="C177" s="278" t="s">
        <v>581</v>
      </c>
      <c r="D177" s="278" t="s">
        <v>391</v>
      </c>
      <c r="E177" s="279" t="s">
        <v>2473</v>
      </c>
      <c r="F177" s="280" t="s">
        <v>2474</v>
      </c>
      <c r="G177" s="281" t="s">
        <v>381</v>
      </c>
      <c r="H177" s="282">
        <v>8</v>
      </c>
      <c r="I177" s="283"/>
      <c r="J177" s="284">
        <f>ROUND(I177*H177,2)</f>
        <v>0</v>
      </c>
      <c r="K177" s="280" t="s">
        <v>2392</v>
      </c>
      <c r="L177" s="285"/>
      <c r="M177" s="286" t="s">
        <v>35</v>
      </c>
      <c r="N177" s="287" t="s">
        <v>51</v>
      </c>
      <c r="O177" s="87"/>
      <c r="P177" s="225">
        <f>O177*H177</f>
        <v>0</v>
      </c>
      <c r="Q177" s="225">
        <v>3.0000000000000001E-05</v>
      </c>
      <c r="R177" s="225">
        <f>Q177*H177</f>
        <v>0.00024000000000000001</v>
      </c>
      <c r="S177" s="225">
        <v>0</v>
      </c>
      <c r="T177" s="226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7" t="s">
        <v>527</v>
      </c>
      <c r="AT177" s="227" t="s">
        <v>391</v>
      </c>
      <c r="AU177" s="227" t="s">
        <v>90</v>
      </c>
      <c r="AY177" s="19" t="s">
        <v>208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88</v>
      </c>
      <c r="BK177" s="228">
        <f>ROUND(I177*H177,2)</f>
        <v>0</v>
      </c>
      <c r="BL177" s="19" t="s">
        <v>408</v>
      </c>
      <c r="BM177" s="227" t="s">
        <v>3175</v>
      </c>
    </row>
    <row r="178" s="2" customFormat="1" ht="24.15" customHeight="1">
      <c r="A178" s="41"/>
      <c r="B178" s="42"/>
      <c r="C178" s="216" t="s">
        <v>588</v>
      </c>
      <c r="D178" s="216" t="s">
        <v>211</v>
      </c>
      <c r="E178" s="217" t="s">
        <v>2476</v>
      </c>
      <c r="F178" s="218" t="s">
        <v>2477</v>
      </c>
      <c r="G178" s="219" t="s">
        <v>490</v>
      </c>
      <c r="H178" s="220">
        <v>60</v>
      </c>
      <c r="I178" s="221"/>
      <c r="J178" s="222">
        <f>ROUND(I178*H178,2)</f>
        <v>0</v>
      </c>
      <c r="K178" s="218" t="s">
        <v>215</v>
      </c>
      <c r="L178" s="47"/>
      <c r="M178" s="223" t="s">
        <v>35</v>
      </c>
      <c r="N178" s="224" t="s">
        <v>51</v>
      </c>
      <c r="O178" s="87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7" t="s">
        <v>408</v>
      </c>
      <c r="AT178" s="227" t="s">
        <v>211</v>
      </c>
      <c r="AU178" s="227" t="s">
        <v>90</v>
      </c>
      <c r="AY178" s="19" t="s">
        <v>208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9" t="s">
        <v>88</v>
      </c>
      <c r="BK178" s="228">
        <f>ROUND(I178*H178,2)</f>
        <v>0</v>
      </c>
      <c r="BL178" s="19" t="s">
        <v>408</v>
      </c>
      <c r="BM178" s="227" t="s">
        <v>3176</v>
      </c>
    </row>
    <row r="179" s="2" customFormat="1">
      <c r="A179" s="41"/>
      <c r="B179" s="42"/>
      <c r="C179" s="43"/>
      <c r="D179" s="229" t="s">
        <v>218</v>
      </c>
      <c r="E179" s="43"/>
      <c r="F179" s="230" t="s">
        <v>2479</v>
      </c>
      <c r="G179" s="43"/>
      <c r="H179" s="43"/>
      <c r="I179" s="231"/>
      <c r="J179" s="43"/>
      <c r="K179" s="43"/>
      <c r="L179" s="47"/>
      <c r="M179" s="232"/>
      <c r="N179" s="233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9" t="s">
        <v>218</v>
      </c>
      <c r="AU179" s="19" t="s">
        <v>90</v>
      </c>
    </row>
    <row r="180" s="14" customFormat="1">
      <c r="A180" s="14"/>
      <c r="B180" s="245"/>
      <c r="C180" s="246"/>
      <c r="D180" s="236" t="s">
        <v>226</v>
      </c>
      <c r="E180" s="247" t="s">
        <v>35</v>
      </c>
      <c r="F180" s="248" t="s">
        <v>2480</v>
      </c>
      <c r="G180" s="246"/>
      <c r="H180" s="249">
        <v>60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226</v>
      </c>
      <c r="AU180" s="255" t="s">
        <v>90</v>
      </c>
      <c r="AV180" s="14" t="s">
        <v>90</v>
      </c>
      <c r="AW180" s="14" t="s">
        <v>41</v>
      </c>
      <c r="AX180" s="14" t="s">
        <v>88</v>
      </c>
      <c r="AY180" s="255" t="s">
        <v>208</v>
      </c>
    </row>
    <row r="181" s="2" customFormat="1" ht="16.5" customHeight="1">
      <c r="A181" s="41"/>
      <c r="B181" s="42"/>
      <c r="C181" s="278" t="s">
        <v>597</v>
      </c>
      <c r="D181" s="278" t="s">
        <v>391</v>
      </c>
      <c r="E181" s="279" t="s">
        <v>2481</v>
      </c>
      <c r="F181" s="280" t="s">
        <v>2482</v>
      </c>
      <c r="G181" s="281" t="s">
        <v>490</v>
      </c>
      <c r="H181" s="282">
        <v>30</v>
      </c>
      <c r="I181" s="283"/>
      <c r="J181" s="284">
        <f>ROUND(I181*H181,2)</f>
        <v>0</v>
      </c>
      <c r="K181" s="280" t="s">
        <v>215</v>
      </c>
      <c r="L181" s="285"/>
      <c r="M181" s="286" t="s">
        <v>35</v>
      </c>
      <c r="N181" s="287" t="s">
        <v>51</v>
      </c>
      <c r="O181" s="87"/>
      <c r="P181" s="225">
        <f>O181*H181</f>
        <v>0</v>
      </c>
      <c r="Q181" s="225">
        <v>5.0000000000000002E-05</v>
      </c>
      <c r="R181" s="225">
        <f>Q181*H181</f>
        <v>0.0015</v>
      </c>
      <c r="S181" s="225">
        <v>0</v>
      </c>
      <c r="T181" s="226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7" t="s">
        <v>527</v>
      </c>
      <c r="AT181" s="227" t="s">
        <v>391</v>
      </c>
      <c r="AU181" s="227" t="s">
        <v>90</v>
      </c>
      <c r="AY181" s="19" t="s">
        <v>208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88</v>
      </c>
      <c r="BK181" s="228">
        <f>ROUND(I181*H181,2)</f>
        <v>0</v>
      </c>
      <c r="BL181" s="19" t="s">
        <v>408</v>
      </c>
      <c r="BM181" s="227" t="s">
        <v>3177</v>
      </c>
    </row>
    <row r="182" s="2" customFormat="1">
      <c r="A182" s="41"/>
      <c r="B182" s="42"/>
      <c r="C182" s="43"/>
      <c r="D182" s="236" t="s">
        <v>395</v>
      </c>
      <c r="E182" s="43"/>
      <c r="F182" s="288" t="s">
        <v>2484</v>
      </c>
      <c r="G182" s="43"/>
      <c r="H182" s="43"/>
      <c r="I182" s="231"/>
      <c r="J182" s="43"/>
      <c r="K182" s="43"/>
      <c r="L182" s="47"/>
      <c r="M182" s="232"/>
      <c r="N182" s="233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19" t="s">
        <v>395</v>
      </c>
      <c r="AU182" s="19" t="s">
        <v>90</v>
      </c>
    </row>
    <row r="183" s="14" customFormat="1">
      <c r="A183" s="14"/>
      <c r="B183" s="245"/>
      <c r="C183" s="246"/>
      <c r="D183" s="236" t="s">
        <v>226</v>
      </c>
      <c r="E183" s="247" t="s">
        <v>35</v>
      </c>
      <c r="F183" s="248" t="s">
        <v>2485</v>
      </c>
      <c r="G183" s="246"/>
      <c r="H183" s="249">
        <v>30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226</v>
      </c>
      <c r="AU183" s="255" t="s">
        <v>90</v>
      </c>
      <c r="AV183" s="14" t="s">
        <v>90</v>
      </c>
      <c r="AW183" s="14" t="s">
        <v>41</v>
      </c>
      <c r="AX183" s="14" t="s">
        <v>88</v>
      </c>
      <c r="AY183" s="255" t="s">
        <v>208</v>
      </c>
    </row>
    <row r="184" s="2" customFormat="1" ht="16.5" customHeight="1">
      <c r="A184" s="41"/>
      <c r="B184" s="42"/>
      <c r="C184" s="278" t="s">
        <v>604</v>
      </c>
      <c r="D184" s="278" t="s">
        <v>391</v>
      </c>
      <c r="E184" s="279" t="s">
        <v>2486</v>
      </c>
      <c r="F184" s="280" t="s">
        <v>2487</v>
      </c>
      <c r="G184" s="281" t="s">
        <v>490</v>
      </c>
      <c r="H184" s="282">
        <v>30</v>
      </c>
      <c r="I184" s="283"/>
      <c r="J184" s="284">
        <f>ROUND(I184*H184,2)</f>
        <v>0</v>
      </c>
      <c r="K184" s="280" t="s">
        <v>215</v>
      </c>
      <c r="L184" s="285"/>
      <c r="M184" s="286" t="s">
        <v>35</v>
      </c>
      <c r="N184" s="287" t="s">
        <v>51</v>
      </c>
      <c r="O184" s="87"/>
      <c r="P184" s="225">
        <f>O184*H184</f>
        <v>0</v>
      </c>
      <c r="Q184" s="225">
        <v>6.9999999999999994E-05</v>
      </c>
      <c r="R184" s="225">
        <f>Q184*H184</f>
        <v>0.0020999999999999999</v>
      </c>
      <c r="S184" s="225">
        <v>0</v>
      </c>
      <c r="T184" s="226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7" t="s">
        <v>527</v>
      </c>
      <c r="AT184" s="227" t="s">
        <v>391</v>
      </c>
      <c r="AU184" s="227" t="s">
        <v>90</v>
      </c>
      <c r="AY184" s="19" t="s">
        <v>208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9" t="s">
        <v>88</v>
      </c>
      <c r="BK184" s="228">
        <f>ROUND(I184*H184,2)</f>
        <v>0</v>
      </c>
      <c r="BL184" s="19" t="s">
        <v>408</v>
      </c>
      <c r="BM184" s="227" t="s">
        <v>3178</v>
      </c>
    </row>
    <row r="185" s="2" customFormat="1">
      <c r="A185" s="41"/>
      <c r="B185" s="42"/>
      <c r="C185" s="43"/>
      <c r="D185" s="236" t="s">
        <v>395</v>
      </c>
      <c r="E185" s="43"/>
      <c r="F185" s="288" t="s">
        <v>2489</v>
      </c>
      <c r="G185" s="43"/>
      <c r="H185" s="43"/>
      <c r="I185" s="231"/>
      <c r="J185" s="43"/>
      <c r="K185" s="43"/>
      <c r="L185" s="47"/>
      <c r="M185" s="232"/>
      <c r="N185" s="233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9" t="s">
        <v>395</v>
      </c>
      <c r="AU185" s="19" t="s">
        <v>90</v>
      </c>
    </row>
    <row r="186" s="14" customFormat="1">
      <c r="A186" s="14"/>
      <c r="B186" s="245"/>
      <c r="C186" s="246"/>
      <c r="D186" s="236" t="s">
        <v>226</v>
      </c>
      <c r="E186" s="247" t="s">
        <v>35</v>
      </c>
      <c r="F186" s="248" t="s">
        <v>2490</v>
      </c>
      <c r="G186" s="246"/>
      <c r="H186" s="249">
        <v>30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226</v>
      </c>
      <c r="AU186" s="255" t="s">
        <v>90</v>
      </c>
      <c r="AV186" s="14" t="s">
        <v>90</v>
      </c>
      <c r="AW186" s="14" t="s">
        <v>41</v>
      </c>
      <c r="AX186" s="14" t="s">
        <v>88</v>
      </c>
      <c r="AY186" s="255" t="s">
        <v>208</v>
      </c>
    </row>
    <row r="187" s="2" customFormat="1" ht="24.15" customHeight="1">
      <c r="A187" s="41"/>
      <c r="B187" s="42"/>
      <c r="C187" s="216" t="s">
        <v>612</v>
      </c>
      <c r="D187" s="216" t="s">
        <v>211</v>
      </c>
      <c r="E187" s="217" t="s">
        <v>2491</v>
      </c>
      <c r="F187" s="218" t="s">
        <v>2492</v>
      </c>
      <c r="G187" s="219" t="s">
        <v>490</v>
      </c>
      <c r="H187" s="220">
        <v>20</v>
      </c>
      <c r="I187" s="221"/>
      <c r="J187" s="222">
        <f>ROUND(I187*H187,2)</f>
        <v>0</v>
      </c>
      <c r="K187" s="218" t="s">
        <v>215</v>
      </c>
      <c r="L187" s="47"/>
      <c r="M187" s="223" t="s">
        <v>35</v>
      </c>
      <c r="N187" s="224" t="s">
        <v>51</v>
      </c>
      <c r="O187" s="87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27" t="s">
        <v>408</v>
      </c>
      <c r="AT187" s="227" t="s">
        <v>211</v>
      </c>
      <c r="AU187" s="227" t="s">
        <v>90</v>
      </c>
      <c r="AY187" s="19" t="s">
        <v>208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9" t="s">
        <v>88</v>
      </c>
      <c r="BK187" s="228">
        <f>ROUND(I187*H187,2)</f>
        <v>0</v>
      </c>
      <c r="BL187" s="19" t="s">
        <v>408</v>
      </c>
      <c r="BM187" s="227" t="s">
        <v>3179</v>
      </c>
    </row>
    <row r="188" s="2" customFormat="1">
      <c r="A188" s="41"/>
      <c r="B188" s="42"/>
      <c r="C188" s="43"/>
      <c r="D188" s="229" t="s">
        <v>218</v>
      </c>
      <c r="E188" s="43"/>
      <c r="F188" s="230" t="s">
        <v>2494</v>
      </c>
      <c r="G188" s="43"/>
      <c r="H188" s="43"/>
      <c r="I188" s="231"/>
      <c r="J188" s="43"/>
      <c r="K188" s="43"/>
      <c r="L188" s="47"/>
      <c r="M188" s="232"/>
      <c r="N188" s="233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9" t="s">
        <v>218</v>
      </c>
      <c r="AU188" s="19" t="s">
        <v>90</v>
      </c>
    </row>
    <row r="189" s="2" customFormat="1" ht="16.5" customHeight="1">
      <c r="A189" s="41"/>
      <c r="B189" s="42"/>
      <c r="C189" s="278" t="s">
        <v>649</v>
      </c>
      <c r="D189" s="278" t="s">
        <v>391</v>
      </c>
      <c r="E189" s="279" t="s">
        <v>2495</v>
      </c>
      <c r="F189" s="280" t="s">
        <v>2496</v>
      </c>
      <c r="G189" s="281" t="s">
        <v>490</v>
      </c>
      <c r="H189" s="282">
        <v>20</v>
      </c>
      <c r="I189" s="283"/>
      <c r="J189" s="284">
        <f>ROUND(I189*H189,2)</f>
        <v>0</v>
      </c>
      <c r="K189" s="280" t="s">
        <v>215</v>
      </c>
      <c r="L189" s="285"/>
      <c r="M189" s="286" t="s">
        <v>35</v>
      </c>
      <c r="N189" s="287" t="s">
        <v>51</v>
      </c>
      <c r="O189" s="87"/>
      <c r="P189" s="225">
        <f>O189*H189</f>
        <v>0</v>
      </c>
      <c r="Q189" s="225">
        <v>0.00010000000000000001</v>
      </c>
      <c r="R189" s="225">
        <f>Q189*H189</f>
        <v>0.002</v>
      </c>
      <c r="S189" s="225">
        <v>0</v>
      </c>
      <c r="T189" s="226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7" t="s">
        <v>527</v>
      </c>
      <c r="AT189" s="227" t="s">
        <v>391</v>
      </c>
      <c r="AU189" s="227" t="s">
        <v>90</v>
      </c>
      <c r="AY189" s="19" t="s">
        <v>208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88</v>
      </c>
      <c r="BK189" s="228">
        <f>ROUND(I189*H189,2)</f>
        <v>0</v>
      </c>
      <c r="BL189" s="19" t="s">
        <v>408</v>
      </c>
      <c r="BM189" s="227" t="s">
        <v>3180</v>
      </c>
    </row>
    <row r="190" s="2" customFormat="1">
      <c r="A190" s="41"/>
      <c r="B190" s="42"/>
      <c r="C190" s="43"/>
      <c r="D190" s="236" t="s">
        <v>395</v>
      </c>
      <c r="E190" s="43"/>
      <c r="F190" s="288" t="s">
        <v>2498</v>
      </c>
      <c r="G190" s="43"/>
      <c r="H190" s="43"/>
      <c r="I190" s="231"/>
      <c r="J190" s="43"/>
      <c r="K190" s="43"/>
      <c r="L190" s="47"/>
      <c r="M190" s="232"/>
      <c r="N190" s="233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9" t="s">
        <v>395</v>
      </c>
      <c r="AU190" s="19" t="s">
        <v>90</v>
      </c>
    </row>
    <row r="191" s="2" customFormat="1" ht="24.15" customHeight="1">
      <c r="A191" s="41"/>
      <c r="B191" s="42"/>
      <c r="C191" s="216" t="s">
        <v>654</v>
      </c>
      <c r="D191" s="216" t="s">
        <v>211</v>
      </c>
      <c r="E191" s="217" t="s">
        <v>2499</v>
      </c>
      <c r="F191" s="218" t="s">
        <v>2500</v>
      </c>
      <c r="G191" s="219" t="s">
        <v>490</v>
      </c>
      <c r="H191" s="220">
        <v>100</v>
      </c>
      <c r="I191" s="221"/>
      <c r="J191" s="222">
        <f>ROUND(I191*H191,2)</f>
        <v>0</v>
      </c>
      <c r="K191" s="218" t="s">
        <v>215</v>
      </c>
      <c r="L191" s="47"/>
      <c r="M191" s="223" t="s">
        <v>35</v>
      </c>
      <c r="N191" s="224" t="s">
        <v>51</v>
      </c>
      <c r="O191" s="87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7" t="s">
        <v>408</v>
      </c>
      <c r="AT191" s="227" t="s">
        <v>211</v>
      </c>
      <c r="AU191" s="227" t="s">
        <v>90</v>
      </c>
      <c r="AY191" s="19" t="s">
        <v>208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9" t="s">
        <v>88</v>
      </c>
      <c r="BK191" s="228">
        <f>ROUND(I191*H191,2)</f>
        <v>0</v>
      </c>
      <c r="BL191" s="19" t="s">
        <v>408</v>
      </c>
      <c r="BM191" s="227" t="s">
        <v>3181</v>
      </c>
    </row>
    <row r="192" s="2" customFormat="1">
      <c r="A192" s="41"/>
      <c r="B192" s="42"/>
      <c r="C192" s="43"/>
      <c r="D192" s="229" t="s">
        <v>218</v>
      </c>
      <c r="E192" s="43"/>
      <c r="F192" s="230" t="s">
        <v>2502</v>
      </c>
      <c r="G192" s="43"/>
      <c r="H192" s="43"/>
      <c r="I192" s="231"/>
      <c r="J192" s="43"/>
      <c r="K192" s="43"/>
      <c r="L192" s="47"/>
      <c r="M192" s="232"/>
      <c r="N192" s="233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9" t="s">
        <v>218</v>
      </c>
      <c r="AU192" s="19" t="s">
        <v>90</v>
      </c>
    </row>
    <row r="193" s="14" customFormat="1">
      <c r="A193" s="14"/>
      <c r="B193" s="245"/>
      <c r="C193" s="246"/>
      <c r="D193" s="236" t="s">
        <v>226</v>
      </c>
      <c r="E193" s="247" t="s">
        <v>35</v>
      </c>
      <c r="F193" s="248" t="s">
        <v>2503</v>
      </c>
      <c r="G193" s="246"/>
      <c r="H193" s="249">
        <v>100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226</v>
      </c>
      <c r="AU193" s="255" t="s">
        <v>90</v>
      </c>
      <c r="AV193" s="14" t="s">
        <v>90</v>
      </c>
      <c r="AW193" s="14" t="s">
        <v>41</v>
      </c>
      <c r="AX193" s="14" t="s">
        <v>88</v>
      </c>
      <c r="AY193" s="255" t="s">
        <v>208</v>
      </c>
    </row>
    <row r="194" s="2" customFormat="1" ht="16.5" customHeight="1">
      <c r="A194" s="41"/>
      <c r="B194" s="42"/>
      <c r="C194" s="278" t="s">
        <v>659</v>
      </c>
      <c r="D194" s="278" t="s">
        <v>391</v>
      </c>
      <c r="E194" s="279" t="s">
        <v>2504</v>
      </c>
      <c r="F194" s="280" t="s">
        <v>2505</v>
      </c>
      <c r="G194" s="281" t="s">
        <v>490</v>
      </c>
      <c r="H194" s="282">
        <v>100</v>
      </c>
      <c r="I194" s="283"/>
      <c r="J194" s="284">
        <f>ROUND(I194*H194,2)</f>
        <v>0</v>
      </c>
      <c r="K194" s="280" t="s">
        <v>215</v>
      </c>
      <c r="L194" s="285"/>
      <c r="M194" s="286" t="s">
        <v>35</v>
      </c>
      <c r="N194" s="287" t="s">
        <v>51</v>
      </c>
      <c r="O194" s="87"/>
      <c r="P194" s="225">
        <f>O194*H194</f>
        <v>0</v>
      </c>
      <c r="Q194" s="225">
        <v>0.00012</v>
      </c>
      <c r="R194" s="225">
        <f>Q194*H194</f>
        <v>0.012</v>
      </c>
      <c r="S194" s="225">
        <v>0</v>
      </c>
      <c r="T194" s="226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7" t="s">
        <v>527</v>
      </c>
      <c r="AT194" s="227" t="s">
        <v>391</v>
      </c>
      <c r="AU194" s="227" t="s">
        <v>90</v>
      </c>
      <c r="AY194" s="19" t="s">
        <v>208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9" t="s">
        <v>88</v>
      </c>
      <c r="BK194" s="228">
        <f>ROUND(I194*H194,2)</f>
        <v>0</v>
      </c>
      <c r="BL194" s="19" t="s">
        <v>408</v>
      </c>
      <c r="BM194" s="227" t="s">
        <v>3182</v>
      </c>
    </row>
    <row r="195" s="2" customFormat="1">
      <c r="A195" s="41"/>
      <c r="B195" s="42"/>
      <c r="C195" s="43"/>
      <c r="D195" s="236" t="s">
        <v>395</v>
      </c>
      <c r="E195" s="43"/>
      <c r="F195" s="288" t="s">
        <v>2507</v>
      </c>
      <c r="G195" s="43"/>
      <c r="H195" s="43"/>
      <c r="I195" s="231"/>
      <c r="J195" s="43"/>
      <c r="K195" s="43"/>
      <c r="L195" s="47"/>
      <c r="M195" s="232"/>
      <c r="N195" s="233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395</v>
      </c>
      <c r="AU195" s="19" t="s">
        <v>90</v>
      </c>
    </row>
    <row r="196" s="14" customFormat="1">
      <c r="A196" s="14"/>
      <c r="B196" s="245"/>
      <c r="C196" s="246"/>
      <c r="D196" s="236" t="s">
        <v>226</v>
      </c>
      <c r="E196" s="247" t="s">
        <v>35</v>
      </c>
      <c r="F196" s="248" t="s">
        <v>2508</v>
      </c>
      <c r="G196" s="246"/>
      <c r="H196" s="249">
        <v>100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226</v>
      </c>
      <c r="AU196" s="255" t="s">
        <v>90</v>
      </c>
      <c r="AV196" s="14" t="s">
        <v>90</v>
      </c>
      <c r="AW196" s="14" t="s">
        <v>41</v>
      </c>
      <c r="AX196" s="14" t="s">
        <v>88</v>
      </c>
      <c r="AY196" s="255" t="s">
        <v>208</v>
      </c>
    </row>
    <row r="197" s="2" customFormat="1" ht="24.15" customHeight="1">
      <c r="A197" s="41"/>
      <c r="B197" s="42"/>
      <c r="C197" s="216" t="s">
        <v>664</v>
      </c>
      <c r="D197" s="216" t="s">
        <v>211</v>
      </c>
      <c r="E197" s="217" t="s">
        <v>2509</v>
      </c>
      <c r="F197" s="218" t="s">
        <v>2510</v>
      </c>
      <c r="G197" s="219" t="s">
        <v>490</v>
      </c>
      <c r="H197" s="220">
        <v>30</v>
      </c>
      <c r="I197" s="221"/>
      <c r="J197" s="222">
        <f>ROUND(I197*H197,2)</f>
        <v>0</v>
      </c>
      <c r="K197" s="218" t="s">
        <v>215</v>
      </c>
      <c r="L197" s="47"/>
      <c r="M197" s="223" t="s">
        <v>35</v>
      </c>
      <c r="N197" s="224" t="s">
        <v>51</v>
      </c>
      <c r="O197" s="87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7" t="s">
        <v>408</v>
      </c>
      <c r="AT197" s="227" t="s">
        <v>211</v>
      </c>
      <c r="AU197" s="227" t="s">
        <v>90</v>
      </c>
      <c r="AY197" s="19" t="s">
        <v>208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9" t="s">
        <v>88</v>
      </c>
      <c r="BK197" s="228">
        <f>ROUND(I197*H197,2)</f>
        <v>0</v>
      </c>
      <c r="BL197" s="19" t="s">
        <v>408</v>
      </c>
      <c r="BM197" s="227" t="s">
        <v>3183</v>
      </c>
    </row>
    <row r="198" s="2" customFormat="1">
      <c r="A198" s="41"/>
      <c r="B198" s="42"/>
      <c r="C198" s="43"/>
      <c r="D198" s="229" t="s">
        <v>218</v>
      </c>
      <c r="E198" s="43"/>
      <c r="F198" s="230" t="s">
        <v>2512</v>
      </c>
      <c r="G198" s="43"/>
      <c r="H198" s="43"/>
      <c r="I198" s="231"/>
      <c r="J198" s="43"/>
      <c r="K198" s="43"/>
      <c r="L198" s="47"/>
      <c r="M198" s="232"/>
      <c r="N198" s="233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9" t="s">
        <v>218</v>
      </c>
      <c r="AU198" s="19" t="s">
        <v>90</v>
      </c>
    </row>
    <row r="199" s="14" customFormat="1">
      <c r="A199" s="14"/>
      <c r="B199" s="245"/>
      <c r="C199" s="246"/>
      <c r="D199" s="236" t="s">
        <v>226</v>
      </c>
      <c r="E199" s="247" t="s">
        <v>35</v>
      </c>
      <c r="F199" s="248" t="s">
        <v>2513</v>
      </c>
      <c r="G199" s="246"/>
      <c r="H199" s="249">
        <v>30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226</v>
      </c>
      <c r="AU199" s="255" t="s">
        <v>90</v>
      </c>
      <c r="AV199" s="14" t="s">
        <v>90</v>
      </c>
      <c r="AW199" s="14" t="s">
        <v>41</v>
      </c>
      <c r="AX199" s="14" t="s">
        <v>88</v>
      </c>
      <c r="AY199" s="255" t="s">
        <v>208</v>
      </c>
    </row>
    <row r="200" s="2" customFormat="1" ht="16.5" customHeight="1">
      <c r="A200" s="41"/>
      <c r="B200" s="42"/>
      <c r="C200" s="278" t="s">
        <v>669</v>
      </c>
      <c r="D200" s="278" t="s">
        <v>391</v>
      </c>
      <c r="E200" s="279" t="s">
        <v>2514</v>
      </c>
      <c r="F200" s="280" t="s">
        <v>2515</v>
      </c>
      <c r="G200" s="281" t="s">
        <v>490</v>
      </c>
      <c r="H200" s="282">
        <v>30</v>
      </c>
      <c r="I200" s="283"/>
      <c r="J200" s="284">
        <f>ROUND(I200*H200,2)</f>
        <v>0</v>
      </c>
      <c r="K200" s="280" t="s">
        <v>215</v>
      </c>
      <c r="L200" s="285"/>
      <c r="M200" s="286" t="s">
        <v>35</v>
      </c>
      <c r="N200" s="287" t="s">
        <v>51</v>
      </c>
      <c r="O200" s="87"/>
      <c r="P200" s="225">
        <f>O200*H200</f>
        <v>0</v>
      </c>
      <c r="Q200" s="225">
        <v>0.00016000000000000001</v>
      </c>
      <c r="R200" s="225">
        <f>Q200*H200</f>
        <v>0.0048000000000000004</v>
      </c>
      <c r="S200" s="225">
        <v>0</v>
      </c>
      <c r="T200" s="226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7" t="s">
        <v>527</v>
      </c>
      <c r="AT200" s="227" t="s">
        <v>391</v>
      </c>
      <c r="AU200" s="227" t="s">
        <v>90</v>
      </c>
      <c r="AY200" s="19" t="s">
        <v>208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88</v>
      </c>
      <c r="BK200" s="228">
        <f>ROUND(I200*H200,2)</f>
        <v>0</v>
      </c>
      <c r="BL200" s="19" t="s">
        <v>408</v>
      </c>
      <c r="BM200" s="227" t="s">
        <v>3184</v>
      </c>
    </row>
    <row r="201" s="2" customFormat="1">
      <c r="A201" s="41"/>
      <c r="B201" s="42"/>
      <c r="C201" s="43"/>
      <c r="D201" s="236" t="s">
        <v>395</v>
      </c>
      <c r="E201" s="43"/>
      <c r="F201" s="288" t="s">
        <v>2517</v>
      </c>
      <c r="G201" s="43"/>
      <c r="H201" s="43"/>
      <c r="I201" s="231"/>
      <c r="J201" s="43"/>
      <c r="K201" s="43"/>
      <c r="L201" s="47"/>
      <c r="M201" s="232"/>
      <c r="N201" s="233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19" t="s">
        <v>395</v>
      </c>
      <c r="AU201" s="19" t="s">
        <v>90</v>
      </c>
    </row>
    <row r="202" s="14" customFormat="1">
      <c r="A202" s="14"/>
      <c r="B202" s="245"/>
      <c r="C202" s="246"/>
      <c r="D202" s="236" t="s">
        <v>226</v>
      </c>
      <c r="E202" s="247" t="s">
        <v>35</v>
      </c>
      <c r="F202" s="248" t="s">
        <v>2518</v>
      </c>
      <c r="G202" s="246"/>
      <c r="H202" s="249">
        <v>30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226</v>
      </c>
      <c r="AU202" s="255" t="s">
        <v>90</v>
      </c>
      <c r="AV202" s="14" t="s">
        <v>90</v>
      </c>
      <c r="AW202" s="14" t="s">
        <v>41</v>
      </c>
      <c r="AX202" s="14" t="s">
        <v>88</v>
      </c>
      <c r="AY202" s="255" t="s">
        <v>208</v>
      </c>
    </row>
    <row r="203" s="2" customFormat="1" ht="24.15" customHeight="1">
      <c r="A203" s="41"/>
      <c r="B203" s="42"/>
      <c r="C203" s="216" t="s">
        <v>676</v>
      </c>
      <c r="D203" s="216" t="s">
        <v>211</v>
      </c>
      <c r="E203" s="217" t="s">
        <v>2519</v>
      </c>
      <c r="F203" s="218" t="s">
        <v>2520</v>
      </c>
      <c r="G203" s="219" t="s">
        <v>490</v>
      </c>
      <c r="H203" s="220">
        <v>160</v>
      </c>
      <c r="I203" s="221"/>
      <c r="J203" s="222">
        <f>ROUND(I203*H203,2)</f>
        <v>0</v>
      </c>
      <c r="K203" s="218" t="s">
        <v>215</v>
      </c>
      <c r="L203" s="47"/>
      <c r="M203" s="223" t="s">
        <v>35</v>
      </c>
      <c r="N203" s="224" t="s">
        <v>51</v>
      </c>
      <c r="O203" s="87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7" t="s">
        <v>408</v>
      </c>
      <c r="AT203" s="227" t="s">
        <v>211</v>
      </c>
      <c r="AU203" s="227" t="s">
        <v>90</v>
      </c>
      <c r="AY203" s="19" t="s">
        <v>208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9" t="s">
        <v>88</v>
      </c>
      <c r="BK203" s="228">
        <f>ROUND(I203*H203,2)</f>
        <v>0</v>
      </c>
      <c r="BL203" s="19" t="s">
        <v>408</v>
      </c>
      <c r="BM203" s="227" t="s">
        <v>3185</v>
      </c>
    </row>
    <row r="204" s="2" customFormat="1">
      <c r="A204" s="41"/>
      <c r="B204" s="42"/>
      <c r="C204" s="43"/>
      <c r="D204" s="229" t="s">
        <v>218</v>
      </c>
      <c r="E204" s="43"/>
      <c r="F204" s="230" t="s">
        <v>2522</v>
      </c>
      <c r="G204" s="43"/>
      <c r="H204" s="43"/>
      <c r="I204" s="231"/>
      <c r="J204" s="43"/>
      <c r="K204" s="43"/>
      <c r="L204" s="47"/>
      <c r="M204" s="232"/>
      <c r="N204" s="233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19" t="s">
        <v>218</v>
      </c>
      <c r="AU204" s="19" t="s">
        <v>90</v>
      </c>
    </row>
    <row r="205" s="14" customFormat="1">
      <c r="A205" s="14"/>
      <c r="B205" s="245"/>
      <c r="C205" s="246"/>
      <c r="D205" s="236" t="s">
        <v>226</v>
      </c>
      <c r="E205" s="247" t="s">
        <v>35</v>
      </c>
      <c r="F205" s="248" t="s">
        <v>2523</v>
      </c>
      <c r="G205" s="246"/>
      <c r="H205" s="249">
        <v>160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226</v>
      </c>
      <c r="AU205" s="255" t="s">
        <v>90</v>
      </c>
      <c r="AV205" s="14" t="s">
        <v>90</v>
      </c>
      <c r="AW205" s="14" t="s">
        <v>41</v>
      </c>
      <c r="AX205" s="14" t="s">
        <v>88</v>
      </c>
      <c r="AY205" s="255" t="s">
        <v>208</v>
      </c>
    </row>
    <row r="206" s="2" customFormat="1" ht="16.5" customHeight="1">
      <c r="A206" s="41"/>
      <c r="B206" s="42"/>
      <c r="C206" s="278" t="s">
        <v>684</v>
      </c>
      <c r="D206" s="278" t="s">
        <v>391</v>
      </c>
      <c r="E206" s="279" t="s">
        <v>2504</v>
      </c>
      <c r="F206" s="280" t="s">
        <v>2505</v>
      </c>
      <c r="G206" s="281" t="s">
        <v>490</v>
      </c>
      <c r="H206" s="282">
        <v>160</v>
      </c>
      <c r="I206" s="283"/>
      <c r="J206" s="284">
        <f>ROUND(I206*H206,2)</f>
        <v>0</v>
      </c>
      <c r="K206" s="280" t="s">
        <v>215</v>
      </c>
      <c r="L206" s="285"/>
      <c r="M206" s="286" t="s">
        <v>35</v>
      </c>
      <c r="N206" s="287" t="s">
        <v>51</v>
      </c>
      <c r="O206" s="87"/>
      <c r="P206" s="225">
        <f>O206*H206</f>
        <v>0</v>
      </c>
      <c r="Q206" s="225">
        <v>0.00012</v>
      </c>
      <c r="R206" s="225">
        <f>Q206*H206</f>
        <v>0.019200000000000002</v>
      </c>
      <c r="S206" s="225">
        <v>0</v>
      </c>
      <c r="T206" s="226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7" t="s">
        <v>527</v>
      </c>
      <c r="AT206" s="227" t="s">
        <v>391</v>
      </c>
      <c r="AU206" s="227" t="s">
        <v>90</v>
      </c>
      <c r="AY206" s="19" t="s">
        <v>208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9" t="s">
        <v>88</v>
      </c>
      <c r="BK206" s="228">
        <f>ROUND(I206*H206,2)</f>
        <v>0</v>
      </c>
      <c r="BL206" s="19" t="s">
        <v>408</v>
      </c>
      <c r="BM206" s="227" t="s">
        <v>3186</v>
      </c>
    </row>
    <row r="207" s="2" customFormat="1">
      <c r="A207" s="41"/>
      <c r="B207" s="42"/>
      <c r="C207" s="43"/>
      <c r="D207" s="236" t="s">
        <v>395</v>
      </c>
      <c r="E207" s="43"/>
      <c r="F207" s="288" t="s">
        <v>2507</v>
      </c>
      <c r="G207" s="43"/>
      <c r="H207" s="43"/>
      <c r="I207" s="231"/>
      <c r="J207" s="43"/>
      <c r="K207" s="43"/>
      <c r="L207" s="47"/>
      <c r="M207" s="232"/>
      <c r="N207" s="233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395</v>
      </c>
      <c r="AU207" s="19" t="s">
        <v>90</v>
      </c>
    </row>
    <row r="208" s="14" customFormat="1">
      <c r="A208" s="14"/>
      <c r="B208" s="245"/>
      <c r="C208" s="246"/>
      <c r="D208" s="236" t="s">
        <v>226</v>
      </c>
      <c r="E208" s="247" t="s">
        <v>35</v>
      </c>
      <c r="F208" s="248" t="s">
        <v>2988</v>
      </c>
      <c r="G208" s="246"/>
      <c r="H208" s="249">
        <v>160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226</v>
      </c>
      <c r="AU208" s="255" t="s">
        <v>90</v>
      </c>
      <c r="AV208" s="14" t="s">
        <v>90</v>
      </c>
      <c r="AW208" s="14" t="s">
        <v>41</v>
      </c>
      <c r="AX208" s="14" t="s">
        <v>88</v>
      </c>
      <c r="AY208" s="255" t="s">
        <v>208</v>
      </c>
    </row>
    <row r="209" s="2" customFormat="1" ht="24.15" customHeight="1">
      <c r="A209" s="41"/>
      <c r="B209" s="42"/>
      <c r="C209" s="216" t="s">
        <v>691</v>
      </c>
      <c r="D209" s="216" t="s">
        <v>211</v>
      </c>
      <c r="E209" s="217" t="s">
        <v>2526</v>
      </c>
      <c r="F209" s="218" t="s">
        <v>2527</v>
      </c>
      <c r="G209" s="219" t="s">
        <v>490</v>
      </c>
      <c r="H209" s="220">
        <v>40</v>
      </c>
      <c r="I209" s="221"/>
      <c r="J209" s="222">
        <f>ROUND(I209*H209,2)</f>
        <v>0</v>
      </c>
      <c r="K209" s="218" t="s">
        <v>215</v>
      </c>
      <c r="L209" s="47"/>
      <c r="M209" s="223" t="s">
        <v>35</v>
      </c>
      <c r="N209" s="224" t="s">
        <v>51</v>
      </c>
      <c r="O209" s="87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7" t="s">
        <v>408</v>
      </c>
      <c r="AT209" s="227" t="s">
        <v>211</v>
      </c>
      <c r="AU209" s="227" t="s">
        <v>90</v>
      </c>
      <c r="AY209" s="19" t="s">
        <v>208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88</v>
      </c>
      <c r="BK209" s="228">
        <f>ROUND(I209*H209,2)</f>
        <v>0</v>
      </c>
      <c r="BL209" s="19" t="s">
        <v>408</v>
      </c>
      <c r="BM209" s="227" t="s">
        <v>3187</v>
      </c>
    </row>
    <row r="210" s="2" customFormat="1">
      <c r="A210" s="41"/>
      <c r="B210" s="42"/>
      <c r="C210" s="43"/>
      <c r="D210" s="229" t="s">
        <v>218</v>
      </c>
      <c r="E210" s="43"/>
      <c r="F210" s="230" t="s">
        <v>2529</v>
      </c>
      <c r="G210" s="43"/>
      <c r="H210" s="43"/>
      <c r="I210" s="231"/>
      <c r="J210" s="43"/>
      <c r="K210" s="43"/>
      <c r="L210" s="47"/>
      <c r="M210" s="232"/>
      <c r="N210" s="233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9" t="s">
        <v>218</v>
      </c>
      <c r="AU210" s="19" t="s">
        <v>90</v>
      </c>
    </row>
    <row r="211" s="14" customFormat="1">
      <c r="A211" s="14"/>
      <c r="B211" s="245"/>
      <c r="C211" s="246"/>
      <c r="D211" s="236" t="s">
        <v>226</v>
      </c>
      <c r="E211" s="247" t="s">
        <v>35</v>
      </c>
      <c r="F211" s="248" t="s">
        <v>3188</v>
      </c>
      <c r="G211" s="246"/>
      <c r="H211" s="249">
        <v>40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226</v>
      </c>
      <c r="AU211" s="255" t="s">
        <v>90</v>
      </c>
      <c r="AV211" s="14" t="s">
        <v>90</v>
      </c>
      <c r="AW211" s="14" t="s">
        <v>41</v>
      </c>
      <c r="AX211" s="14" t="s">
        <v>88</v>
      </c>
      <c r="AY211" s="255" t="s">
        <v>208</v>
      </c>
    </row>
    <row r="212" s="2" customFormat="1" ht="16.5" customHeight="1">
      <c r="A212" s="41"/>
      <c r="B212" s="42"/>
      <c r="C212" s="278" t="s">
        <v>698</v>
      </c>
      <c r="D212" s="278" t="s">
        <v>391</v>
      </c>
      <c r="E212" s="279" t="s">
        <v>2514</v>
      </c>
      <c r="F212" s="280" t="s">
        <v>2515</v>
      </c>
      <c r="G212" s="281" t="s">
        <v>490</v>
      </c>
      <c r="H212" s="282">
        <v>40</v>
      </c>
      <c r="I212" s="283"/>
      <c r="J212" s="284">
        <f>ROUND(I212*H212,2)</f>
        <v>0</v>
      </c>
      <c r="K212" s="280" t="s">
        <v>215</v>
      </c>
      <c r="L212" s="285"/>
      <c r="M212" s="286" t="s">
        <v>35</v>
      </c>
      <c r="N212" s="287" t="s">
        <v>51</v>
      </c>
      <c r="O212" s="87"/>
      <c r="P212" s="225">
        <f>O212*H212</f>
        <v>0</v>
      </c>
      <c r="Q212" s="225">
        <v>0.00016000000000000001</v>
      </c>
      <c r="R212" s="225">
        <f>Q212*H212</f>
        <v>0.0064000000000000003</v>
      </c>
      <c r="S212" s="225">
        <v>0</v>
      </c>
      <c r="T212" s="226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7" t="s">
        <v>527</v>
      </c>
      <c r="AT212" s="227" t="s">
        <v>391</v>
      </c>
      <c r="AU212" s="227" t="s">
        <v>90</v>
      </c>
      <c r="AY212" s="19" t="s">
        <v>208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9" t="s">
        <v>88</v>
      </c>
      <c r="BK212" s="228">
        <f>ROUND(I212*H212,2)</f>
        <v>0</v>
      </c>
      <c r="BL212" s="19" t="s">
        <v>408</v>
      </c>
      <c r="BM212" s="227" t="s">
        <v>3189</v>
      </c>
    </row>
    <row r="213" s="2" customFormat="1">
      <c r="A213" s="41"/>
      <c r="B213" s="42"/>
      <c r="C213" s="43"/>
      <c r="D213" s="236" t="s">
        <v>395</v>
      </c>
      <c r="E213" s="43"/>
      <c r="F213" s="288" t="s">
        <v>2517</v>
      </c>
      <c r="G213" s="43"/>
      <c r="H213" s="43"/>
      <c r="I213" s="231"/>
      <c r="J213" s="43"/>
      <c r="K213" s="43"/>
      <c r="L213" s="47"/>
      <c r="M213" s="232"/>
      <c r="N213" s="233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395</v>
      </c>
      <c r="AU213" s="19" t="s">
        <v>90</v>
      </c>
    </row>
    <row r="214" s="14" customFormat="1">
      <c r="A214" s="14"/>
      <c r="B214" s="245"/>
      <c r="C214" s="246"/>
      <c r="D214" s="236" t="s">
        <v>226</v>
      </c>
      <c r="E214" s="247" t="s">
        <v>35</v>
      </c>
      <c r="F214" s="248" t="s">
        <v>3190</v>
      </c>
      <c r="G214" s="246"/>
      <c r="H214" s="249">
        <v>40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226</v>
      </c>
      <c r="AU214" s="255" t="s">
        <v>90</v>
      </c>
      <c r="AV214" s="14" t="s">
        <v>90</v>
      </c>
      <c r="AW214" s="14" t="s">
        <v>41</v>
      </c>
      <c r="AX214" s="14" t="s">
        <v>88</v>
      </c>
      <c r="AY214" s="255" t="s">
        <v>208</v>
      </c>
    </row>
    <row r="215" s="2" customFormat="1" ht="24.15" customHeight="1">
      <c r="A215" s="41"/>
      <c r="B215" s="42"/>
      <c r="C215" s="216" t="s">
        <v>703</v>
      </c>
      <c r="D215" s="216" t="s">
        <v>211</v>
      </c>
      <c r="E215" s="217" t="s">
        <v>2533</v>
      </c>
      <c r="F215" s="218" t="s">
        <v>2534</v>
      </c>
      <c r="G215" s="219" t="s">
        <v>381</v>
      </c>
      <c r="H215" s="220">
        <v>138</v>
      </c>
      <c r="I215" s="221"/>
      <c r="J215" s="222">
        <f>ROUND(I215*H215,2)</f>
        <v>0</v>
      </c>
      <c r="K215" s="218" t="s">
        <v>215</v>
      </c>
      <c r="L215" s="47"/>
      <c r="M215" s="223" t="s">
        <v>35</v>
      </c>
      <c r="N215" s="224" t="s">
        <v>51</v>
      </c>
      <c r="O215" s="87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7" t="s">
        <v>408</v>
      </c>
      <c r="AT215" s="227" t="s">
        <v>211</v>
      </c>
      <c r="AU215" s="227" t="s">
        <v>90</v>
      </c>
      <c r="AY215" s="19" t="s">
        <v>208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88</v>
      </c>
      <c r="BK215" s="228">
        <f>ROUND(I215*H215,2)</f>
        <v>0</v>
      </c>
      <c r="BL215" s="19" t="s">
        <v>408</v>
      </c>
      <c r="BM215" s="227" t="s">
        <v>3191</v>
      </c>
    </row>
    <row r="216" s="2" customFormat="1">
      <c r="A216" s="41"/>
      <c r="B216" s="42"/>
      <c r="C216" s="43"/>
      <c r="D216" s="229" t="s">
        <v>218</v>
      </c>
      <c r="E216" s="43"/>
      <c r="F216" s="230" t="s">
        <v>2536</v>
      </c>
      <c r="G216" s="43"/>
      <c r="H216" s="43"/>
      <c r="I216" s="231"/>
      <c r="J216" s="43"/>
      <c r="K216" s="43"/>
      <c r="L216" s="47"/>
      <c r="M216" s="232"/>
      <c r="N216" s="233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19" t="s">
        <v>218</v>
      </c>
      <c r="AU216" s="19" t="s">
        <v>90</v>
      </c>
    </row>
    <row r="217" s="2" customFormat="1" ht="24.15" customHeight="1">
      <c r="A217" s="41"/>
      <c r="B217" s="42"/>
      <c r="C217" s="216" t="s">
        <v>708</v>
      </c>
      <c r="D217" s="216" t="s">
        <v>211</v>
      </c>
      <c r="E217" s="217" t="s">
        <v>2537</v>
      </c>
      <c r="F217" s="218" t="s">
        <v>2538</v>
      </c>
      <c r="G217" s="219" t="s">
        <v>381</v>
      </c>
      <c r="H217" s="220">
        <v>20</v>
      </c>
      <c r="I217" s="221"/>
      <c r="J217" s="222">
        <f>ROUND(I217*H217,2)</f>
        <v>0</v>
      </c>
      <c r="K217" s="218" t="s">
        <v>215</v>
      </c>
      <c r="L217" s="47"/>
      <c r="M217" s="223" t="s">
        <v>35</v>
      </c>
      <c r="N217" s="224" t="s">
        <v>51</v>
      </c>
      <c r="O217" s="87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7" t="s">
        <v>408</v>
      </c>
      <c r="AT217" s="227" t="s">
        <v>211</v>
      </c>
      <c r="AU217" s="227" t="s">
        <v>90</v>
      </c>
      <c r="AY217" s="19" t="s">
        <v>208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9" t="s">
        <v>88</v>
      </c>
      <c r="BK217" s="228">
        <f>ROUND(I217*H217,2)</f>
        <v>0</v>
      </c>
      <c r="BL217" s="19" t="s">
        <v>408</v>
      </c>
      <c r="BM217" s="227" t="s">
        <v>3192</v>
      </c>
    </row>
    <row r="218" s="2" customFormat="1">
      <c r="A218" s="41"/>
      <c r="B218" s="42"/>
      <c r="C218" s="43"/>
      <c r="D218" s="229" t="s">
        <v>218</v>
      </c>
      <c r="E218" s="43"/>
      <c r="F218" s="230" t="s">
        <v>2540</v>
      </c>
      <c r="G218" s="43"/>
      <c r="H218" s="43"/>
      <c r="I218" s="231"/>
      <c r="J218" s="43"/>
      <c r="K218" s="43"/>
      <c r="L218" s="47"/>
      <c r="M218" s="232"/>
      <c r="N218" s="233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9" t="s">
        <v>218</v>
      </c>
      <c r="AU218" s="19" t="s">
        <v>90</v>
      </c>
    </row>
    <row r="219" s="2" customFormat="1" ht="24.15" customHeight="1">
      <c r="A219" s="41"/>
      <c r="B219" s="42"/>
      <c r="C219" s="216" t="s">
        <v>713</v>
      </c>
      <c r="D219" s="216" t="s">
        <v>211</v>
      </c>
      <c r="E219" s="217" t="s">
        <v>2541</v>
      </c>
      <c r="F219" s="218" t="s">
        <v>2542</v>
      </c>
      <c r="G219" s="219" t="s">
        <v>381</v>
      </c>
      <c r="H219" s="220">
        <v>10</v>
      </c>
      <c r="I219" s="221"/>
      <c r="J219" s="222">
        <f>ROUND(I219*H219,2)</f>
        <v>0</v>
      </c>
      <c r="K219" s="218" t="s">
        <v>215</v>
      </c>
      <c r="L219" s="47"/>
      <c r="M219" s="223" t="s">
        <v>35</v>
      </c>
      <c r="N219" s="224" t="s">
        <v>51</v>
      </c>
      <c r="O219" s="87"/>
      <c r="P219" s="225">
        <f>O219*H219</f>
        <v>0</v>
      </c>
      <c r="Q219" s="225">
        <v>0</v>
      </c>
      <c r="R219" s="225">
        <f>Q219*H219</f>
        <v>0</v>
      </c>
      <c r="S219" s="225">
        <v>0</v>
      </c>
      <c r="T219" s="226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7" t="s">
        <v>408</v>
      </c>
      <c r="AT219" s="227" t="s">
        <v>211</v>
      </c>
      <c r="AU219" s="227" t="s">
        <v>90</v>
      </c>
      <c r="AY219" s="19" t="s">
        <v>208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9" t="s">
        <v>88</v>
      </c>
      <c r="BK219" s="228">
        <f>ROUND(I219*H219,2)</f>
        <v>0</v>
      </c>
      <c r="BL219" s="19" t="s">
        <v>408</v>
      </c>
      <c r="BM219" s="227" t="s">
        <v>3193</v>
      </c>
    </row>
    <row r="220" s="2" customFormat="1">
      <c r="A220" s="41"/>
      <c r="B220" s="42"/>
      <c r="C220" s="43"/>
      <c r="D220" s="229" t="s">
        <v>218</v>
      </c>
      <c r="E220" s="43"/>
      <c r="F220" s="230" t="s">
        <v>2544</v>
      </c>
      <c r="G220" s="43"/>
      <c r="H220" s="43"/>
      <c r="I220" s="231"/>
      <c r="J220" s="43"/>
      <c r="K220" s="43"/>
      <c r="L220" s="47"/>
      <c r="M220" s="232"/>
      <c r="N220" s="233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9" t="s">
        <v>218</v>
      </c>
      <c r="AU220" s="19" t="s">
        <v>90</v>
      </c>
    </row>
    <row r="221" s="2" customFormat="1" ht="16.5" customHeight="1">
      <c r="A221" s="41"/>
      <c r="B221" s="42"/>
      <c r="C221" s="216" t="s">
        <v>720</v>
      </c>
      <c r="D221" s="216" t="s">
        <v>211</v>
      </c>
      <c r="E221" s="217" t="s">
        <v>2545</v>
      </c>
      <c r="F221" s="218" t="s">
        <v>2546</v>
      </c>
      <c r="G221" s="219" t="s">
        <v>2547</v>
      </c>
      <c r="H221" s="220">
        <v>1</v>
      </c>
      <c r="I221" s="221"/>
      <c r="J221" s="222">
        <f>ROUND(I221*H221,2)</f>
        <v>0</v>
      </c>
      <c r="K221" s="218" t="s">
        <v>2392</v>
      </c>
      <c r="L221" s="47"/>
      <c r="M221" s="223" t="s">
        <v>35</v>
      </c>
      <c r="N221" s="224" t="s">
        <v>51</v>
      </c>
      <c r="O221" s="87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7" t="s">
        <v>408</v>
      </c>
      <c r="AT221" s="227" t="s">
        <v>211</v>
      </c>
      <c r="AU221" s="227" t="s">
        <v>90</v>
      </c>
      <c r="AY221" s="19" t="s">
        <v>208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9" t="s">
        <v>88</v>
      </c>
      <c r="BK221" s="228">
        <f>ROUND(I221*H221,2)</f>
        <v>0</v>
      </c>
      <c r="BL221" s="19" t="s">
        <v>408</v>
      </c>
      <c r="BM221" s="227" t="s">
        <v>3194</v>
      </c>
    </row>
    <row r="222" s="2" customFormat="1" ht="16.5" customHeight="1">
      <c r="A222" s="41"/>
      <c r="B222" s="42"/>
      <c r="C222" s="216" t="s">
        <v>731</v>
      </c>
      <c r="D222" s="216" t="s">
        <v>211</v>
      </c>
      <c r="E222" s="217" t="s">
        <v>2549</v>
      </c>
      <c r="F222" s="218" t="s">
        <v>2550</v>
      </c>
      <c r="G222" s="219" t="s">
        <v>381</v>
      </c>
      <c r="H222" s="220">
        <v>1</v>
      </c>
      <c r="I222" s="221"/>
      <c r="J222" s="222">
        <f>ROUND(I222*H222,2)</f>
        <v>0</v>
      </c>
      <c r="K222" s="218" t="s">
        <v>215</v>
      </c>
      <c r="L222" s="47"/>
      <c r="M222" s="223" t="s">
        <v>35</v>
      </c>
      <c r="N222" s="224" t="s">
        <v>51</v>
      </c>
      <c r="O222" s="87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7" t="s">
        <v>408</v>
      </c>
      <c r="AT222" s="227" t="s">
        <v>211</v>
      </c>
      <c r="AU222" s="227" t="s">
        <v>90</v>
      </c>
      <c r="AY222" s="19" t="s">
        <v>208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9" t="s">
        <v>88</v>
      </c>
      <c r="BK222" s="228">
        <f>ROUND(I222*H222,2)</f>
        <v>0</v>
      </c>
      <c r="BL222" s="19" t="s">
        <v>408</v>
      </c>
      <c r="BM222" s="227" t="s">
        <v>3195</v>
      </c>
    </row>
    <row r="223" s="2" customFormat="1">
      <c r="A223" s="41"/>
      <c r="B223" s="42"/>
      <c r="C223" s="43"/>
      <c r="D223" s="229" t="s">
        <v>218</v>
      </c>
      <c r="E223" s="43"/>
      <c r="F223" s="230" t="s">
        <v>2552</v>
      </c>
      <c r="G223" s="43"/>
      <c r="H223" s="43"/>
      <c r="I223" s="231"/>
      <c r="J223" s="43"/>
      <c r="K223" s="43"/>
      <c r="L223" s="47"/>
      <c r="M223" s="232"/>
      <c r="N223" s="233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9" t="s">
        <v>218</v>
      </c>
      <c r="AU223" s="19" t="s">
        <v>90</v>
      </c>
    </row>
    <row r="224" s="2" customFormat="1" ht="16.5" customHeight="1">
      <c r="A224" s="41"/>
      <c r="B224" s="42"/>
      <c r="C224" s="278" t="s">
        <v>735</v>
      </c>
      <c r="D224" s="278" t="s">
        <v>391</v>
      </c>
      <c r="E224" s="279" t="s">
        <v>2553</v>
      </c>
      <c r="F224" s="280" t="s">
        <v>2554</v>
      </c>
      <c r="G224" s="281" t="s">
        <v>381</v>
      </c>
      <c r="H224" s="282">
        <v>1</v>
      </c>
      <c r="I224" s="283"/>
      <c r="J224" s="284">
        <f>ROUND(I224*H224,2)</f>
        <v>0</v>
      </c>
      <c r="K224" s="280" t="s">
        <v>2392</v>
      </c>
      <c r="L224" s="285"/>
      <c r="M224" s="286" t="s">
        <v>35</v>
      </c>
      <c r="N224" s="287" t="s">
        <v>51</v>
      </c>
      <c r="O224" s="87"/>
      <c r="P224" s="225">
        <f>O224*H224</f>
        <v>0</v>
      </c>
      <c r="Q224" s="225">
        <v>3.0000000000000001E-05</v>
      </c>
      <c r="R224" s="225">
        <f>Q224*H224</f>
        <v>3.0000000000000001E-05</v>
      </c>
      <c r="S224" s="225">
        <v>0</v>
      </c>
      <c r="T224" s="226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7" t="s">
        <v>527</v>
      </c>
      <c r="AT224" s="227" t="s">
        <v>391</v>
      </c>
      <c r="AU224" s="227" t="s">
        <v>90</v>
      </c>
      <c r="AY224" s="19" t="s">
        <v>208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88</v>
      </c>
      <c r="BK224" s="228">
        <f>ROUND(I224*H224,2)</f>
        <v>0</v>
      </c>
      <c r="BL224" s="19" t="s">
        <v>408</v>
      </c>
      <c r="BM224" s="227" t="s">
        <v>3196</v>
      </c>
    </row>
    <row r="225" s="2" customFormat="1" ht="24.15" customHeight="1">
      <c r="A225" s="41"/>
      <c r="B225" s="42"/>
      <c r="C225" s="216" t="s">
        <v>740</v>
      </c>
      <c r="D225" s="216" t="s">
        <v>211</v>
      </c>
      <c r="E225" s="217" t="s">
        <v>2556</v>
      </c>
      <c r="F225" s="218" t="s">
        <v>2557</v>
      </c>
      <c r="G225" s="219" t="s">
        <v>381</v>
      </c>
      <c r="H225" s="220">
        <v>2</v>
      </c>
      <c r="I225" s="221"/>
      <c r="J225" s="222">
        <f>ROUND(I225*H225,2)</f>
        <v>0</v>
      </c>
      <c r="K225" s="218" t="s">
        <v>215</v>
      </c>
      <c r="L225" s="47"/>
      <c r="M225" s="223" t="s">
        <v>35</v>
      </c>
      <c r="N225" s="224" t="s">
        <v>51</v>
      </c>
      <c r="O225" s="87"/>
      <c r="P225" s="225">
        <f>O225*H225</f>
        <v>0</v>
      </c>
      <c r="Q225" s="225">
        <v>0</v>
      </c>
      <c r="R225" s="225">
        <f>Q225*H225</f>
        <v>0</v>
      </c>
      <c r="S225" s="225">
        <v>0</v>
      </c>
      <c r="T225" s="226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7" t="s">
        <v>408</v>
      </c>
      <c r="AT225" s="227" t="s">
        <v>211</v>
      </c>
      <c r="AU225" s="227" t="s">
        <v>90</v>
      </c>
      <c r="AY225" s="19" t="s">
        <v>208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9" t="s">
        <v>88</v>
      </c>
      <c r="BK225" s="228">
        <f>ROUND(I225*H225,2)</f>
        <v>0</v>
      </c>
      <c r="BL225" s="19" t="s">
        <v>408</v>
      </c>
      <c r="BM225" s="227" t="s">
        <v>3197</v>
      </c>
    </row>
    <row r="226" s="2" customFormat="1">
      <c r="A226" s="41"/>
      <c r="B226" s="42"/>
      <c r="C226" s="43"/>
      <c r="D226" s="229" t="s">
        <v>218</v>
      </c>
      <c r="E226" s="43"/>
      <c r="F226" s="230" t="s">
        <v>2559</v>
      </c>
      <c r="G226" s="43"/>
      <c r="H226" s="43"/>
      <c r="I226" s="231"/>
      <c r="J226" s="43"/>
      <c r="K226" s="43"/>
      <c r="L226" s="47"/>
      <c r="M226" s="232"/>
      <c r="N226" s="233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19" t="s">
        <v>218</v>
      </c>
      <c r="AU226" s="19" t="s">
        <v>90</v>
      </c>
    </row>
    <row r="227" s="2" customFormat="1" ht="24.15" customHeight="1">
      <c r="A227" s="41"/>
      <c r="B227" s="42"/>
      <c r="C227" s="278" t="s">
        <v>747</v>
      </c>
      <c r="D227" s="278" t="s">
        <v>391</v>
      </c>
      <c r="E227" s="279" t="s">
        <v>2560</v>
      </c>
      <c r="F227" s="280" t="s">
        <v>2561</v>
      </c>
      <c r="G227" s="281" t="s">
        <v>381</v>
      </c>
      <c r="H227" s="282">
        <v>2</v>
      </c>
      <c r="I227" s="283"/>
      <c r="J227" s="284">
        <f>ROUND(I227*H227,2)</f>
        <v>0</v>
      </c>
      <c r="K227" s="280" t="s">
        <v>2392</v>
      </c>
      <c r="L227" s="285"/>
      <c r="M227" s="286" t="s">
        <v>35</v>
      </c>
      <c r="N227" s="287" t="s">
        <v>51</v>
      </c>
      <c r="O227" s="87"/>
      <c r="P227" s="225">
        <f>O227*H227</f>
        <v>0</v>
      </c>
      <c r="Q227" s="225">
        <v>5.0000000000000002E-05</v>
      </c>
      <c r="R227" s="225">
        <f>Q227*H227</f>
        <v>0.00010000000000000001</v>
      </c>
      <c r="S227" s="225">
        <v>0</v>
      </c>
      <c r="T227" s="226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7" t="s">
        <v>527</v>
      </c>
      <c r="AT227" s="227" t="s">
        <v>391</v>
      </c>
      <c r="AU227" s="227" t="s">
        <v>90</v>
      </c>
      <c r="AY227" s="19" t="s">
        <v>208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9" t="s">
        <v>88</v>
      </c>
      <c r="BK227" s="228">
        <f>ROUND(I227*H227,2)</f>
        <v>0</v>
      </c>
      <c r="BL227" s="19" t="s">
        <v>408</v>
      </c>
      <c r="BM227" s="227" t="s">
        <v>3198</v>
      </c>
    </row>
    <row r="228" s="2" customFormat="1" ht="24.15" customHeight="1">
      <c r="A228" s="41"/>
      <c r="B228" s="42"/>
      <c r="C228" s="216" t="s">
        <v>759</v>
      </c>
      <c r="D228" s="216" t="s">
        <v>211</v>
      </c>
      <c r="E228" s="217" t="s">
        <v>2563</v>
      </c>
      <c r="F228" s="218" t="s">
        <v>2564</v>
      </c>
      <c r="G228" s="219" t="s">
        <v>381</v>
      </c>
      <c r="H228" s="220">
        <v>4</v>
      </c>
      <c r="I228" s="221"/>
      <c r="J228" s="222">
        <f>ROUND(I228*H228,2)</f>
        <v>0</v>
      </c>
      <c r="K228" s="218" t="s">
        <v>215</v>
      </c>
      <c r="L228" s="47"/>
      <c r="M228" s="223" t="s">
        <v>35</v>
      </c>
      <c r="N228" s="224" t="s">
        <v>51</v>
      </c>
      <c r="O228" s="87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7" t="s">
        <v>408</v>
      </c>
      <c r="AT228" s="227" t="s">
        <v>211</v>
      </c>
      <c r="AU228" s="227" t="s">
        <v>90</v>
      </c>
      <c r="AY228" s="19" t="s">
        <v>208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9" t="s">
        <v>88</v>
      </c>
      <c r="BK228" s="228">
        <f>ROUND(I228*H228,2)</f>
        <v>0</v>
      </c>
      <c r="BL228" s="19" t="s">
        <v>408</v>
      </c>
      <c r="BM228" s="227" t="s">
        <v>3199</v>
      </c>
    </row>
    <row r="229" s="2" customFormat="1">
      <c r="A229" s="41"/>
      <c r="B229" s="42"/>
      <c r="C229" s="43"/>
      <c r="D229" s="229" t="s">
        <v>218</v>
      </c>
      <c r="E229" s="43"/>
      <c r="F229" s="230" t="s">
        <v>2566</v>
      </c>
      <c r="G229" s="43"/>
      <c r="H229" s="43"/>
      <c r="I229" s="231"/>
      <c r="J229" s="43"/>
      <c r="K229" s="43"/>
      <c r="L229" s="47"/>
      <c r="M229" s="232"/>
      <c r="N229" s="233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218</v>
      </c>
      <c r="AU229" s="19" t="s">
        <v>90</v>
      </c>
    </row>
    <row r="230" s="2" customFormat="1" ht="24.15" customHeight="1">
      <c r="A230" s="41"/>
      <c r="B230" s="42"/>
      <c r="C230" s="278" t="s">
        <v>771</v>
      </c>
      <c r="D230" s="278" t="s">
        <v>391</v>
      </c>
      <c r="E230" s="279" t="s">
        <v>2567</v>
      </c>
      <c r="F230" s="280" t="s">
        <v>2568</v>
      </c>
      <c r="G230" s="281" t="s">
        <v>381</v>
      </c>
      <c r="H230" s="282">
        <v>4</v>
      </c>
      <c r="I230" s="283"/>
      <c r="J230" s="284">
        <f>ROUND(I230*H230,2)</f>
        <v>0</v>
      </c>
      <c r="K230" s="280" t="s">
        <v>2392</v>
      </c>
      <c r="L230" s="285"/>
      <c r="M230" s="286" t="s">
        <v>35</v>
      </c>
      <c r="N230" s="287" t="s">
        <v>51</v>
      </c>
      <c r="O230" s="87"/>
      <c r="P230" s="225">
        <f>O230*H230</f>
        <v>0</v>
      </c>
      <c r="Q230" s="225">
        <v>5.0000000000000002E-05</v>
      </c>
      <c r="R230" s="225">
        <f>Q230*H230</f>
        <v>0.00020000000000000001</v>
      </c>
      <c r="S230" s="225">
        <v>0</v>
      </c>
      <c r="T230" s="226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7" t="s">
        <v>527</v>
      </c>
      <c r="AT230" s="227" t="s">
        <v>391</v>
      </c>
      <c r="AU230" s="227" t="s">
        <v>90</v>
      </c>
      <c r="AY230" s="19" t="s">
        <v>208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88</v>
      </c>
      <c r="BK230" s="228">
        <f>ROUND(I230*H230,2)</f>
        <v>0</v>
      </c>
      <c r="BL230" s="19" t="s">
        <v>408</v>
      </c>
      <c r="BM230" s="227" t="s">
        <v>3200</v>
      </c>
    </row>
    <row r="231" s="2" customFormat="1" ht="16.5" customHeight="1">
      <c r="A231" s="41"/>
      <c r="B231" s="42"/>
      <c r="C231" s="216" t="s">
        <v>777</v>
      </c>
      <c r="D231" s="216" t="s">
        <v>211</v>
      </c>
      <c r="E231" s="217" t="s">
        <v>2570</v>
      </c>
      <c r="F231" s="218" t="s">
        <v>2571</v>
      </c>
      <c r="G231" s="219" t="s">
        <v>381</v>
      </c>
      <c r="H231" s="220">
        <v>2</v>
      </c>
      <c r="I231" s="221"/>
      <c r="J231" s="222">
        <f>ROUND(I231*H231,2)</f>
        <v>0</v>
      </c>
      <c r="K231" s="218" t="s">
        <v>215</v>
      </c>
      <c r="L231" s="47"/>
      <c r="M231" s="223" t="s">
        <v>35</v>
      </c>
      <c r="N231" s="224" t="s">
        <v>51</v>
      </c>
      <c r="O231" s="87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7" t="s">
        <v>408</v>
      </c>
      <c r="AT231" s="227" t="s">
        <v>211</v>
      </c>
      <c r="AU231" s="227" t="s">
        <v>90</v>
      </c>
      <c r="AY231" s="19" t="s">
        <v>208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9" t="s">
        <v>88</v>
      </c>
      <c r="BK231" s="228">
        <f>ROUND(I231*H231,2)</f>
        <v>0</v>
      </c>
      <c r="BL231" s="19" t="s">
        <v>408</v>
      </c>
      <c r="BM231" s="227" t="s">
        <v>3201</v>
      </c>
    </row>
    <row r="232" s="2" customFormat="1">
      <c r="A232" s="41"/>
      <c r="B232" s="42"/>
      <c r="C232" s="43"/>
      <c r="D232" s="229" t="s">
        <v>218</v>
      </c>
      <c r="E232" s="43"/>
      <c r="F232" s="230" t="s">
        <v>2573</v>
      </c>
      <c r="G232" s="43"/>
      <c r="H232" s="43"/>
      <c r="I232" s="231"/>
      <c r="J232" s="43"/>
      <c r="K232" s="43"/>
      <c r="L232" s="47"/>
      <c r="M232" s="232"/>
      <c r="N232" s="233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9" t="s">
        <v>218</v>
      </c>
      <c r="AU232" s="19" t="s">
        <v>90</v>
      </c>
    </row>
    <row r="233" s="2" customFormat="1" ht="16.5" customHeight="1">
      <c r="A233" s="41"/>
      <c r="B233" s="42"/>
      <c r="C233" s="278" t="s">
        <v>783</v>
      </c>
      <c r="D233" s="278" t="s">
        <v>391</v>
      </c>
      <c r="E233" s="279" t="s">
        <v>2574</v>
      </c>
      <c r="F233" s="280" t="s">
        <v>2575</v>
      </c>
      <c r="G233" s="281" t="s">
        <v>2576</v>
      </c>
      <c r="H233" s="282">
        <v>2</v>
      </c>
      <c r="I233" s="283"/>
      <c r="J233" s="284">
        <f>ROUND(I233*H233,2)</f>
        <v>0</v>
      </c>
      <c r="K233" s="280" t="s">
        <v>35</v>
      </c>
      <c r="L233" s="285"/>
      <c r="M233" s="286" t="s">
        <v>35</v>
      </c>
      <c r="N233" s="287" t="s">
        <v>51</v>
      </c>
      <c r="O233" s="87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7" t="s">
        <v>527</v>
      </c>
      <c r="AT233" s="227" t="s">
        <v>391</v>
      </c>
      <c r="AU233" s="227" t="s">
        <v>90</v>
      </c>
      <c r="AY233" s="19" t="s">
        <v>208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9" t="s">
        <v>88</v>
      </c>
      <c r="BK233" s="228">
        <f>ROUND(I233*H233,2)</f>
        <v>0</v>
      </c>
      <c r="BL233" s="19" t="s">
        <v>408</v>
      </c>
      <c r="BM233" s="227" t="s">
        <v>3202</v>
      </c>
    </row>
    <row r="234" s="2" customFormat="1" ht="16.5" customHeight="1">
      <c r="A234" s="41"/>
      <c r="B234" s="42"/>
      <c r="C234" s="216" t="s">
        <v>788</v>
      </c>
      <c r="D234" s="216" t="s">
        <v>211</v>
      </c>
      <c r="E234" s="217" t="s">
        <v>2578</v>
      </c>
      <c r="F234" s="218" t="s">
        <v>2579</v>
      </c>
      <c r="G234" s="219" t="s">
        <v>381</v>
      </c>
      <c r="H234" s="220">
        <v>5</v>
      </c>
      <c r="I234" s="221"/>
      <c r="J234" s="222">
        <f>ROUND(I234*H234,2)</f>
        <v>0</v>
      </c>
      <c r="K234" s="218" t="s">
        <v>215</v>
      </c>
      <c r="L234" s="47"/>
      <c r="M234" s="223" t="s">
        <v>35</v>
      </c>
      <c r="N234" s="224" t="s">
        <v>51</v>
      </c>
      <c r="O234" s="87"/>
      <c r="P234" s="225">
        <f>O234*H234</f>
        <v>0</v>
      </c>
      <c r="Q234" s="225">
        <v>0</v>
      </c>
      <c r="R234" s="225">
        <f>Q234*H234</f>
        <v>0</v>
      </c>
      <c r="S234" s="225">
        <v>0</v>
      </c>
      <c r="T234" s="226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7" t="s">
        <v>408</v>
      </c>
      <c r="AT234" s="227" t="s">
        <v>211</v>
      </c>
      <c r="AU234" s="227" t="s">
        <v>90</v>
      </c>
      <c r="AY234" s="19" t="s">
        <v>208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9" t="s">
        <v>88</v>
      </c>
      <c r="BK234" s="228">
        <f>ROUND(I234*H234,2)</f>
        <v>0</v>
      </c>
      <c r="BL234" s="19" t="s">
        <v>408</v>
      </c>
      <c r="BM234" s="227" t="s">
        <v>3203</v>
      </c>
    </row>
    <row r="235" s="2" customFormat="1">
      <c r="A235" s="41"/>
      <c r="B235" s="42"/>
      <c r="C235" s="43"/>
      <c r="D235" s="229" t="s">
        <v>218</v>
      </c>
      <c r="E235" s="43"/>
      <c r="F235" s="230" t="s">
        <v>2581</v>
      </c>
      <c r="G235" s="43"/>
      <c r="H235" s="43"/>
      <c r="I235" s="231"/>
      <c r="J235" s="43"/>
      <c r="K235" s="43"/>
      <c r="L235" s="47"/>
      <c r="M235" s="232"/>
      <c r="N235" s="233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19" t="s">
        <v>218</v>
      </c>
      <c r="AU235" s="19" t="s">
        <v>90</v>
      </c>
    </row>
    <row r="236" s="14" customFormat="1">
      <c r="A236" s="14"/>
      <c r="B236" s="245"/>
      <c r="C236" s="246"/>
      <c r="D236" s="236" t="s">
        <v>226</v>
      </c>
      <c r="E236" s="247" t="s">
        <v>35</v>
      </c>
      <c r="F236" s="248" t="s">
        <v>3004</v>
      </c>
      <c r="G236" s="246"/>
      <c r="H236" s="249">
        <v>3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226</v>
      </c>
      <c r="AU236" s="255" t="s">
        <v>90</v>
      </c>
      <c r="AV236" s="14" t="s">
        <v>90</v>
      </c>
      <c r="AW236" s="14" t="s">
        <v>41</v>
      </c>
      <c r="AX236" s="14" t="s">
        <v>80</v>
      </c>
      <c r="AY236" s="255" t="s">
        <v>208</v>
      </c>
    </row>
    <row r="237" s="14" customFormat="1">
      <c r="A237" s="14"/>
      <c r="B237" s="245"/>
      <c r="C237" s="246"/>
      <c r="D237" s="236" t="s">
        <v>226</v>
      </c>
      <c r="E237" s="247" t="s">
        <v>35</v>
      </c>
      <c r="F237" s="248" t="s">
        <v>2583</v>
      </c>
      <c r="G237" s="246"/>
      <c r="H237" s="249">
        <v>2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226</v>
      </c>
      <c r="AU237" s="255" t="s">
        <v>90</v>
      </c>
      <c r="AV237" s="14" t="s">
        <v>90</v>
      </c>
      <c r="AW237" s="14" t="s">
        <v>41</v>
      </c>
      <c r="AX237" s="14" t="s">
        <v>80</v>
      </c>
      <c r="AY237" s="255" t="s">
        <v>208</v>
      </c>
    </row>
    <row r="238" s="16" customFormat="1">
      <c r="A238" s="16"/>
      <c r="B238" s="267"/>
      <c r="C238" s="268"/>
      <c r="D238" s="236" t="s">
        <v>226</v>
      </c>
      <c r="E238" s="269" t="s">
        <v>35</v>
      </c>
      <c r="F238" s="270" t="s">
        <v>261</v>
      </c>
      <c r="G238" s="268"/>
      <c r="H238" s="271">
        <v>5</v>
      </c>
      <c r="I238" s="272"/>
      <c r="J238" s="268"/>
      <c r="K238" s="268"/>
      <c r="L238" s="273"/>
      <c r="M238" s="274"/>
      <c r="N238" s="275"/>
      <c r="O238" s="275"/>
      <c r="P238" s="275"/>
      <c r="Q238" s="275"/>
      <c r="R238" s="275"/>
      <c r="S238" s="275"/>
      <c r="T238" s="27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T238" s="277" t="s">
        <v>226</v>
      </c>
      <c r="AU238" s="277" t="s">
        <v>90</v>
      </c>
      <c r="AV238" s="16" t="s">
        <v>216</v>
      </c>
      <c r="AW238" s="16" t="s">
        <v>41</v>
      </c>
      <c r="AX238" s="16" t="s">
        <v>88</v>
      </c>
      <c r="AY238" s="277" t="s">
        <v>208</v>
      </c>
    </row>
    <row r="239" s="2" customFormat="1" ht="16.5" customHeight="1">
      <c r="A239" s="41"/>
      <c r="B239" s="42"/>
      <c r="C239" s="278" t="s">
        <v>794</v>
      </c>
      <c r="D239" s="278" t="s">
        <v>391</v>
      </c>
      <c r="E239" s="279" t="s">
        <v>2584</v>
      </c>
      <c r="F239" s="280" t="s">
        <v>2585</v>
      </c>
      <c r="G239" s="281" t="s">
        <v>381</v>
      </c>
      <c r="H239" s="282">
        <v>3</v>
      </c>
      <c r="I239" s="283"/>
      <c r="J239" s="284">
        <f>ROUND(I239*H239,2)</f>
        <v>0</v>
      </c>
      <c r="K239" s="280" t="s">
        <v>215</v>
      </c>
      <c r="L239" s="285"/>
      <c r="M239" s="286" t="s">
        <v>35</v>
      </c>
      <c r="N239" s="287" t="s">
        <v>51</v>
      </c>
      <c r="O239" s="87"/>
      <c r="P239" s="225">
        <f>O239*H239</f>
        <v>0</v>
      </c>
      <c r="Q239" s="225">
        <v>0.00040000000000000002</v>
      </c>
      <c r="R239" s="225">
        <f>Q239*H239</f>
        <v>0.0012000000000000001</v>
      </c>
      <c r="S239" s="225">
        <v>0</v>
      </c>
      <c r="T239" s="226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7" t="s">
        <v>527</v>
      </c>
      <c r="AT239" s="227" t="s">
        <v>391</v>
      </c>
      <c r="AU239" s="227" t="s">
        <v>90</v>
      </c>
      <c r="AY239" s="19" t="s">
        <v>208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9" t="s">
        <v>88</v>
      </c>
      <c r="BK239" s="228">
        <f>ROUND(I239*H239,2)</f>
        <v>0</v>
      </c>
      <c r="BL239" s="19" t="s">
        <v>408</v>
      </c>
      <c r="BM239" s="227" t="s">
        <v>3204</v>
      </c>
    </row>
    <row r="240" s="2" customFormat="1" ht="16.5" customHeight="1">
      <c r="A240" s="41"/>
      <c r="B240" s="42"/>
      <c r="C240" s="278" t="s">
        <v>800</v>
      </c>
      <c r="D240" s="278" t="s">
        <v>391</v>
      </c>
      <c r="E240" s="279" t="s">
        <v>2587</v>
      </c>
      <c r="F240" s="280" t="s">
        <v>2588</v>
      </c>
      <c r="G240" s="281" t="s">
        <v>381</v>
      </c>
      <c r="H240" s="282">
        <v>2</v>
      </c>
      <c r="I240" s="283"/>
      <c r="J240" s="284">
        <f>ROUND(I240*H240,2)</f>
        <v>0</v>
      </c>
      <c r="K240" s="280" t="s">
        <v>215</v>
      </c>
      <c r="L240" s="285"/>
      <c r="M240" s="286" t="s">
        <v>35</v>
      </c>
      <c r="N240" s="287" t="s">
        <v>51</v>
      </c>
      <c r="O240" s="87"/>
      <c r="P240" s="225">
        <f>O240*H240</f>
        <v>0</v>
      </c>
      <c r="Q240" s="225">
        <v>0.00040000000000000002</v>
      </c>
      <c r="R240" s="225">
        <f>Q240*H240</f>
        <v>0.00080000000000000004</v>
      </c>
      <c r="S240" s="225">
        <v>0</v>
      </c>
      <c r="T240" s="226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7" t="s">
        <v>527</v>
      </c>
      <c r="AT240" s="227" t="s">
        <v>391</v>
      </c>
      <c r="AU240" s="227" t="s">
        <v>90</v>
      </c>
      <c r="AY240" s="19" t="s">
        <v>208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9" t="s">
        <v>88</v>
      </c>
      <c r="BK240" s="228">
        <f>ROUND(I240*H240,2)</f>
        <v>0</v>
      </c>
      <c r="BL240" s="19" t="s">
        <v>408</v>
      </c>
      <c r="BM240" s="227" t="s">
        <v>3205</v>
      </c>
    </row>
    <row r="241" s="2" customFormat="1" ht="16.5" customHeight="1">
      <c r="A241" s="41"/>
      <c r="B241" s="42"/>
      <c r="C241" s="216" t="s">
        <v>805</v>
      </c>
      <c r="D241" s="216" t="s">
        <v>211</v>
      </c>
      <c r="E241" s="217" t="s">
        <v>2590</v>
      </c>
      <c r="F241" s="218" t="s">
        <v>2591</v>
      </c>
      <c r="G241" s="219" t="s">
        <v>381</v>
      </c>
      <c r="H241" s="220">
        <v>2</v>
      </c>
      <c r="I241" s="221"/>
      <c r="J241" s="222">
        <f>ROUND(I241*H241,2)</f>
        <v>0</v>
      </c>
      <c r="K241" s="218" t="s">
        <v>215</v>
      </c>
      <c r="L241" s="47"/>
      <c r="M241" s="223" t="s">
        <v>35</v>
      </c>
      <c r="N241" s="224" t="s">
        <v>51</v>
      </c>
      <c r="O241" s="87"/>
      <c r="P241" s="225">
        <f>O241*H241</f>
        <v>0</v>
      </c>
      <c r="Q241" s="225">
        <v>0</v>
      </c>
      <c r="R241" s="225">
        <f>Q241*H241</f>
        <v>0</v>
      </c>
      <c r="S241" s="225">
        <v>0</v>
      </c>
      <c r="T241" s="226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7" t="s">
        <v>408</v>
      </c>
      <c r="AT241" s="227" t="s">
        <v>211</v>
      </c>
      <c r="AU241" s="227" t="s">
        <v>90</v>
      </c>
      <c r="AY241" s="19" t="s">
        <v>208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9" t="s">
        <v>88</v>
      </c>
      <c r="BK241" s="228">
        <f>ROUND(I241*H241,2)</f>
        <v>0</v>
      </c>
      <c r="BL241" s="19" t="s">
        <v>408</v>
      </c>
      <c r="BM241" s="227" t="s">
        <v>3206</v>
      </c>
    </row>
    <row r="242" s="2" customFormat="1">
      <c r="A242" s="41"/>
      <c r="B242" s="42"/>
      <c r="C242" s="43"/>
      <c r="D242" s="229" t="s">
        <v>218</v>
      </c>
      <c r="E242" s="43"/>
      <c r="F242" s="230" t="s">
        <v>2593</v>
      </c>
      <c r="G242" s="43"/>
      <c r="H242" s="43"/>
      <c r="I242" s="231"/>
      <c r="J242" s="43"/>
      <c r="K242" s="43"/>
      <c r="L242" s="47"/>
      <c r="M242" s="232"/>
      <c r="N242" s="233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19" t="s">
        <v>218</v>
      </c>
      <c r="AU242" s="19" t="s">
        <v>90</v>
      </c>
    </row>
    <row r="243" s="2" customFormat="1" ht="16.5" customHeight="1">
      <c r="A243" s="41"/>
      <c r="B243" s="42"/>
      <c r="C243" s="278" t="s">
        <v>810</v>
      </c>
      <c r="D243" s="278" t="s">
        <v>391</v>
      </c>
      <c r="E243" s="279" t="s">
        <v>2594</v>
      </c>
      <c r="F243" s="280" t="s">
        <v>2595</v>
      </c>
      <c r="G243" s="281" t="s">
        <v>381</v>
      </c>
      <c r="H243" s="282">
        <v>2</v>
      </c>
      <c r="I243" s="283"/>
      <c r="J243" s="284">
        <f>ROUND(I243*H243,2)</f>
        <v>0</v>
      </c>
      <c r="K243" s="280" t="s">
        <v>2392</v>
      </c>
      <c r="L243" s="285"/>
      <c r="M243" s="286" t="s">
        <v>35</v>
      </c>
      <c r="N243" s="287" t="s">
        <v>51</v>
      </c>
      <c r="O243" s="87"/>
      <c r="P243" s="225">
        <f>O243*H243</f>
        <v>0</v>
      </c>
      <c r="Q243" s="225">
        <v>0.00046999999999999999</v>
      </c>
      <c r="R243" s="225">
        <f>Q243*H243</f>
        <v>0.00093999999999999997</v>
      </c>
      <c r="S243" s="225">
        <v>0</v>
      </c>
      <c r="T243" s="226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7" t="s">
        <v>527</v>
      </c>
      <c r="AT243" s="227" t="s">
        <v>391</v>
      </c>
      <c r="AU243" s="227" t="s">
        <v>90</v>
      </c>
      <c r="AY243" s="19" t="s">
        <v>208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88</v>
      </c>
      <c r="BK243" s="228">
        <f>ROUND(I243*H243,2)</f>
        <v>0</v>
      </c>
      <c r="BL243" s="19" t="s">
        <v>408</v>
      </c>
      <c r="BM243" s="227" t="s">
        <v>3207</v>
      </c>
    </row>
    <row r="244" s="2" customFormat="1" ht="16.5" customHeight="1">
      <c r="A244" s="41"/>
      <c r="B244" s="42"/>
      <c r="C244" s="216" t="s">
        <v>815</v>
      </c>
      <c r="D244" s="216" t="s">
        <v>211</v>
      </c>
      <c r="E244" s="217" t="s">
        <v>2597</v>
      </c>
      <c r="F244" s="218" t="s">
        <v>2598</v>
      </c>
      <c r="G244" s="219" t="s">
        <v>381</v>
      </c>
      <c r="H244" s="220">
        <v>1</v>
      </c>
      <c r="I244" s="221"/>
      <c r="J244" s="222">
        <f>ROUND(I244*H244,2)</f>
        <v>0</v>
      </c>
      <c r="K244" s="218" t="s">
        <v>215</v>
      </c>
      <c r="L244" s="47"/>
      <c r="M244" s="223" t="s">
        <v>35</v>
      </c>
      <c r="N244" s="224" t="s">
        <v>51</v>
      </c>
      <c r="O244" s="87"/>
      <c r="P244" s="225">
        <f>O244*H244</f>
        <v>0</v>
      </c>
      <c r="Q244" s="225">
        <v>0</v>
      </c>
      <c r="R244" s="225">
        <f>Q244*H244</f>
        <v>0</v>
      </c>
      <c r="S244" s="225">
        <v>0</v>
      </c>
      <c r="T244" s="226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7" t="s">
        <v>408</v>
      </c>
      <c r="AT244" s="227" t="s">
        <v>211</v>
      </c>
      <c r="AU244" s="227" t="s">
        <v>90</v>
      </c>
      <c r="AY244" s="19" t="s">
        <v>208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9" t="s">
        <v>88</v>
      </c>
      <c r="BK244" s="228">
        <f>ROUND(I244*H244,2)</f>
        <v>0</v>
      </c>
      <c r="BL244" s="19" t="s">
        <v>408</v>
      </c>
      <c r="BM244" s="227" t="s">
        <v>3208</v>
      </c>
    </row>
    <row r="245" s="2" customFormat="1">
      <c r="A245" s="41"/>
      <c r="B245" s="42"/>
      <c r="C245" s="43"/>
      <c r="D245" s="229" t="s">
        <v>218</v>
      </c>
      <c r="E245" s="43"/>
      <c r="F245" s="230" t="s">
        <v>2600</v>
      </c>
      <c r="G245" s="43"/>
      <c r="H245" s="43"/>
      <c r="I245" s="231"/>
      <c r="J245" s="43"/>
      <c r="K245" s="43"/>
      <c r="L245" s="47"/>
      <c r="M245" s="232"/>
      <c r="N245" s="233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218</v>
      </c>
      <c r="AU245" s="19" t="s">
        <v>90</v>
      </c>
    </row>
    <row r="246" s="2" customFormat="1" ht="16.5" customHeight="1">
      <c r="A246" s="41"/>
      <c r="B246" s="42"/>
      <c r="C246" s="278" t="s">
        <v>822</v>
      </c>
      <c r="D246" s="278" t="s">
        <v>391</v>
      </c>
      <c r="E246" s="279" t="s">
        <v>2601</v>
      </c>
      <c r="F246" s="280" t="s">
        <v>2602</v>
      </c>
      <c r="G246" s="281" t="s">
        <v>381</v>
      </c>
      <c r="H246" s="282">
        <v>1</v>
      </c>
      <c r="I246" s="283"/>
      <c r="J246" s="284">
        <f>ROUND(I246*H246,2)</f>
        <v>0</v>
      </c>
      <c r="K246" s="280" t="s">
        <v>35</v>
      </c>
      <c r="L246" s="285"/>
      <c r="M246" s="286" t="s">
        <v>35</v>
      </c>
      <c r="N246" s="287" t="s">
        <v>51</v>
      </c>
      <c r="O246" s="87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7" t="s">
        <v>527</v>
      </c>
      <c r="AT246" s="227" t="s">
        <v>391</v>
      </c>
      <c r="AU246" s="227" t="s">
        <v>90</v>
      </c>
      <c r="AY246" s="19" t="s">
        <v>208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88</v>
      </c>
      <c r="BK246" s="228">
        <f>ROUND(I246*H246,2)</f>
        <v>0</v>
      </c>
      <c r="BL246" s="19" t="s">
        <v>408</v>
      </c>
      <c r="BM246" s="227" t="s">
        <v>3209</v>
      </c>
    </row>
    <row r="247" s="2" customFormat="1" ht="24.15" customHeight="1">
      <c r="A247" s="41"/>
      <c r="B247" s="42"/>
      <c r="C247" s="216" t="s">
        <v>834</v>
      </c>
      <c r="D247" s="216" t="s">
        <v>211</v>
      </c>
      <c r="E247" s="217" t="s">
        <v>2604</v>
      </c>
      <c r="F247" s="218" t="s">
        <v>2605</v>
      </c>
      <c r="G247" s="219" t="s">
        <v>381</v>
      </c>
      <c r="H247" s="220">
        <v>5</v>
      </c>
      <c r="I247" s="221"/>
      <c r="J247" s="222">
        <f>ROUND(I247*H247,2)</f>
        <v>0</v>
      </c>
      <c r="K247" s="218" t="s">
        <v>215</v>
      </c>
      <c r="L247" s="47"/>
      <c r="M247" s="223" t="s">
        <v>35</v>
      </c>
      <c r="N247" s="224" t="s">
        <v>51</v>
      </c>
      <c r="O247" s="87"/>
      <c r="P247" s="225">
        <f>O247*H247</f>
        <v>0</v>
      </c>
      <c r="Q247" s="225">
        <v>0</v>
      </c>
      <c r="R247" s="225">
        <f>Q247*H247</f>
        <v>0</v>
      </c>
      <c r="S247" s="225">
        <v>0</v>
      </c>
      <c r="T247" s="226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27" t="s">
        <v>408</v>
      </c>
      <c r="AT247" s="227" t="s">
        <v>211</v>
      </c>
      <c r="AU247" s="227" t="s">
        <v>90</v>
      </c>
      <c r="AY247" s="19" t="s">
        <v>208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9" t="s">
        <v>88</v>
      </c>
      <c r="BK247" s="228">
        <f>ROUND(I247*H247,2)</f>
        <v>0</v>
      </c>
      <c r="BL247" s="19" t="s">
        <v>408</v>
      </c>
      <c r="BM247" s="227" t="s">
        <v>3210</v>
      </c>
    </row>
    <row r="248" s="2" customFormat="1">
      <c r="A248" s="41"/>
      <c r="B248" s="42"/>
      <c r="C248" s="43"/>
      <c r="D248" s="229" t="s">
        <v>218</v>
      </c>
      <c r="E248" s="43"/>
      <c r="F248" s="230" t="s">
        <v>2607</v>
      </c>
      <c r="G248" s="43"/>
      <c r="H248" s="43"/>
      <c r="I248" s="231"/>
      <c r="J248" s="43"/>
      <c r="K248" s="43"/>
      <c r="L248" s="47"/>
      <c r="M248" s="232"/>
      <c r="N248" s="233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9" t="s">
        <v>218</v>
      </c>
      <c r="AU248" s="19" t="s">
        <v>90</v>
      </c>
    </row>
    <row r="249" s="14" customFormat="1">
      <c r="A249" s="14"/>
      <c r="B249" s="245"/>
      <c r="C249" s="246"/>
      <c r="D249" s="236" t="s">
        <v>226</v>
      </c>
      <c r="E249" s="247" t="s">
        <v>35</v>
      </c>
      <c r="F249" s="248" t="s">
        <v>2608</v>
      </c>
      <c r="G249" s="246"/>
      <c r="H249" s="249">
        <v>5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226</v>
      </c>
      <c r="AU249" s="255" t="s">
        <v>90</v>
      </c>
      <c r="AV249" s="14" t="s">
        <v>90</v>
      </c>
      <c r="AW249" s="14" t="s">
        <v>41</v>
      </c>
      <c r="AX249" s="14" t="s">
        <v>88</v>
      </c>
      <c r="AY249" s="255" t="s">
        <v>208</v>
      </c>
    </row>
    <row r="250" s="2" customFormat="1" ht="24.15" customHeight="1">
      <c r="A250" s="41"/>
      <c r="B250" s="42"/>
      <c r="C250" s="278" t="s">
        <v>840</v>
      </c>
      <c r="D250" s="278" t="s">
        <v>391</v>
      </c>
      <c r="E250" s="279" t="s">
        <v>2609</v>
      </c>
      <c r="F250" s="280" t="s">
        <v>2610</v>
      </c>
      <c r="G250" s="281" t="s">
        <v>381</v>
      </c>
      <c r="H250" s="282">
        <v>3</v>
      </c>
      <c r="I250" s="283"/>
      <c r="J250" s="284">
        <f>ROUND(I250*H250,2)</f>
        <v>0</v>
      </c>
      <c r="K250" s="280" t="s">
        <v>35</v>
      </c>
      <c r="L250" s="285"/>
      <c r="M250" s="286" t="s">
        <v>35</v>
      </c>
      <c r="N250" s="287" t="s">
        <v>51</v>
      </c>
      <c r="O250" s="87"/>
      <c r="P250" s="225">
        <f>O250*H250</f>
        <v>0</v>
      </c>
      <c r="Q250" s="225">
        <v>0.00020000000000000001</v>
      </c>
      <c r="R250" s="225">
        <f>Q250*H250</f>
        <v>0.00060000000000000006</v>
      </c>
      <c r="S250" s="225">
        <v>0</v>
      </c>
      <c r="T250" s="226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7" t="s">
        <v>527</v>
      </c>
      <c r="AT250" s="227" t="s">
        <v>391</v>
      </c>
      <c r="AU250" s="227" t="s">
        <v>90</v>
      </c>
      <c r="AY250" s="19" t="s">
        <v>208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9" t="s">
        <v>88</v>
      </c>
      <c r="BK250" s="228">
        <f>ROUND(I250*H250,2)</f>
        <v>0</v>
      </c>
      <c r="BL250" s="19" t="s">
        <v>408</v>
      </c>
      <c r="BM250" s="227" t="s">
        <v>3211</v>
      </c>
    </row>
    <row r="251" s="2" customFormat="1" ht="24.15" customHeight="1">
      <c r="A251" s="41"/>
      <c r="B251" s="42"/>
      <c r="C251" s="278" t="s">
        <v>845</v>
      </c>
      <c r="D251" s="278" t="s">
        <v>391</v>
      </c>
      <c r="E251" s="279" t="s">
        <v>2612</v>
      </c>
      <c r="F251" s="280" t="s">
        <v>2613</v>
      </c>
      <c r="G251" s="281" t="s">
        <v>381</v>
      </c>
      <c r="H251" s="282">
        <v>1</v>
      </c>
      <c r="I251" s="283"/>
      <c r="J251" s="284">
        <f>ROUND(I251*H251,2)</f>
        <v>0</v>
      </c>
      <c r="K251" s="280" t="s">
        <v>2392</v>
      </c>
      <c r="L251" s="285"/>
      <c r="M251" s="286" t="s">
        <v>35</v>
      </c>
      <c r="N251" s="287" t="s">
        <v>51</v>
      </c>
      <c r="O251" s="87"/>
      <c r="P251" s="225">
        <f>O251*H251</f>
        <v>0</v>
      </c>
      <c r="Q251" s="225">
        <v>0.00020000000000000001</v>
      </c>
      <c r="R251" s="225">
        <f>Q251*H251</f>
        <v>0.00020000000000000001</v>
      </c>
      <c r="S251" s="225">
        <v>0</v>
      </c>
      <c r="T251" s="226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7" t="s">
        <v>527</v>
      </c>
      <c r="AT251" s="227" t="s">
        <v>391</v>
      </c>
      <c r="AU251" s="227" t="s">
        <v>90</v>
      </c>
      <c r="AY251" s="19" t="s">
        <v>208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9" t="s">
        <v>88</v>
      </c>
      <c r="BK251" s="228">
        <f>ROUND(I251*H251,2)</f>
        <v>0</v>
      </c>
      <c r="BL251" s="19" t="s">
        <v>408</v>
      </c>
      <c r="BM251" s="227" t="s">
        <v>3212</v>
      </c>
    </row>
    <row r="252" s="2" customFormat="1" ht="24.15" customHeight="1">
      <c r="A252" s="41"/>
      <c r="B252" s="42"/>
      <c r="C252" s="278" t="s">
        <v>857</v>
      </c>
      <c r="D252" s="278" t="s">
        <v>391</v>
      </c>
      <c r="E252" s="279" t="s">
        <v>2615</v>
      </c>
      <c r="F252" s="280" t="s">
        <v>2616</v>
      </c>
      <c r="G252" s="281" t="s">
        <v>381</v>
      </c>
      <c r="H252" s="282">
        <v>1</v>
      </c>
      <c r="I252" s="283"/>
      <c r="J252" s="284">
        <f>ROUND(I252*H252,2)</f>
        <v>0</v>
      </c>
      <c r="K252" s="280" t="s">
        <v>2392</v>
      </c>
      <c r="L252" s="285"/>
      <c r="M252" s="286" t="s">
        <v>35</v>
      </c>
      <c r="N252" s="287" t="s">
        <v>51</v>
      </c>
      <c r="O252" s="87"/>
      <c r="P252" s="225">
        <f>O252*H252</f>
        <v>0</v>
      </c>
      <c r="Q252" s="225">
        <v>0.00020000000000000001</v>
      </c>
      <c r="R252" s="225">
        <f>Q252*H252</f>
        <v>0.00020000000000000001</v>
      </c>
      <c r="S252" s="225">
        <v>0</v>
      </c>
      <c r="T252" s="226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7" t="s">
        <v>527</v>
      </c>
      <c r="AT252" s="227" t="s">
        <v>391</v>
      </c>
      <c r="AU252" s="227" t="s">
        <v>90</v>
      </c>
      <c r="AY252" s="19" t="s">
        <v>208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9" t="s">
        <v>88</v>
      </c>
      <c r="BK252" s="228">
        <f>ROUND(I252*H252,2)</f>
        <v>0</v>
      </c>
      <c r="BL252" s="19" t="s">
        <v>408</v>
      </c>
      <c r="BM252" s="227" t="s">
        <v>3213</v>
      </c>
    </row>
    <row r="253" s="2" customFormat="1" ht="24.15" customHeight="1">
      <c r="A253" s="41"/>
      <c r="B253" s="42"/>
      <c r="C253" s="216" t="s">
        <v>861</v>
      </c>
      <c r="D253" s="216" t="s">
        <v>211</v>
      </c>
      <c r="E253" s="217" t="s">
        <v>2618</v>
      </c>
      <c r="F253" s="218" t="s">
        <v>2619</v>
      </c>
      <c r="G253" s="219" t="s">
        <v>381</v>
      </c>
      <c r="H253" s="220">
        <v>3</v>
      </c>
      <c r="I253" s="221"/>
      <c r="J253" s="222">
        <f>ROUND(I253*H253,2)</f>
        <v>0</v>
      </c>
      <c r="K253" s="218" t="s">
        <v>2392</v>
      </c>
      <c r="L253" s="47"/>
      <c r="M253" s="223" t="s">
        <v>35</v>
      </c>
      <c r="N253" s="224" t="s">
        <v>51</v>
      </c>
      <c r="O253" s="87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7" t="s">
        <v>408</v>
      </c>
      <c r="AT253" s="227" t="s">
        <v>211</v>
      </c>
      <c r="AU253" s="227" t="s">
        <v>90</v>
      </c>
      <c r="AY253" s="19" t="s">
        <v>208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88</v>
      </c>
      <c r="BK253" s="228">
        <f>ROUND(I253*H253,2)</f>
        <v>0</v>
      </c>
      <c r="BL253" s="19" t="s">
        <v>408</v>
      </c>
      <c r="BM253" s="227" t="s">
        <v>3214</v>
      </c>
    </row>
    <row r="254" s="2" customFormat="1" ht="24.15" customHeight="1">
      <c r="A254" s="41"/>
      <c r="B254" s="42"/>
      <c r="C254" s="278" t="s">
        <v>866</v>
      </c>
      <c r="D254" s="278" t="s">
        <v>391</v>
      </c>
      <c r="E254" s="279" t="s">
        <v>2621</v>
      </c>
      <c r="F254" s="280" t="s">
        <v>2622</v>
      </c>
      <c r="G254" s="281" t="s">
        <v>381</v>
      </c>
      <c r="H254" s="282">
        <v>3</v>
      </c>
      <c r="I254" s="283"/>
      <c r="J254" s="284">
        <f>ROUND(I254*H254,2)</f>
        <v>0</v>
      </c>
      <c r="K254" s="280" t="s">
        <v>2392</v>
      </c>
      <c r="L254" s="285"/>
      <c r="M254" s="286" t="s">
        <v>35</v>
      </c>
      <c r="N254" s="287" t="s">
        <v>51</v>
      </c>
      <c r="O254" s="87"/>
      <c r="P254" s="225">
        <f>O254*H254</f>
        <v>0</v>
      </c>
      <c r="Q254" s="225">
        <v>0.00020000000000000001</v>
      </c>
      <c r="R254" s="225">
        <f>Q254*H254</f>
        <v>0.00060000000000000006</v>
      </c>
      <c r="S254" s="225">
        <v>0</v>
      </c>
      <c r="T254" s="226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7" t="s">
        <v>527</v>
      </c>
      <c r="AT254" s="227" t="s">
        <v>391</v>
      </c>
      <c r="AU254" s="227" t="s">
        <v>90</v>
      </c>
      <c r="AY254" s="19" t="s">
        <v>208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9" t="s">
        <v>88</v>
      </c>
      <c r="BK254" s="228">
        <f>ROUND(I254*H254,2)</f>
        <v>0</v>
      </c>
      <c r="BL254" s="19" t="s">
        <v>408</v>
      </c>
      <c r="BM254" s="227" t="s">
        <v>3215</v>
      </c>
    </row>
    <row r="255" s="2" customFormat="1" ht="24.15" customHeight="1">
      <c r="A255" s="41"/>
      <c r="B255" s="42"/>
      <c r="C255" s="216" t="s">
        <v>871</v>
      </c>
      <c r="D255" s="216" t="s">
        <v>211</v>
      </c>
      <c r="E255" s="217" t="s">
        <v>2624</v>
      </c>
      <c r="F255" s="218" t="s">
        <v>2625</v>
      </c>
      <c r="G255" s="219" t="s">
        <v>381</v>
      </c>
      <c r="H255" s="220">
        <v>0.5</v>
      </c>
      <c r="I255" s="221"/>
      <c r="J255" s="222">
        <f>ROUND(I255*H255,2)</f>
        <v>0</v>
      </c>
      <c r="K255" s="218" t="s">
        <v>215</v>
      </c>
      <c r="L255" s="47"/>
      <c r="M255" s="223" t="s">
        <v>35</v>
      </c>
      <c r="N255" s="224" t="s">
        <v>51</v>
      </c>
      <c r="O255" s="87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27" t="s">
        <v>408</v>
      </c>
      <c r="AT255" s="227" t="s">
        <v>211</v>
      </c>
      <c r="AU255" s="227" t="s">
        <v>90</v>
      </c>
      <c r="AY255" s="19" t="s">
        <v>208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9" t="s">
        <v>88</v>
      </c>
      <c r="BK255" s="228">
        <f>ROUND(I255*H255,2)</f>
        <v>0</v>
      </c>
      <c r="BL255" s="19" t="s">
        <v>408</v>
      </c>
      <c r="BM255" s="227" t="s">
        <v>3216</v>
      </c>
    </row>
    <row r="256" s="2" customFormat="1">
      <c r="A256" s="41"/>
      <c r="B256" s="42"/>
      <c r="C256" s="43"/>
      <c r="D256" s="229" t="s">
        <v>218</v>
      </c>
      <c r="E256" s="43"/>
      <c r="F256" s="230" t="s">
        <v>2627</v>
      </c>
      <c r="G256" s="43"/>
      <c r="H256" s="43"/>
      <c r="I256" s="231"/>
      <c r="J256" s="43"/>
      <c r="K256" s="43"/>
      <c r="L256" s="47"/>
      <c r="M256" s="232"/>
      <c r="N256" s="233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19" t="s">
        <v>218</v>
      </c>
      <c r="AU256" s="19" t="s">
        <v>90</v>
      </c>
    </row>
    <row r="257" s="2" customFormat="1" ht="16.5" customHeight="1">
      <c r="A257" s="41"/>
      <c r="B257" s="42"/>
      <c r="C257" s="216" t="s">
        <v>878</v>
      </c>
      <c r="D257" s="216" t="s">
        <v>211</v>
      </c>
      <c r="E257" s="217" t="s">
        <v>2628</v>
      </c>
      <c r="F257" s="218" t="s">
        <v>2629</v>
      </c>
      <c r="G257" s="219" t="s">
        <v>2547</v>
      </c>
      <c r="H257" s="220">
        <v>1</v>
      </c>
      <c r="I257" s="221"/>
      <c r="J257" s="222">
        <f>ROUND(I257*H257,2)</f>
        <v>0</v>
      </c>
      <c r="K257" s="218" t="s">
        <v>2392</v>
      </c>
      <c r="L257" s="47"/>
      <c r="M257" s="223" t="s">
        <v>35</v>
      </c>
      <c r="N257" s="224" t="s">
        <v>51</v>
      </c>
      <c r="O257" s="87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7" t="s">
        <v>408</v>
      </c>
      <c r="AT257" s="227" t="s">
        <v>211</v>
      </c>
      <c r="AU257" s="227" t="s">
        <v>90</v>
      </c>
      <c r="AY257" s="19" t="s">
        <v>208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9" t="s">
        <v>88</v>
      </c>
      <c r="BK257" s="228">
        <f>ROUND(I257*H257,2)</f>
        <v>0</v>
      </c>
      <c r="BL257" s="19" t="s">
        <v>408</v>
      </c>
      <c r="BM257" s="227" t="s">
        <v>3217</v>
      </c>
    </row>
    <row r="258" s="2" customFormat="1" ht="16.5" customHeight="1">
      <c r="A258" s="41"/>
      <c r="B258" s="42"/>
      <c r="C258" s="278" t="s">
        <v>888</v>
      </c>
      <c r="D258" s="278" t="s">
        <v>391</v>
      </c>
      <c r="E258" s="279" t="s">
        <v>2631</v>
      </c>
      <c r="F258" s="280" t="s">
        <v>2632</v>
      </c>
      <c r="G258" s="281" t="s">
        <v>607</v>
      </c>
      <c r="H258" s="282">
        <v>1</v>
      </c>
      <c r="I258" s="283"/>
      <c r="J258" s="284">
        <f>ROUND(I258*H258,2)</f>
        <v>0</v>
      </c>
      <c r="K258" s="280" t="s">
        <v>2392</v>
      </c>
      <c r="L258" s="285"/>
      <c r="M258" s="286" t="s">
        <v>35</v>
      </c>
      <c r="N258" s="287" t="s">
        <v>51</v>
      </c>
      <c r="O258" s="87"/>
      <c r="P258" s="225">
        <f>O258*H258</f>
        <v>0</v>
      </c>
      <c r="Q258" s="225">
        <v>0</v>
      </c>
      <c r="R258" s="225">
        <f>Q258*H258</f>
        <v>0</v>
      </c>
      <c r="S258" s="225">
        <v>0</v>
      </c>
      <c r="T258" s="226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7" t="s">
        <v>527</v>
      </c>
      <c r="AT258" s="227" t="s">
        <v>391</v>
      </c>
      <c r="AU258" s="227" t="s">
        <v>90</v>
      </c>
      <c r="AY258" s="19" t="s">
        <v>208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9" t="s">
        <v>88</v>
      </c>
      <c r="BK258" s="228">
        <f>ROUND(I258*H258,2)</f>
        <v>0</v>
      </c>
      <c r="BL258" s="19" t="s">
        <v>408</v>
      </c>
      <c r="BM258" s="227" t="s">
        <v>3218</v>
      </c>
    </row>
    <row r="259" s="12" customFormat="1" ht="22.8" customHeight="1">
      <c r="A259" s="12"/>
      <c r="B259" s="200"/>
      <c r="C259" s="201"/>
      <c r="D259" s="202" t="s">
        <v>79</v>
      </c>
      <c r="E259" s="214" t="s">
        <v>2634</v>
      </c>
      <c r="F259" s="214" t="s">
        <v>2635</v>
      </c>
      <c r="G259" s="201"/>
      <c r="H259" s="201"/>
      <c r="I259" s="204"/>
      <c r="J259" s="215">
        <f>BK259</f>
        <v>0</v>
      </c>
      <c r="K259" s="201"/>
      <c r="L259" s="206"/>
      <c r="M259" s="207"/>
      <c r="N259" s="208"/>
      <c r="O259" s="208"/>
      <c r="P259" s="209">
        <f>SUM(P260:P263)</f>
        <v>0</v>
      </c>
      <c r="Q259" s="208"/>
      <c r="R259" s="209">
        <f>SUM(R260:R263)</f>
        <v>0.0015</v>
      </c>
      <c r="S259" s="208"/>
      <c r="T259" s="210">
        <f>SUM(T260:T263)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1" t="s">
        <v>90</v>
      </c>
      <c r="AT259" s="212" t="s">
        <v>79</v>
      </c>
      <c r="AU259" s="212" t="s">
        <v>88</v>
      </c>
      <c r="AY259" s="211" t="s">
        <v>208</v>
      </c>
      <c r="BK259" s="213">
        <f>SUM(BK260:BK263)</f>
        <v>0</v>
      </c>
    </row>
    <row r="260" s="2" customFormat="1" ht="16.5" customHeight="1">
      <c r="A260" s="41"/>
      <c r="B260" s="42"/>
      <c r="C260" s="216" t="s">
        <v>897</v>
      </c>
      <c r="D260" s="216" t="s">
        <v>211</v>
      </c>
      <c r="E260" s="217" t="s">
        <v>2636</v>
      </c>
      <c r="F260" s="218" t="s">
        <v>2637</v>
      </c>
      <c r="G260" s="219" t="s">
        <v>490</v>
      </c>
      <c r="H260" s="220">
        <v>30</v>
      </c>
      <c r="I260" s="221"/>
      <c r="J260" s="222">
        <f>ROUND(I260*H260,2)</f>
        <v>0</v>
      </c>
      <c r="K260" s="218" t="s">
        <v>215</v>
      </c>
      <c r="L260" s="47"/>
      <c r="M260" s="223" t="s">
        <v>35</v>
      </c>
      <c r="N260" s="224" t="s">
        <v>51</v>
      </c>
      <c r="O260" s="87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7" t="s">
        <v>408</v>
      </c>
      <c r="AT260" s="227" t="s">
        <v>211</v>
      </c>
      <c r="AU260" s="227" t="s">
        <v>90</v>
      </c>
      <c r="AY260" s="19" t="s">
        <v>208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88</v>
      </c>
      <c r="BK260" s="228">
        <f>ROUND(I260*H260,2)</f>
        <v>0</v>
      </c>
      <c r="BL260" s="19" t="s">
        <v>408</v>
      </c>
      <c r="BM260" s="227" t="s">
        <v>3219</v>
      </c>
    </row>
    <row r="261" s="2" customFormat="1">
      <c r="A261" s="41"/>
      <c r="B261" s="42"/>
      <c r="C261" s="43"/>
      <c r="D261" s="229" t="s">
        <v>218</v>
      </c>
      <c r="E261" s="43"/>
      <c r="F261" s="230" t="s">
        <v>2639</v>
      </c>
      <c r="G261" s="43"/>
      <c r="H261" s="43"/>
      <c r="I261" s="231"/>
      <c r="J261" s="43"/>
      <c r="K261" s="43"/>
      <c r="L261" s="47"/>
      <c r="M261" s="232"/>
      <c r="N261" s="233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19" t="s">
        <v>218</v>
      </c>
      <c r="AU261" s="19" t="s">
        <v>90</v>
      </c>
    </row>
    <row r="262" s="2" customFormat="1" ht="24.15" customHeight="1">
      <c r="A262" s="41"/>
      <c r="B262" s="42"/>
      <c r="C262" s="278" t="s">
        <v>903</v>
      </c>
      <c r="D262" s="278" t="s">
        <v>391</v>
      </c>
      <c r="E262" s="279" t="s">
        <v>2640</v>
      </c>
      <c r="F262" s="280" t="s">
        <v>2641</v>
      </c>
      <c r="G262" s="281" t="s">
        <v>490</v>
      </c>
      <c r="H262" s="282">
        <v>30</v>
      </c>
      <c r="I262" s="283"/>
      <c r="J262" s="284">
        <f>ROUND(I262*H262,2)</f>
        <v>0</v>
      </c>
      <c r="K262" s="280" t="s">
        <v>215</v>
      </c>
      <c r="L262" s="285"/>
      <c r="M262" s="286" t="s">
        <v>35</v>
      </c>
      <c r="N262" s="287" t="s">
        <v>51</v>
      </c>
      <c r="O262" s="87"/>
      <c r="P262" s="225">
        <f>O262*H262</f>
        <v>0</v>
      </c>
      <c r="Q262" s="225">
        <v>5.0000000000000002E-05</v>
      </c>
      <c r="R262" s="225">
        <f>Q262*H262</f>
        <v>0.0015</v>
      </c>
      <c r="S262" s="225">
        <v>0</v>
      </c>
      <c r="T262" s="226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7" t="s">
        <v>527</v>
      </c>
      <c r="AT262" s="227" t="s">
        <v>391</v>
      </c>
      <c r="AU262" s="227" t="s">
        <v>90</v>
      </c>
      <c r="AY262" s="19" t="s">
        <v>208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9" t="s">
        <v>88</v>
      </c>
      <c r="BK262" s="228">
        <f>ROUND(I262*H262,2)</f>
        <v>0</v>
      </c>
      <c r="BL262" s="19" t="s">
        <v>408</v>
      </c>
      <c r="BM262" s="227" t="s">
        <v>3220</v>
      </c>
    </row>
    <row r="263" s="2" customFormat="1">
      <c r="A263" s="41"/>
      <c r="B263" s="42"/>
      <c r="C263" s="43"/>
      <c r="D263" s="236" t="s">
        <v>395</v>
      </c>
      <c r="E263" s="43"/>
      <c r="F263" s="288" t="s">
        <v>2643</v>
      </c>
      <c r="G263" s="43"/>
      <c r="H263" s="43"/>
      <c r="I263" s="231"/>
      <c r="J263" s="43"/>
      <c r="K263" s="43"/>
      <c r="L263" s="47"/>
      <c r="M263" s="232"/>
      <c r="N263" s="233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19" t="s">
        <v>395</v>
      </c>
      <c r="AU263" s="19" t="s">
        <v>90</v>
      </c>
    </row>
    <row r="264" s="12" customFormat="1" ht="25.92" customHeight="1">
      <c r="A264" s="12"/>
      <c r="B264" s="200"/>
      <c r="C264" s="201"/>
      <c r="D264" s="202" t="s">
        <v>79</v>
      </c>
      <c r="E264" s="203" t="s">
        <v>391</v>
      </c>
      <c r="F264" s="203" t="s">
        <v>2644</v>
      </c>
      <c r="G264" s="201"/>
      <c r="H264" s="201"/>
      <c r="I264" s="204"/>
      <c r="J264" s="205">
        <f>BK264</f>
        <v>0</v>
      </c>
      <c r="K264" s="201"/>
      <c r="L264" s="206"/>
      <c r="M264" s="207"/>
      <c r="N264" s="208"/>
      <c r="O264" s="208"/>
      <c r="P264" s="209">
        <f>P265</f>
        <v>0</v>
      </c>
      <c r="Q264" s="208"/>
      <c r="R264" s="209">
        <f>R265</f>
        <v>0.00040000000000000002</v>
      </c>
      <c r="S264" s="208"/>
      <c r="T264" s="210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1" t="s">
        <v>209</v>
      </c>
      <c r="AT264" s="212" t="s">
        <v>79</v>
      </c>
      <c r="AU264" s="212" t="s">
        <v>80</v>
      </c>
      <c r="AY264" s="211" t="s">
        <v>208</v>
      </c>
      <c r="BK264" s="213">
        <f>BK265</f>
        <v>0</v>
      </c>
    </row>
    <row r="265" s="12" customFormat="1" ht="22.8" customHeight="1">
      <c r="A265" s="12"/>
      <c r="B265" s="200"/>
      <c r="C265" s="201"/>
      <c r="D265" s="202" t="s">
        <v>79</v>
      </c>
      <c r="E265" s="214" t="s">
        <v>2645</v>
      </c>
      <c r="F265" s="214" t="s">
        <v>2646</v>
      </c>
      <c r="G265" s="201"/>
      <c r="H265" s="201"/>
      <c r="I265" s="204"/>
      <c r="J265" s="215">
        <f>BK265</f>
        <v>0</v>
      </c>
      <c r="K265" s="201"/>
      <c r="L265" s="206"/>
      <c r="M265" s="207"/>
      <c r="N265" s="208"/>
      <c r="O265" s="208"/>
      <c r="P265" s="209">
        <f>SUM(P266:P268)</f>
        <v>0</v>
      </c>
      <c r="Q265" s="208"/>
      <c r="R265" s="209">
        <f>SUM(R266:R268)</f>
        <v>0.00040000000000000002</v>
      </c>
      <c r="S265" s="208"/>
      <c r="T265" s="210">
        <f>SUM(T266:T268)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1" t="s">
        <v>209</v>
      </c>
      <c r="AT265" s="212" t="s">
        <v>79</v>
      </c>
      <c r="AU265" s="212" t="s">
        <v>88</v>
      </c>
      <c r="AY265" s="211" t="s">
        <v>208</v>
      </c>
      <c r="BK265" s="213">
        <f>SUM(BK266:BK268)</f>
        <v>0</v>
      </c>
    </row>
    <row r="266" s="2" customFormat="1" ht="16.5" customHeight="1">
      <c r="A266" s="41"/>
      <c r="B266" s="42"/>
      <c r="C266" s="216" t="s">
        <v>910</v>
      </c>
      <c r="D266" s="216" t="s">
        <v>211</v>
      </c>
      <c r="E266" s="217" t="s">
        <v>2647</v>
      </c>
      <c r="F266" s="218" t="s">
        <v>2648</v>
      </c>
      <c r="G266" s="219" t="s">
        <v>381</v>
      </c>
      <c r="H266" s="220">
        <v>4</v>
      </c>
      <c r="I266" s="221"/>
      <c r="J266" s="222">
        <f>ROUND(I266*H266,2)</f>
        <v>0</v>
      </c>
      <c r="K266" s="218" t="s">
        <v>215</v>
      </c>
      <c r="L266" s="47"/>
      <c r="M266" s="223" t="s">
        <v>35</v>
      </c>
      <c r="N266" s="224" t="s">
        <v>51</v>
      </c>
      <c r="O266" s="87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7" t="s">
        <v>788</v>
      </c>
      <c r="AT266" s="227" t="s">
        <v>211</v>
      </c>
      <c r="AU266" s="227" t="s">
        <v>90</v>
      </c>
      <c r="AY266" s="19" t="s">
        <v>208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9" t="s">
        <v>88</v>
      </c>
      <c r="BK266" s="228">
        <f>ROUND(I266*H266,2)</f>
        <v>0</v>
      </c>
      <c r="BL266" s="19" t="s">
        <v>788</v>
      </c>
      <c r="BM266" s="227" t="s">
        <v>3221</v>
      </c>
    </row>
    <row r="267" s="2" customFormat="1">
      <c r="A267" s="41"/>
      <c r="B267" s="42"/>
      <c r="C267" s="43"/>
      <c r="D267" s="229" t="s">
        <v>218</v>
      </c>
      <c r="E267" s="43"/>
      <c r="F267" s="230" t="s">
        <v>2650</v>
      </c>
      <c r="G267" s="43"/>
      <c r="H267" s="43"/>
      <c r="I267" s="231"/>
      <c r="J267" s="43"/>
      <c r="K267" s="43"/>
      <c r="L267" s="47"/>
      <c r="M267" s="232"/>
      <c r="N267" s="233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19" t="s">
        <v>218</v>
      </c>
      <c r="AU267" s="19" t="s">
        <v>90</v>
      </c>
    </row>
    <row r="268" s="2" customFormat="1" ht="16.5" customHeight="1">
      <c r="A268" s="41"/>
      <c r="B268" s="42"/>
      <c r="C268" s="278" t="s">
        <v>915</v>
      </c>
      <c r="D268" s="278" t="s">
        <v>391</v>
      </c>
      <c r="E268" s="279" t="s">
        <v>2651</v>
      </c>
      <c r="F268" s="280" t="s">
        <v>2652</v>
      </c>
      <c r="G268" s="281" t="s">
        <v>381</v>
      </c>
      <c r="H268" s="282">
        <v>4</v>
      </c>
      <c r="I268" s="283"/>
      <c r="J268" s="284">
        <f>ROUND(I268*H268,2)</f>
        <v>0</v>
      </c>
      <c r="K268" s="280" t="s">
        <v>35</v>
      </c>
      <c r="L268" s="285"/>
      <c r="M268" s="286" t="s">
        <v>35</v>
      </c>
      <c r="N268" s="287" t="s">
        <v>51</v>
      </c>
      <c r="O268" s="87"/>
      <c r="P268" s="225">
        <f>O268*H268</f>
        <v>0</v>
      </c>
      <c r="Q268" s="225">
        <v>0.00010000000000000001</v>
      </c>
      <c r="R268" s="225">
        <f>Q268*H268</f>
        <v>0.00040000000000000002</v>
      </c>
      <c r="S268" s="225">
        <v>0</v>
      </c>
      <c r="T268" s="226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7" t="s">
        <v>1216</v>
      </c>
      <c r="AT268" s="227" t="s">
        <v>391</v>
      </c>
      <c r="AU268" s="227" t="s">
        <v>90</v>
      </c>
      <c r="AY268" s="19" t="s">
        <v>208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9" t="s">
        <v>88</v>
      </c>
      <c r="BK268" s="228">
        <f>ROUND(I268*H268,2)</f>
        <v>0</v>
      </c>
      <c r="BL268" s="19" t="s">
        <v>1216</v>
      </c>
      <c r="BM268" s="227" t="s">
        <v>3222</v>
      </c>
    </row>
    <row r="269" s="12" customFormat="1" ht="25.92" customHeight="1">
      <c r="A269" s="12"/>
      <c r="B269" s="200"/>
      <c r="C269" s="201"/>
      <c r="D269" s="202" t="s">
        <v>79</v>
      </c>
      <c r="E269" s="203" t="s">
        <v>2654</v>
      </c>
      <c r="F269" s="203" t="s">
        <v>2655</v>
      </c>
      <c r="G269" s="201"/>
      <c r="H269" s="201"/>
      <c r="I269" s="204"/>
      <c r="J269" s="205">
        <f>BK269</f>
        <v>0</v>
      </c>
      <c r="K269" s="201"/>
      <c r="L269" s="206"/>
      <c r="M269" s="207"/>
      <c r="N269" s="208"/>
      <c r="O269" s="208"/>
      <c r="P269" s="209">
        <f>SUM(P270:P272)</f>
        <v>0</v>
      </c>
      <c r="Q269" s="208"/>
      <c r="R269" s="209">
        <f>SUM(R270:R272)</f>
        <v>0</v>
      </c>
      <c r="S269" s="208"/>
      <c r="T269" s="210">
        <f>SUM(T270:T272)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1" t="s">
        <v>216</v>
      </c>
      <c r="AT269" s="212" t="s">
        <v>79</v>
      </c>
      <c r="AU269" s="212" t="s">
        <v>80</v>
      </c>
      <c r="AY269" s="211" t="s">
        <v>208</v>
      </c>
      <c r="BK269" s="213">
        <f>SUM(BK270:BK272)</f>
        <v>0</v>
      </c>
    </row>
    <row r="270" s="2" customFormat="1" ht="16.5" customHeight="1">
      <c r="A270" s="41"/>
      <c r="B270" s="42"/>
      <c r="C270" s="216" t="s">
        <v>919</v>
      </c>
      <c r="D270" s="216" t="s">
        <v>211</v>
      </c>
      <c r="E270" s="217" t="s">
        <v>2656</v>
      </c>
      <c r="F270" s="218" t="s">
        <v>2657</v>
      </c>
      <c r="G270" s="219" t="s">
        <v>2658</v>
      </c>
      <c r="H270" s="220">
        <v>5</v>
      </c>
      <c r="I270" s="221"/>
      <c r="J270" s="222">
        <f>ROUND(I270*H270,2)</f>
        <v>0</v>
      </c>
      <c r="K270" s="218" t="s">
        <v>215</v>
      </c>
      <c r="L270" s="47"/>
      <c r="M270" s="223" t="s">
        <v>35</v>
      </c>
      <c r="N270" s="224" t="s">
        <v>51</v>
      </c>
      <c r="O270" s="87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7" t="s">
        <v>2659</v>
      </c>
      <c r="AT270" s="227" t="s">
        <v>211</v>
      </c>
      <c r="AU270" s="227" t="s">
        <v>88</v>
      </c>
      <c r="AY270" s="19" t="s">
        <v>208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9" t="s">
        <v>88</v>
      </c>
      <c r="BK270" s="228">
        <f>ROUND(I270*H270,2)</f>
        <v>0</v>
      </c>
      <c r="BL270" s="19" t="s">
        <v>2659</v>
      </c>
      <c r="BM270" s="227" t="s">
        <v>3223</v>
      </c>
    </row>
    <row r="271" s="2" customFormat="1">
      <c r="A271" s="41"/>
      <c r="B271" s="42"/>
      <c r="C271" s="43"/>
      <c r="D271" s="229" t="s">
        <v>218</v>
      </c>
      <c r="E271" s="43"/>
      <c r="F271" s="230" t="s">
        <v>2661</v>
      </c>
      <c r="G271" s="43"/>
      <c r="H271" s="43"/>
      <c r="I271" s="231"/>
      <c r="J271" s="43"/>
      <c r="K271" s="43"/>
      <c r="L271" s="47"/>
      <c r="M271" s="232"/>
      <c r="N271" s="233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218</v>
      </c>
      <c r="AU271" s="19" t="s">
        <v>88</v>
      </c>
    </row>
    <row r="272" s="14" customFormat="1">
      <c r="A272" s="14"/>
      <c r="B272" s="245"/>
      <c r="C272" s="246"/>
      <c r="D272" s="236" t="s">
        <v>226</v>
      </c>
      <c r="E272" s="247" t="s">
        <v>35</v>
      </c>
      <c r="F272" s="248" t="s">
        <v>271</v>
      </c>
      <c r="G272" s="246"/>
      <c r="H272" s="249">
        <v>5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226</v>
      </c>
      <c r="AU272" s="255" t="s">
        <v>88</v>
      </c>
      <c r="AV272" s="14" t="s">
        <v>90</v>
      </c>
      <c r="AW272" s="14" t="s">
        <v>41</v>
      </c>
      <c r="AX272" s="14" t="s">
        <v>88</v>
      </c>
      <c r="AY272" s="255" t="s">
        <v>208</v>
      </c>
    </row>
    <row r="273" s="12" customFormat="1" ht="25.92" customHeight="1">
      <c r="A273" s="12"/>
      <c r="B273" s="200"/>
      <c r="C273" s="201"/>
      <c r="D273" s="202" t="s">
        <v>79</v>
      </c>
      <c r="E273" s="203" t="s">
        <v>2662</v>
      </c>
      <c r="F273" s="203" t="s">
        <v>2663</v>
      </c>
      <c r="G273" s="201"/>
      <c r="H273" s="201"/>
      <c r="I273" s="204"/>
      <c r="J273" s="205">
        <f>BK273</f>
        <v>0</v>
      </c>
      <c r="K273" s="201"/>
      <c r="L273" s="206"/>
      <c r="M273" s="207"/>
      <c r="N273" s="208"/>
      <c r="O273" s="208"/>
      <c r="P273" s="209">
        <f>SUM(P274:P279)</f>
        <v>0</v>
      </c>
      <c r="Q273" s="208"/>
      <c r="R273" s="209">
        <f>SUM(R274:R279)</f>
        <v>0</v>
      </c>
      <c r="S273" s="208"/>
      <c r="T273" s="210">
        <f>SUM(T274:T279)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1" t="s">
        <v>216</v>
      </c>
      <c r="AT273" s="212" t="s">
        <v>79</v>
      </c>
      <c r="AU273" s="212" t="s">
        <v>80</v>
      </c>
      <c r="AY273" s="211" t="s">
        <v>208</v>
      </c>
      <c r="BK273" s="213">
        <f>SUM(BK274:BK279)</f>
        <v>0</v>
      </c>
    </row>
    <row r="274" s="2" customFormat="1" ht="16.5" customHeight="1">
      <c r="A274" s="41"/>
      <c r="B274" s="42"/>
      <c r="C274" s="216" t="s">
        <v>930</v>
      </c>
      <c r="D274" s="216" t="s">
        <v>211</v>
      </c>
      <c r="E274" s="217" t="s">
        <v>2664</v>
      </c>
      <c r="F274" s="218" t="s">
        <v>2665</v>
      </c>
      <c r="G274" s="219" t="s">
        <v>2666</v>
      </c>
      <c r="H274" s="296"/>
      <c r="I274" s="221"/>
      <c r="J274" s="222">
        <f>ROUND(I274*H274,2)</f>
        <v>0</v>
      </c>
      <c r="K274" s="218" t="s">
        <v>35</v>
      </c>
      <c r="L274" s="47"/>
      <c r="M274" s="223" t="s">
        <v>35</v>
      </c>
      <c r="N274" s="224" t="s">
        <v>51</v>
      </c>
      <c r="O274" s="87"/>
      <c r="P274" s="225">
        <f>O274*H274</f>
        <v>0</v>
      </c>
      <c r="Q274" s="225">
        <v>0</v>
      </c>
      <c r="R274" s="225">
        <f>Q274*H274</f>
        <v>0</v>
      </c>
      <c r="S274" s="225">
        <v>0</v>
      </c>
      <c r="T274" s="226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27" t="s">
        <v>2659</v>
      </c>
      <c r="AT274" s="227" t="s">
        <v>211</v>
      </c>
      <c r="AU274" s="227" t="s">
        <v>88</v>
      </c>
      <c r="AY274" s="19" t="s">
        <v>208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9" t="s">
        <v>88</v>
      </c>
      <c r="BK274" s="228">
        <f>ROUND(I274*H274,2)</f>
        <v>0</v>
      </c>
      <c r="BL274" s="19" t="s">
        <v>2659</v>
      </c>
      <c r="BM274" s="227" t="s">
        <v>3224</v>
      </c>
    </row>
    <row r="275" s="2" customFormat="1">
      <c r="A275" s="41"/>
      <c r="B275" s="42"/>
      <c r="C275" s="43"/>
      <c r="D275" s="236" t="s">
        <v>395</v>
      </c>
      <c r="E275" s="43"/>
      <c r="F275" s="288" t="s">
        <v>2668</v>
      </c>
      <c r="G275" s="43"/>
      <c r="H275" s="43"/>
      <c r="I275" s="231"/>
      <c r="J275" s="43"/>
      <c r="K275" s="43"/>
      <c r="L275" s="47"/>
      <c r="M275" s="232"/>
      <c r="N275" s="233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19" t="s">
        <v>395</v>
      </c>
      <c r="AU275" s="19" t="s">
        <v>88</v>
      </c>
    </row>
    <row r="276" s="2" customFormat="1" ht="16.5" customHeight="1">
      <c r="A276" s="41"/>
      <c r="B276" s="42"/>
      <c r="C276" s="216" t="s">
        <v>938</v>
      </c>
      <c r="D276" s="216" t="s">
        <v>211</v>
      </c>
      <c r="E276" s="217" t="s">
        <v>2669</v>
      </c>
      <c r="F276" s="218" t="s">
        <v>2670</v>
      </c>
      <c r="G276" s="219" t="s">
        <v>2666</v>
      </c>
      <c r="H276" s="296"/>
      <c r="I276" s="221"/>
      <c r="J276" s="222">
        <f>ROUND(I276*H276,2)</f>
        <v>0</v>
      </c>
      <c r="K276" s="218" t="s">
        <v>35</v>
      </c>
      <c r="L276" s="47"/>
      <c r="M276" s="223" t="s">
        <v>35</v>
      </c>
      <c r="N276" s="224" t="s">
        <v>51</v>
      </c>
      <c r="O276" s="87"/>
      <c r="P276" s="225">
        <f>O276*H276</f>
        <v>0</v>
      </c>
      <c r="Q276" s="225">
        <v>0</v>
      </c>
      <c r="R276" s="225">
        <f>Q276*H276</f>
        <v>0</v>
      </c>
      <c r="S276" s="225">
        <v>0</v>
      </c>
      <c r="T276" s="226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7" t="s">
        <v>2659</v>
      </c>
      <c r="AT276" s="227" t="s">
        <v>211</v>
      </c>
      <c r="AU276" s="227" t="s">
        <v>88</v>
      </c>
      <c r="AY276" s="19" t="s">
        <v>208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9" t="s">
        <v>88</v>
      </c>
      <c r="BK276" s="228">
        <f>ROUND(I276*H276,2)</f>
        <v>0</v>
      </c>
      <c r="BL276" s="19" t="s">
        <v>2659</v>
      </c>
      <c r="BM276" s="227" t="s">
        <v>3225</v>
      </c>
    </row>
    <row r="277" s="2" customFormat="1">
      <c r="A277" s="41"/>
      <c r="B277" s="42"/>
      <c r="C277" s="43"/>
      <c r="D277" s="236" t="s">
        <v>395</v>
      </c>
      <c r="E277" s="43"/>
      <c r="F277" s="288" t="s">
        <v>2672</v>
      </c>
      <c r="G277" s="43"/>
      <c r="H277" s="43"/>
      <c r="I277" s="231"/>
      <c r="J277" s="43"/>
      <c r="K277" s="43"/>
      <c r="L277" s="47"/>
      <c r="M277" s="232"/>
      <c r="N277" s="233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395</v>
      </c>
      <c r="AU277" s="19" t="s">
        <v>88</v>
      </c>
    </row>
    <row r="278" s="2" customFormat="1" ht="16.5" customHeight="1">
      <c r="A278" s="41"/>
      <c r="B278" s="42"/>
      <c r="C278" s="216" t="s">
        <v>945</v>
      </c>
      <c r="D278" s="216" t="s">
        <v>211</v>
      </c>
      <c r="E278" s="217" t="s">
        <v>2673</v>
      </c>
      <c r="F278" s="218" t="s">
        <v>2674</v>
      </c>
      <c r="G278" s="219" t="s">
        <v>2666</v>
      </c>
      <c r="H278" s="296"/>
      <c r="I278" s="221"/>
      <c r="J278" s="222">
        <f>ROUND(I278*H278,2)</f>
        <v>0</v>
      </c>
      <c r="K278" s="218" t="s">
        <v>35</v>
      </c>
      <c r="L278" s="47"/>
      <c r="M278" s="223" t="s">
        <v>35</v>
      </c>
      <c r="N278" s="224" t="s">
        <v>51</v>
      </c>
      <c r="O278" s="87"/>
      <c r="P278" s="225">
        <f>O278*H278</f>
        <v>0</v>
      </c>
      <c r="Q278" s="225">
        <v>0</v>
      </c>
      <c r="R278" s="225">
        <f>Q278*H278</f>
        <v>0</v>
      </c>
      <c r="S278" s="225">
        <v>0</v>
      </c>
      <c r="T278" s="226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27" t="s">
        <v>2659</v>
      </c>
      <c r="AT278" s="227" t="s">
        <v>211</v>
      </c>
      <c r="AU278" s="227" t="s">
        <v>88</v>
      </c>
      <c r="AY278" s="19" t="s">
        <v>208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9" t="s">
        <v>88</v>
      </c>
      <c r="BK278" s="228">
        <f>ROUND(I278*H278,2)</f>
        <v>0</v>
      </c>
      <c r="BL278" s="19" t="s">
        <v>2659</v>
      </c>
      <c r="BM278" s="227" t="s">
        <v>3226</v>
      </c>
    </row>
    <row r="279" s="2" customFormat="1">
      <c r="A279" s="41"/>
      <c r="B279" s="42"/>
      <c r="C279" s="43"/>
      <c r="D279" s="236" t="s">
        <v>395</v>
      </c>
      <c r="E279" s="43"/>
      <c r="F279" s="288" t="s">
        <v>2676</v>
      </c>
      <c r="G279" s="43"/>
      <c r="H279" s="43"/>
      <c r="I279" s="231"/>
      <c r="J279" s="43"/>
      <c r="K279" s="43"/>
      <c r="L279" s="47"/>
      <c r="M279" s="292"/>
      <c r="N279" s="293"/>
      <c r="O279" s="294"/>
      <c r="P279" s="294"/>
      <c r="Q279" s="294"/>
      <c r="R279" s="294"/>
      <c r="S279" s="294"/>
      <c r="T279" s="295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19" t="s">
        <v>395</v>
      </c>
      <c r="AU279" s="19" t="s">
        <v>88</v>
      </c>
    </row>
    <row r="280" s="2" customFormat="1" ht="6.96" customHeight="1">
      <c r="A280" s="41"/>
      <c r="B280" s="62"/>
      <c r="C280" s="63"/>
      <c r="D280" s="63"/>
      <c r="E280" s="63"/>
      <c r="F280" s="63"/>
      <c r="G280" s="63"/>
      <c r="H280" s="63"/>
      <c r="I280" s="63"/>
      <c r="J280" s="63"/>
      <c r="K280" s="63"/>
      <c r="L280" s="47"/>
      <c r="M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</row>
  </sheetData>
  <sheetProtection sheet="1" autoFilter="0" formatColumns="0" formatRows="0" objects="1" scenarios="1" spinCount="100000" saltValue="6eiJyPtD9zOwEQuSvUVpFEoFBjKUSBloGuB3bijYdUF0bKMMVdm3FBIYk2wSsHe+omrDvC2fiBBQnDTkQ53Ggg==" hashValue="bCg6+oiGxuvp8nDuy2SsDIVxT4OMouGmUBnUmWaKLznC2lpLYmgo6iUWQccArf5ycGQaJC3ZYR5+mw1AfFQymg==" algorithmName="SHA-512" password="C74A"/>
  <autoFilter ref="C94:K27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98" r:id="rId1" display="https://podminky.urs.cz/item/CS_URS_2022_02/997013213"/>
    <hyperlink ref="F100" r:id="rId2" display="https://podminky.urs.cz/item/CS_URS_2022_02/997013219"/>
    <hyperlink ref="F103" r:id="rId3" display="https://podminky.urs.cz/item/CS_URS_2022_02/997013501"/>
    <hyperlink ref="F105" r:id="rId4" display="https://podminky.urs.cz/item/CS_URS_2022_02/997013509"/>
    <hyperlink ref="F108" r:id="rId5" display="https://podminky.urs.cz/item/CS_URS_2022_02/997013631"/>
    <hyperlink ref="F112" r:id="rId6" display="https://podminky.urs.cz/item/CS_URS_2022_02/965043421"/>
    <hyperlink ref="F115" r:id="rId7" display="https://podminky.urs.cz/item/CS_URS_2022_02/971033331"/>
    <hyperlink ref="F117" r:id="rId8" display="https://podminky.urs.cz/item/CS_URS_2022_02/971033341"/>
    <hyperlink ref="F119" r:id="rId9" display="https://podminky.urs.cz/item/CS_URS_2022_02/971033351"/>
    <hyperlink ref="F121" r:id="rId10" display="https://podminky.urs.cz/item/CS_URS_2022_02/973031616"/>
    <hyperlink ref="F124" r:id="rId11" display="https://podminky.urs.cz/item/CS_URS_2022_02/973031619"/>
    <hyperlink ref="F129" r:id="rId12" display="https://podminky.urs.cz/item/CS_URS_2022_02/974031121"/>
    <hyperlink ref="F131" r:id="rId13" display="https://podminky.urs.cz/item/CS_URS_2022_02/974031132"/>
    <hyperlink ref="F138" r:id="rId14" display="https://podminky.urs.cz/item/CS_URS_2022_02/741110001"/>
    <hyperlink ref="F141" r:id="rId15" display="https://podminky.urs.cz/item/CS_URS_2022_02/741110002"/>
    <hyperlink ref="F144" r:id="rId16" display="https://podminky.urs.cz/item/CS_URS_2022_02/741110061"/>
    <hyperlink ref="F147" r:id="rId17" display="https://podminky.urs.cz/item/CS_URS_2022_02/741110062"/>
    <hyperlink ref="F150" r:id="rId18" display="https://podminky.urs.cz/item/CS_URS_2022_02/741110063"/>
    <hyperlink ref="F153" r:id="rId19" display="https://podminky.urs.cz/item/CS_URS_2022_02/741110511"/>
    <hyperlink ref="F163" r:id="rId20" display="https://podminky.urs.cz/item/CS_URS_2022_02/741112001"/>
    <hyperlink ref="F168" r:id="rId21" display="https://podminky.urs.cz/item/CS_URS_2022_02/741112021"/>
    <hyperlink ref="F173" r:id="rId22" display="https://podminky.urs.cz/item/CS_URS_2022_02/741112051"/>
    <hyperlink ref="F176" r:id="rId23" display="https://podminky.urs.cz/item/CS_URS_2022_02/741112061"/>
    <hyperlink ref="F179" r:id="rId24" display="https://podminky.urs.cz/item/CS_URS_2022_02/741120301"/>
    <hyperlink ref="F188" r:id="rId25" display="https://podminky.urs.cz/item/CS_URS_2022_02/741122011"/>
    <hyperlink ref="F192" r:id="rId26" display="https://podminky.urs.cz/item/CS_URS_2022_02/741122015"/>
    <hyperlink ref="F198" r:id="rId27" display="https://podminky.urs.cz/item/CS_URS_2022_02/741122031"/>
    <hyperlink ref="F204" r:id="rId28" display="https://podminky.urs.cz/item/CS_URS_2022_02/741122211"/>
    <hyperlink ref="F210" r:id="rId29" display="https://podminky.urs.cz/item/CS_URS_2022_02/741122231"/>
    <hyperlink ref="F216" r:id="rId30" display="https://podminky.urs.cz/item/CS_URS_2022_02/741130021"/>
    <hyperlink ref="F218" r:id="rId31" display="https://podminky.urs.cz/item/CS_URS_2022_02/741130022"/>
    <hyperlink ref="F220" r:id="rId32" display="https://podminky.urs.cz/item/CS_URS_2022_02/741130023"/>
    <hyperlink ref="F223" r:id="rId33" display="https://podminky.urs.cz/item/CS_URS_2022_02/741231014"/>
    <hyperlink ref="F226" r:id="rId34" display="https://podminky.urs.cz/item/CS_URS_2022_02/741310101"/>
    <hyperlink ref="F229" r:id="rId35" display="https://podminky.urs.cz/item/CS_URS_2022_02/741310115"/>
    <hyperlink ref="F232" r:id="rId36" display="https://podminky.urs.cz/item/CS_URS_2022_02/741311004"/>
    <hyperlink ref="F235" r:id="rId37" display="https://podminky.urs.cz/item/CS_URS_2022_02/741320105"/>
    <hyperlink ref="F242" r:id="rId38" display="https://podminky.urs.cz/item/CS_URS_2022_02/741321003"/>
    <hyperlink ref="F245" r:id="rId39" display="https://podminky.urs.cz/item/CS_URS_2022_02/741330763"/>
    <hyperlink ref="F248" r:id="rId40" display="https://podminky.urs.cz/item/CS_URS_2022_02/741370032"/>
    <hyperlink ref="F256" r:id="rId41" display="https://podminky.urs.cz/item/CS_URS_2022_02/741810001"/>
    <hyperlink ref="F261" r:id="rId42" display="https://podminky.urs.cz/item/CS_URS_2022_02/742121001"/>
    <hyperlink ref="F267" r:id="rId43" display="https://podminky.urs.cz/item/CS_URS_2022_02/210220321"/>
    <hyperlink ref="F271" r:id="rId44" display="https://podminky.urs.cz/item/CS_URS_2022_02/HZS223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5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142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1" customFormat="1" ht="12" customHeight="1">
      <c r="B8" s="22"/>
      <c r="D8" s="146" t="s">
        <v>168</v>
      </c>
      <c r="L8" s="22"/>
    </row>
    <row r="9" s="2" customFormat="1" ht="16.5" customHeight="1">
      <c r="A9" s="41"/>
      <c r="B9" s="47"/>
      <c r="C9" s="41"/>
      <c r="D9" s="41"/>
      <c r="E9" s="147" t="s">
        <v>3133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6" t="s">
        <v>2337</v>
      </c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30" customHeight="1">
      <c r="A11" s="41"/>
      <c r="B11" s="47"/>
      <c r="C11" s="41"/>
      <c r="D11" s="41"/>
      <c r="E11" s="149" t="s">
        <v>2677</v>
      </c>
      <c r="F11" s="41"/>
      <c r="G11" s="41"/>
      <c r="H11" s="41"/>
      <c r="I11" s="41"/>
      <c r="J11" s="41"/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6" t="s">
        <v>18</v>
      </c>
      <c r="E13" s="41"/>
      <c r="F13" s="136" t="s">
        <v>19</v>
      </c>
      <c r="G13" s="41"/>
      <c r="H13" s="41"/>
      <c r="I13" s="146" t="s">
        <v>20</v>
      </c>
      <c r="J13" s="136" t="s">
        <v>35</v>
      </c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22</v>
      </c>
      <c r="E14" s="41"/>
      <c r="F14" s="136" t="s">
        <v>23</v>
      </c>
      <c r="G14" s="41"/>
      <c r="H14" s="41"/>
      <c r="I14" s="146" t="s">
        <v>24</v>
      </c>
      <c r="J14" s="150" t="str">
        <f>'Rekapitulace stavby'!AN8</f>
        <v>9. 11. 2022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6" t="s">
        <v>30</v>
      </c>
      <c r="E16" s="41"/>
      <c r="F16" s="41"/>
      <c r="G16" s="41"/>
      <c r="H16" s="41"/>
      <c r="I16" s="146" t="s">
        <v>31</v>
      </c>
      <c r="J16" s="136" t="s">
        <v>32</v>
      </c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6" t="s">
        <v>34</v>
      </c>
      <c r="J17" s="136" t="s">
        <v>35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6" t="s">
        <v>36</v>
      </c>
      <c r="E19" s="41"/>
      <c r="F19" s="41"/>
      <c r="G19" s="41"/>
      <c r="H19" s="41"/>
      <c r="I19" s="146" t="s">
        <v>31</v>
      </c>
      <c r="J19" s="35" t="str">
        <f>'Rekapitulace stavby'!AN13</f>
        <v>Vyplň údaj</v>
      </c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6" t="s">
        <v>34</v>
      </c>
      <c r="J20" s="35" t="str">
        <f>'Rekapitulace stavby'!AN14</f>
        <v>Vyplň údaj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6" t="s">
        <v>38</v>
      </c>
      <c r="E22" s="41"/>
      <c r="F22" s="41"/>
      <c r="G22" s="41"/>
      <c r="H22" s="41"/>
      <c r="I22" s="146" t="s">
        <v>31</v>
      </c>
      <c r="J22" s="136" t="s">
        <v>39</v>
      </c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46" t="s">
        <v>34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6" t="s">
        <v>42</v>
      </c>
      <c r="E25" s="41"/>
      <c r="F25" s="41"/>
      <c r="G25" s="41"/>
      <c r="H25" s="41"/>
      <c r="I25" s="146" t="s">
        <v>31</v>
      </c>
      <c r="J25" s="136" t="s">
        <v>35</v>
      </c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">
        <v>43</v>
      </c>
      <c r="F26" s="41"/>
      <c r="G26" s="41"/>
      <c r="H26" s="41"/>
      <c r="I26" s="146" t="s">
        <v>34</v>
      </c>
      <c r="J26" s="136" t="s">
        <v>35</v>
      </c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8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6" t="s">
        <v>44</v>
      </c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47.25" customHeight="1">
      <c r="A29" s="151"/>
      <c r="B29" s="152"/>
      <c r="C29" s="151"/>
      <c r="D29" s="151"/>
      <c r="E29" s="153" t="s">
        <v>170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56" t="s">
        <v>46</v>
      </c>
      <c r="E32" s="41"/>
      <c r="F32" s="41"/>
      <c r="G32" s="41"/>
      <c r="H32" s="41"/>
      <c r="I32" s="41"/>
      <c r="J32" s="157">
        <f>ROUND(J88, 2)</f>
        <v>0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55"/>
      <c r="E33" s="155"/>
      <c r="F33" s="155"/>
      <c r="G33" s="155"/>
      <c r="H33" s="155"/>
      <c r="I33" s="155"/>
      <c r="J33" s="155"/>
      <c r="K33" s="155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58" t="s">
        <v>48</v>
      </c>
      <c r="G34" s="41"/>
      <c r="H34" s="41"/>
      <c r="I34" s="158" t="s">
        <v>47</v>
      </c>
      <c r="J34" s="158" t="s">
        <v>49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59" t="s">
        <v>50</v>
      </c>
      <c r="E35" s="146" t="s">
        <v>51</v>
      </c>
      <c r="F35" s="160">
        <f>ROUND((SUM(BE88:BE127)),  2)</f>
        <v>0</v>
      </c>
      <c r="G35" s="41"/>
      <c r="H35" s="41"/>
      <c r="I35" s="161">
        <v>0.20999999999999999</v>
      </c>
      <c r="J35" s="160">
        <f>ROUND(((SUM(BE88:BE127))*I35),  2)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6" t="s">
        <v>52</v>
      </c>
      <c r="F36" s="160">
        <f>ROUND((SUM(BF88:BF127)),  2)</f>
        <v>0</v>
      </c>
      <c r="G36" s="41"/>
      <c r="H36" s="41"/>
      <c r="I36" s="161">
        <v>0.14999999999999999</v>
      </c>
      <c r="J36" s="160">
        <f>ROUND(((SUM(BF88:BF127))*I36),  2)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53</v>
      </c>
      <c r="F37" s="160">
        <f>ROUND((SUM(BG88:BG127)),  2)</f>
        <v>0</v>
      </c>
      <c r="G37" s="41"/>
      <c r="H37" s="41"/>
      <c r="I37" s="161">
        <v>0.20999999999999999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6" t="s">
        <v>54</v>
      </c>
      <c r="F38" s="160">
        <f>ROUND((SUM(BH88:BH127)),  2)</f>
        <v>0</v>
      </c>
      <c r="G38" s="41"/>
      <c r="H38" s="41"/>
      <c r="I38" s="161">
        <v>0.14999999999999999</v>
      </c>
      <c r="J38" s="160">
        <f>0</f>
        <v>0</v>
      </c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6" t="s">
        <v>55</v>
      </c>
      <c r="F39" s="160">
        <f>ROUND((SUM(BI88:BI127)),  2)</f>
        <v>0</v>
      </c>
      <c r="G39" s="41"/>
      <c r="H39" s="41"/>
      <c r="I39" s="161">
        <v>0</v>
      </c>
      <c r="J39" s="160">
        <f>0</f>
        <v>0</v>
      </c>
      <c r="K39" s="41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2"/>
      <c r="D41" s="163" t="s">
        <v>56</v>
      </c>
      <c r="E41" s="164"/>
      <c r="F41" s="164"/>
      <c r="G41" s="165" t="s">
        <v>57</v>
      </c>
      <c r="H41" s="166" t="s">
        <v>58</v>
      </c>
      <c r="I41" s="164"/>
      <c r="J41" s="167">
        <f>SUM(J32:J39)</f>
        <v>0</v>
      </c>
      <c r="K41" s="168"/>
      <c r="L41" s="14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171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73" t="str">
        <f>E7</f>
        <v>Nemocnice Bruntál - oprava WC pro veřejnost, WC 1, 2, 3, 5 , 6, 7</v>
      </c>
      <c r="F50" s="34"/>
      <c r="G50" s="34"/>
      <c r="H50" s="34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168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73" t="s">
        <v>3133</v>
      </c>
      <c r="F52" s="43"/>
      <c r="G52" s="43"/>
      <c r="H52" s="43"/>
      <c r="I52" s="43"/>
      <c r="J52" s="43"/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2337</v>
      </c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30" customHeight="1">
      <c r="A54" s="41"/>
      <c r="B54" s="42"/>
      <c r="C54" s="43"/>
      <c r="D54" s="43"/>
      <c r="E54" s="72" t="str">
        <f>E11</f>
        <v>02 - Specifikace-ZTI automat napájení pisoárů+ SSNV (systém signalizace nouzového volání WC imobilní)</v>
      </c>
      <c r="F54" s="43"/>
      <c r="G54" s="43"/>
      <c r="H54" s="43"/>
      <c r="I54" s="43"/>
      <c r="J54" s="43"/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Nemocnice Bruntál, Nádražní 1589/29</v>
      </c>
      <c r="G56" s="43"/>
      <c r="H56" s="43"/>
      <c r="I56" s="34" t="s">
        <v>24</v>
      </c>
      <c r="J56" s="75" t="str">
        <f>IF(J14="","",J14)</f>
        <v>9. 11. 2022</v>
      </c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40.05" customHeight="1">
      <c r="A58" s="41"/>
      <c r="B58" s="42"/>
      <c r="C58" s="34" t="s">
        <v>30</v>
      </c>
      <c r="D58" s="43"/>
      <c r="E58" s="43"/>
      <c r="F58" s="29" t="str">
        <f>E17</f>
        <v xml:space="preserve">Město Bruntál, Nádražní 20, Bruntál, 792 01 </v>
      </c>
      <c r="G58" s="43"/>
      <c r="H58" s="43"/>
      <c r="I58" s="34" t="s">
        <v>38</v>
      </c>
      <c r="J58" s="39" t="str">
        <f>E23</f>
        <v xml:space="preserve">Ing. Roman Macoszek, Palackého 368, Vrbno p/Prad. </v>
      </c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34" t="s">
        <v>42</v>
      </c>
      <c r="J59" s="39" t="str">
        <f>E26</f>
        <v xml:space="preserve"> 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8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74" t="s">
        <v>172</v>
      </c>
      <c r="D61" s="175"/>
      <c r="E61" s="175"/>
      <c r="F61" s="175"/>
      <c r="G61" s="175"/>
      <c r="H61" s="175"/>
      <c r="I61" s="175"/>
      <c r="J61" s="176" t="s">
        <v>173</v>
      </c>
      <c r="K61" s="175"/>
      <c r="L61" s="148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77" t="s">
        <v>78</v>
      </c>
      <c r="D63" s="43"/>
      <c r="E63" s="43"/>
      <c r="F63" s="43"/>
      <c r="G63" s="43"/>
      <c r="H63" s="43"/>
      <c r="I63" s="43"/>
      <c r="J63" s="105">
        <f>J88</f>
        <v>0</v>
      </c>
      <c r="K63" s="4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174</v>
      </c>
    </row>
    <row r="64" s="9" customFormat="1" ht="24.96" customHeight="1">
      <c r="A64" s="9"/>
      <c r="B64" s="178"/>
      <c r="C64" s="179"/>
      <c r="D64" s="180" t="s">
        <v>181</v>
      </c>
      <c r="E64" s="181"/>
      <c r="F64" s="181"/>
      <c r="G64" s="181"/>
      <c r="H64" s="181"/>
      <c r="I64" s="181"/>
      <c r="J64" s="182">
        <f>J89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4"/>
      <c r="C65" s="128"/>
      <c r="D65" s="185" t="s">
        <v>2339</v>
      </c>
      <c r="E65" s="186"/>
      <c r="F65" s="186"/>
      <c r="G65" s="186"/>
      <c r="H65" s="186"/>
      <c r="I65" s="186"/>
      <c r="J65" s="187">
        <f>J90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8"/>
      <c r="C66" s="179"/>
      <c r="D66" s="180" t="s">
        <v>2344</v>
      </c>
      <c r="E66" s="181"/>
      <c r="F66" s="181"/>
      <c r="G66" s="181"/>
      <c r="H66" s="181"/>
      <c r="I66" s="181"/>
      <c r="J66" s="182">
        <f>J125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2" customFormat="1" ht="21.84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8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8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="2" customFormat="1" ht="6.96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24.96" customHeight="1">
      <c r="A73" s="41"/>
      <c r="B73" s="42"/>
      <c r="C73" s="25" t="s">
        <v>193</v>
      </c>
      <c r="D73" s="43"/>
      <c r="E73" s="43"/>
      <c r="F73" s="43"/>
      <c r="G73" s="43"/>
      <c r="H73" s="43"/>
      <c r="I73" s="43"/>
      <c r="J73" s="43"/>
      <c r="K73" s="43"/>
      <c r="L73" s="14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43"/>
      <c r="J75" s="43"/>
      <c r="K75" s="4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173" t="str">
        <f>E7</f>
        <v>Nemocnice Bruntál - oprava WC pro veřejnost, WC 1, 2, 3, 5 , 6, 7</v>
      </c>
      <c r="F76" s="34"/>
      <c r="G76" s="34"/>
      <c r="H76" s="34"/>
      <c r="I76" s="43"/>
      <c r="J76" s="43"/>
      <c r="K76" s="43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1" customFormat="1" ht="12" customHeight="1">
      <c r="B77" s="23"/>
      <c r="C77" s="34" t="s">
        <v>168</v>
      </c>
      <c r="D77" s="24"/>
      <c r="E77" s="24"/>
      <c r="F77" s="24"/>
      <c r="G77" s="24"/>
      <c r="H77" s="24"/>
      <c r="I77" s="24"/>
      <c r="J77" s="24"/>
      <c r="K77" s="24"/>
      <c r="L77" s="22"/>
    </row>
    <row r="78" s="2" customFormat="1" ht="16.5" customHeight="1">
      <c r="A78" s="41"/>
      <c r="B78" s="42"/>
      <c r="C78" s="43"/>
      <c r="D78" s="43"/>
      <c r="E78" s="173" t="s">
        <v>3133</v>
      </c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2337</v>
      </c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30" customHeight="1">
      <c r="A80" s="41"/>
      <c r="B80" s="42"/>
      <c r="C80" s="43"/>
      <c r="D80" s="43"/>
      <c r="E80" s="72" t="str">
        <f>E11</f>
        <v>02 - Specifikace-ZTI automat napájení pisoárů+ SSNV (systém signalizace nouzového volání WC imobilní)</v>
      </c>
      <c r="F80" s="43"/>
      <c r="G80" s="43"/>
      <c r="H80" s="43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</v>
      </c>
      <c r="D82" s="43"/>
      <c r="E82" s="43"/>
      <c r="F82" s="29" t="str">
        <f>F14</f>
        <v>Nemocnice Bruntál, Nádražní 1589/29</v>
      </c>
      <c r="G82" s="43"/>
      <c r="H82" s="43"/>
      <c r="I82" s="34" t="s">
        <v>24</v>
      </c>
      <c r="J82" s="75" t="str">
        <f>IF(J14="","",J14)</f>
        <v>9. 11. 2022</v>
      </c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40.05" customHeight="1">
      <c r="A84" s="41"/>
      <c r="B84" s="42"/>
      <c r="C84" s="34" t="s">
        <v>30</v>
      </c>
      <c r="D84" s="43"/>
      <c r="E84" s="43"/>
      <c r="F84" s="29" t="str">
        <f>E17</f>
        <v xml:space="preserve">Město Bruntál, Nádražní 20, Bruntál, 792 01 </v>
      </c>
      <c r="G84" s="43"/>
      <c r="H84" s="43"/>
      <c r="I84" s="34" t="s">
        <v>38</v>
      </c>
      <c r="J84" s="39" t="str">
        <f>E23</f>
        <v xml:space="preserve">Ing. Roman Macoszek, Palackého 368, Vrbno p/Prad. </v>
      </c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4" t="s">
        <v>36</v>
      </c>
      <c r="D85" s="43"/>
      <c r="E85" s="43"/>
      <c r="F85" s="29" t="str">
        <f>IF(E20="","",E20)</f>
        <v>Vyplň údaj</v>
      </c>
      <c r="G85" s="43"/>
      <c r="H85" s="43"/>
      <c r="I85" s="34" t="s">
        <v>42</v>
      </c>
      <c r="J85" s="39" t="str">
        <f>E26</f>
        <v xml:space="preserve"> </v>
      </c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189"/>
      <c r="B87" s="190"/>
      <c r="C87" s="191" t="s">
        <v>194</v>
      </c>
      <c r="D87" s="192" t="s">
        <v>65</v>
      </c>
      <c r="E87" s="192" t="s">
        <v>61</v>
      </c>
      <c r="F87" s="192" t="s">
        <v>62</v>
      </c>
      <c r="G87" s="192" t="s">
        <v>195</v>
      </c>
      <c r="H87" s="192" t="s">
        <v>196</v>
      </c>
      <c r="I87" s="192" t="s">
        <v>197</v>
      </c>
      <c r="J87" s="192" t="s">
        <v>173</v>
      </c>
      <c r="K87" s="193" t="s">
        <v>198</v>
      </c>
      <c r="L87" s="194"/>
      <c r="M87" s="95" t="s">
        <v>35</v>
      </c>
      <c r="N87" s="96" t="s">
        <v>50</v>
      </c>
      <c r="O87" s="96" t="s">
        <v>199</v>
      </c>
      <c r="P87" s="96" t="s">
        <v>200</v>
      </c>
      <c r="Q87" s="96" t="s">
        <v>201</v>
      </c>
      <c r="R87" s="96" t="s">
        <v>202</v>
      </c>
      <c r="S87" s="96" t="s">
        <v>203</v>
      </c>
      <c r="T87" s="97" t="s">
        <v>204</v>
      </c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</row>
    <row r="88" s="2" customFormat="1" ht="22.8" customHeight="1">
      <c r="A88" s="41"/>
      <c r="B88" s="42"/>
      <c r="C88" s="102" t="s">
        <v>205</v>
      </c>
      <c r="D88" s="43"/>
      <c r="E88" s="43"/>
      <c r="F88" s="43"/>
      <c r="G88" s="43"/>
      <c r="H88" s="43"/>
      <c r="I88" s="43"/>
      <c r="J88" s="195">
        <f>BK88</f>
        <v>0</v>
      </c>
      <c r="K88" s="43"/>
      <c r="L88" s="47"/>
      <c r="M88" s="98"/>
      <c r="N88" s="196"/>
      <c r="O88" s="99"/>
      <c r="P88" s="197">
        <f>P89+P125</f>
        <v>0</v>
      </c>
      <c r="Q88" s="99"/>
      <c r="R88" s="197">
        <f>R89+R125</f>
        <v>0.0021999999999999997</v>
      </c>
      <c r="S88" s="99"/>
      <c r="T88" s="198">
        <f>T89+T125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79</v>
      </c>
      <c r="AU88" s="19" t="s">
        <v>174</v>
      </c>
      <c r="BK88" s="199">
        <f>BK89+BK125</f>
        <v>0</v>
      </c>
    </row>
    <row r="89" s="12" customFormat="1" ht="25.92" customHeight="1">
      <c r="A89" s="12"/>
      <c r="B89" s="200"/>
      <c r="C89" s="201"/>
      <c r="D89" s="202" t="s">
        <v>79</v>
      </c>
      <c r="E89" s="203" t="s">
        <v>593</v>
      </c>
      <c r="F89" s="203" t="s">
        <v>594</v>
      </c>
      <c r="G89" s="201"/>
      <c r="H89" s="201"/>
      <c r="I89" s="204"/>
      <c r="J89" s="205">
        <f>BK89</f>
        <v>0</v>
      </c>
      <c r="K89" s="201"/>
      <c r="L89" s="206"/>
      <c r="M89" s="207"/>
      <c r="N89" s="208"/>
      <c r="O89" s="208"/>
      <c r="P89" s="209">
        <f>P90</f>
        <v>0</v>
      </c>
      <c r="Q89" s="208"/>
      <c r="R89" s="209">
        <f>R90</f>
        <v>0.0021999999999999997</v>
      </c>
      <c r="S89" s="208"/>
      <c r="T89" s="210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1" t="s">
        <v>90</v>
      </c>
      <c r="AT89" s="212" t="s">
        <v>79</v>
      </c>
      <c r="AU89" s="212" t="s">
        <v>80</v>
      </c>
      <c r="AY89" s="211" t="s">
        <v>208</v>
      </c>
      <c r="BK89" s="213">
        <f>BK90</f>
        <v>0</v>
      </c>
    </row>
    <row r="90" s="12" customFormat="1" ht="22.8" customHeight="1">
      <c r="A90" s="12"/>
      <c r="B90" s="200"/>
      <c r="C90" s="201"/>
      <c r="D90" s="202" t="s">
        <v>79</v>
      </c>
      <c r="E90" s="214" t="s">
        <v>2384</v>
      </c>
      <c r="F90" s="214" t="s">
        <v>2385</v>
      </c>
      <c r="G90" s="201"/>
      <c r="H90" s="201"/>
      <c r="I90" s="204"/>
      <c r="J90" s="215">
        <f>BK90</f>
        <v>0</v>
      </c>
      <c r="K90" s="201"/>
      <c r="L90" s="206"/>
      <c r="M90" s="207"/>
      <c r="N90" s="208"/>
      <c r="O90" s="208"/>
      <c r="P90" s="209">
        <f>SUM(P91:P124)</f>
        <v>0</v>
      </c>
      <c r="Q90" s="208"/>
      <c r="R90" s="209">
        <f>SUM(R91:R124)</f>
        <v>0.0021999999999999997</v>
      </c>
      <c r="S90" s="208"/>
      <c r="T90" s="210">
        <f>SUM(T91:T124)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1" t="s">
        <v>90</v>
      </c>
      <c r="AT90" s="212" t="s">
        <v>79</v>
      </c>
      <c r="AU90" s="212" t="s">
        <v>88</v>
      </c>
      <c r="AY90" s="211" t="s">
        <v>208</v>
      </c>
      <c r="BK90" s="213">
        <f>SUM(BK91:BK124)</f>
        <v>0</v>
      </c>
    </row>
    <row r="91" s="2" customFormat="1" ht="24.15" customHeight="1">
      <c r="A91" s="41"/>
      <c r="B91" s="42"/>
      <c r="C91" s="216" t="s">
        <v>88</v>
      </c>
      <c r="D91" s="216" t="s">
        <v>211</v>
      </c>
      <c r="E91" s="217" t="s">
        <v>2401</v>
      </c>
      <c r="F91" s="218" t="s">
        <v>2402</v>
      </c>
      <c r="G91" s="219" t="s">
        <v>490</v>
      </c>
      <c r="H91" s="220">
        <v>10</v>
      </c>
      <c r="I91" s="221"/>
      <c r="J91" s="222">
        <f>ROUND(I91*H91,2)</f>
        <v>0</v>
      </c>
      <c r="K91" s="218" t="s">
        <v>215</v>
      </c>
      <c r="L91" s="47"/>
      <c r="M91" s="223" t="s">
        <v>35</v>
      </c>
      <c r="N91" s="224" t="s">
        <v>51</v>
      </c>
      <c r="O91" s="87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27" t="s">
        <v>408</v>
      </c>
      <c r="AT91" s="227" t="s">
        <v>211</v>
      </c>
      <c r="AU91" s="227" t="s">
        <v>90</v>
      </c>
      <c r="AY91" s="19" t="s">
        <v>208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88</v>
      </c>
      <c r="BK91" s="228">
        <f>ROUND(I91*H91,2)</f>
        <v>0</v>
      </c>
      <c r="BL91" s="19" t="s">
        <v>408</v>
      </c>
      <c r="BM91" s="227" t="s">
        <v>3227</v>
      </c>
    </row>
    <row r="92" s="2" customFormat="1">
      <c r="A92" s="41"/>
      <c r="B92" s="42"/>
      <c r="C92" s="43"/>
      <c r="D92" s="229" t="s">
        <v>218</v>
      </c>
      <c r="E92" s="43"/>
      <c r="F92" s="230" t="s">
        <v>2404</v>
      </c>
      <c r="G92" s="43"/>
      <c r="H92" s="43"/>
      <c r="I92" s="231"/>
      <c r="J92" s="43"/>
      <c r="K92" s="43"/>
      <c r="L92" s="47"/>
      <c r="M92" s="232"/>
      <c r="N92" s="233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218</v>
      </c>
      <c r="AU92" s="19" t="s">
        <v>90</v>
      </c>
    </row>
    <row r="93" s="13" customFormat="1">
      <c r="A93" s="13"/>
      <c r="B93" s="234"/>
      <c r="C93" s="235"/>
      <c r="D93" s="236" t="s">
        <v>226</v>
      </c>
      <c r="E93" s="237" t="s">
        <v>35</v>
      </c>
      <c r="F93" s="238" t="s">
        <v>2679</v>
      </c>
      <c r="G93" s="235"/>
      <c r="H93" s="237" t="s">
        <v>35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4" t="s">
        <v>226</v>
      </c>
      <c r="AU93" s="244" t="s">
        <v>90</v>
      </c>
      <c r="AV93" s="13" t="s">
        <v>88</v>
      </c>
      <c r="AW93" s="13" t="s">
        <v>41</v>
      </c>
      <c r="AX93" s="13" t="s">
        <v>80</v>
      </c>
      <c r="AY93" s="244" t="s">
        <v>208</v>
      </c>
    </row>
    <row r="94" s="14" customFormat="1">
      <c r="A94" s="14"/>
      <c r="B94" s="245"/>
      <c r="C94" s="246"/>
      <c r="D94" s="236" t="s">
        <v>226</v>
      </c>
      <c r="E94" s="247" t="s">
        <v>35</v>
      </c>
      <c r="F94" s="248" t="s">
        <v>2680</v>
      </c>
      <c r="G94" s="246"/>
      <c r="H94" s="249">
        <v>10</v>
      </c>
      <c r="I94" s="250"/>
      <c r="J94" s="246"/>
      <c r="K94" s="246"/>
      <c r="L94" s="251"/>
      <c r="M94" s="252"/>
      <c r="N94" s="253"/>
      <c r="O94" s="253"/>
      <c r="P94" s="253"/>
      <c r="Q94" s="253"/>
      <c r="R94" s="253"/>
      <c r="S94" s="253"/>
      <c r="T94" s="25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5" t="s">
        <v>226</v>
      </c>
      <c r="AU94" s="255" t="s">
        <v>90</v>
      </c>
      <c r="AV94" s="14" t="s">
        <v>90</v>
      </c>
      <c r="AW94" s="14" t="s">
        <v>41</v>
      </c>
      <c r="AX94" s="14" t="s">
        <v>88</v>
      </c>
      <c r="AY94" s="255" t="s">
        <v>208</v>
      </c>
    </row>
    <row r="95" s="2" customFormat="1" ht="16.5" customHeight="1">
      <c r="A95" s="41"/>
      <c r="B95" s="42"/>
      <c r="C95" s="278" t="s">
        <v>90</v>
      </c>
      <c r="D95" s="278" t="s">
        <v>391</v>
      </c>
      <c r="E95" s="279" t="s">
        <v>2681</v>
      </c>
      <c r="F95" s="280" t="s">
        <v>2682</v>
      </c>
      <c r="G95" s="281" t="s">
        <v>490</v>
      </c>
      <c r="H95" s="282">
        <v>10</v>
      </c>
      <c r="I95" s="283"/>
      <c r="J95" s="284">
        <f>ROUND(I95*H95,2)</f>
        <v>0</v>
      </c>
      <c r="K95" s="280" t="s">
        <v>215</v>
      </c>
      <c r="L95" s="285"/>
      <c r="M95" s="286" t="s">
        <v>35</v>
      </c>
      <c r="N95" s="287" t="s">
        <v>51</v>
      </c>
      <c r="O95" s="87"/>
      <c r="P95" s="225">
        <f>O95*H95</f>
        <v>0</v>
      </c>
      <c r="Q95" s="225">
        <v>6.9999999999999994E-05</v>
      </c>
      <c r="R95" s="225">
        <f>Q95*H95</f>
        <v>0.00069999999999999988</v>
      </c>
      <c r="S95" s="225">
        <v>0</v>
      </c>
      <c r="T95" s="226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7" t="s">
        <v>527</v>
      </c>
      <c r="AT95" s="227" t="s">
        <v>391</v>
      </c>
      <c r="AU95" s="227" t="s">
        <v>90</v>
      </c>
      <c r="AY95" s="19" t="s">
        <v>208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88</v>
      </c>
      <c r="BK95" s="228">
        <f>ROUND(I95*H95,2)</f>
        <v>0</v>
      </c>
      <c r="BL95" s="19" t="s">
        <v>408</v>
      </c>
      <c r="BM95" s="227" t="s">
        <v>3228</v>
      </c>
    </row>
    <row r="96" s="13" customFormat="1">
      <c r="A96" s="13"/>
      <c r="B96" s="234"/>
      <c r="C96" s="235"/>
      <c r="D96" s="236" t="s">
        <v>226</v>
      </c>
      <c r="E96" s="237" t="s">
        <v>35</v>
      </c>
      <c r="F96" s="238" t="s">
        <v>2684</v>
      </c>
      <c r="G96" s="235"/>
      <c r="H96" s="237" t="s">
        <v>35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226</v>
      </c>
      <c r="AU96" s="244" t="s">
        <v>90</v>
      </c>
      <c r="AV96" s="13" t="s">
        <v>88</v>
      </c>
      <c r="AW96" s="13" t="s">
        <v>41</v>
      </c>
      <c r="AX96" s="13" t="s">
        <v>80</v>
      </c>
      <c r="AY96" s="244" t="s">
        <v>208</v>
      </c>
    </row>
    <row r="97" s="14" customFormat="1">
      <c r="A97" s="14"/>
      <c r="B97" s="245"/>
      <c r="C97" s="246"/>
      <c r="D97" s="236" t="s">
        <v>226</v>
      </c>
      <c r="E97" s="247" t="s">
        <v>35</v>
      </c>
      <c r="F97" s="248" t="s">
        <v>2680</v>
      </c>
      <c r="G97" s="246"/>
      <c r="H97" s="249">
        <v>10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226</v>
      </c>
      <c r="AU97" s="255" t="s">
        <v>90</v>
      </c>
      <c r="AV97" s="14" t="s">
        <v>90</v>
      </c>
      <c r="AW97" s="14" t="s">
        <v>41</v>
      </c>
      <c r="AX97" s="14" t="s">
        <v>88</v>
      </c>
      <c r="AY97" s="255" t="s">
        <v>208</v>
      </c>
    </row>
    <row r="98" s="2" customFormat="1" ht="24.15" customHeight="1">
      <c r="A98" s="41"/>
      <c r="B98" s="42"/>
      <c r="C98" s="216" t="s">
        <v>209</v>
      </c>
      <c r="D98" s="216" t="s">
        <v>211</v>
      </c>
      <c r="E98" s="217" t="s">
        <v>2491</v>
      </c>
      <c r="F98" s="218" t="s">
        <v>2492</v>
      </c>
      <c r="G98" s="219" t="s">
        <v>490</v>
      </c>
      <c r="H98" s="220">
        <v>15</v>
      </c>
      <c r="I98" s="221"/>
      <c r="J98" s="222">
        <f>ROUND(I98*H98,2)</f>
        <v>0</v>
      </c>
      <c r="K98" s="218" t="s">
        <v>215</v>
      </c>
      <c r="L98" s="47"/>
      <c r="M98" s="223" t="s">
        <v>35</v>
      </c>
      <c r="N98" s="224" t="s">
        <v>51</v>
      </c>
      <c r="O98" s="87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7" t="s">
        <v>408</v>
      </c>
      <c r="AT98" s="227" t="s">
        <v>211</v>
      </c>
      <c r="AU98" s="227" t="s">
        <v>90</v>
      </c>
      <c r="AY98" s="19" t="s">
        <v>208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88</v>
      </c>
      <c r="BK98" s="228">
        <f>ROUND(I98*H98,2)</f>
        <v>0</v>
      </c>
      <c r="BL98" s="19" t="s">
        <v>408</v>
      </c>
      <c r="BM98" s="227" t="s">
        <v>3229</v>
      </c>
    </row>
    <row r="99" s="2" customFormat="1">
      <c r="A99" s="41"/>
      <c r="B99" s="42"/>
      <c r="C99" s="43"/>
      <c r="D99" s="229" t="s">
        <v>218</v>
      </c>
      <c r="E99" s="43"/>
      <c r="F99" s="230" t="s">
        <v>2494</v>
      </c>
      <c r="G99" s="43"/>
      <c r="H99" s="43"/>
      <c r="I99" s="231"/>
      <c r="J99" s="43"/>
      <c r="K99" s="43"/>
      <c r="L99" s="47"/>
      <c r="M99" s="232"/>
      <c r="N99" s="233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218</v>
      </c>
      <c r="AU99" s="19" t="s">
        <v>90</v>
      </c>
    </row>
    <row r="100" s="13" customFormat="1">
      <c r="A100" s="13"/>
      <c r="B100" s="234"/>
      <c r="C100" s="235"/>
      <c r="D100" s="236" t="s">
        <v>226</v>
      </c>
      <c r="E100" s="237" t="s">
        <v>35</v>
      </c>
      <c r="F100" s="238" t="s">
        <v>2684</v>
      </c>
      <c r="G100" s="235"/>
      <c r="H100" s="237" t="s">
        <v>35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226</v>
      </c>
      <c r="AU100" s="244" t="s">
        <v>90</v>
      </c>
      <c r="AV100" s="13" t="s">
        <v>88</v>
      </c>
      <c r="AW100" s="13" t="s">
        <v>41</v>
      </c>
      <c r="AX100" s="13" t="s">
        <v>80</v>
      </c>
      <c r="AY100" s="244" t="s">
        <v>208</v>
      </c>
    </row>
    <row r="101" s="14" customFormat="1">
      <c r="A101" s="14"/>
      <c r="B101" s="245"/>
      <c r="C101" s="246"/>
      <c r="D101" s="236" t="s">
        <v>226</v>
      </c>
      <c r="E101" s="247" t="s">
        <v>35</v>
      </c>
      <c r="F101" s="248" t="s">
        <v>2686</v>
      </c>
      <c r="G101" s="246"/>
      <c r="H101" s="249">
        <v>15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226</v>
      </c>
      <c r="AU101" s="255" t="s">
        <v>90</v>
      </c>
      <c r="AV101" s="14" t="s">
        <v>90</v>
      </c>
      <c r="AW101" s="14" t="s">
        <v>41</v>
      </c>
      <c r="AX101" s="14" t="s">
        <v>88</v>
      </c>
      <c r="AY101" s="255" t="s">
        <v>208</v>
      </c>
    </row>
    <row r="102" s="2" customFormat="1" ht="16.5" customHeight="1">
      <c r="A102" s="41"/>
      <c r="B102" s="42"/>
      <c r="C102" s="278" t="s">
        <v>216</v>
      </c>
      <c r="D102" s="278" t="s">
        <v>391</v>
      </c>
      <c r="E102" s="279" t="s">
        <v>2495</v>
      </c>
      <c r="F102" s="280" t="s">
        <v>2496</v>
      </c>
      <c r="G102" s="281" t="s">
        <v>490</v>
      </c>
      <c r="H102" s="282">
        <v>15</v>
      </c>
      <c r="I102" s="283"/>
      <c r="J102" s="284">
        <f>ROUND(I102*H102,2)</f>
        <v>0</v>
      </c>
      <c r="K102" s="280" t="s">
        <v>215</v>
      </c>
      <c r="L102" s="285"/>
      <c r="M102" s="286" t="s">
        <v>35</v>
      </c>
      <c r="N102" s="287" t="s">
        <v>51</v>
      </c>
      <c r="O102" s="87"/>
      <c r="P102" s="225">
        <f>O102*H102</f>
        <v>0</v>
      </c>
      <c r="Q102" s="225">
        <v>0.00010000000000000001</v>
      </c>
      <c r="R102" s="225">
        <f>Q102*H102</f>
        <v>0.0015</v>
      </c>
      <c r="S102" s="225">
        <v>0</v>
      </c>
      <c r="T102" s="226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7" t="s">
        <v>527</v>
      </c>
      <c r="AT102" s="227" t="s">
        <v>391</v>
      </c>
      <c r="AU102" s="227" t="s">
        <v>90</v>
      </c>
      <c r="AY102" s="19" t="s">
        <v>208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88</v>
      </c>
      <c r="BK102" s="228">
        <f>ROUND(I102*H102,2)</f>
        <v>0</v>
      </c>
      <c r="BL102" s="19" t="s">
        <v>408</v>
      </c>
      <c r="BM102" s="227" t="s">
        <v>3230</v>
      </c>
    </row>
    <row r="103" s="2" customFormat="1">
      <c r="A103" s="41"/>
      <c r="B103" s="42"/>
      <c r="C103" s="43"/>
      <c r="D103" s="236" t="s">
        <v>395</v>
      </c>
      <c r="E103" s="43"/>
      <c r="F103" s="288" t="s">
        <v>2498</v>
      </c>
      <c r="G103" s="43"/>
      <c r="H103" s="43"/>
      <c r="I103" s="231"/>
      <c r="J103" s="43"/>
      <c r="K103" s="43"/>
      <c r="L103" s="47"/>
      <c r="M103" s="232"/>
      <c r="N103" s="233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395</v>
      </c>
      <c r="AU103" s="19" t="s">
        <v>90</v>
      </c>
    </row>
    <row r="104" s="13" customFormat="1">
      <c r="A104" s="13"/>
      <c r="B104" s="234"/>
      <c r="C104" s="235"/>
      <c r="D104" s="236" t="s">
        <v>226</v>
      </c>
      <c r="E104" s="237" t="s">
        <v>35</v>
      </c>
      <c r="F104" s="238" t="s">
        <v>2684</v>
      </c>
      <c r="G104" s="235"/>
      <c r="H104" s="237" t="s">
        <v>35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226</v>
      </c>
      <c r="AU104" s="244" t="s">
        <v>90</v>
      </c>
      <c r="AV104" s="13" t="s">
        <v>88</v>
      </c>
      <c r="AW104" s="13" t="s">
        <v>41</v>
      </c>
      <c r="AX104" s="13" t="s">
        <v>80</v>
      </c>
      <c r="AY104" s="244" t="s">
        <v>208</v>
      </c>
    </row>
    <row r="105" s="14" customFormat="1">
      <c r="A105" s="14"/>
      <c r="B105" s="245"/>
      <c r="C105" s="246"/>
      <c r="D105" s="236" t="s">
        <v>226</v>
      </c>
      <c r="E105" s="247" t="s">
        <v>35</v>
      </c>
      <c r="F105" s="248" t="s">
        <v>2688</v>
      </c>
      <c r="G105" s="246"/>
      <c r="H105" s="249">
        <v>15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226</v>
      </c>
      <c r="AU105" s="255" t="s">
        <v>90</v>
      </c>
      <c r="AV105" s="14" t="s">
        <v>90</v>
      </c>
      <c r="AW105" s="14" t="s">
        <v>41</v>
      </c>
      <c r="AX105" s="14" t="s">
        <v>88</v>
      </c>
      <c r="AY105" s="255" t="s">
        <v>208</v>
      </c>
    </row>
    <row r="106" s="2" customFormat="1" ht="21.75" customHeight="1">
      <c r="A106" s="41"/>
      <c r="B106" s="42"/>
      <c r="C106" s="278" t="s">
        <v>271</v>
      </c>
      <c r="D106" s="278" t="s">
        <v>391</v>
      </c>
      <c r="E106" s="279" t="s">
        <v>2689</v>
      </c>
      <c r="F106" s="280" t="s">
        <v>2690</v>
      </c>
      <c r="G106" s="281" t="s">
        <v>2547</v>
      </c>
      <c r="H106" s="282">
        <v>1</v>
      </c>
      <c r="I106" s="283"/>
      <c r="J106" s="284">
        <f>ROUND(I106*H106,2)</f>
        <v>0</v>
      </c>
      <c r="K106" s="280" t="s">
        <v>2392</v>
      </c>
      <c r="L106" s="285"/>
      <c r="M106" s="286" t="s">
        <v>35</v>
      </c>
      <c r="N106" s="287" t="s">
        <v>51</v>
      </c>
      <c r="O106" s="87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7" t="s">
        <v>527</v>
      </c>
      <c r="AT106" s="227" t="s">
        <v>391</v>
      </c>
      <c r="AU106" s="227" t="s">
        <v>90</v>
      </c>
      <c r="AY106" s="19" t="s">
        <v>208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88</v>
      </c>
      <c r="BK106" s="228">
        <f>ROUND(I106*H106,2)</f>
        <v>0</v>
      </c>
      <c r="BL106" s="19" t="s">
        <v>408</v>
      </c>
      <c r="BM106" s="227" t="s">
        <v>3231</v>
      </c>
    </row>
    <row r="107" s="13" customFormat="1">
      <c r="A107" s="13"/>
      <c r="B107" s="234"/>
      <c r="C107" s="235"/>
      <c r="D107" s="236" t="s">
        <v>226</v>
      </c>
      <c r="E107" s="237" t="s">
        <v>35</v>
      </c>
      <c r="F107" s="238" t="s">
        <v>2684</v>
      </c>
      <c r="G107" s="235"/>
      <c r="H107" s="237" t="s">
        <v>35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226</v>
      </c>
      <c r="AU107" s="244" t="s">
        <v>90</v>
      </c>
      <c r="AV107" s="13" t="s">
        <v>88</v>
      </c>
      <c r="AW107" s="13" t="s">
        <v>41</v>
      </c>
      <c r="AX107" s="13" t="s">
        <v>80</v>
      </c>
      <c r="AY107" s="244" t="s">
        <v>208</v>
      </c>
    </row>
    <row r="108" s="14" customFormat="1">
      <c r="A108" s="14"/>
      <c r="B108" s="245"/>
      <c r="C108" s="246"/>
      <c r="D108" s="236" t="s">
        <v>226</v>
      </c>
      <c r="E108" s="247" t="s">
        <v>35</v>
      </c>
      <c r="F108" s="248" t="s">
        <v>88</v>
      </c>
      <c r="G108" s="246"/>
      <c r="H108" s="249">
        <v>1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226</v>
      </c>
      <c r="AU108" s="255" t="s">
        <v>90</v>
      </c>
      <c r="AV108" s="14" t="s">
        <v>90</v>
      </c>
      <c r="AW108" s="14" t="s">
        <v>41</v>
      </c>
      <c r="AX108" s="14" t="s">
        <v>88</v>
      </c>
      <c r="AY108" s="255" t="s">
        <v>208</v>
      </c>
    </row>
    <row r="109" s="2" customFormat="1" ht="16.5" customHeight="1">
      <c r="A109" s="41"/>
      <c r="B109" s="42"/>
      <c r="C109" s="216" t="s">
        <v>220</v>
      </c>
      <c r="D109" s="216" t="s">
        <v>211</v>
      </c>
      <c r="E109" s="217" t="s">
        <v>2692</v>
      </c>
      <c r="F109" s="218" t="s">
        <v>2693</v>
      </c>
      <c r="G109" s="219" t="s">
        <v>2694</v>
      </c>
      <c r="H109" s="220">
        <v>2</v>
      </c>
      <c r="I109" s="221"/>
      <c r="J109" s="222">
        <f>ROUND(I109*H109,2)</f>
        <v>0</v>
      </c>
      <c r="K109" s="218" t="s">
        <v>2392</v>
      </c>
      <c r="L109" s="47"/>
      <c r="M109" s="223" t="s">
        <v>35</v>
      </c>
      <c r="N109" s="224" t="s">
        <v>51</v>
      </c>
      <c r="O109" s="87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7" t="s">
        <v>408</v>
      </c>
      <c r="AT109" s="227" t="s">
        <v>211</v>
      </c>
      <c r="AU109" s="227" t="s">
        <v>90</v>
      </c>
      <c r="AY109" s="19" t="s">
        <v>208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88</v>
      </c>
      <c r="BK109" s="228">
        <f>ROUND(I109*H109,2)</f>
        <v>0</v>
      </c>
      <c r="BL109" s="19" t="s">
        <v>408</v>
      </c>
      <c r="BM109" s="227" t="s">
        <v>3232</v>
      </c>
    </row>
    <row r="110" s="2" customFormat="1" ht="16.5" customHeight="1">
      <c r="A110" s="41"/>
      <c r="B110" s="42"/>
      <c r="C110" s="278" t="s">
        <v>335</v>
      </c>
      <c r="D110" s="278" t="s">
        <v>391</v>
      </c>
      <c r="E110" s="279" t="s">
        <v>2696</v>
      </c>
      <c r="F110" s="280" t="s">
        <v>2697</v>
      </c>
      <c r="G110" s="281" t="s">
        <v>2576</v>
      </c>
      <c r="H110" s="282">
        <v>1</v>
      </c>
      <c r="I110" s="283"/>
      <c r="J110" s="284">
        <f>ROUND(I110*H110,2)</f>
        <v>0</v>
      </c>
      <c r="K110" s="280" t="s">
        <v>2392</v>
      </c>
      <c r="L110" s="285"/>
      <c r="M110" s="286" t="s">
        <v>35</v>
      </c>
      <c r="N110" s="287" t="s">
        <v>51</v>
      </c>
      <c r="O110" s="87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7" t="s">
        <v>527</v>
      </c>
      <c r="AT110" s="227" t="s">
        <v>391</v>
      </c>
      <c r="AU110" s="227" t="s">
        <v>90</v>
      </c>
      <c r="AY110" s="19" t="s">
        <v>208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88</v>
      </c>
      <c r="BK110" s="228">
        <f>ROUND(I110*H110,2)</f>
        <v>0</v>
      </c>
      <c r="BL110" s="19" t="s">
        <v>408</v>
      </c>
      <c r="BM110" s="227" t="s">
        <v>3233</v>
      </c>
    </row>
    <row r="111" s="13" customFormat="1">
      <c r="A111" s="13"/>
      <c r="B111" s="234"/>
      <c r="C111" s="235"/>
      <c r="D111" s="236" t="s">
        <v>226</v>
      </c>
      <c r="E111" s="237" t="s">
        <v>35</v>
      </c>
      <c r="F111" s="238" t="s">
        <v>2699</v>
      </c>
      <c r="G111" s="235"/>
      <c r="H111" s="237" t="s">
        <v>35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226</v>
      </c>
      <c r="AU111" s="244" t="s">
        <v>90</v>
      </c>
      <c r="AV111" s="13" t="s">
        <v>88</v>
      </c>
      <c r="AW111" s="13" t="s">
        <v>41</v>
      </c>
      <c r="AX111" s="13" t="s">
        <v>80</v>
      </c>
      <c r="AY111" s="244" t="s">
        <v>208</v>
      </c>
    </row>
    <row r="112" s="14" customFormat="1">
      <c r="A112" s="14"/>
      <c r="B112" s="245"/>
      <c r="C112" s="246"/>
      <c r="D112" s="236" t="s">
        <v>226</v>
      </c>
      <c r="E112" s="247" t="s">
        <v>35</v>
      </c>
      <c r="F112" s="248" t="s">
        <v>88</v>
      </c>
      <c r="G112" s="246"/>
      <c r="H112" s="249">
        <v>1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226</v>
      </c>
      <c r="AU112" s="255" t="s">
        <v>90</v>
      </c>
      <c r="AV112" s="14" t="s">
        <v>90</v>
      </c>
      <c r="AW112" s="14" t="s">
        <v>41</v>
      </c>
      <c r="AX112" s="14" t="s">
        <v>88</v>
      </c>
      <c r="AY112" s="255" t="s">
        <v>208</v>
      </c>
    </row>
    <row r="113" s="2" customFormat="1" ht="16.5" customHeight="1">
      <c r="A113" s="41"/>
      <c r="B113" s="42"/>
      <c r="C113" s="278" t="s">
        <v>340</v>
      </c>
      <c r="D113" s="278" t="s">
        <v>391</v>
      </c>
      <c r="E113" s="279" t="s">
        <v>2700</v>
      </c>
      <c r="F113" s="280" t="s">
        <v>2701</v>
      </c>
      <c r="G113" s="281" t="s">
        <v>2576</v>
      </c>
      <c r="H113" s="282">
        <v>2</v>
      </c>
      <c r="I113" s="283"/>
      <c r="J113" s="284">
        <f>ROUND(I113*H113,2)</f>
        <v>0</v>
      </c>
      <c r="K113" s="280" t="s">
        <v>2392</v>
      </c>
      <c r="L113" s="285"/>
      <c r="M113" s="286" t="s">
        <v>35</v>
      </c>
      <c r="N113" s="287" t="s">
        <v>51</v>
      </c>
      <c r="O113" s="87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7" t="s">
        <v>527</v>
      </c>
      <c r="AT113" s="227" t="s">
        <v>391</v>
      </c>
      <c r="AU113" s="227" t="s">
        <v>90</v>
      </c>
      <c r="AY113" s="19" t="s">
        <v>208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88</v>
      </c>
      <c r="BK113" s="228">
        <f>ROUND(I113*H113,2)</f>
        <v>0</v>
      </c>
      <c r="BL113" s="19" t="s">
        <v>408</v>
      </c>
      <c r="BM113" s="227" t="s">
        <v>3234</v>
      </c>
    </row>
    <row r="114" s="13" customFormat="1">
      <c r="A114" s="13"/>
      <c r="B114" s="234"/>
      <c r="C114" s="235"/>
      <c r="D114" s="236" t="s">
        <v>226</v>
      </c>
      <c r="E114" s="237" t="s">
        <v>35</v>
      </c>
      <c r="F114" s="238" t="s">
        <v>2699</v>
      </c>
      <c r="G114" s="235"/>
      <c r="H114" s="237" t="s">
        <v>35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226</v>
      </c>
      <c r="AU114" s="244" t="s">
        <v>90</v>
      </c>
      <c r="AV114" s="13" t="s">
        <v>88</v>
      </c>
      <c r="AW114" s="13" t="s">
        <v>41</v>
      </c>
      <c r="AX114" s="13" t="s">
        <v>80</v>
      </c>
      <c r="AY114" s="244" t="s">
        <v>208</v>
      </c>
    </row>
    <row r="115" s="14" customFormat="1">
      <c r="A115" s="14"/>
      <c r="B115" s="245"/>
      <c r="C115" s="246"/>
      <c r="D115" s="236" t="s">
        <v>226</v>
      </c>
      <c r="E115" s="247" t="s">
        <v>35</v>
      </c>
      <c r="F115" s="248" t="s">
        <v>90</v>
      </c>
      <c r="G115" s="246"/>
      <c r="H115" s="249">
        <v>2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226</v>
      </c>
      <c r="AU115" s="255" t="s">
        <v>90</v>
      </c>
      <c r="AV115" s="14" t="s">
        <v>90</v>
      </c>
      <c r="AW115" s="14" t="s">
        <v>41</v>
      </c>
      <c r="AX115" s="14" t="s">
        <v>88</v>
      </c>
      <c r="AY115" s="255" t="s">
        <v>208</v>
      </c>
    </row>
    <row r="116" s="2" customFormat="1" ht="16.5" customHeight="1">
      <c r="A116" s="41"/>
      <c r="B116" s="42"/>
      <c r="C116" s="278" t="s">
        <v>345</v>
      </c>
      <c r="D116" s="278" t="s">
        <v>391</v>
      </c>
      <c r="E116" s="279" t="s">
        <v>2703</v>
      </c>
      <c r="F116" s="280" t="s">
        <v>2704</v>
      </c>
      <c r="G116" s="281" t="s">
        <v>2576</v>
      </c>
      <c r="H116" s="282">
        <v>1</v>
      </c>
      <c r="I116" s="283"/>
      <c r="J116" s="284">
        <f>ROUND(I116*H116,2)</f>
        <v>0</v>
      </c>
      <c r="K116" s="280" t="s">
        <v>2392</v>
      </c>
      <c r="L116" s="285"/>
      <c r="M116" s="286" t="s">
        <v>35</v>
      </c>
      <c r="N116" s="287" t="s">
        <v>51</v>
      </c>
      <c r="O116" s="87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7" t="s">
        <v>527</v>
      </c>
      <c r="AT116" s="227" t="s">
        <v>391</v>
      </c>
      <c r="AU116" s="227" t="s">
        <v>90</v>
      </c>
      <c r="AY116" s="19" t="s">
        <v>208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88</v>
      </c>
      <c r="BK116" s="228">
        <f>ROUND(I116*H116,2)</f>
        <v>0</v>
      </c>
      <c r="BL116" s="19" t="s">
        <v>408</v>
      </c>
      <c r="BM116" s="227" t="s">
        <v>3235</v>
      </c>
    </row>
    <row r="117" s="13" customFormat="1">
      <c r="A117" s="13"/>
      <c r="B117" s="234"/>
      <c r="C117" s="235"/>
      <c r="D117" s="236" t="s">
        <v>226</v>
      </c>
      <c r="E117" s="237" t="s">
        <v>35</v>
      </c>
      <c r="F117" s="238" t="s">
        <v>2699</v>
      </c>
      <c r="G117" s="235"/>
      <c r="H117" s="237" t="s">
        <v>35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226</v>
      </c>
      <c r="AU117" s="244" t="s">
        <v>90</v>
      </c>
      <c r="AV117" s="13" t="s">
        <v>88</v>
      </c>
      <c r="AW117" s="13" t="s">
        <v>41</v>
      </c>
      <c r="AX117" s="13" t="s">
        <v>80</v>
      </c>
      <c r="AY117" s="244" t="s">
        <v>208</v>
      </c>
    </row>
    <row r="118" s="14" customFormat="1">
      <c r="A118" s="14"/>
      <c r="B118" s="245"/>
      <c r="C118" s="246"/>
      <c r="D118" s="236" t="s">
        <v>226</v>
      </c>
      <c r="E118" s="247" t="s">
        <v>35</v>
      </c>
      <c r="F118" s="248" t="s">
        <v>88</v>
      </c>
      <c r="G118" s="246"/>
      <c r="H118" s="249">
        <v>1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226</v>
      </c>
      <c r="AU118" s="255" t="s">
        <v>90</v>
      </c>
      <c r="AV118" s="14" t="s">
        <v>90</v>
      </c>
      <c r="AW118" s="14" t="s">
        <v>41</v>
      </c>
      <c r="AX118" s="14" t="s">
        <v>88</v>
      </c>
      <c r="AY118" s="255" t="s">
        <v>208</v>
      </c>
    </row>
    <row r="119" s="2" customFormat="1" ht="16.5" customHeight="1">
      <c r="A119" s="41"/>
      <c r="B119" s="42"/>
      <c r="C119" s="278" t="s">
        <v>351</v>
      </c>
      <c r="D119" s="278" t="s">
        <v>391</v>
      </c>
      <c r="E119" s="279" t="s">
        <v>2706</v>
      </c>
      <c r="F119" s="280" t="s">
        <v>2707</v>
      </c>
      <c r="G119" s="281" t="s">
        <v>2576</v>
      </c>
      <c r="H119" s="282">
        <v>1</v>
      </c>
      <c r="I119" s="283"/>
      <c r="J119" s="284">
        <f>ROUND(I119*H119,2)</f>
        <v>0</v>
      </c>
      <c r="K119" s="280" t="s">
        <v>2392</v>
      </c>
      <c r="L119" s="285"/>
      <c r="M119" s="286" t="s">
        <v>35</v>
      </c>
      <c r="N119" s="287" t="s">
        <v>51</v>
      </c>
      <c r="O119" s="87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7" t="s">
        <v>527</v>
      </c>
      <c r="AT119" s="227" t="s">
        <v>391</v>
      </c>
      <c r="AU119" s="227" t="s">
        <v>90</v>
      </c>
      <c r="AY119" s="19" t="s">
        <v>208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88</v>
      </c>
      <c r="BK119" s="228">
        <f>ROUND(I119*H119,2)</f>
        <v>0</v>
      </c>
      <c r="BL119" s="19" t="s">
        <v>408</v>
      </c>
      <c r="BM119" s="227" t="s">
        <v>3236</v>
      </c>
    </row>
    <row r="120" s="13" customFormat="1">
      <c r="A120" s="13"/>
      <c r="B120" s="234"/>
      <c r="C120" s="235"/>
      <c r="D120" s="236" t="s">
        <v>226</v>
      </c>
      <c r="E120" s="237" t="s">
        <v>35</v>
      </c>
      <c r="F120" s="238" t="s">
        <v>2699</v>
      </c>
      <c r="G120" s="235"/>
      <c r="H120" s="237" t="s">
        <v>35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226</v>
      </c>
      <c r="AU120" s="244" t="s">
        <v>90</v>
      </c>
      <c r="AV120" s="13" t="s">
        <v>88</v>
      </c>
      <c r="AW120" s="13" t="s">
        <v>41</v>
      </c>
      <c r="AX120" s="13" t="s">
        <v>80</v>
      </c>
      <c r="AY120" s="244" t="s">
        <v>208</v>
      </c>
    </row>
    <row r="121" s="14" customFormat="1">
      <c r="A121" s="14"/>
      <c r="B121" s="245"/>
      <c r="C121" s="246"/>
      <c r="D121" s="236" t="s">
        <v>226</v>
      </c>
      <c r="E121" s="247" t="s">
        <v>35</v>
      </c>
      <c r="F121" s="248" t="s">
        <v>88</v>
      </c>
      <c r="G121" s="246"/>
      <c r="H121" s="249">
        <v>1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226</v>
      </c>
      <c r="AU121" s="255" t="s">
        <v>90</v>
      </c>
      <c r="AV121" s="14" t="s">
        <v>90</v>
      </c>
      <c r="AW121" s="14" t="s">
        <v>41</v>
      </c>
      <c r="AX121" s="14" t="s">
        <v>88</v>
      </c>
      <c r="AY121" s="255" t="s">
        <v>208</v>
      </c>
    </row>
    <row r="122" s="2" customFormat="1" ht="16.5" customHeight="1">
      <c r="A122" s="41"/>
      <c r="B122" s="42"/>
      <c r="C122" s="216" t="s">
        <v>354</v>
      </c>
      <c r="D122" s="216" t="s">
        <v>211</v>
      </c>
      <c r="E122" s="217" t="s">
        <v>2709</v>
      </c>
      <c r="F122" s="218" t="s">
        <v>2710</v>
      </c>
      <c r="G122" s="219" t="s">
        <v>2658</v>
      </c>
      <c r="H122" s="220">
        <v>4</v>
      </c>
      <c r="I122" s="221"/>
      <c r="J122" s="222">
        <f>ROUND(I122*H122,2)</f>
        <v>0</v>
      </c>
      <c r="K122" s="218" t="s">
        <v>2392</v>
      </c>
      <c r="L122" s="47"/>
      <c r="M122" s="223" t="s">
        <v>35</v>
      </c>
      <c r="N122" s="224" t="s">
        <v>51</v>
      </c>
      <c r="O122" s="87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7" t="s">
        <v>408</v>
      </c>
      <c r="AT122" s="227" t="s">
        <v>211</v>
      </c>
      <c r="AU122" s="227" t="s">
        <v>90</v>
      </c>
      <c r="AY122" s="19" t="s">
        <v>208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88</v>
      </c>
      <c r="BK122" s="228">
        <f>ROUND(I122*H122,2)</f>
        <v>0</v>
      </c>
      <c r="BL122" s="19" t="s">
        <v>408</v>
      </c>
      <c r="BM122" s="227" t="s">
        <v>3237</v>
      </c>
    </row>
    <row r="123" s="13" customFormat="1">
      <c r="A123" s="13"/>
      <c r="B123" s="234"/>
      <c r="C123" s="235"/>
      <c r="D123" s="236" t="s">
        <v>226</v>
      </c>
      <c r="E123" s="237" t="s">
        <v>35</v>
      </c>
      <c r="F123" s="238" t="s">
        <v>2699</v>
      </c>
      <c r="G123" s="235"/>
      <c r="H123" s="237" t="s">
        <v>35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226</v>
      </c>
      <c r="AU123" s="244" t="s">
        <v>90</v>
      </c>
      <c r="AV123" s="13" t="s">
        <v>88</v>
      </c>
      <c r="AW123" s="13" t="s">
        <v>41</v>
      </c>
      <c r="AX123" s="13" t="s">
        <v>80</v>
      </c>
      <c r="AY123" s="244" t="s">
        <v>208</v>
      </c>
    </row>
    <row r="124" s="14" customFormat="1">
      <c r="A124" s="14"/>
      <c r="B124" s="245"/>
      <c r="C124" s="246"/>
      <c r="D124" s="236" t="s">
        <v>226</v>
      </c>
      <c r="E124" s="247" t="s">
        <v>35</v>
      </c>
      <c r="F124" s="248" t="s">
        <v>2712</v>
      </c>
      <c r="G124" s="246"/>
      <c r="H124" s="249">
        <v>4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226</v>
      </c>
      <c r="AU124" s="255" t="s">
        <v>90</v>
      </c>
      <c r="AV124" s="14" t="s">
        <v>90</v>
      </c>
      <c r="AW124" s="14" t="s">
        <v>41</v>
      </c>
      <c r="AX124" s="14" t="s">
        <v>88</v>
      </c>
      <c r="AY124" s="255" t="s">
        <v>208</v>
      </c>
    </row>
    <row r="125" s="12" customFormat="1" ht="25.92" customHeight="1">
      <c r="A125" s="12"/>
      <c r="B125" s="200"/>
      <c r="C125" s="201"/>
      <c r="D125" s="202" t="s">
        <v>79</v>
      </c>
      <c r="E125" s="203" t="s">
        <v>2662</v>
      </c>
      <c r="F125" s="203" t="s">
        <v>2663</v>
      </c>
      <c r="G125" s="201"/>
      <c r="H125" s="201"/>
      <c r="I125" s="204"/>
      <c r="J125" s="205">
        <f>BK125</f>
        <v>0</v>
      </c>
      <c r="K125" s="201"/>
      <c r="L125" s="206"/>
      <c r="M125" s="207"/>
      <c r="N125" s="208"/>
      <c r="O125" s="208"/>
      <c r="P125" s="209">
        <f>SUM(P126:P127)</f>
        <v>0</v>
      </c>
      <c r="Q125" s="208"/>
      <c r="R125" s="209">
        <f>SUM(R126:R127)</f>
        <v>0</v>
      </c>
      <c r="S125" s="208"/>
      <c r="T125" s="210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216</v>
      </c>
      <c r="AT125" s="212" t="s">
        <v>79</v>
      </c>
      <c r="AU125" s="212" t="s">
        <v>80</v>
      </c>
      <c r="AY125" s="211" t="s">
        <v>208</v>
      </c>
      <c r="BK125" s="213">
        <f>SUM(BK126:BK127)</f>
        <v>0</v>
      </c>
    </row>
    <row r="126" s="2" customFormat="1" ht="16.5" customHeight="1">
      <c r="A126" s="41"/>
      <c r="B126" s="42"/>
      <c r="C126" s="216" t="s">
        <v>367</v>
      </c>
      <c r="D126" s="216" t="s">
        <v>211</v>
      </c>
      <c r="E126" s="217" t="s">
        <v>2713</v>
      </c>
      <c r="F126" s="218" t="s">
        <v>2714</v>
      </c>
      <c r="G126" s="219" t="s">
        <v>2666</v>
      </c>
      <c r="H126" s="296"/>
      <c r="I126" s="221"/>
      <c r="J126" s="222">
        <f>ROUND(I126*H126,2)</f>
        <v>0</v>
      </c>
      <c r="K126" s="218" t="s">
        <v>35</v>
      </c>
      <c r="L126" s="47"/>
      <c r="M126" s="223" t="s">
        <v>35</v>
      </c>
      <c r="N126" s="224" t="s">
        <v>51</v>
      </c>
      <c r="O126" s="87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7" t="s">
        <v>2659</v>
      </c>
      <c r="AT126" s="227" t="s">
        <v>211</v>
      </c>
      <c r="AU126" s="227" t="s">
        <v>88</v>
      </c>
      <c r="AY126" s="19" t="s">
        <v>208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88</v>
      </c>
      <c r="BK126" s="228">
        <f>ROUND(I126*H126,2)</f>
        <v>0</v>
      </c>
      <c r="BL126" s="19" t="s">
        <v>2659</v>
      </c>
      <c r="BM126" s="227" t="s">
        <v>3238</v>
      </c>
    </row>
    <row r="127" s="2" customFormat="1">
      <c r="A127" s="41"/>
      <c r="B127" s="42"/>
      <c r="C127" s="43"/>
      <c r="D127" s="236" t="s">
        <v>395</v>
      </c>
      <c r="E127" s="43"/>
      <c r="F127" s="288" t="s">
        <v>2716</v>
      </c>
      <c r="G127" s="43"/>
      <c r="H127" s="43"/>
      <c r="I127" s="231"/>
      <c r="J127" s="43"/>
      <c r="K127" s="43"/>
      <c r="L127" s="47"/>
      <c r="M127" s="292"/>
      <c r="N127" s="293"/>
      <c r="O127" s="294"/>
      <c r="P127" s="294"/>
      <c r="Q127" s="294"/>
      <c r="R127" s="294"/>
      <c r="S127" s="294"/>
      <c r="T127" s="295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395</v>
      </c>
      <c r="AU127" s="19" t="s">
        <v>88</v>
      </c>
    </row>
    <row r="128" s="2" customFormat="1" ht="6.96" customHeight="1">
      <c r="A128" s="41"/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47"/>
      <c r="M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</sheetData>
  <sheetProtection sheet="1" autoFilter="0" formatColumns="0" formatRows="0" objects="1" scenarios="1" spinCount="100000" saltValue="7GUdLkSdUhoaBsWiWHmdMgvDo7ozIuv7k+0ZaUnbTibvlYXgRVfKMPppmMg018eM2sQildk00IU/dQErFz+cpQ==" hashValue="StPDF4HEC+P9IYHyKr+iUu0ulMpZCIJymCVULPngEipxxNJuMx6OIH4trXXQs4H0SZp72KyNz974/JPZsQsVNA==" algorithmName="SHA-512" password="C74A"/>
  <autoFilter ref="C87:K12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2_02/741110061"/>
    <hyperlink ref="F99" r:id="rId2" display="https://podminky.urs.cz/item/CS_URS_2022_02/7411220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"/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146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2" customFormat="1" ht="12" customHeight="1">
      <c r="A8" s="41"/>
      <c r="B8" s="47"/>
      <c r="C8" s="41"/>
      <c r="D8" s="146" t="s">
        <v>168</v>
      </c>
      <c r="E8" s="41"/>
      <c r="F8" s="41"/>
      <c r="G8" s="41"/>
      <c r="H8" s="41"/>
      <c r="I8" s="41"/>
      <c r="J8" s="41"/>
      <c r="K8" s="41"/>
      <c r="L8" s="1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9" t="s">
        <v>3239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6" t="s">
        <v>18</v>
      </c>
      <c r="E11" s="41"/>
      <c r="F11" s="136" t="s">
        <v>19</v>
      </c>
      <c r="G11" s="41"/>
      <c r="H11" s="41"/>
      <c r="I11" s="146" t="s">
        <v>20</v>
      </c>
      <c r="J11" s="136" t="s">
        <v>35</v>
      </c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6" t="s">
        <v>22</v>
      </c>
      <c r="E12" s="41"/>
      <c r="F12" s="136" t="s">
        <v>23</v>
      </c>
      <c r="G12" s="41"/>
      <c r="H12" s="41"/>
      <c r="I12" s="146" t="s">
        <v>24</v>
      </c>
      <c r="J12" s="150" t="str">
        <f>'Rekapitulace stavby'!AN8</f>
        <v>9. 11. 2022</v>
      </c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30</v>
      </c>
      <c r="E14" s="41"/>
      <c r="F14" s="41"/>
      <c r="G14" s="41"/>
      <c r="H14" s="41"/>
      <c r="I14" s="146" t="s">
        <v>31</v>
      </c>
      <c r="J14" s="136" t="s">
        <v>32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6" t="s">
        <v>34</v>
      </c>
      <c r="J15" s="136" t="s">
        <v>35</v>
      </c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6" t="s">
        <v>36</v>
      </c>
      <c r="E17" s="41"/>
      <c r="F17" s="41"/>
      <c r="G17" s="41"/>
      <c r="H17" s="41"/>
      <c r="I17" s="146" t="s">
        <v>31</v>
      </c>
      <c r="J17" s="35" t="str">
        <f>'Rekapitulace stavby'!AN13</f>
        <v>Vyplň údaj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6" t="s">
        <v>34</v>
      </c>
      <c r="J18" s="35" t="str">
        <f>'Rekapitulace stavby'!AN14</f>
        <v>Vyplň údaj</v>
      </c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6" t="s">
        <v>38</v>
      </c>
      <c r="E20" s="41"/>
      <c r="F20" s="41"/>
      <c r="G20" s="41"/>
      <c r="H20" s="41"/>
      <c r="I20" s="146" t="s">
        <v>31</v>
      </c>
      <c r="J20" s="136" t="s">
        <v>39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6" t="s">
        <v>34</v>
      </c>
      <c r="J21" s="136" t="s">
        <v>35</v>
      </c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6" t="s">
        <v>42</v>
      </c>
      <c r="E23" s="41"/>
      <c r="F23" s="41"/>
      <c r="G23" s="41"/>
      <c r="H23" s="41"/>
      <c r="I23" s="146" t="s">
        <v>31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">
        <v>43</v>
      </c>
      <c r="F24" s="41"/>
      <c r="G24" s="41"/>
      <c r="H24" s="41"/>
      <c r="I24" s="146" t="s">
        <v>34</v>
      </c>
      <c r="J24" s="136" t="s">
        <v>35</v>
      </c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6" t="s">
        <v>44</v>
      </c>
      <c r="E26" s="41"/>
      <c r="F26" s="41"/>
      <c r="G26" s="41"/>
      <c r="H26" s="41"/>
      <c r="I26" s="41"/>
      <c r="J26" s="41"/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47.25" customHeight="1">
      <c r="A27" s="151"/>
      <c r="B27" s="152"/>
      <c r="C27" s="151"/>
      <c r="D27" s="151"/>
      <c r="E27" s="153" t="s">
        <v>170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5"/>
      <c r="E29" s="155"/>
      <c r="F29" s="155"/>
      <c r="G29" s="155"/>
      <c r="H29" s="155"/>
      <c r="I29" s="155"/>
      <c r="J29" s="155"/>
      <c r="K29" s="155"/>
      <c r="L29" s="14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6" t="s">
        <v>46</v>
      </c>
      <c r="E30" s="41"/>
      <c r="F30" s="41"/>
      <c r="G30" s="41"/>
      <c r="H30" s="41"/>
      <c r="I30" s="41"/>
      <c r="J30" s="157">
        <f>ROUND(J85, 2)</f>
        <v>0</v>
      </c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8" t="s">
        <v>48</v>
      </c>
      <c r="G32" s="41"/>
      <c r="H32" s="41"/>
      <c r="I32" s="158" t="s">
        <v>47</v>
      </c>
      <c r="J32" s="158" t="s">
        <v>49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9" t="s">
        <v>50</v>
      </c>
      <c r="E33" s="146" t="s">
        <v>51</v>
      </c>
      <c r="F33" s="160">
        <f>ROUND((SUM(BE85:BE139)),  2)</f>
        <v>0</v>
      </c>
      <c r="G33" s="41"/>
      <c r="H33" s="41"/>
      <c r="I33" s="161">
        <v>0.20999999999999999</v>
      </c>
      <c r="J33" s="160">
        <f>ROUND(((SUM(BE85:BE139))*I33),  2)</f>
        <v>0</v>
      </c>
      <c r="K33" s="41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6" t="s">
        <v>52</v>
      </c>
      <c r="F34" s="160">
        <f>ROUND((SUM(BF85:BF139)),  2)</f>
        <v>0</v>
      </c>
      <c r="G34" s="41"/>
      <c r="H34" s="41"/>
      <c r="I34" s="161">
        <v>0.14999999999999999</v>
      </c>
      <c r="J34" s="160">
        <f>ROUND(((SUM(BF85:BF139))*I34),  2)</f>
        <v>0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6" t="s">
        <v>53</v>
      </c>
      <c r="F35" s="160">
        <f>ROUND((SUM(BG85:BG139)),  2)</f>
        <v>0</v>
      </c>
      <c r="G35" s="41"/>
      <c r="H35" s="41"/>
      <c r="I35" s="161">
        <v>0.20999999999999999</v>
      </c>
      <c r="J35" s="160">
        <f>0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6" t="s">
        <v>54</v>
      </c>
      <c r="F36" s="160">
        <f>ROUND((SUM(BH85:BH139)),  2)</f>
        <v>0</v>
      </c>
      <c r="G36" s="41"/>
      <c r="H36" s="41"/>
      <c r="I36" s="161">
        <v>0.14999999999999999</v>
      </c>
      <c r="J36" s="160">
        <f>0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55</v>
      </c>
      <c r="F37" s="160">
        <f>ROUND((SUM(BI85:BI139)),  2)</f>
        <v>0</v>
      </c>
      <c r="G37" s="41"/>
      <c r="H37" s="41"/>
      <c r="I37" s="161">
        <v>0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2"/>
      <c r="D39" s="163" t="s">
        <v>56</v>
      </c>
      <c r="E39" s="164"/>
      <c r="F39" s="164"/>
      <c r="G39" s="165" t="s">
        <v>57</v>
      </c>
      <c r="H39" s="166" t="s">
        <v>58</v>
      </c>
      <c r="I39" s="164"/>
      <c r="J39" s="167">
        <f>SUM(J30:J37)</f>
        <v>0</v>
      </c>
      <c r="K39" s="168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171</v>
      </c>
      <c r="D45" s="43"/>
      <c r="E45" s="43"/>
      <c r="F45" s="43"/>
      <c r="G45" s="43"/>
      <c r="H45" s="43"/>
      <c r="I45" s="43"/>
      <c r="J45" s="43"/>
      <c r="K45" s="43"/>
      <c r="L45" s="14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Nemocnice Bruntál - oprava WC pro veřejnost, WC 1, 2, 3, 5 , 6, 7</v>
      </c>
      <c r="F48" s="34"/>
      <c r="G48" s="34"/>
      <c r="H48" s="34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168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VRN - Vedlejší rozpočtové náklady - celá stavba</v>
      </c>
      <c r="F50" s="43"/>
      <c r="G50" s="43"/>
      <c r="H50" s="43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Nemocnice Bruntál, Nádražní 1589/29</v>
      </c>
      <c r="G52" s="43"/>
      <c r="H52" s="43"/>
      <c r="I52" s="34" t="s">
        <v>24</v>
      </c>
      <c r="J52" s="75" t="str">
        <f>IF(J12="","",J12)</f>
        <v>9. 11. 2022</v>
      </c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40.05" customHeight="1">
      <c r="A54" s="41"/>
      <c r="B54" s="42"/>
      <c r="C54" s="34" t="s">
        <v>30</v>
      </c>
      <c r="D54" s="43"/>
      <c r="E54" s="43"/>
      <c r="F54" s="29" t="str">
        <f>E15</f>
        <v xml:space="preserve">Město Bruntál, Nádražní 20, Bruntál, 792 01 </v>
      </c>
      <c r="G54" s="43"/>
      <c r="H54" s="43"/>
      <c r="I54" s="34" t="s">
        <v>38</v>
      </c>
      <c r="J54" s="39" t="str">
        <f>E21</f>
        <v xml:space="preserve">Ing. Roman Macoszek, Palackého 368, Vrbno p/Prad. </v>
      </c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 xml:space="preserve"> </v>
      </c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172</v>
      </c>
      <c r="D57" s="175"/>
      <c r="E57" s="175"/>
      <c r="F57" s="175"/>
      <c r="G57" s="175"/>
      <c r="H57" s="175"/>
      <c r="I57" s="175"/>
      <c r="J57" s="176" t="s">
        <v>173</v>
      </c>
      <c r="K57" s="175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7" t="s">
        <v>78</v>
      </c>
      <c r="D59" s="43"/>
      <c r="E59" s="43"/>
      <c r="F59" s="43"/>
      <c r="G59" s="43"/>
      <c r="H59" s="43"/>
      <c r="I59" s="43"/>
      <c r="J59" s="105">
        <f>J85</f>
        <v>0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174</v>
      </c>
    </row>
    <row r="60" s="9" customFormat="1" ht="24.96" customHeight="1">
      <c r="A60" s="9"/>
      <c r="B60" s="178"/>
      <c r="C60" s="179"/>
      <c r="D60" s="180" t="s">
        <v>3240</v>
      </c>
      <c r="E60" s="181"/>
      <c r="F60" s="181"/>
      <c r="G60" s="181"/>
      <c r="H60" s="181"/>
      <c r="I60" s="181"/>
      <c r="J60" s="182">
        <f>J86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28"/>
      <c r="D61" s="185" t="s">
        <v>3241</v>
      </c>
      <c r="E61" s="186"/>
      <c r="F61" s="186"/>
      <c r="G61" s="186"/>
      <c r="H61" s="186"/>
      <c r="I61" s="186"/>
      <c r="J61" s="187">
        <f>J87</f>
        <v>0</v>
      </c>
      <c r="K61" s="128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28"/>
      <c r="D62" s="185" t="s">
        <v>3242</v>
      </c>
      <c r="E62" s="186"/>
      <c r="F62" s="186"/>
      <c r="G62" s="186"/>
      <c r="H62" s="186"/>
      <c r="I62" s="186"/>
      <c r="J62" s="187">
        <f>J98</f>
        <v>0</v>
      </c>
      <c r="K62" s="128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28"/>
      <c r="D63" s="185" t="s">
        <v>3243</v>
      </c>
      <c r="E63" s="186"/>
      <c r="F63" s="186"/>
      <c r="G63" s="186"/>
      <c r="H63" s="186"/>
      <c r="I63" s="186"/>
      <c r="J63" s="187">
        <f>J102</f>
        <v>0</v>
      </c>
      <c r="K63" s="128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4"/>
      <c r="C64" s="128"/>
      <c r="D64" s="185" t="s">
        <v>3244</v>
      </c>
      <c r="E64" s="186"/>
      <c r="F64" s="186"/>
      <c r="G64" s="186"/>
      <c r="H64" s="186"/>
      <c r="I64" s="186"/>
      <c r="J64" s="187">
        <f>J130</f>
        <v>0</v>
      </c>
      <c r="K64" s="128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28"/>
      <c r="D65" s="185" t="s">
        <v>3245</v>
      </c>
      <c r="E65" s="186"/>
      <c r="F65" s="186"/>
      <c r="G65" s="186"/>
      <c r="H65" s="186"/>
      <c r="I65" s="186"/>
      <c r="J65" s="187">
        <f>J136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8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="2" customFormat="1" ht="6.96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48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="2" customFormat="1" ht="6.96" customHeight="1">
      <c r="A71" s="4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4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24.96" customHeight="1">
      <c r="A72" s="41"/>
      <c r="B72" s="42"/>
      <c r="C72" s="25" t="s">
        <v>193</v>
      </c>
      <c r="D72" s="43"/>
      <c r="E72" s="43"/>
      <c r="F72" s="43"/>
      <c r="G72" s="43"/>
      <c r="H72" s="43"/>
      <c r="I72" s="43"/>
      <c r="J72" s="43"/>
      <c r="K72" s="43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6.96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4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12" customHeight="1">
      <c r="A74" s="41"/>
      <c r="B74" s="42"/>
      <c r="C74" s="34" t="s">
        <v>16</v>
      </c>
      <c r="D74" s="43"/>
      <c r="E74" s="43"/>
      <c r="F74" s="43"/>
      <c r="G74" s="43"/>
      <c r="H74" s="43"/>
      <c r="I74" s="43"/>
      <c r="J74" s="43"/>
      <c r="K74" s="4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6.5" customHeight="1">
      <c r="A75" s="41"/>
      <c r="B75" s="42"/>
      <c r="C75" s="43"/>
      <c r="D75" s="43"/>
      <c r="E75" s="173" t="str">
        <f>E7</f>
        <v>Nemocnice Bruntál - oprava WC pro veřejnost, WC 1, 2, 3, 5 , 6, 7</v>
      </c>
      <c r="F75" s="34"/>
      <c r="G75" s="34"/>
      <c r="H75" s="34"/>
      <c r="I75" s="43"/>
      <c r="J75" s="43"/>
      <c r="K75" s="4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2" customHeight="1">
      <c r="A76" s="41"/>
      <c r="B76" s="42"/>
      <c r="C76" s="34" t="s">
        <v>168</v>
      </c>
      <c r="D76" s="43"/>
      <c r="E76" s="43"/>
      <c r="F76" s="43"/>
      <c r="G76" s="43"/>
      <c r="H76" s="43"/>
      <c r="I76" s="43"/>
      <c r="J76" s="43"/>
      <c r="K76" s="43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6.5" customHeight="1">
      <c r="A77" s="41"/>
      <c r="B77" s="42"/>
      <c r="C77" s="43"/>
      <c r="D77" s="43"/>
      <c r="E77" s="72" t="str">
        <f>E9</f>
        <v>VRN - Vedlejší rozpočtové náklady - celá stavba</v>
      </c>
      <c r="F77" s="43"/>
      <c r="G77" s="43"/>
      <c r="H77" s="43"/>
      <c r="I77" s="43"/>
      <c r="J77" s="43"/>
      <c r="K77" s="43"/>
      <c r="L77" s="14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22</v>
      </c>
      <c r="D79" s="43"/>
      <c r="E79" s="43"/>
      <c r="F79" s="29" t="str">
        <f>F12</f>
        <v>Nemocnice Bruntál, Nádražní 1589/29</v>
      </c>
      <c r="G79" s="43"/>
      <c r="H79" s="43"/>
      <c r="I79" s="34" t="s">
        <v>24</v>
      </c>
      <c r="J79" s="75" t="str">
        <f>IF(J12="","",J12)</f>
        <v>9. 11. 2022</v>
      </c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40.05" customHeight="1">
      <c r="A81" s="41"/>
      <c r="B81" s="42"/>
      <c r="C81" s="34" t="s">
        <v>30</v>
      </c>
      <c r="D81" s="43"/>
      <c r="E81" s="43"/>
      <c r="F81" s="29" t="str">
        <f>E15</f>
        <v xml:space="preserve">Město Bruntál, Nádražní 20, Bruntál, 792 01 </v>
      </c>
      <c r="G81" s="43"/>
      <c r="H81" s="43"/>
      <c r="I81" s="34" t="s">
        <v>38</v>
      </c>
      <c r="J81" s="39" t="str">
        <f>E21</f>
        <v xml:space="preserve">Ing. Roman Macoszek, Palackého 368, Vrbno p/Prad. </v>
      </c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5.15" customHeight="1">
      <c r="A82" s="41"/>
      <c r="B82" s="42"/>
      <c r="C82" s="34" t="s">
        <v>36</v>
      </c>
      <c r="D82" s="43"/>
      <c r="E82" s="43"/>
      <c r="F82" s="29" t="str">
        <f>IF(E18="","",E18)</f>
        <v>Vyplň údaj</v>
      </c>
      <c r="G82" s="43"/>
      <c r="H82" s="43"/>
      <c r="I82" s="34" t="s">
        <v>42</v>
      </c>
      <c r="J82" s="39" t="str">
        <f>E24</f>
        <v xml:space="preserve"> </v>
      </c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0.32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11" customFormat="1" ht="29.28" customHeight="1">
      <c r="A84" s="189"/>
      <c r="B84" s="190"/>
      <c r="C84" s="191" t="s">
        <v>194</v>
      </c>
      <c r="D84" s="192" t="s">
        <v>65</v>
      </c>
      <c r="E84" s="192" t="s">
        <v>61</v>
      </c>
      <c r="F84" s="192" t="s">
        <v>62</v>
      </c>
      <c r="G84" s="192" t="s">
        <v>195</v>
      </c>
      <c r="H84" s="192" t="s">
        <v>196</v>
      </c>
      <c r="I84" s="192" t="s">
        <v>197</v>
      </c>
      <c r="J84" s="192" t="s">
        <v>173</v>
      </c>
      <c r="K84" s="193" t="s">
        <v>198</v>
      </c>
      <c r="L84" s="194"/>
      <c r="M84" s="95" t="s">
        <v>35</v>
      </c>
      <c r="N84" s="96" t="s">
        <v>50</v>
      </c>
      <c r="O84" s="96" t="s">
        <v>199</v>
      </c>
      <c r="P84" s="96" t="s">
        <v>200</v>
      </c>
      <c r="Q84" s="96" t="s">
        <v>201</v>
      </c>
      <c r="R84" s="96" t="s">
        <v>202</v>
      </c>
      <c r="S84" s="96" t="s">
        <v>203</v>
      </c>
      <c r="T84" s="97" t="s">
        <v>204</v>
      </c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</row>
    <row r="85" s="2" customFormat="1" ht="22.8" customHeight="1">
      <c r="A85" s="41"/>
      <c r="B85" s="42"/>
      <c r="C85" s="102" t="s">
        <v>205</v>
      </c>
      <c r="D85" s="43"/>
      <c r="E85" s="43"/>
      <c r="F85" s="43"/>
      <c r="G85" s="43"/>
      <c r="H85" s="43"/>
      <c r="I85" s="43"/>
      <c r="J85" s="195">
        <f>BK85</f>
        <v>0</v>
      </c>
      <c r="K85" s="43"/>
      <c r="L85" s="47"/>
      <c r="M85" s="98"/>
      <c r="N85" s="196"/>
      <c r="O85" s="99"/>
      <c r="P85" s="197">
        <f>P86</f>
        <v>0</v>
      </c>
      <c r="Q85" s="99"/>
      <c r="R85" s="197">
        <f>R86</f>
        <v>0</v>
      </c>
      <c r="S85" s="99"/>
      <c r="T85" s="198">
        <f>T86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19" t="s">
        <v>79</v>
      </c>
      <c r="AU85" s="19" t="s">
        <v>174</v>
      </c>
      <c r="BK85" s="199">
        <f>BK86</f>
        <v>0</v>
      </c>
    </row>
    <row r="86" s="12" customFormat="1" ht="25.92" customHeight="1">
      <c r="A86" s="12"/>
      <c r="B86" s="200"/>
      <c r="C86" s="201"/>
      <c r="D86" s="202" t="s">
        <v>79</v>
      </c>
      <c r="E86" s="203" t="s">
        <v>143</v>
      </c>
      <c r="F86" s="203" t="s">
        <v>3246</v>
      </c>
      <c r="G86" s="201"/>
      <c r="H86" s="201"/>
      <c r="I86" s="204"/>
      <c r="J86" s="205">
        <f>BK86</f>
        <v>0</v>
      </c>
      <c r="K86" s="201"/>
      <c r="L86" s="206"/>
      <c r="M86" s="207"/>
      <c r="N86" s="208"/>
      <c r="O86" s="208"/>
      <c r="P86" s="209">
        <f>P87+P98+P102+P130+P136</f>
        <v>0</v>
      </c>
      <c r="Q86" s="208"/>
      <c r="R86" s="209">
        <f>R87+R98+R102+R130+R136</f>
        <v>0</v>
      </c>
      <c r="S86" s="208"/>
      <c r="T86" s="210">
        <f>T87+T98+T102+T130+T136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1" t="s">
        <v>271</v>
      </c>
      <c r="AT86" s="212" t="s">
        <v>79</v>
      </c>
      <c r="AU86" s="212" t="s">
        <v>80</v>
      </c>
      <c r="AY86" s="211" t="s">
        <v>208</v>
      </c>
      <c r="BK86" s="213">
        <f>BK87+BK98+BK102+BK130+BK136</f>
        <v>0</v>
      </c>
    </row>
    <row r="87" s="12" customFormat="1" ht="22.8" customHeight="1">
      <c r="A87" s="12"/>
      <c r="B87" s="200"/>
      <c r="C87" s="201"/>
      <c r="D87" s="202" t="s">
        <v>79</v>
      </c>
      <c r="E87" s="214" t="s">
        <v>3247</v>
      </c>
      <c r="F87" s="214" t="s">
        <v>3248</v>
      </c>
      <c r="G87" s="201"/>
      <c r="H87" s="201"/>
      <c r="I87" s="204"/>
      <c r="J87" s="215">
        <f>BK87</f>
        <v>0</v>
      </c>
      <c r="K87" s="201"/>
      <c r="L87" s="206"/>
      <c r="M87" s="207"/>
      <c r="N87" s="208"/>
      <c r="O87" s="208"/>
      <c r="P87" s="209">
        <f>SUM(P88:P97)</f>
        <v>0</v>
      </c>
      <c r="Q87" s="208"/>
      <c r="R87" s="209">
        <f>SUM(R88:R97)</f>
        <v>0</v>
      </c>
      <c r="S87" s="208"/>
      <c r="T87" s="210">
        <f>SUM(T88:T97)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1" t="s">
        <v>271</v>
      </c>
      <c r="AT87" s="212" t="s">
        <v>79</v>
      </c>
      <c r="AU87" s="212" t="s">
        <v>88</v>
      </c>
      <c r="AY87" s="211" t="s">
        <v>208</v>
      </c>
      <c r="BK87" s="213">
        <f>SUM(BK88:BK97)</f>
        <v>0</v>
      </c>
    </row>
    <row r="88" s="2" customFormat="1" ht="16.5" customHeight="1">
      <c r="A88" s="41"/>
      <c r="B88" s="42"/>
      <c r="C88" s="216" t="s">
        <v>88</v>
      </c>
      <c r="D88" s="216" t="s">
        <v>211</v>
      </c>
      <c r="E88" s="217" t="s">
        <v>3249</v>
      </c>
      <c r="F88" s="218" t="s">
        <v>3250</v>
      </c>
      <c r="G88" s="219" t="s">
        <v>679</v>
      </c>
      <c r="H88" s="220">
        <v>6</v>
      </c>
      <c r="I88" s="221"/>
      <c r="J88" s="222">
        <f>ROUND(I88*H88,2)</f>
        <v>0</v>
      </c>
      <c r="K88" s="218" t="s">
        <v>215</v>
      </c>
      <c r="L88" s="47"/>
      <c r="M88" s="223" t="s">
        <v>35</v>
      </c>
      <c r="N88" s="224" t="s">
        <v>51</v>
      </c>
      <c r="O88" s="87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7" t="s">
        <v>3251</v>
      </c>
      <c r="AT88" s="227" t="s">
        <v>211</v>
      </c>
      <c r="AU88" s="227" t="s">
        <v>90</v>
      </c>
      <c r="AY88" s="19" t="s">
        <v>208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9" t="s">
        <v>88</v>
      </c>
      <c r="BK88" s="228">
        <f>ROUND(I88*H88,2)</f>
        <v>0</v>
      </c>
      <c r="BL88" s="19" t="s">
        <v>3251</v>
      </c>
      <c r="BM88" s="227" t="s">
        <v>3252</v>
      </c>
    </row>
    <row r="89" s="2" customFormat="1">
      <c r="A89" s="41"/>
      <c r="B89" s="42"/>
      <c r="C89" s="43"/>
      <c r="D89" s="229" t="s">
        <v>218</v>
      </c>
      <c r="E89" s="43"/>
      <c r="F89" s="230" t="s">
        <v>3253</v>
      </c>
      <c r="G89" s="43"/>
      <c r="H89" s="43"/>
      <c r="I89" s="231"/>
      <c r="J89" s="43"/>
      <c r="K89" s="43"/>
      <c r="L89" s="47"/>
      <c r="M89" s="232"/>
      <c r="N89" s="233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218</v>
      </c>
      <c r="AU89" s="19" t="s">
        <v>90</v>
      </c>
    </row>
    <row r="90" s="13" customFormat="1">
      <c r="A90" s="13"/>
      <c r="B90" s="234"/>
      <c r="C90" s="235"/>
      <c r="D90" s="236" t="s">
        <v>226</v>
      </c>
      <c r="E90" s="237" t="s">
        <v>35</v>
      </c>
      <c r="F90" s="238" t="s">
        <v>3254</v>
      </c>
      <c r="G90" s="235"/>
      <c r="H90" s="237" t="s">
        <v>35</v>
      </c>
      <c r="I90" s="239"/>
      <c r="J90" s="235"/>
      <c r="K90" s="235"/>
      <c r="L90" s="240"/>
      <c r="M90" s="241"/>
      <c r="N90" s="242"/>
      <c r="O90" s="242"/>
      <c r="P90" s="242"/>
      <c r="Q90" s="242"/>
      <c r="R90" s="242"/>
      <c r="S90" s="242"/>
      <c r="T90" s="24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4" t="s">
        <v>226</v>
      </c>
      <c r="AU90" s="244" t="s">
        <v>90</v>
      </c>
      <c r="AV90" s="13" t="s">
        <v>88</v>
      </c>
      <c r="AW90" s="13" t="s">
        <v>41</v>
      </c>
      <c r="AX90" s="13" t="s">
        <v>80</v>
      </c>
      <c r="AY90" s="244" t="s">
        <v>208</v>
      </c>
    </row>
    <row r="91" s="14" customFormat="1">
      <c r="A91" s="14"/>
      <c r="B91" s="245"/>
      <c r="C91" s="246"/>
      <c r="D91" s="236" t="s">
        <v>226</v>
      </c>
      <c r="E91" s="247" t="s">
        <v>35</v>
      </c>
      <c r="F91" s="248" t="s">
        <v>3255</v>
      </c>
      <c r="G91" s="246"/>
      <c r="H91" s="249">
        <v>1</v>
      </c>
      <c r="I91" s="250"/>
      <c r="J91" s="246"/>
      <c r="K91" s="246"/>
      <c r="L91" s="251"/>
      <c r="M91" s="252"/>
      <c r="N91" s="253"/>
      <c r="O91" s="253"/>
      <c r="P91" s="253"/>
      <c r="Q91" s="253"/>
      <c r="R91" s="253"/>
      <c r="S91" s="253"/>
      <c r="T91" s="25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5" t="s">
        <v>226</v>
      </c>
      <c r="AU91" s="255" t="s">
        <v>90</v>
      </c>
      <c r="AV91" s="14" t="s">
        <v>90</v>
      </c>
      <c r="AW91" s="14" t="s">
        <v>41</v>
      </c>
      <c r="AX91" s="14" t="s">
        <v>80</v>
      </c>
      <c r="AY91" s="255" t="s">
        <v>208</v>
      </c>
    </row>
    <row r="92" s="14" customFormat="1">
      <c r="A92" s="14"/>
      <c r="B92" s="245"/>
      <c r="C92" s="246"/>
      <c r="D92" s="236" t="s">
        <v>226</v>
      </c>
      <c r="E92" s="247" t="s">
        <v>35</v>
      </c>
      <c r="F92" s="248" t="s">
        <v>3256</v>
      </c>
      <c r="G92" s="246"/>
      <c r="H92" s="249">
        <v>1</v>
      </c>
      <c r="I92" s="250"/>
      <c r="J92" s="246"/>
      <c r="K92" s="246"/>
      <c r="L92" s="251"/>
      <c r="M92" s="252"/>
      <c r="N92" s="253"/>
      <c r="O92" s="253"/>
      <c r="P92" s="253"/>
      <c r="Q92" s="253"/>
      <c r="R92" s="253"/>
      <c r="S92" s="253"/>
      <c r="T92" s="25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5" t="s">
        <v>226</v>
      </c>
      <c r="AU92" s="255" t="s">
        <v>90</v>
      </c>
      <c r="AV92" s="14" t="s">
        <v>90</v>
      </c>
      <c r="AW92" s="14" t="s">
        <v>41</v>
      </c>
      <c r="AX92" s="14" t="s">
        <v>80</v>
      </c>
      <c r="AY92" s="255" t="s">
        <v>208</v>
      </c>
    </row>
    <row r="93" s="14" customFormat="1">
      <c r="A93" s="14"/>
      <c r="B93" s="245"/>
      <c r="C93" s="246"/>
      <c r="D93" s="236" t="s">
        <v>226</v>
      </c>
      <c r="E93" s="247" t="s">
        <v>35</v>
      </c>
      <c r="F93" s="248" t="s">
        <v>3257</v>
      </c>
      <c r="G93" s="246"/>
      <c r="H93" s="249">
        <v>1</v>
      </c>
      <c r="I93" s="250"/>
      <c r="J93" s="246"/>
      <c r="K93" s="246"/>
      <c r="L93" s="251"/>
      <c r="M93" s="252"/>
      <c r="N93" s="253"/>
      <c r="O93" s="253"/>
      <c r="P93" s="253"/>
      <c r="Q93" s="253"/>
      <c r="R93" s="253"/>
      <c r="S93" s="253"/>
      <c r="T93" s="25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5" t="s">
        <v>226</v>
      </c>
      <c r="AU93" s="255" t="s">
        <v>90</v>
      </c>
      <c r="AV93" s="14" t="s">
        <v>90</v>
      </c>
      <c r="AW93" s="14" t="s">
        <v>41</v>
      </c>
      <c r="AX93" s="14" t="s">
        <v>80</v>
      </c>
      <c r="AY93" s="255" t="s">
        <v>208</v>
      </c>
    </row>
    <row r="94" s="14" customFormat="1">
      <c r="A94" s="14"/>
      <c r="B94" s="245"/>
      <c r="C94" s="246"/>
      <c r="D94" s="236" t="s">
        <v>226</v>
      </c>
      <c r="E94" s="247" t="s">
        <v>35</v>
      </c>
      <c r="F94" s="248" t="s">
        <v>854</v>
      </c>
      <c r="G94" s="246"/>
      <c r="H94" s="249">
        <v>1</v>
      </c>
      <c r="I94" s="250"/>
      <c r="J94" s="246"/>
      <c r="K94" s="246"/>
      <c r="L94" s="251"/>
      <c r="M94" s="252"/>
      <c r="N94" s="253"/>
      <c r="O94" s="253"/>
      <c r="P94" s="253"/>
      <c r="Q94" s="253"/>
      <c r="R94" s="253"/>
      <c r="S94" s="253"/>
      <c r="T94" s="25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5" t="s">
        <v>226</v>
      </c>
      <c r="AU94" s="255" t="s">
        <v>90</v>
      </c>
      <c r="AV94" s="14" t="s">
        <v>90</v>
      </c>
      <c r="AW94" s="14" t="s">
        <v>41</v>
      </c>
      <c r="AX94" s="14" t="s">
        <v>80</v>
      </c>
      <c r="AY94" s="255" t="s">
        <v>208</v>
      </c>
    </row>
    <row r="95" s="14" customFormat="1">
      <c r="A95" s="14"/>
      <c r="B95" s="245"/>
      <c r="C95" s="246"/>
      <c r="D95" s="236" t="s">
        <v>226</v>
      </c>
      <c r="E95" s="247" t="s">
        <v>35</v>
      </c>
      <c r="F95" s="248" t="s">
        <v>3258</v>
      </c>
      <c r="G95" s="246"/>
      <c r="H95" s="249">
        <v>1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5" t="s">
        <v>226</v>
      </c>
      <c r="AU95" s="255" t="s">
        <v>90</v>
      </c>
      <c r="AV95" s="14" t="s">
        <v>90</v>
      </c>
      <c r="AW95" s="14" t="s">
        <v>41</v>
      </c>
      <c r="AX95" s="14" t="s">
        <v>80</v>
      </c>
      <c r="AY95" s="255" t="s">
        <v>208</v>
      </c>
    </row>
    <row r="96" s="14" customFormat="1">
      <c r="A96" s="14"/>
      <c r="B96" s="245"/>
      <c r="C96" s="246"/>
      <c r="D96" s="236" t="s">
        <v>226</v>
      </c>
      <c r="E96" s="247" t="s">
        <v>35</v>
      </c>
      <c r="F96" s="248" t="s">
        <v>3259</v>
      </c>
      <c r="G96" s="246"/>
      <c r="H96" s="249">
        <v>1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5" t="s">
        <v>226</v>
      </c>
      <c r="AU96" s="255" t="s">
        <v>90</v>
      </c>
      <c r="AV96" s="14" t="s">
        <v>90</v>
      </c>
      <c r="AW96" s="14" t="s">
        <v>41</v>
      </c>
      <c r="AX96" s="14" t="s">
        <v>80</v>
      </c>
      <c r="AY96" s="255" t="s">
        <v>208</v>
      </c>
    </row>
    <row r="97" s="16" customFormat="1">
      <c r="A97" s="16"/>
      <c r="B97" s="267"/>
      <c r="C97" s="268"/>
      <c r="D97" s="236" t="s">
        <v>226</v>
      </c>
      <c r="E97" s="269" t="s">
        <v>35</v>
      </c>
      <c r="F97" s="270" t="s">
        <v>261</v>
      </c>
      <c r="G97" s="268"/>
      <c r="H97" s="271">
        <v>6</v>
      </c>
      <c r="I97" s="272"/>
      <c r="J97" s="268"/>
      <c r="K97" s="268"/>
      <c r="L97" s="273"/>
      <c r="M97" s="274"/>
      <c r="N97" s="275"/>
      <c r="O97" s="275"/>
      <c r="P97" s="275"/>
      <c r="Q97" s="275"/>
      <c r="R97" s="275"/>
      <c r="S97" s="275"/>
      <c r="T97" s="27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T97" s="277" t="s">
        <v>226</v>
      </c>
      <c r="AU97" s="277" t="s">
        <v>90</v>
      </c>
      <c r="AV97" s="16" t="s">
        <v>216</v>
      </c>
      <c r="AW97" s="16" t="s">
        <v>41</v>
      </c>
      <c r="AX97" s="16" t="s">
        <v>88</v>
      </c>
      <c r="AY97" s="277" t="s">
        <v>208</v>
      </c>
    </row>
    <row r="98" s="12" customFormat="1" ht="22.8" customHeight="1">
      <c r="A98" s="12"/>
      <c r="B98" s="200"/>
      <c r="C98" s="201"/>
      <c r="D98" s="202" t="s">
        <v>79</v>
      </c>
      <c r="E98" s="214" t="s">
        <v>3260</v>
      </c>
      <c r="F98" s="214" t="s">
        <v>3261</v>
      </c>
      <c r="G98" s="201"/>
      <c r="H98" s="201"/>
      <c r="I98" s="204"/>
      <c r="J98" s="215">
        <f>BK98</f>
        <v>0</v>
      </c>
      <c r="K98" s="201"/>
      <c r="L98" s="206"/>
      <c r="M98" s="207"/>
      <c r="N98" s="208"/>
      <c r="O98" s="208"/>
      <c r="P98" s="209">
        <f>SUM(P99:P101)</f>
        <v>0</v>
      </c>
      <c r="Q98" s="208"/>
      <c r="R98" s="209">
        <f>SUM(R99:R101)</f>
        <v>0</v>
      </c>
      <c r="S98" s="208"/>
      <c r="T98" s="210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1" t="s">
        <v>271</v>
      </c>
      <c r="AT98" s="212" t="s">
        <v>79</v>
      </c>
      <c r="AU98" s="212" t="s">
        <v>88</v>
      </c>
      <c r="AY98" s="211" t="s">
        <v>208</v>
      </c>
      <c r="BK98" s="213">
        <f>SUM(BK99:BK101)</f>
        <v>0</v>
      </c>
    </row>
    <row r="99" s="2" customFormat="1" ht="16.5" customHeight="1">
      <c r="A99" s="41"/>
      <c r="B99" s="42"/>
      <c r="C99" s="216" t="s">
        <v>90</v>
      </c>
      <c r="D99" s="216" t="s">
        <v>211</v>
      </c>
      <c r="E99" s="217" t="s">
        <v>3262</v>
      </c>
      <c r="F99" s="218" t="s">
        <v>3261</v>
      </c>
      <c r="G99" s="219" t="s">
        <v>679</v>
      </c>
      <c r="H99" s="220">
        <v>1</v>
      </c>
      <c r="I99" s="221"/>
      <c r="J99" s="222">
        <f>ROUND(I99*H99,2)</f>
        <v>0</v>
      </c>
      <c r="K99" s="218" t="s">
        <v>215</v>
      </c>
      <c r="L99" s="47"/>
      <c r="M99" s="223" t="s">
        <v>35</v>
      </c>
      <c r="N99" s="224" t="s">
        <v>51</v>
      </c>
      <c r="O99" s="87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7" t="s">
        <v>3251</v>
      </c>
      <c r="AT99" s="227" t="s">
        <v>211</v>
      </c>
      <c r="AU99" s="227" t="s">
        <v>90</v>
      </c>
      <c r="AY99" s="19" t="s">
        <v>208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88</v>
      </c>
      <c r="BK99" s="228">
        <f>ROUND(I99*H99,2)</f>
        <v>0</v>
      </c>
      <c r="BL99" s="19" t="s">
        <v>3251</v>
      </c>
      <c r="BM99" s="227" t="s">
        <v>3263</v>
      </c>
    </row>
    <row r="100" s="2" customFormat="1">
      <c r="A100" s="41"/>
      <c r="B100" s="42"/>
      <c r="C100" s="43"/>
      <c r="D100" s="229" t="s">
        <v>218</v>
      </c>
      <c r="E100" s="43"/>
      <c r="F100" s="230" t="s">
        <v>3264</v>
      </c>
      <c r="G100" s="43"/>
      <c r="H100" s="43"/>
      <c r="I100" s="231"/>
      <c r="J100" s="43"/>
      <c r="K100" s="43"/>
      <c r="L100" s="47"/>
      <c r="M100" s="232"/>
      <c r="N100" s="233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218</v>
      </c>
      <c r="AU100" s="19" t="s">
        <v>90</v>
      </c>
    </row>
    <row r="101" s="14" customFormat="1">
      <c r="A101" s="14"/>
      <c r="B101" s="245"/>
      <c r="C101" s="246"/>
      <c r="D101" s="236" t="s">
        <v>226</v>
      </c>
      <c r="E101" s="247" t="s">
        <v>35</v>
      </c>
      <c r="F101" s="248" t="s">
        <v>88</v>
      </c>
      <c r="G101" s="246"/>
      <c r="H101" s="249">
        <v>1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226</v>
      </c>
      <c r="AU101" s="255" t="s">
        <v>90</v>
      </c>
      <c r="AV101" s="14" t="s">
        <v>90</v>
      </c>
      <c r="AW101" s="14" t="s">
        <v>41</v>
      </c>
      <c r="AX101" s="14" t="s">
        <v>88</v>
      </c>
      <c r="AY101" s="255" t="s">
        <v>208</v>
      </c>
    </row>
    <row r="102" s="12" customFormat="1" ht="22.8" customHeight="1">
      <c r="A102" s="12"/>
      <c r="B102" s="200"/>
      <c r="C102" s="201"/>
      <c r="D102" s="202" t="s">
        <v>79</v>
      </c>
      <c r="E102" s="214" t="s">
        <v>3265</v>
      </c>
      <c r="F102" s="214" t="s">
        <v>3266</v>
      </c>
      <c r="G102" s="201"/>
      <c r="H102" s="201"/>
      <c r="I102" s="204"/>
      <c r="J102" s="215">
        <f>BK102</f>
        <v>0</v>
      </c>
      <c r="K102" s="201"/>
      <c r="L102" s="206"/>
      <c r="M102" s="207"/>
      <c r="N102" s="208"/>
      <c r="O102" s="208"/>
      <c r="P102" s="209">
        <f>SUM(P103:P129)</f>
        <v>0</v>
      </c>
      <c r="Q102" s="208"/>
      <c r="R102" s="209">
        <f>SUM(R103:R129)</f>
        <v>0</v>
      </c>
      <c r="S102" s="208"/>
      <c r="T102" s="210">
        <f>SUM(T103:T129)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1" t="s">
        <v>271</v>
      </c>
      <c r="AT102" s="212" t="s">
        <v>79</v>
      </c>
      <c r="AU102" s="212" t="s">
        <v>88</v>
      </c>
      <c r="AY102" s="211" t="s">
        <v>208</v>
      </c>
      <c r="BK102" s="213">
        <f>SUM(BK103:BK129)</f>
        <v>0</v>
      </c>
    </row>
    <row r="103" s="2" customFormat="1" ht="16.5" customHeight="1">
      <c r="A103" s="41"/>
      <c r="B103" s="42"/>
      <c r="C103" s="216" t="s">
        <v>209</v>
      </c>
      <c r="D103" s="216" t="s">
        <v>211</v>
      </c>
      <c r="E103" s="217" t="s">
        <v>3267</v>
      </c>
      <c r="F103" s="218" t="s">
        <v>3268</v>
      </c>
      <c r="G103" s="219" t="s">
        <v>679</v>
      </c>
      <c r="H103" s="220">
        <v>6</v>
      </c>
      <c r="I103" s="221"/>
      <c r="J103" s="222">
        <f>ROUND(I103*H103,2)</f>
        <v>0</v>
      </c>
      <c r="K103" s="218" t="s">
        <v>215</v>
      </c>
      <c r="L103" s="47"/>
      <c r="M103" s="223" t="s">
        <v>35</v>
      </c>
      <c r="N103" s="224" t="s">
        <v>51</v>
      </c>
      <c r="O103" s="87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7" t="s">
        <v>3251</v>
      </c>
      <c r="AT103" s="227" t="s">
        <v>211</v>
      </c>
      <c r="AU103" s="227" t="s">
        <v>90</v>
      </c>
      <c r="AY103" s="19" t="s">
        <v>208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88</v>
      </c>
      <c r="BK103" s="228">
        <f>ROUND(I103*H103,2)</f>
        <v>0</v>
      </c>
      <c r="BL103" s="19" t="s">
        <v>3251</v>
      </c>
      <c r="BM103" s="227" t="s">
        <v>3269</v>
      </c>
    </row>
    <row r="104" s="2" customFormat="1">
      <c r="A104" s="41"/>
      <c r="B104" s="42"/>
      <c r="C104" s="43"/>
      <c r="D104" s="229" t="s">
        <v>218</v>
      </c>
      <c r="E104" s="43"/>
      <c r="F104" s="230" t="s">
        <v>3270</v>
      </c>
      <c r="G104" s="43"/>
      <c r="H104" s="43"/>
      <c r="I104" s="231"/>
      <c r="J104" s="43"/>
      <c r="K104" s="43"/>
      <c r="L104" s="47"/>
      <c r="M104" s="232"/>
      <c r="N104" s="233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218</v>
      </c>
      <c r="AU104" s="19" t="s">
        <v>90</v>
      </c>
    </row>
    <row r="105" s="14" customFormat="1">
      <c r="A105" s="14"/>
      <c r="B105" s="245"/>
      <c r="C105" s="246"/>
      <c r="D105" s="236" t="s">
        <v>226</v>
      </c>
      <c r="E105" s="247" t="s">
        <v>35</v>
      </c>
      <c r="F105" s="248" t="s">
        <v>3255</v>
      </c>
      <c r="G105" s="246"/>
      <c r="H105" s="249">
        <v>1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226</v>
      </c>
      <c r="AU105" s="255" t="s">
        <v>90</v>
      </c>
      <c r="AV105" s="14" t="s">
        <v>90</v>
      </c>
      <c r="AW105" s="14" t="s">
        <v>41</v>
      </c>
      <c r="AX105" s="14" t="s">
        <v>80</v>
      </c>
      <c r="AY105" s="255" t="s">
        <v>208</v>
      </c>
    </row>
    <row r="106" s="14" customFormat="1">
      <c r="A106" s="14"/>
      <c r="B106" s="245"/>
      <c r="C106" s="246"/>
      <c r="D106" s="236" t="s">
        <v>226</v>
      </c>
      <c r="E106" s="247" t="s">
        <v>35</v>
      </c>
      <c r="F106" s="248" t="s">
        <v>3256</v>
      </c>
      <c r="G106" s="246"/>
      <c r="H106" s="249">
        <v>1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226</v>
      </c>
      <c r="AU106" s="255" t="s">
        <v>90</v>
      </c>
      <c r="AV106" s="14" t="s">
        <v>90</v>
      </c>
      <c r="AW106" s="14" t="s">
        <v>41</v>
      </c>
      <c r="AX106" s="14" t="s">
        <v>80</v>
      </c>
      <c r="AY106" s="255" t="s">
        <v>208</v>
      </c>
    </row>
    <row r="107" s="14" customFormat="1">
      <c r="A107" s="14"/>
      <c r="B107" s="245"/>
      <c r="C107" s="246"/>
      <c r="D107" s="236" t="s">
        <v>226</v>
      </c>
      <c r="E107" s="247" t="s">
        <v>35</v>
      </c>
      <c r="F107" s="248" t="s">
        <v>3257</v>
      </c>
      <c r="G107" s="246"/>
      <c r="H107" s="249">
        <v>1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5" t="s">
        <v>226</v>
      </c>
      <c r="AU107" s="255" t="s">
        <v>90</v>
      </c>
      <c r="AV107" s="14" t="s">
        <v>90</v>
      </c>
      <c r="AW107" s="14" t="s">
        <v>41</v>
      </c>
      <c r="AX107" s="14" t="s">
        <v>80</v>
      </c>
      <c r="AY107" s="255" t="s">
        <v>208</v>
      </c>
    </row>
    <row r="108" s="14" customFormat="1">
      <c r="A108" s="14"/>
      <c r="B108" s="245"/>
      <c r="C108" s="246"/>
      <c r="D108" s="236" t="s">
        <v>226</v>
      </c>
      <c r="E108" s="247" t="s">
        <v>35</v>
      </c>
      <c r="F108" s="248" t="s">
        <v>854</v>
      </c>
      <c r="G108" s="246"/>
      <c r="H108" s="249">
        <v>1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226</v>
      </c>
      <c r="AU108" s="255" t="s">
        <v>90</v>
      </c>
      <c r="AV108" s="14" t="s">
        <v>90</v>
      </c>
      <c r="AW108" s="14" t="s">
        <v>41</v>
      </c>
      <c r="AX108" s="14" t="s">
        <v>80</v>
      </c>
      <c r="AY108" s="255" t="s">
        <v>208</v>
      </c>
    </row>
    <row r="109" s="14" customFormat="1">
      <c r="A109" s="14"/>
      <c r="B109" s="245"/>
      <c r="C109" s="246"/>
      <c r="D109" s="236" t="s">
        <v>226</v>
      </c>
      <c r="E109" s="247" t="s">
        <v>35</v>
      </c>
      <c r="F109" s="248" t="s">
        <v>3258</v>
      </c>
      <c r="G109" s="246"/>
      <c r="H109" s="249">
        <v>1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226</v>
      </c>
      <c r="AU109" s="255" t="s">
        <v>90</v>
      </c>
      <c r="AV109" s="14" t="s">
        <v>90</v>
      </c>
      <c r="AW109" s="14" t="s">
        <v>41</v>
      </c>
      <c r="AX109" s="14" t="s">
        <v>80</v>
      </c>
      <c r="AY109" s="255" t="s">
        <v>208</v>
      </c>
    </row>
    <row r="110" s="14" customFormat="1">
      <c r="A110" s="14"/>
      <c r="B110" s="245"/>
      <c r="C110" s="246"/>
      <c r="D110" s="236" t="s">
        <v>226</v>
      </c>
      <c r="E110" s="247" t="s">
        <v>35</v>
      </c>
      <c r="F110" s="248" t="s">
        <v>3259</v>
      </c>
      <c r="G110" s="246"/>
      <c r="H110" s="249">
        <v>1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5" t="s">
        <v>226</v>
      </c>
      <c r="AU110" s="255" t="s">
        <v>90</v>
      </c>
      <c r="AV110" s="14" t="s">
        <v>90</v>
      </c>
      <c r="AW110" s="14" t="s">
        <v>41</v>
      </c>
      <c r="AX110" s="14" t="s">
        <v>80</v>
      </c>
      <c r="AY110" s="255" t="s">
        <v>208</v>
      </c>
    </row>
    <row r="111" s="16" customFormat="1">
      <c r="A111" s="16"/>
      <c r="B111" s="267"/>
      <c r="C111" s="268"/>
      <c r="D111" s="236" t="s">
        <v>226</v>
      </c>
      <c r="E111" s="269" t="s">
        <v>35</v>
      </c>
      <c r="F111" s="270" t="s">
        <v>261</v>
      </c>
      <c r="G111" s="268"/>
      <c r="H111" s="271">
        <v>6</v>
      </c>
      <c r="I111" s="272"/>
      <c r="J111" s="268"/>
      <c r="K111" s="268"/>
      <c r="L111" s="273"/>
      <c r="M111" s="274"/>
      <c r="N111" s="275"/>
      <c r="O111" s="275"/>
      <c r="P111" s="275"/>
      <c r="Q111" s="275"/>
      <c r="R111" s="275"/>
      <c r="S111" s="275"/>
      <c r="T111" s="27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T111" s="277" t="s">
        <v>226</v>
      </c>
      <c r="AU111" s="277" t="s">
        <v>90</v>
      </c>
      <c r="AV111" s="16" t="s">
        <v>216</v>
      </c>
      <c r="AW111" s="16" t="s">
        <v>41</v>
      </c>
      <c r="AX111" s="16" t="s">
        <v>88</v>
      </c>
      <c r="AY111" s="277" t="s">
        <v>208</v>
      </c>
    </row>
    <row r="112" s="2" customFormat="1" ht="24.15" customHeight="1">
      <c r="A112" s="41"/>
      <c r="B112" s="42"/>
      <c r="C112" s="216" t="s">
        <v>216</v>
      </c>
      <c r="D112" s="216" t="s">
        <v>211</v>
      </c>
      <c r="E112" s="217" t="s">
        <v>3271</v>
      </c>
      <c r="F112" s="218" t="s">
        <v>3272</v>
      </c>
      <c r="G112" s="219" t="s">
        <v>679</v>
      </c>
      <c r="H112" s="220">
        <v>6</v>
      </c>
      <c r="I112" s="221"/>
      <c r="J112" s="222">
        <f>ROUND(I112*H112,2)</f>
        <v>0</v>
      </c>
      <c r="K112" s="218" t="s">
        <v>35</v>
      </c>
      <c r="L112" s="47"/>
      <c r="M112" s="223" t="s">
        <v>35</v>
      </c>
      <c r="N112" s="224" t="s">
        <v>51</v>
      </c>
      <c r="O112" s="87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7" t="s">
        <v>3251</v>
      </c>
      <c r="AT112" s="227" t="s">
        <v>211</v>
      </c>
      <c r="AU112" s="227" t="s">
        <v>90</v>
      </c>
      <c r="AY112" s="19" t="s">
        <v>208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88</v>
      </c>
      <c r="BK112" s="228">
        <f>ROUND(I112*H112,2)</f>
        <v>0</v>
      </c>
      <c r="BL112" s="19" t="s">
        <v>3251</v>
      </c>
      <c r="BM112" s="227" t="s">
        <v>3273</v>
      </c>
    </row>
    <row r="113" s="2" customFormat="1">
      <c r="A113" s="41"/>
      <c r="B113" s="42"/>
      <c r="C113" s="43"/>
      <c r="D113" s="236" t="s">
        <v>395</v>
      </c>
      <c r="E113" s="43"/>
      <c r="F113" s="288" t="s">
        <v>3274</v>
      </c>
      <c r="G113" s="43"/>
      <c r="H113" s="43"/>
      <c r="I113" s="231"/>
      <c r="J113" s="43"/>
      <c r="K113" s="43"/>
      <c r="L113" s="47"/>
      <c r="M113" s="232"/>
      <c r="N113" s="233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395</v>
      </c>
      <c r="AU113" s="19" t="s">
        <v>90</v>
      </c>
    </row>
    <row r="114" s="14" customFormat="1">
      <c r="A114" s="14"/>
      <c r="B114" s="245"/>
      <c r="C114" s="246"/>
      <c r="D114" s="236" t="s">
        <v>226</v>
      </c>
      <c r="E114" s="247" t="s">
        <v>35</v>
      </c>
      <c r="F114" s="248" t="s">
        <v>3255</v>
      </c>
      <c r="G114" s="246"/>
      <c r="H114" s="249">
        <v>1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226</v>
      </c>
      <c r="AU114" s="255" t="s">
        <v>90</v>
      </c>
      <c r="AV114" s="14" t="s">
        <v>90</v>
      </c>
      <c r="AW114" s="14" t="s">
        <v>41</v>
      </c>
      <c r="AX114" s="14" t="s">
        <v>80</v>
      </c>
      <c r="AY114" s="255" t="s">
        <v>208</v>
      </c>
    </row>
    <row r="115" s="14" customFormat="1">
      <c r="A115" s="14"/>
      <c r="B115" s="245"/>
      <c r="C115" s="246"/>
      <c r="D115" s="236" t="s">
        <v>226</v>
      </c>
      <c r="E115" s="247" t="s">
        <v>35</v>
      </c>
      <c r="F115" s="248" t="s">
        <v>3256</v>
      </c>
      <c r="G115" s="246"/>
      <c r="H115" s="249">
        <v>1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226</v>
      </c>
      <c r="AU115" s="255" t="s">
        <v>90</v>
      </c>
      <c r="AV115" s="14" t="s">
        <v>90</v>
      </c>
      <c r="AW115" s="14" t="s">
        <v>41</v>
      </c>
      <c r="AX115" s="14" t="s">
        <v>80</v>
      </c>
      <c r="AY115" s="255" t="s">
        <v>208</v>
      </c>
    </row>
    <row r="116" s="14" customFormat="1">
      <c r="A116" s="14"/>
      <c r="B116" s="245"/>
      <c r="C116" s="246"/>
      <c r="D116" s="236" t="s">
        <v>226</v>
      </c>
      <c r="E116" s="247" t="s">
        <v>35</v>
      </c>
      <c r="F116" s="248" t="s">
        <v>3257</v>
      </c>
      <c r="G116" s="246"/>
      <c r="H116" s="249">
        <v>1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226</v>
      </c>
      <c r="AU116" s="255" t="s">
        <v>90</v>
      </c>
      <c r="AV116" s="14" t="s">
        <v>90</v>
      </c>
      <c r="AW116" s="14" t="s">
        <v>41</v>
      </c>
      <c r="AX116" s="14" t="s">
        <v>80</v>
      </c>
      <c r="AY116" s="255" t="s">
        <v>208</v>
      </c>
    </row>
    <row r="117" s="14" customFormat="1">
      <c r="A117" s="14"/>
      <c r="B117" s="245"/>
      <c r="C117" s="246"/>
      <c r="D117" s="236" t="s">
        <v>226</v>
      </c>
      <c r="E117" s="247" t="s">
        <v>35</v>
      </c>
      <c r="F117" s="248" t="s">
        <v>854</v>
      </c>
      <c r="G117" s="246"/>
      <c r="H117" s="249">
        <v>1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226</v>
      </c>
      <c r="AU117" s="255" t="s">
        <v>90</v>
      </c>
      <c r="AV117" s="14" t="s">
        <v>90</v>
      </c>
      <c r="AW117" s="14" t="s">
        <v>41</v>
      </c>
      <c r="AX117" s="14" t="s">
        <v>80</v>
      </c>
      <c r="AY117" s="255" t="s">
        <v>208</v>
      </c>
    </row>
    <row r="118" s="14" customFormat="1">
      <c r="A118" s="14"/>
      <c r="B118" s="245"/>
      <c r="C118" s="246"/>
      <c r="D118" s="236" t="s">
        <v>226</v>
      </c>
      <c r="E118" s="247" t="s">
        <v>35</v>
      </c>
      <c r="F118" s="248" t="s">
        <v>3258</v>
      </c>
      <c r="G118" s="246"/>
      <c r="H118" s="249">
        <v>1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226</v>
      </c>
      <c r="AU118" s="255" t="s">
        <v>90</v>
      </c>
      <c r="AV118" s="14" t="s">
        <v>90</v>
      </c>
      <c r="AW118" s="14" t="s">
        <v>41</v>
      </c>
      <c r="AX118" s="14" t="s">
        <v>80</v>
      </c>
      <c r="AY118" s="255" t="s">
        <v>208</v>
      </c>
    </row>
    <row r="119" s="14" customFormat="1">
      <c r="A119" s="14"/>
      <c r="B119" s="245"/>
      <c r="C119" s="246"/>
      <c r="D119" s="236" t="s">
        <v>226</v>
      </c>
      <c r="E119" s="247" t="s">
        <v>35</v>
      </c>
      <c r="F119" s="248" t="s">
        <v>3259</v>
      </c>
      <c r="G119" s="246"/>
      <c r="H119" s="249">
        <v>1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226</v>
      </c>
      <c r="AU119" s="255" t="s">
        <v>90</v>
      </c>
      <c r="AV119" s="14" t="s">
        <v>90</v>
      </c>
      <c r="AW119" s="14" t="s">
        <v>41</v>
      </c>
      <c r="AX119" s="14" t="s">
        <v>80</v>
      </c>
      <c r="AY119" s="255" t="s">
        <v>208</v>
      </c>
    </row>
    <row r="120" s="16" customFormat="1">
      <c r="A120" s="16"/>
      <c r="B120" s="267"/>
      <c r="C120" s="268"/>
      <c r="D120" s="236" t="s">
        <v>226</v>
      </c>
      <c r="E120" s="269" t="s">
        <v>35</v>
      </c>
      <c r="F120" s="270" t="s">
        <v>261</v>
      </c>
      <c r="G120" s="268"/>
      <c r="H120" s="271">
        <v>6</v>
      </c>
      <c r="I120" s="272"/>
      <c r="J120" s="268"/>
      <c r="K120" s="268"/>
      <c r="L120" s="273"/>
      <c r="M120" s="274"/>
      <c r="N120" s="275"/>
      <c r="O120" s="275"/>
      <c r="P120" s="275"/>
      <c r="Q120" s="275"/>
      <c r="R120" s="275"/>
      <c r="S120" s="275"/>
      <c r="T120" s="27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T120" s="277" t="s">
        <v>226</v>
      </c>
      <c r="AU120" s="277" t="s">
        <v>90</v>
      </c>
      <c r="AV120" s="16" t="s">
        <v>216</v>
      </c>
      <c r="AW120" s="16" t="s">
        <v>41</v>
      </c>
      <c r="AX120" s="16" t="s">
        <v>88</v>
      </c>
      <c r="AY120" s="277" t="s">
        <v>208</v>
      </c>
    </row>
    <row r="121" s="2" customFormat="1" ht="16.5" customHeight="1">
      <c r="A121" s="41"/>
      <c r="B121" s="42"/>
      <c r="C121" s="216" t="s">
        <v>271</v>
      </c>
      <c r="D121" s="216" t="s">
        <v>211</v>
      </c>
      <c r="E121" s="217" t="s">
        <v>3275</v>
      </c>
      <c r="F121" s="218" t="s">
        <v>3276</v>
      </c>
      <c r="G121" s="219" t="s">
        <v>679</v>
      </c>
      <c r="H121" s="220">
        <v>6</v>
      </c>
      <c r="I121" s="221"/>
      <c r="J121" s="222">
        <f>ROUND(I121*H121,2)</f>
        <v>0</v>
      </c>
      <c r="K121" s="218" t="s">
        <v>215</v>
      </c>
      <c r="L121" s="47"/>
      <c r="M121" s="223" t="s">
        <v>35</v>
      </c>
      <c r="N121" s="224" t="s">
        <v>51</v>
      </c>
      <c r="O121" s="87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7" t="s">
        <v>3251</v>
      </c>
      <c r="AT121" s="227" t="s">
        <v>211</v>
      </c>
      <c r="AU121" s="227" t="s">
        <v>90</v>
      </c>
      <c r="AY121" s="19" t="s">
        <v>208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88</v>
      </c>
      <c r="BK121" s="228">
        <f>ROUND(I121*H121,2)</f>
        <v>0</v>
      </c>
      <c r="BL121" s="19" t="s">
        <v>3251</v>
      </c>
      <c r="BM121" s="227" t="s">
        <v>3277</v>
      </c>
    </row>
    <row r="122" s="2" customFormat="1">
      <c r="A122" s="41"/>
      <c r="B122" s="42"/>
      <c r="C122" s="43"/>
      <c r="D122" s="229" t="s">
        <v>218</v>
      </c>
      <c r="E122" s="43"/>
      <c r="F122" s="230" t="s">
        <v>3278</v>
      </c>
      <c r="G122" s="43"/>
      <c r="H122" s="43"/>
      <c r="I122" s="231"/>
      <c r="J122" s="43"/>
      <c r="K122" s="43"/>
      <c r="L122" s="47"/>
      <c r="M122" s="232"/>
      <c r="N122" s="233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19" t="s">
        <v>218</v>
      </c>
      <c r="AU122" s="19" t="s">
        <v>90</v>
      </c>
    </row>
    <row r="123" s="14" customFormat="1">
      <c r="A123" s="14"/>
      <c r="B123" s="245"/>
      <c r="C123" s="246"/>
      <c r="D123" s="236" t="s">
        <v>226</v>
      </c>
      <c r="E123" s="247" t="s">
        <v>35</v>
      </c>
      <c r="F123" s="248" t="s">
        <v>3255</v>
      </c>
      <c r="G123" s="246"/>
      <c r="H123" s="249">
        <v>1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226</v>
      </c>
      <c r="AU123" s="255" t="s">
        <v>90</v>
      </c>
      <c r="AV123" s="14" t="s">
        <v>90</v>
      </c>
      <c r="AW123" s="14" t="s">
        <v>41</v>
      </c>
      <c r="AX123" s="14" t="s">
        <v>80</v>
      </c>
      <c r="AY123" s="255" t="s">
        <v>208</v>
      </c>
    </row>
    <row r="124" s="14" customFormat="1">
      <c r="A124" s="14"/>
      <c r="B124" s="245"/>
      <c r="C124" s="246"/>
      <c r="D124" s="236" t="s">
        <v>226</v>
      </c>
      <c r="E124" s="247" t="s">
        <v>35</v>
      </c>
      <c r="F124" s="248" t="s">
        <v>3256</v>
      </c>
      <c r="G124" s="246"/>
      <c r="H124" s="249">
        <v>1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226</v>
      </c>
      <c r="AU124" s="255" t="s">
        <v>90</v>
      </c>
      <c r="AV124" s="14" t="s">
        <v>90</v>
      </c>
      <c r="AW124" s="14" t="s">
        <v>41</v>
      </c>
      <c r="AX124" s="14" t="s">
        <v>80</v>
      </c>
      <c r="AY124" s="255" t="s">
        <v>208</v>
      </c>
    </row>
    <row r="125" s="14" customFormat="1">
      <c r="A125" s="14"/>
      <c r="B125" s="245"/>
      <c r="C125" s="246"/>
      <c r="D125" s="236" t="s">
        <v>226</v>
      </c>
      <c r="E125" s="247" t="s">
        <v>35</v>
      </c>
      <c r="F125" s="248" t="s">
        <v>3257</v>
      </c>
      <c r="G125" s="246"/>
      <c r="H125" s="249">
        <v>1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226</v>
      </c>
      <c r="AU125" s="255" t="s">
        <v>90</v>
      </c>
      <c r="AV125" s="14" t="s">
        <v>90</v>
      </c>
      <c r="AW125" s="14" t="s">
        <v>41</v>
      </c>
      <c r="AX125" s="14" t="s">
        <v>80</v>
      </c>
      <c r="AY125" s="255" t="s">
        <v>208</v>
      </c>
    </row>
    <row r="126" s="14" customFormat="1">
      <c r="A126" s="14"/>
      <c r="B126" s="245"/>
      <c r="C126" s="246"/>
      <c r="D126" s="236" t="s">
        <v>226</v>
      </c>
      <c r="E126" s="247" t="s">
        <v>35</v>
      </c>
      <c r="F126" s="248" t="s">
        <v>854</v>
      </c>
      <c r="G126" s="246"/>
      <c r="H126" s="249">
        <v>1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226</v>
      </c>
      <c r="AU126" s="255" t="s">
        <v>90</v>
      </c>
      <c r="AV126" s="14" t="s">
        <v>90</v>
      </c>
      <c r="AW126" s="14" t="s">
        <v>41</v>
      </c>
      <c r="AX126" s="14" t="s">
        <v>80</v>
      </c>
      <c r="AY126" s="255" t="s">
        <v>208</v>
      </c>
    </row>
    <row r="127" s="14" customFormat="1">
      <c r="A127" s="14"/>
      <c r="B127" s="245"/>
      <c r="C127" s="246"/>
      <c r="D127" s="236" t="s">
        <v>226</v>
      </c>
      <c r="E127" s="247" t="s">
        <v>35</v>
      </c>
      <c r="F127" s="248" t="s">
        <v>3258</v>
      </c>
      <c r="G127" s="246"/>
      <c r="H127" s="249">
        <v>1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226</v>
      </c>
      <c r="AU127" s="255" t="s">
        <v>90</v>
      </c>
      <c r="AV127" s="14" t="s">
        <v>90</v>
      </c>
      <c r="AW127" s="14" t="s">
        <v>41</v>
      </c>
      <c r="AX127" s="14" t="s">
        <v>80</v>
      </c>
      <c r="AY127" s="255" t="s">
        <v>208</v>
      </c>
    </row>
    <row r="128" s="14" customFormat="1">
      <c r="A128" s="14"/>
      <c r="B128" s="245"/>
      <c r="C128" s="246"/>
      <c r="D128" s="236" t="s">
        <v>226</v>
      </c>
      <c r="E128" s="247" t="s">
        <v>35</v>
      </c>
      <c r="F128" s="248" t="s">
        <v>3259</v>
      </c>
      <c r="G128" s="246"/>
      <c r="H128" s="249">
        <v>1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226</v>
      </c>
      <c r="AU128" s="255" t="s">
        <v>90</v>
      </c>
      <c r="AV128" s="14" t="s">
        <v>90</v>
      </c>
      <c r="AW128" s="14" t="s">
        <v>41</v>
      </c>
      <c r="AX128" s="14" t="s">
        <v>80</v>
      </c>
      <c r="AY128" s="255" t="s">
        <v>208</v>
      </c>
    </row>
    <row r="129" s="16" customFormat="1">
      <c r="A129" s="16"/>
      <c r="B129" s="267"/>
      <c r="C129" s="268"/>
      <c r="D129" s="236" t="s">
        <v>226</v>
      </c>
      <c r="E129" s="269" t="s">
        <v>35</v>
      </c>
      <c r="F129" s="270" t="s">
        <v>261</v>
      </c>
      <c r="G129" s="268"/>
      <c r="H129" s="271">
        <v>6</v>
      </c>
      <c r="I129" s="272"/>
      <c r="J129" s="268"/>
      <c r="K129" s="268"/>
      <c r="L129" s="273"/>
      <c r="M129" s="274"/>
      <c r="N129" s="275"/>
      <c r="O129" s="275"/>
      <c r="P129" s="275"/>
      <c r="Q129" s="275"/>
      <c r="R129" s="275"/>
      <c r="S129" s="275"/>
      <c r="T129" s="27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277" t="s">
        <v>226</v>
      </c>
      <c r="AU129" s="277" t="s">
        <v>90</v>
      </c>
      <c r="AV129" s="16" t="s">
        <v>216</v>
      </c>
      <c r="AW129" s="16" t="s">
        <v>41</v>
      </c>
      <c r="AX129" s="16" t="s">
        <v>88</v>
      </c>
      <c r="AY129" s="277" t="s">
        <v>208</v>
      </c>
    </row>
    <row r="130" s="12" customFormat="1" ht="22.8" customHeight="1">
      <c r="A130" s="12"/>
      <c r="B130" s="200"/>
      <c r="C130" s="201"/>
      <c r="D130" s="202" t="s">
        <v>79</v>
      </c>
      <c r="E130" s="214" t="s">
        <v>3279</v>
      </c>
      <c r="F130" s="214" t="s">
        <v>3280</v>
      </c>
      <c r="G130" s="201"/>
      <c r="H130" s="201"/>
      <c r="I130" s="204"/>
      <c r="J130" s="215">
        <f>BK130</f>
        <v>0</v>
      </c>
      <c r="K130" s="201"/>
      <c r="L130" s="206"/>
      <c r="M130" s="207"/>
      <c r="N130" s="208"/>
      <c r="O130" s="208"/>
      <c r="P130" s="209">
        <f>SUM(P131:P135)</f>
        <v>0</v>
      </c>
      <c r="Q130" s="208"/>
      <c r="R130" s="209">
        <f>SUM(R131:R135)</f>
        <v>0</v>
      </c>
      <c r="S130" s="208"/>
      <c r="T130" s="210">
        <f>SUM(T131:T135)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1" t="s">
        <v>271</v>
      </c>
      <c r="AT130" s="212" t="s">
        <v>79</v>
      </c>
      <c r="AU130" s="212" t="s">
        <v>88</v>
      </c>
      <c r="AY130" s="211" t="s">
        <v>208</v>
      </c>
      <c r="BK130" s="213">
        <f>SUM(BK131:BK135)</f>
        <v>0</v>
      </c>
    </row>
    <row r="131" s="2" customFormat="1" ht="16.5" customHeight="1">
      <c r="A131" s="41"/>
      <c r="B131" s="42"/>
      <c r="C131" s="216" t="s">
        <v>220</v>
      </c>
      <c r="D131" s="216" t="s">
        <v>211</v>
      </c>
      <c r="E131" s="217" t="s">
        <v>3281</v>
      </c>
      <c r="F131" s="218" t="s">
        <v>3282</v>
      </c>
      <c r="G131" s="219" t="s">
        <v>679</v>
      </c>
      <c r="H131" s="220">
        <v>2</v>
      </c>
      <c r="I131" s="221"/>
      <c r="J131" s="222">
        <f>ROUND(I131*H131,2)</f>
        <v>0</v>
      </c>
      <c r="K131" s="218" t="s">
        <v>215</v>
      </c>
      <c r="L131" s="47"/>
      <c r="M131" s="223" t="s">
        <v>35</v>
      </c>
      <c r="N131" s="224" t="s">
        <v>51</v>
      </c>
      <c r="O131" s="87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7" t="s">
        <v>3251</v>
      </c>
      <c r="AT131" s="227" t="s">
        <v>211</v>
      </c>
      <c r="AU131" s="227" t="s">
        <v>90</v>
      </c>
      <c r="AY131" s="19" t="s">
        <v>208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88</v>
      </c>
      <c r="BK131" s="228">
        <f>ROUND(I131*H131,2)</f>
        <v>0</v>
      </c>
      <c r="BL131" s="19" t="s">
        <v>3251</v>
      </c>
      <c r="BM131" s="227" t="s">
        <v>3283</v>
      </c>
    </row>
    <row r="132" s="2" customFormat="1">
      <c r="A132" s="41"/>
      <c r="B132" s="42"/>
      <c r="C132" s="43"/>
      <c r="D132" s="229" t="s">
        <v>218</v>
      </c>
      <c r="E132" s="43"/>
      <c r="F132" s="230" t="s">
        <v>3284</v>
      </c>
      <c r="G132" s="43"/>
      <c r="H132" s="43"/>
      <c r="I132" s="231"/>
      <c r="J132" s="43"/>
      <c r="K132" s="43"/>
      <c r="L132" s="47"/>
      <c r="M132" s="232"/>
      <c r="N132" s="233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9" t="s">
        <v>218</v>
      </c>
      <c r="AU132" s="19" t="s">
        <v>90</v>
      </c>
    </row>
    <row r="133" s="14" customFormat="1">
      <c r="A133" s="14"/>
      <c r="B133" s="245"/>
      <c r="C133" s="246"/>
      <c r="D133" s="236" t="s">
        <v>226</v>
      </c>
      <c r="E133" s="247" t="s">
        <v>35</v>
      </c>
      <c r="F133" s="248" t="s">
        <v>3285</v>
      </c>
      <c r="G133" s="246"/>
      <c r="H133" s="249">
        <v>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226</v>
      </c>
      <c r="AU133" s="255" t="s">
        <v>90</v>
      </c>
      <c r="AV133" s="14" t="s">
        <v>90</v>
      </c>
      <c r="AW133" s="14" t="s">
        <v>41</v>
      </c>
      <c r="AX133" s="14" t="s">
        <v>80</v>
      </c>
      <c r="AY133" s="255" t="s">
        <v>208</v>
      </c>
    </row>
    <row r="134" s="14" customFormat="1">
      <c r="A134" s="14"/>
      <c r="B134" s="245"/>
      <c r="C134" s="246"/>
      <c r="D134" s="236" t="s">
        <v>226</v>
      </c>
      <c r="E134" s="247" t="s">
        <v>35</v>
      </c>
      <c r="F134" s="248" t="s">
        <v>3286</v>
      </c>
      <c r="G134" s="246"/>
      <c r="H134" s="249">
        <v>1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226</v>
      </c>
      <c r="AU134" s="255" t="s">
        <v>90</v>
      </c>
      <c r="AV134" s="14" t="s">
        <v>90</v>
      </c>
      <c r="AW134" s="14" t="s">
        <v>41</v>
      </c>
      <c r="AX134" s="14" t="s">
        <v>80</v>
      </c>
      <c r="AY134" s="255" t="s">
        <v>208</v>
      </c>
    </row>
    <row r="135" s="16" customFormat="1">
      <c r="A135" s="16"/>
      <c r="B135" s="267"/>
      <c r="C135" s="268"/>
      <c r="D135" s="236" t="s">
        <v>226</v>
      </c>
      <c r="E135" s="269" t="s">
        <v>35</v>
      </c>
      <c r="F135" s="270" t="s">
        <v>261</v>
      </c>
      <c r="G135" s="268"/>
      <c r="H135" s="271">
        <v>2</v>
      </c>
      <c r="I135" s="272"/>
      <c r="J135" s="268"/>
      <c r="K135" s="268"/>
      <c r="L135" s="273"/>
      <c r="M135" s="274"/>
      <c r="N135" s="275"/>
      <c r="O135" s="275"/>
      <c r="P135" s="275"/>
      <c r="Q135" s="275"/>
      <c r="R135" s="275"/>
      <c r="S135" s="275"/>
      <c r="T135" s="27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T135" s="277" t="s">
        <v>226</v>
      </c>
      <c r="AU135" s="277" t="s">
        <v>90</v>
      </c>
      <c r="AV135" s="16" t="s">
        <v>216</v>
      </c>
      <c r="AW135" s="16" t="s">
        <v>41</v>
      </c>
      <c r="AX135" s="16" t="s">
        <v>88</v>
      </c>
      <c r="AY135" s="277" t="s">
        <v>208</v>
      </c>
    </row>
    <row r="136" s="12" customFormat="1" ht="22.8" customHeight="1">
      <c r="A136" s="12"/>
      <c r="B136" s="200"/>
      <c r="C136" s="201"/>
      <c r="D136" s="202" t="s">
        <v>79</v>
      </c>
      <c r="E136" s="214" t="s">
        <v>3287</v>
      </c>
      <c r="F136" s="214" t="s">
        <v>3288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SUM(P137:P139)</f>
        <v>0</v>
      </c>
      <c r="Q136" s="208"/>
      <c r="R136" s="209">
        <f>SUM(R137:R139)</f>
        <v>0</v>
      </c>
      <c r="S136" s="208"/>
      <c r="T136" s="210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271</v>
      </c>
      <c r="AT136" s="212" t="s">
        <v>79</v>
      </c>
      <c r="AU136" s="212" t="s">
        <v>88</v>
      </c>
      <c r="AY136" s="211" t="s">
        <v>208</v>
      </c>
      <c r="BK136" s="213">
        <f>SUM(BK137:BK139)</f>
        <v>0</v>
      </c>
    </row>
    <row r="137" s="2" customFormat="1" ht="16.5" customHeight="1">
      <c r="A137" s="41"/>
      <c r="B137" s="42"/>
      <c r="C137" s="216" t="s">
        <v>335</v>
      </c>
      <c r="D137" s="216" t="s">
        <v>211</v>
      </c>
      <c r="E137" s="217" t="s">
        <v>3289</v>
      </c>
      <c r="F137" s="218" t="s">
        <v>3290</v>
      </c>
      <c r="G137" s="219" t="s">
        <v>679</v>
      </c>
      <c r="H137" s="220">
        <v>1</v>
      </c>
      <c r="I137" s="221"/>
      <c r="J137" s="222">
        <f>ROUND(I137*H137,2)</f>
        <v>0</v>
      </c>
      <c r="K137" s="218" t="s">
        <v>215</v>
      </c>
      <c r="L137" s="47"/>
      <c r="M137" s="223" t="s">
        <v>35</v>
      </c>
      <c r="N137" s="224" t="s">
        <v>51</v>
      </c>
      <c r="O137" s="87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7" t="s">
        <v>3251</v>
      </c>
      <c r="AT137" s="227" t="s">
        <v>211</v>
      </c>
      <c r="AU137" s="227" t="s">
        <v>90</v>
      </c>
      <c r="AY137" s="19" t="s">
        <v>208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88</v>
      </c>
      <c r="BK137" s="228">
        <f>ROUND(I137*H137,2)</f>
        <v>0</v>
      </c>
      <c r="BL137" s="19" t="s">
        <v>3251</v>
      </c>
      <c r="BM137" s="227" t="s">
        <v>3291</v>
      </c>
    </row>
    <row r="138" s="2" customFormat="1">
      <c r="A138" s="41"/>
      <c r="B138" s="42"/>
      <c r="C138" s="43"/>
      <c r="D138" s="229" t="s">
        <v>218</v>
      </c>
      <c r="E138" s="43"/>
      <c r="F138" s="230" t="s">
        <v>3292</v>
      </c>
      <c r="G138" s="43"/>
      <c r="H138" s="43"/>
      <c r="I138" s="231"/>
      <c r="J138" s="43"/>
      <c r="K138" s="43"/>
      <c r="L138" s="47"/>
      <c r="M138" s="232"/>
      <c r="N138" s="233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218</v>
      </c>
      <c r="AU138" s="19" t="s">
        <v>90</v>
      </c>
    </row>
    <row r="139" s="14" customFormat="1">
      <c r="A139" s="14"/>
      <c r="B139" s="245"/>
      <c r="C139" s="246"/>
      <c r="D139" s="236" t="s">
        <v>226</v>
      </c>
      <c r="E139" s="247" t="s">
        <v>35</v>
      </c>
      <c r="F139" s="248" t="s">
        <v>3293</v>
      </c>
      <c r="G139" s="246"/>
      <c r="H139" s="249">
        <v>1</v>
      </c>
      <c r="I139" s="250"/>
      <c r="J139" s="246"/>
      <c r="K139" s="246"/>
      <c r="L139" s="251"/>
      <c r="M139" s="297"/>
      <c r="N139" s="298"/>
      <c r="O139" s="298"/>
      <c r="P139" s="298"/>
      <c r="Q139" s="298"/>
      <c r="R139" s="298"/>
      <c r="S139" s="298"/>
      <c r="T139" s="29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226</v>
      </c>
      <c r="AU139" s="255" t="s">
        <v>90</v>
      </c>
      <c r="AV139" s="14" t="s">
        <v>90</v>
      </c>
      <c r="AW139" s="14" t="s">
        <v>41</v>
      </c>
      <c r="AX139" s="14" t="s">
        <v>88</v>
      </c>
      <c r="AY139" s="255" t="s">
        <v>208</v>
      </c>
    </row>
    <row r="140" s="2" customFormat="1" ht="6.96" customHeight="1">
      <c r="A140" s="41"/>
      <c r="B140" s="62"/>
      <c r="C140" s="63"/>
      <c r="D140" s="63"/>
      <c r="E140" s="63"/>
      <c r="F140" s="63"/>
      <c r="G140" s="63"/>
      <c r="H140" s="63"/>
      <c r="I140" s="63"/>
      <c r="J140" s="63"/>
      <c r="K140" s="63"/>
      <c r="L140" s="47"/>
      <c r="M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</sheetData>
  <sheetProtection sheet="1" autoFilter="0" formatColumns="0" formatRows="0" objects="1" scenarios="1" spinCount="100000" saltValue="VkePwyQo3n1HkvSSQMZ3Lj9pNyedMvnSYSZBeJ3N9nvTArITWuvuXS47an7/Rk+/69IvUQXO+LQ1iwSew/IZsw==" hashValue="bSwl3y7fyhjaPNipYbApGVXisc6HBqzjlvIMrJ4xtFMX52dMp6yMpz6cUqcnq1gCSz30Zwo4OrdLGJmv7ceXDQ==" algorithmName="SHA-512" password="C74A"/>
  <autoFilter ref="C84:K13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2_02/013254000"/>
    <hyperlink ref="F100" r:id="rId2" display="https://podminky.urs.cz/item/CS_URS_2022_02/030001000"/>
    <hyperlink ref="F104" r:id="rId3" display="https://podminky.urs.cz/item/CS_URS_2022_02/044002000"/>
    <hyperlink ref="F122" r:id="rId4" display="https://podminky.urs.cz/item/CS_URS_2022_02/045002000"/>
    <hyperlink ref="F132" r:id="rId5" display="https://podminky.urs.cz/item/CS_URS_2022_02/056002000"/>
    <hyperlink ref="F138" r:id="rId6" display="https://podminky.urs.cz/item/CS_URS_2022_02/071203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  <c r="AZ2" s="141" t="s">
        <v>147</v>
      </c>
      <c r="BA2" s="141" t="s">
        <v>148</v>
      </c>
      <c r="BB2" s="141" t="s">
        <v>149</v>
      </c>
      <c r="BC2" s="141" t="s">
        <v>150</v>
      </c>
      <c r="BD2" s="141" t="s">
        <v>90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  <c r="AZ3" s="141" t="s">
        <v>151</v>
      </c>
      <c r="BA3" s="141" t="s">
        <v>152</v>
      </c>
      <c r="BB3" s="141" t="s">
        <v>149</v>
      </c>
      <c r="BC3" s="141" t="s">
        <v>153</v>
      </c>
      <c r="BD3" s="141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  <c r="AZ4" s="141" t="s">
        <v>155</v>
      </c>
      <c r="BA4" s="141" t="s">
        <v>156</v>
      </c>
      <c r="BB4" s="141" t="s">
        <v>149</v>
      </c>
      <c r="BC4" s="141" t="s">
        <v>157</v>
      </c>
      <c r="BD4" s="141" t="s">
        <v>90</v>
      </c>
    </row>
    <row r="5" s="1" customFormat="1" ht="6.96" customHeight="1">
      <c r="B5" s="22"/>
      <c r="L5" s="22"/>
      <c r="AZ5" s="141" t="s">
        <v>158</v>
      </c>
      <c r="BA5" s="141" t="s">
        <v>159</v>
      </c>
      <c r="BB5" s="141" t="s">
        <v>160</v>
      </c>
      <c r="BC5" s="141" t="s">
        <v>161</v>
      </c>
      <c r="BD5" s="141" t="s">
        <v>90</v>
      </c>
    </row>
    <row r="6" s="1" customFormat="1" ht="12" customHeight="1">
      <c r="B6" s="22"/>
      <c r="D6" s="146" t="s">
        <v>16</v>
      </c>
      <c r="L6" s="22"/>
      <c r="AZ6" s="141" t="s">
        <v>162</v>
      </c>
      <c r="BA6" s="141" t="s">
        <v>163</v>
      </c>
      <c r="BB6" s="141" t="s">
        <v>149</v>
      </c>
      <c r="BC6" s="141" t="s">
        <v>164</v>
      </c>
      <c r="BD6" s="141" t="s">
        <v>90</v>
      </c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  <c r="AZ7" s="141" t="s">
        <v>165</v>
      </c>
      <c r="BA7" s="141" t="s">
        <v>166</v>
      </c>
      <c r="BB7" s="141" t="s">
        <v>149</v>
      </c>
      <c r="BC7" s="141" t="s">
        <v>167</v>
      </c>
      <c r="BD7" s="141" t="s">
        <v>90</v>
      </c>
    </row>
    <row r="8" s="2" customFormat="1" ht="12" customHeight="1">
      <c r="A8" s="41"/>
      <c r="B8" s="47"/>
      <c r="C8" s="41"/>
      <c r="D8" s="146" t="s">
        <v>168</v>
      </c>
      <c r="E8" s="41"/>
      <c r="F8" s="41"/>
      <c r="G8" s="41"/>
      <c r="H8" s="41"/>
      <c r="I8" s="41"/>
      <c r="J8" s="41"/>
      <c r="K8" s="41"/>
      <c r="L8" s="1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9" t="s">
        <v>169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6" t="s">
        <v>18</v>
      </c>
      <c r="E11" s="41"/>
      <c r="F11" s="136" t="s">
        <v>19</v>
      </c>
      <c r="G11" s="41"/>
      <c r="H11" s="41"/>
      <c r="I11" s="146" t="s">
        <v>20</v>
      </c>
      <c r="J11" s="136" t="s">
        <v>35</v>
      </c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6" t="s">
        <v>22</v>
      </c>
      <c r="E12" s="41"/>
      <c r="F12" s="136" t="s">
        <v>23</v>
      </c>
      <c r="G12" s="41"/>
      <c r="H12" s="41"/>
      <c r="I12" s="146" t="s">
        <v>24</v>
      </c>
      <c r="J12" s="150" t="str">
        <f>'Rekapitulace stavby'!AN8</f>
        <v>9. 11. 2022</v>
      </c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30</v>
      </c>
      <c r="E14" s="41"/>
      <c r="F14" s="41"/>
      <c r="G14" s="41"/>
      <c r="H14" s="41"/>
      <c r="I14" s="146" t="s">
        <v>31</v>
      </c>
      <c r="J14" s="136" t="s">
        <v>32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6" t="s">
        <v>34</v>
      </c>
      <c r="J15" s="136" t="s">
        <v>35</v>
      </c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6" t="s">
        <v>36</v>
      </c>
      <c r="E17" s="41"/>
      <c r="F17" s="41"/>
      <c r="G17" s="41"/>
      <c r="H17" s="41"/>
      <c r="I17" s="146" t="s">
        <v>31</v>
      </c>
      <c r="J17" s="35" t="str">
        <f>'Rekapitulace stavby'!AN13</f>
        <v>Vyplň údaj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6" t="s">
        <v>34</v>
      </c>
      <c r="J18" s="35" t="str">
        <f>'Rekapitulace stavby'!AN14</f>
        <v>Vyplň údaj</v>
      </c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6" t="s">
        <v>38</v>
      </c>
      <c r="E20" s="41"/>
      <c r="F20" s="41"/>
      <c r="G20" s="41"/>
      <c r="H20" s="41"/>
      <c r="I20" s="146" t="s">
        <v>31</v>
      </c>
      <c r="J20" s="136" t="s">
        <v>39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6" t="s">
        <v>34</v>
      </c>
      <c r="J21" s="136" t="s">
        <v>35</v>
      </c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6" t="s">
        <v>42</v>
      </c>
      <c r="E23" s="41"/>
      <c r="F23" s="41"/>
      <c r="G23" s="41"/>
      <c r="H23" s="41"/>
      <c r="I23" s="146" t="s">
        <v>31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">
        <v>43</v>
      </c>
      <c r="F24" s="41"/>
      <c r="G24" s="41"/>
      <c r="H24" s="41"/>
      <c r="I24" s="146" t="s">
        <v>34</v>
      </c>
      <c r="J24" s="136" t="s">
        <v>35</v>
      </c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6" t="s">
        <v>44</v>
      </c>
      <c r="E26" s="41"/>
      <c r="F26" s="41"/>
      <c r="G26" s="41"/>
      <c r="H26" s="41"/>
      <c r="I26" s="41"/>
      <c r="J26" s="41"/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47.25" customHeight="1">
      <c r="A27" s="151"/>
      <c r="B27" s="152"/>
      <c r="C27" s="151"/>
      <c r="D27" s="151"/>
      <c r="E27" s="153" t="s">
        <v>170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5"/>
      <c r="E29" s="155"/>
      <c r="F29" s="155"/>
      <c r="G29" s="155"/>
      <c r="H29" s="155"/>
      <c r="I29" s="155"/>
      <c r="J29" s="155"/>
      <c r="K29" s="155"/>
      <c r="L29" s="14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6" t="s">
        <v>46</v>
      </c>
      <c r="E30" s="41"/>
      <c r="F30" s="41"/>
      <c r="G30" s="41"/>
      <c r="H30" s="41"/>
      <c r="I30" s="41"/>
      <c r="J30" s="157">
        <f>ROUND(J97, 2)</f>
        <v>0</v>
      </c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8" t="s">
        <v>48</v>
      </c>
      <c r="G32" s="41"/>
      <c r="H32" s="41"/>
      <c r="I32" s="158" t="s">
        <v>47</v>
      </c>
      <c r="J32" s="158" t="s">
        <v>49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9" t="s">
        <v>50</v>
      </c>
      <c r="E33" s="146" t="s">
        <v>51</v>
      </c>
      <c r="F33" s="160">
        <f>ROUND((SUM(BE97:BE1131)),  2)</f>
        <v>0</v>
      </c>
      <c r="G33" s="41"/>
      <c r="H33" s="41"/>
      <c r="I33" s="161">
        <v>0.20999999999999999</v>
      </c>
      <c r="J33" s="160">
        <f>ROUND(((SUM(BE97:BE1131))*I33),  2)</f>
        <v>0</v>
      </c>
      <c r="K33" s="41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6" t="s">
        <v>52</v>
      </c>
      <c r="F34" s="160">
        <f>ROUND((SUM(BF97:BF1131)),  2)</f>
        <v>0</v>
      </c>
      <c r="G34" s="41"/>
      <c r="H34" s="41"/>
      <c r="I34" s="161">
        <v>0.14999999999999999</v>
      </c>
      <c r="J34" s="160">
        <f>ROUND(((SUM(BF97:BF1131))*I34),  2)</f>
        <v>0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6" t="s">
        <v>53</v>
      </c>
      <c r="F35" s="160">
        <f>ROUND((SUM(BG97:BG1131)),  2)</f>
        <v>0</v>
      </c>
      <c r="G35" s="41"/>
      <c r="H35" s="41"/>
      <c r="I35" s="161">
        <v>0.20999999999999999</v>
      </c>
      <c r="J35" s="160">
        <f>0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6" t="s">
        <v>54</v>
      </c>
      <c r="F36" s="160">
        <f>ROUND((SUM(BH97:BH1131)),  2)</f>
        <v>0</v>
      </c>
      <c r="G36" s="41"/>
      <c r="H36" s="41"/>
      <c r="I36" s="161">
        <v>0.14999999999999999</v>
      </c>
      <c r="J36" s="160">
        <f>0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55</v>
      </c>
      <c r="F37" s="160">
        <f>ROUND((SUM(BI97:BI1131)),  2)</f>
        <v>0</v>
      </c>
      <c r="G37" s="41"/>
      <c r="H37" s="41"/>
      <c r="I37" s="161">
        <v>0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2"/>
      <c r="D39" s="163" t="s">
        <v>56</v>
      </c>
      <c r="E39" s="164"/>
      <c r="F39" s="164"/>
      <c r="G39" s="165" t="s">
        <v>57</v>
      </c>
      <c r="H39" s="166" t="s">
        <v>58</v>
      </c>
      <c r="I39" s="164"/>
      <c r="J39" s="167">
        <f>SUM(J30:J37)</f>
        <v>0</v>
      </c>
      <c r="K39" s="168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171</v>
      </c>
      <c r="D45" s="43"/>
      <c r="E45" s="43"/>
      <c r="F45" s="43"/>
      <c r="G45" s="43"/>
      <c r="H45" s="43"/>
      <c r="I45" s="43"/>
      <c r="J45" s="43"/>
      <c r="K45" s="43"/>
      <c r="L45" s="14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Nemocnice Bruntál - oprava WC pro veřejnost, WC 1, 2, 3, 5 , 6, 7</v>
      </c>
      <c r="F48" s="34"/>
      <c r="G48" s="34"/>
      <c r="H48" s="34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168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 01 - Stavební část HSV+PSV</v>
      </c>
      <c r="F50" s="43"/>
      <c r="G50" s="43"/>
      <c r="H50" s="43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Nemocnice Bruntál, Nádražní 1589/29</v>
      </c>
      <c r="G52" s="43"/>
      <c r="H52" s="43"/>
      <c r="I52" s="34" t="s">
        <v>24</v>
      </c>
      <c r="J52" s="75" t="str">
        <f>IF(J12="","",J12)</f>
        <v>9. 11. 2022</v>
      </c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40.05" customHeight="1">
      <c r="A54" s="41"/>
      <c r="B54" s="42"/>
      <c r="C54" s="34" t="s">
        <v>30</v>
      </c>
      <c r="D54" s="43"/>
      <c r="E54" s="43"/>
      <c r="F54" s="29" t="str">
        <f>E15</f>
        <v xml:space="preserve">Město Bruntál, Nádražní 20, Bruntál, 792 01 </v>
      </c>
      <c r="G54" s="43"/>
      <c r="H54" s="43"/>
      <c r="I54" s="34" t="s">
        <v>38</v>
      </c>
      <c r="J54" s="39" t="str">
        <f>E21</f>
        <v xml:space="preserve">Ing. Roman Macoszek, Palackého 368, Vrbno p/Prad. </v>
      </c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 xml:space="preserve"> </v>
      </c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172</v>
      </c>
      <c r="D57" s="175"/>
      <c r="E57" s="175"/>
      <c r="F57" s="175"/>
      <c r="G57" s="175"/>
      <c r="H57" s="175"/>
      <c r="I57" s="175"/>
      <c r="J57" s="176" t="s">
        <v>173</v>
      </c>
      <c r="K57" s="175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7" t="s">
        <v>78</v>
      </c>
      <c r="D59" s="43"/>
      <c r="E59" s="43"/>
      <c r="F59" s="43"/>
      <c r="G59" s="43"/>
      <c r="H59" s="43"/>
      <c r="I59" s="43"/>
      <c r="J59" s="105">
        <f>J97</f>
        <v>0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174</v>
      </c>
    </row>
    <row r="60" s="9" customFormat="1" ht="24.96" customHeight="1">
      <c r="A60" s="9"/>
      <c r="B60" s="178"/>
      <c r="C60" s="179"/>
      <c r="D60" s="180" t="s">
        <v>175</v>
      </c>
      <c r="E60" s="181"/>
      <c r="F60" s="181"/>
      <c r="G60" s="181"/>
      <c r="H60" s="181"/>
      <c r="I60" s="181"/>
      <c r="J60" s="182">
        <f>J98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28"/>
      <c r="D61" s="185" t="s">
        <v>176</v>
      </c>
      <c r="E61" s="186"/>
      <c r="F61" s="186"/>
      <c r="G61" s="186"/>
      <c r="H61" s="186"/>
      <c r="I61" s="186"/>
      <c r="J61" s="187">
        <f>J99</f>
        <v>0</v>
      </c>
      <c r="K61" s="128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28"/>
      <c r="D62" s="185" t="s">
        <v>177</v>
      </c>
      <c r="E62" s="186"/>
      <c r="F62" s="186"/>
      <c r="G62" s="186"/>
      <c r="H62" s="186"/>
      <c r="I62" s="186"/>
      <c r="J62" s="187">
        <f>J102</f>
        <v>0</v>
      </c>
      <c r="K62" s="128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28"/>
      <c r="D63" s="185" t="s">
        <v>178</v>
      </c>
      <c r="E63" s="186"/>
      <c r="F63" s="186"/>
      <c r="G63" s="186"/>
      <c r="H63" s="186"/>
      <c r="I63" s="186"/>
      <c r="J63" s="187">
        <f>J315</f>
        <v>0</v>
      </c>
      <c r="K63" s="128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4"/>
      <c r="C64" s="128"/>
      <c r="D64" s="185" t="s">
        <v>179</v>
      </c>
      <c r="E64" s="186"/>
      <c r="F64" s="186"/>
      <c r="G64" s="186"/>
      <c r="H64" s="186"/>
      <c r="I64" s="186"/>
      <c r="J64" s="187">
        <f>J424</f>
        <v>0</v>
      </c>
      <c r="K64" s="128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28"/>
      <c r="D65" s="185" t="s">
        <v>180</v>
      </c>
      <c r="E65" s="186"/>
      <c r="F65" s="186"/>
      <c r="G65" s="186"/>
      <c r="H65" s="186"/>
      <c r="I65" s="186"/>
      <c r="J65" s="187">
        <f>J437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8"/>
      <c r="C66" s="179"/>
      <c r="D66" s="180" t="s">
        <v>181</v>
      </c>
      <c r="E66" s="181"/>
      <c r="F66" s="181"/>
      <c r="G66" s="181"/>
      <c r="H66" s="181"/>
      <c r="I66" s="181"/>
      <c r="J66" s="182">
        <f>J440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4"/>
      <c r="C67" s="128"/>
      <c r="D67" s="185" t="s">
        <v>182</v>
      </c>
      <c r="E67" s="186"/>
      <c r="F67" s="186"/>
      <c r="G67" s="186"/>
      <c r="H67" s="186"/>
      <c r="I67" s="186"/>
      <c r="J67" s="187">
        <f>J441</f>
        <v>0</v>
      </c>
      <c r="K67" s="128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4"/>
      <c r="C68" s="128"/>
      <c r="D68" s="185" t="s">
        <v>183</v>
      </c>
      <c r="E68" s="186"/>
      <c r="F68" s="186"/>
      <c r="G68" s="186"/>
      <c r="H68" s="186"/>
      <c r="I68" s="186"/>
      <c r="J68" s="187">
        <f>J507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4"/>
      <c r="C69" s="128"/>
      <c r="D69" s="185" t="s">
        <v>184</v>
      </c>
      <c r="E69" s="186"/>
      <c r="F69" s="186"/>
      <c r="G69" s="186"/>
      <c r="H69" s="186"/>
      <c r="I69" s="186"/>
      <c r="J69" s="187">
        <f>J529</f>
        <v>0</v>
      </c>
      <c r="K69" s="128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8"/>
      <c r="D70" s="185" t="s">
        <v>185</v>
      </c>
      <c r="E70" s="186"/>
      <c r="F70" s="186"/>
      <c r="G70" s="186"/>
      <c r="H70" s="186"/>
      <c r="I70" s="186"/>
      <c r="J70" s="187">
        <f>J551</f>
        <v>0</v>
      </c>
      <c r="K70" s="128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4"/>
      <c r="C71" s="128"/>
      <c r="D71" s="185" t="s">
        <v>186</v>
      </c>
      <c r="E71" s="186"/>
      <c r="F71" s="186"/>
      <c r="G71" s="186"/>
      <c r="H71" s="186"/>
      <c r="I71" s="186"/>
      <c r="J71" s="187">
        <f>J606</f>
        <v>0</v>
      </c>
      <c r="K71" s="128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4"/>
      <c r="C72" s="128"/>
      <c r="D72" s="185" t="s">
        <v>187</v>
      </c>
      <c r="E72" s="186"/>
      <c r="F72" s="186"/>
      <c r="G72" s="186"/>
      <c r="H72" s="186"/>
      <c r="I72" s="186"/>
      <c r="J72" s="187">
        <f>J650</f>
        <v>0</v>
      </c>
      <c r="K72" s="128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4"/>
      <c r="C73" s="128"/>
      <c r="D73" s="185" t="s">
        <v>188</v>
      </c>
      <c r="E73" s="186"/>
      <c r="F73" s="186"/>
      <c r="G73" s="186"/>
      <c r="H73" s="186"/>
      <c r="I73" s="186"/>
      <c r="J73" s="187">
        <f>J826</f>
        <v>0</v>
      </c>
      <c r="K73" s="128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4"/>
      <c r="C74" s="128"/>
      <c r="D74" s="185" t="s">
        <v>189</v>
      </c>
      <c r="E74" s="186"/>
      <c r="F74" s="186"/>
      <c r="G74" s="186"/>
      <c r="H74" s="186"/>
      <c r="I74" s="186"/>
      <c r="J74" s="187">
        <f>J926</f>
        <v>0</v>
      </c>
      <c r="K74" s="128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4"/>
      <c r="C75" s="128"/>
      <c r="D75" s="185" t="s">
        <v>190</v>
      </c>
      <c r="E75" s="186"/>
      <c r="F75" s="186"/>
      <c r="G75" s="186"/>
      <c r="H75" s="186"/>
      <c r="I75" s="186"/>
      <c r="J75" s="187">
        <f>J956</f>
        <v>0</v>
      </c>
      <c r="K75" s="128"/>
      <c r="L75" s="18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4"/>
      <c r="C76" s="128"/>
      <c r="D76" s="185" t="s">
        <v>191</v>
      </c>
      <c r="E76" s="186"/>
      <c r="F76" s="186"/>
      <c r="G76" s="186"/>
      <c r="H76" s="186"/>
      <c r="I76" s="186"/>
      <c r="J76" s="187">
        <f>J1032</f>
        <v>0</v>
      </c>
      <c r="K76" s="128"/>
      <c r="L76" s="18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4"/>
      <c r="C77" s="128"/>
      <c r="D77" s="185" t="s">
        <v>192</v>
      </c>
      <c r="E77" s="186"/>
      <c r="F77" s="186"/>
      <c r="G77" s="186"/>
      <c r="H77" s="186"/>
      <c r="I77" s="186"/>
      <c r="J77" s="187">
        <f>J1109</f>
        <v>0</v>
      </c>
      <c r="K77" s="128"/>
      <c r="L77" s="18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2" customFormat="1" ht="21.84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3" s="2" customFormat="1" ht="6.96" customHeight="1">
      <c r="A83" s="41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24.96" customHeight="1">
      <c r="A84" s="41"/>
      <c r="B84" s="42"/>
      <c r="C84" s="25" t="s">
        <v>193</v>
      </c>
      <c r="D84" s="43"/>
      <c r="E84" s="43"/>
      <c r="F84" s="43"/>
      <c r="G84" s="43"/>
      <c r="H84" s="43"/>
      <c r="I84" s="43"/>
      <c r="J84" s="43"/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2" customHeight="1">
      <c r="A86" s="41"/>
      <c r="B86" s="42"/>
      <c r="C86" s="34" t="s">
        <v>16</v>
      </c>
      <c r="D86" s="43"/>
      <c r="E86" s="43"/>
      <c r="F86" s="43"/>
      <c r="G86" s="43"/>
      <c r="H86" s="43"/>
      <c r="I86" s="43"/>
      <c r="J86" s="43"/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6.5" customHeight="1">
      <c r="A87" s="41"/>
      <c r="B87" s="42"/>
      <c r="C87" s="43"/>
      <c r="D87" s="43"/>
      <c r="E87" s="173" t="str">
        <f>E7</f>
        <v>Nemocnice Bruntál - oprava WC pro veřejnost, WC 1, 2, 3, 5 , 6, 7</v>
      </c>
      <c r="F87" s="34"/>
      <c r="G87" s="34"/>
      <c r="H87" s="34"/>
      <c r="I87" s="43"/>
      <c r="J87" s="43"/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2" customHeight="1">
      <c r="A88" s="41"/>
      <c r="B88" s="42"/>
      <c r="C88" s="34" t="s">
        <v>168</v>
      </c>
      <c r="D88" s="43"/>
      <c r="E88" s="43"/>
      <c r="F88" s="43"/>
      <c r="G88" s="43"/>
      <c r="H88" s="43"/>
      <c r="I88" s="43"/>
      <c r="J88" s="43"/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6.5" customHeight="1">
      <c r="A89" s="41"/>
      <c r="B89" s="42"/>
      <c r="C89" s="43"/>
      <c r="D89" s="43"/>
      <c r="E89" s="72" t="str">
        <f>E9</f>
        <v>SO 01 - Stavební část HSV+PSV</v>
      </c>
      <c r="F89" s="43"/>
      <c r="G89" s="43"/>
      <c r="H89" s="43"/>
      <c r="I89" s="43"/>
      <c r="J89" s="43"/>
      <c r="K89" s="43"/>
      <c r="L89" s="148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6.96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8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2" customHeight="1">
      <c r="A91" s="41"/>
      <c r="B91" s="42"/>
      <c r="C91" s="34" t="s">
        <v>22</v>
      </c>
      <c r="D91" s="43"/>
      <c r="E91" s="43"/>
      <c r="F91" s="29" t="str">
        <f>F12</f>
        <v>Nemocnice Bruntál, Nádražní 1589/29</v>
      </c>
      <c r="G91" s="43"/>
      <c r="H91" s="43"/>
      <c r="I91" s="34" t="s">
        <v>24</v>
      </c>
      <c r="J91" s="75" t="str">
        <f>IF(J12="","",J12)</f>
        <v>9. 11. 2022</v>
      </c>
      <c r="K91" s="43"/>
      <c r="L91" s="148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6.96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48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40.05" customHeight="1">
      <c r="A93" s="41"/>
      <c r="B93" s="42"/>
      <c r="C93" s="34" t="s">
        <v>30</v>
      </c>
      <c r="D93" s="43"/>
      <c r="E93" s="43"/>
      <c r="F93" s="29" t="str">
        <f>E15</f>
        <v xml:space="preserve">Město Bruntál, Nádražní 20, Bruntál, 792 01 </v>
      </c>
      <c r="G93" s="43"/>
      <c r="H93" s="43"/>
      <c r="I93" s="34" t="s">
        <v>38</v>
      </c>
      <c r="J93" s="39" t="str">
        <f>E21</f>
        <v xml:space="preserve">Ing. Roman Macoszek, Palackého 368, Vrbno p/Prad. </v>
      </c>
      <c r="K93" s="43"/>
      <c r="L93" s="148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2" customFormat="1" ht="15.15" customHeight="1">
      <c r="A94" s="41"/>
      <c r="B94" s="42"/>
      <c r="C94" s="34" t="s">
        <v>36</v>
      </c>
      <c r="D94" s="43"/>
      <c r="E94" s="43"/>
      <c r="F94" s="29" t="str">
        <f>IF(E18="","",E18)</f>
        <v>Vyplň údaj</v>
      </c>
      <c r="G94" s="43"/>
      <c r="H94" s="43"/>
      <c r="I94" s="34" t="s">
        <v>42</v>
      </c>
      <c r="J94" s="39" t="str">
        <f>E24</f>
        <v xml:space="preserve"> </v>
      </c>
      <c r="K94" s="43"/>
      <c r="L94" s="148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="2" customFormat="1" ht="10.32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148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="11" customFormat="1" ht="29.28" customHeight="1">
      <c r="A96" s="189"/>
      <c r="B96" s="190"/>
      <c r="C96" s="191" t="s">
        <v>194</v>
      </c>
      <c r="D96" s="192" t="s">
        <v>65</v>
      </c>
      <c r="E96" s="192" t="s">
        <v>61</v>
      </c>
      <c r="F96" s="192" t="s">
        <v>62</v>
      </c>
      <c r="G96" s="192" t="s">
        <v>195</v>
      </c>
      <c r="H96" s="192" t="s">
        <v>196</v>
      </c>
      <c r="I96" s="192" t="s">
        <v>197</v>
      </c>
      <c r="J96" s="192" t="s">
        <v>173</v>
      </c>
      <c r="K96" s="193" t="s">
        <v>198</v>
      </c>
      <c r="L96" s="194"/>
      <c r="M96" s="95" t="s">
        <v>35</v>
      </c>
      <c r="N96" s="96" t="s">
        <v>50</v>
      </c>
      <c r="O96" s="96" t="s">
        <v>199</v>
      </c>
      <c r="P96" s="96" t="s">
        <v>200</v>
      </c>
      <c r="Q96" s="96" t="s">
        <v>201</v>
      </c>
      <c r="R96" s="96" t="s">
        <v>202</v>
      </c>
      <c r="S96" s="96" t="s">
        <v>203</v>
      </c>
      <c r="T96" s="97" t="s">
        <v>204</v>
      </c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</row>
    <row r="97" s="2" customFormat="1" ht="22.8" customHeight="1">
      <c r="A97" s="41"/>
      <c r="B97" s="42"/>
      <c r="C97" s="102" t="s">
        <v>205</v>
      </c>
      <c r="D97" s="43"/>
      <c r="E97" s="43"/>
      <c r="F97" s="43"/>
      <c r="G97" s="43"/>
      <c r="H97" s="43"/>
      <c r="I97" s="43"/>
      <c r="J97" s="195">
        <f>BK97</f>
        <v>0</v>
      </c>
      <c r="K97" s="43"/>
      <c r="L97" s="47"/>
      <c r="M97" s="98"/>
      <c r="N97" s="196"/>
      <c r="O97" s="99"/>
      <c r="P97" s="197">
        <f>P98+P440</f>
        <v>0</v>
      </c>
      <c r="Q97" s="99"/>
      <c r="R97" s="197">
        <f>R98+R440</f>
        <v>38.972671759999997</v>
      </c>
      <c r="S97" s="99"/>
      <c r="T97" s="198">
        <f>T98+T440</f>
        <v>47.001710599999996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79</v>
      </c>
      <c r="AU97" s="19" t="s">
        <v>174</v>
      </c>
      <c r="BK97" s="199">
        <f>BK98+BK440</f>
        <v>0</v>
      </c>
    </row>
    <row r="98" s="12" customFormat="1" ht="25.92" customHeight="1">
      <c r="A98" s="12"/>
      <c r="B98" s="200"/>
      <c r="C98" s="201"/>
      <c r="D98" s="202" t="s">
        <v>79</v>
      </c>
      <c r="E98" s="203" t="s">
        <v>206</v>
      </c>
      <c r="F98" s="203" t="s">
        <v>207</v>
      </c>
      <c r="G98" s="201"/>
      <c r="H98" s="201"/>
      <c r="I98" s="204"/>
      <c r="J98" s="205">
        <f>BK98</f>
        <v>0</v>
      </c>
      <c r="K98" s="201"/>
      <c r="L98" s="206"/>
      <c r="M98" s="207"/>
      <c r="N98" s="208"/>
      <c r="O98" s="208"/>
      <c r="P98" s="209">
        <f>P99+P102+P315+P424+P437</f>
        <v>0</v>
      </c>
      <c r="Q98" s="208"/>
      <c r="R98" s="209">
        <f>R99+R102+R315+R424+R437</f>
        <v>26.42049827</v>
      </c>
      <c r="S98" s="208"/>
      <c r="T98" s="210">
        <f>T99+T102+T315+T424+T437</f>
        <v>42.431773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1" t="s">
        <v>88</v>
      </c>
      <c r="AT98" s="212" t="s">
        <v>79</v>
      </c>
      <c r="AU98" s="212" t="s">
        <v>80</v>
      </c>
      <c r="AY98" s="211" t="s">
        <v>208</v>
      </c>
      <c r="BK98" s="213">
        <f>BK99+BK102+BK315+BK424+BK437</f>
        <v>0</v>
      </c>
    </row>
    <row r="99" s="12" customFormat="1" ht="22.8" customHeight="1">
      <c r="A99" s="12"/>
      <c r="B99" s="200"/>
      <c r="C99" s="201"/>
      <c r="D99" s="202" t="s">
        <v>79</v>
      </c>
      <c r="E99" s="214" t="s">
        <v>209</v>
      </c>
      <c r="F99" s="214" t="s">
        <v>210</v>
      </c>
      <c r="G99" s="201"/>
      <c r="H99" s="201"/>
      <c r="I99" s="204"/>
      <c r="J99" s="215">
        <f>BK99</f>
        <v>0</v>
      </c>
      <c r="K99" s="201"/>
      <c r="L99" s="206"/>
      <c r="M99" s="207"/>
      <c r="N99" s="208"/>
      <c r="O99" s="208"/>
      <c r="P99" s="209">
        <f>SUM(P100:P101)</f>
        <v>0</v>
      </c>
      <c r="Q99" s="208"/>
      <c r="R99" s="209">
        <f>SUM(R100:R101)</f>
        <v>0.66708000000000001</v>
      </c>
      <c r="S99" s="208"/>
      <c r="T99" s="210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1" t="s">
        <v>88</v>
      </c>
      <c r="AT99" s="212" t="s">
        <v>79</v>
      </c>
      <c r="AU99" s="212" t="s">
        <v>88</v>
      </c>
      <c r="AY99" s="211" t="s">
        <v>208</v>
      </c>
      <c r="BK99" s="213">
        <f>SUM(BK100:BK101)</f>
        <v>0</v>
      </c>
    </row>
    <row r="100" s="2" customFormat="1" ht="16.5" customHeight="1">
      <c r="A100" s="41"/>
      <c r="B100" s="42"/>
      <c r="C100" s="216" t="s">
        <v>88</v>
      </c>
      <c r="D100" s="216" t="s">
        <v>211</v>
      </c>
      <c r="E100" s="217" t="s">
        <v>212</v>
      </c>
      <c r="F100" s="218" t="s">
        <v>213</v>
      </c>
      <c r="G100" s="219" t="s">
        <v>214</v>
      </c>
      <c r="H100" s="220">
        <v>0.61199999999999999</v>
      </c>
      <c r="I100" s="221"/>
      <c r="J100" s="222">
        <f>ROUND(I100*H100,2)</f>
        <v>0</v>
      </c>
      <c r="K100" s="218" t="s">
        <v>215</v>
      </c>
      <c r="L100" s="47"/>
      <c r="M100" s="223" t="s">
        <v>35</v>
      </c>
      <c r="N100" s="224" t="s">
        <v>51</v>
      </c>
      <c r="O100" s="87"/>
      <c r="P100" s="225">
        <f>O100*H100</f>
        <v>0</v>
      </c>
      <c r="Q100" s="225">
        <v>1.0900000000000001</v>
      </c>
      <c r="R100" s="225">
        <f>Q100*H100</f>
        <v>0.66708000000000001</v>
      </c>
      <c r="S100" s="225">
        <v>0</v>
      </c>
      <c r="T100" s="226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7" t="s">
        <v>216</v>
      </c>
      <c r="AT100" s="227" t="s">
        <v>211</v>
      </c>
      <c r="AU100" s="227" t="s">
        <v>90</v>
      </c>
      <c r="AY100" s="19" t="s">
        <v>208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88</v>
      </c>
      <c r="BK100" s="228">
        <f>ROUND(I100*H100,2)</f>
        <v>0</v>
      </c>
      <c r="BL100" s="19" t="s">
        <v>216</v>
      </c>
      <c r="BM100" s="227" t="s">
        <v>217</v>
      </c>
    </row>
    <row r="101" s="2" customFormat="1">
      <c r="A101" s="41"/>
      <c r="B101" s="42"/>
      <c r="C101" s="43"/>
      <c r="D101" s="229" t="s">
        <v>218</v>
      </c>
      <c r="E101" s="43"/>
      <c r="F101" s="230" t="s">
        <v>219</v>
      </c>
      <c r="G101" s="43"/>
      <c r="H101" s="43"/>
      <c r="I101" s="231"/>
      <c r="J101" s="43"/>
      <c r="K101" s="43"/>
      <c r="L101" s="47"/>
      <c r="M101" s="232"/>
      <c r="N101" s="233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218</v>
      </c>
      <c r="AU101" s="19" t="s">
        <v>90</v>
      </c>
    </row>
    <row r="102" s="12" customFormat="1" ht="22.8" customHeight="1">
      <c r="A102" s="12"/>
      <c r="B102" s="200"/>
      <c r="C102" s="201"/>
      <c r="D102" s="202" t="s">
        <v>79</v>
      </c>
      <c r="E102" s="214" t="s">
        <v>220</v>
      </c>
      <c r="F102" s="214" t="s">
        <v>221</v>
      </c>
      <c r="G102" s="201"/>
      <c r="H102" s="201"/>
      <c r="I102" s="204"/>
      <c r="J102" s="215">
        <f>BK102</f>
        <v>0</v>
      </c>
      <c r="K102" s="201"/>
      <c r="L102" s="206"/>
      <c r="M102" s="207"/>
      <c r="N102" s="208"/>
      <c r="O102" s="208"/>
      <c r="P102" s="209">
        <f>SUM(P103:P314)</f>
        <v>0</v>
      </c>
      <c r="Q102" s="208"/>
      <c r="R102" s="209">
        <f>SUM(R103:R314)</f>
        <v>25.727674759999999</v>
      </c>
      <c r="S102" s="208"/>
      <c r="T102" s="210">
        <f>SUM(T103:T314)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1" t="s">
        <v>88</v>
      </c>
      <c r="AT102" s="212" t="s">
        <v>79</v>
      </c>
      <c r="AU102" s="212" t="s">
        <v>88</v>
      </c>
      <c r="AY102" s="211" t="s">
        <v>208</v>
      </c>
      <c r="BK102" s="213">
        <f>SUM(BK103:BK314)</f>
        <v>0</v>
      </c>
    </row>
    <row r="103" s="2" customFormat="1" ht="21.75" customHeight="1">
      <c r="A103" s="41"/>
      <c r="B103" s="42"/>
      <c r="C103" s="216" t="s">
        <v>90</v>
      </c>
      <c r="D103" s="216" t="s">
        <v>211</v>
      </c>
      <c r="E103" s="217" t="s">
        <v>222</v>
      </c>
      <c r="F103" s="218" t="s">
        <v>223</v>
      </c>
      <c r="G103" s="219" t="s">
        <v>149</v>
      </c>
      <c r="H103" s="220">
        <v>83.597999999999999</v>
      </c>
      <c r="I103" s="221"/>
      <c r="J103" s="222">
        <f>ROUND(I103*H103,2)</f>
        <v>0</v>
      </c>
      <c r="K103" s="218" t="s">
        <v>215</v>
      </c>
      <c r="L103" s="47"/>
      <c r="M103" s="223" t="s">
        <v>35</v>
      </c>
      <c r="N103" s="224" t="s">
        <v>51</v>
      </c>
      <c r="O103" s="87"/>
      <c r="P103" s="225">
        <f>O103*H103</f>
        <v>0</v>
      </c>
      <c r="Q103" s="225">
        <v>0.0073499999999999998</v>
      </c>
      <c r="R103" s="225">
        <f>Q103*H103</f>
        <v>0.61444529999999997</v>
      </c>
      <c r="S103" s="225">
        <v>0</v>
      </c>
      <c r="T103" s="226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7" t="s">
        <v>216</v>
      </c>
      <c r="AT103" s="227" t="s">
        <v>211</v>
      </c>
      <c r="AU103" s="227" t="s">
        <v>90</v>
      </c>
      <c r="AY103" s="19" t="s">
        <v>208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88</v>
      </c>
      <c r="BK103" s="228">
        <f>ROUND(I103*H103,2)</f>
        <v>0</v>
      </c>
      <c r="BL103" s="19" t="s">
        <v>216</v>
      </c>
      <c r="BM103" s="227" t="s">
        <v>224</v>
      </c>
    </row>
    <row r="104" s="2" customFormat="1">
      <c r="A104" s="41"/>
      <c r="B104" s="42"/>
      <c r="C104" s="43"/>
      <c r="D104" s="229" t="s">
        <v>218</v>
      </c>
      <c r="E104" s="43"/>
      <c r="F104" s="230" t="s">
        <v>225</v>
      </c>
      <c r="G104" s="43"/>
      <c r="H104" s="43"/>
      <c r="I104" s="231"/>
      <c r="J104" s="43"/>
      <c r="K104" s="43"/>
      <c r="L104" s="47"/>
      <c r="M104" s="232"/>
      <c r="N104" s="233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218</v>
      </c>
      <c r="AU104" s="19" t="s">
        <v>90</v>
      </c>
    </row>
    <row r="105" s="13" customFormat="1">
      <c r="A105" s="13"/>
      <c r="B105" s="234"/>
      <c r="C105" s="235"/>
      <c r="D105" s="236" t="s">
        <v>226</v>
      </c>
      <c r="E105" s="237" t="s">
        <v>35</v>
      </c>
      <c r="F105" s="238" t="s">
        <v>227</v>
      </c>
      <c r="G105" s="235"/>
      <c r="H105" s="237" t="s">
        <v>35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226</v>
      </c>
      <c r="AU105" s="244" t="s">
        <v>90</v>
      </c>
      <c r="AV105" s="13" t="s">
        <v>88</v>
      </c>
      <c r="AW105" s="13" t="s">
        <v>41</v>
      </c>
      <c r="AX105" s="13" t="s">
        <v>80</v>
      </c>
      <c r="AY105" s="244" t="s">
        <v>208</v>
      </c>
    </row>
    <row r="106" s="14" customFormat="1">
      <c r="A106" s="14"/>
      <c r="B106" s="245"/>
      <c r="C106" s="246"/>
      <c r="D106" s="236" t="s">
        <v>226</v>
      </c>
      <c r="E106" s="247" t="s">
        <v>35</v>
      </c>
      <c r="F106" s="248" t="s">
        <v>228</v>
      </c>
      <c r="G106" s="246"/>
      <c r="H106" s="249">
        <v>7.3799999999999999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226</v>
      </c>
      <c r="AU106" s="255" t="s">
        <v>90</v>
      </c>
      <c r="AV106" s="14" t="s">
        <v>90</v>
      </c>
      <c r="AW106" s="14" t="s">
        <v>41</v>
      </c>
      <c r="AX106" s="14" t="s">
        <v>80</v>
      </c>
      <c r="AY106" s="255" t="s">
        <v>208</v>
      </c>
    </row>
    <row r="107" s="14" customFormat="1">
      <c r="A107" s="14"/>
      <c r="B107" s="245"/>
      <c r="C107" s="246"/>
      <c r="D107" s="236" t="s">
        <v>226</v>
      </c>
      <c r="E107" s="247" t="s">
        <v>35</v>
      </c>
      <c r="F107" s="248" t="s">
        <v>229</v>
      </c>
      <c r="G107" s="246"/>
      <c r="H107" s="249">
        <v>3.238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5" t="s">
        <v>226</v>
      </c>
      <c r="AU107" s="255" t="s">
        <v>90</v>
      </c>
      <c r="AV107" s="14" t="s">
        <v>90</v>
      </c>
      <c r="AW107" s="14" t="s">
        <v>41</v>
      </c>
      <c r="AX107" s="14" t="s">
        <v>80</v>
      </c>
      <c r="AY107" s="255" t="s">
        <v>208</v>
      </c>
    </row>
    <row r="108" s="14" customFormat="1">
      <c r="A108" s="14"/>
      <c r="B108" s="245"/>
      <c r="C108" s="246"/>
      <c r="D108" s="236" t="s">
        <v>226</v>
      </c>
      <c r="E108" s="247" t="s">
        <v>35</v>
      </c>
      <c r="F108" s="248" t="s">
        <v>230</v>
      </c>
      <c r="G108" s="246"/>
      <c r="H108" s="249">
        <v>3.3300000000000001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226</v>
      </c>
      <c r="AU108" s="255" t="s">
        <v>90</v>
      </c>
      <c r="AV108" s="14" t="s">
        <v>90</v>
      </c>
      <c r="AW108" s="14" t="s">
        <v>41</v>
      </c>
      <c r="AX108" s="14" t="s">
        <v>80</v>
      </c>
      <c r="AY108" s="255" t="s">
        <v>208</v>
      </c>
    </row>
    <row r="109" s="14" customFormat="1">
      <c r="A109" s="14"/>
      <c r="B109" s="245"/>
      <c r="C109" s="246"/>
      <c r="D109" s="236" t="s">
        <v>226</v>
      </c>
      <c r="E109" s="247" t="s">
        <v>35</v>
      </c>
      <c r="F109" s="248" t="s">
        <v>231</v>
      </c>
      <c r="G109" s="246"/>
      <c r="H109" s="249">
        <v>1.1479999999999999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226</v>
      </c>
      <c r="AU109" s="255" t="s">
        <v>90</v>
      </c>
      <c r="AV109" s="14" t="s">
        <v>90</v>
      </c>
      <c r="AW109" s="14" t="s">
        <v>41</v>
      </c>
      <c r="AX109" s="14" t="s">
        <v>80</v>
      </c>
      <c r="AY109" s="255" t="s">
        <v>208</v>
      </c>
    </row>
    <row r="110" s="15" customFormat="1">
      <c r="A110" s="15"/>
      <c r="B110" s="256"/>
      <c r="C110" s="257"/>
      <c r="D110" s="236" t="s">
        <v>226</v>
      </c>
      <c r="E110" s="258" t="s">
        <v>35</v>
      </c>
      <c r="F110" s="259" t="s">
        <v>232</v>
      </c>
      <c r="G110" s="257"/>
      <c r="H110" s="260">
        <v>15.096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6" t="s">
        <v>226</v>
      </c>
      <c r="AU110" s="266" t="s">
        <v>90</v>
      </c>
      <c r="AV110" s="15" t="s">
        <v>209</v>
      </c>
      <c r="AW110" s="15" t="s">
        <v>41</v>
      </c>
      <c r="AX110" s="15" t="s">
        <v>80</v>
      </c>
      <c r="AY110" s="266" t="s">
        <v>208</v>
      </c>
    </row>
    <row r="111" s="13" customFormat="1">
      <c r="A111" s="13"/>
      <c r="B111" s="234"/>
      <c r="C111" s="235"/>
      <c r="D111" s="236" t="s">
        <v>226</v>
      </c>
      <c r="E111" s="237" t="s">
        <v>35</v>
      </c>
      <c r="F111" s="238" t="s">
        <v>233</v>
      </c>
      <c r="G111" s="235"/>
      <c r="H111" s="237" t="s">
        <v>35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226</v>
      </c>
      <c r="AU111" s="244" t="s">
        <v>90</v>
      </c>
      <c r="AV111" s="13" t="s">
        <v>88</v>
      </c>
      <c r="AW111" s="13" t="s">
        <v>41</v>
      </c>
      <c r="AX111" s="13" t="s">
        <v>80</v>
      </c>
      <c r="AY111" s="244" t="s">
        <v>208</v>
      </c>
    </row>
    <row r="112" s="14" customFormat="1">
      <c r="A112" s="14"/>
      <c r="B112" s="245"/>
      <c r="C112" s="246"/>
      <c r="D112" s="236" t="s">
        <v>226</v>
      </c>
      <c r="E112" s="247" t="s">
        <v>35</v>
      </c>
      <c r="F112" s="248" t="s">
        <v>234</v>
      </c>
      <c r="G112" s="246"/>
      <c r="H112" s="249">
        <v>2.5379999999999998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226</v>
      </c>
      <c r="AU112" s="255" t="s">
        <v>90</v>
      </c>
      <c r="AV112" s="14" t="s">
        <v>90</v>
      </c>
      <c r="AW112" s="14" t="s">
        <v>41</v>
      </c>
      <c r="AX112" s="14" t="s">
        <v>80</v>
      </c>
      <c r="AY112" s="255" t="s">
        <v>208</v>
      </c>
    </row>
    <row r="113" s="14" customFormat="1">
      <c r="A113" s="14"/>
      <c r="B113" s="245"/>
      <c r="C113" s="246"/>
      <c r="D113" s="236" t="s">
        <v>226</v>
      </c>
      <c r="E113" s="247" t="s">
        <v>35</v>
      </c>
      <c r="F113" s="248" t="s">
        <v>235</v>
      </c>
      <c r="G113" s="246"/>
      <c r="H113" s="249">
        <v>1.0629999999999999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226</v>
      </c>
      <c r="AU113" s="255" t="s">
        <v>90</v>
      </c>
      <c r="AV113" s="14" t="s">
        <v>90</v>
      </c>
      <c r="AW113" s="14" t="s">
        <v>41</v>
      </c>
      <c r="AX113" s="14" t="s">
        <v>80</v>
      </c>
      <c r="AY113" s="255" t="s">
        <v>208</v>
      </c>
    </row>
    <row r="114" s="14" customFormat="1">
      <c r="A114" s="14"/>
      <c r="B114" s="245"/>
      <c r="C114" s="246"/>
      <c r="D114" s="236" t="s">
        <v>226</v>
      </c>
      <c r="E114" s="247" t="s">
        <v>35</v>
      </c>
      <c r="F114" s="248" t="s">
        <v>236</v>
      </c>
      <c r="G114" s="246"/>
      <c r="H114" s="249">
        <v>7.3799999999999999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226</v>
      </c>
      <c r="AU114" s="255" t="s">
        <v>90</v>
      </c>
      <c r="AV114" s="14" t="s">
        <v>90</v>
      </c>
      <c r="AW114" s="14" t="s">
        <v>41</v>
      </c>
      <c r="AX114" s="14" t="s">
        <v>80</v>
      </c>
      <c r="AY114" s="255" t="s">
        <v>208</v>
      </c>
    </row>
    <row r="115" s="14" customFormat="1">
      <c r="A115" s="14"/>
      <c r="B115" s="245"/>
      <c r="C115" s="246"/>
      <c r="D115" s="236" t="s">
        <v>226</v>
      </c>
      <c r="E115" s="247" t="s">
        <v>35</v>
      </c>
      <c r="F115" s="248" t="s">
        <v>237</v>
      </c>
      <c r="G115" s="246"/>
      <c r="H115" s="249">
        <v>3.238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226</v>
      </c>
      <c r="AU115" s="255" t="s">
        <v>90</v>
      </c>
      <c r="AV115" s="14" t="s">
        <v>90</v>
      </c>
      <c r="AW115" s="14" t="s">
        <v>41</v>
      </c>
      <c r="AX115" s="14" t="s">
        <v>80</v>
      </c>
      <c r="AY115" s="255" t="s">
        <v>208</v>
      </c>
    </row>
    <row r="116" s="14" customFormat="1">
      <c r="A116" s="14"/>
      <c r="B116" s="245"/>
      <c r="C116" s="246"/>
      <c r="D116" s="236" t="s">
        <v>226</v>
      </c>
      <c r="E116" s="247" t="s">
        <v>35</v>
      </c>
      <c r="F116" s="248" t="s">
        <v>238</v>
      </c>
      <c r="G116" s="246"/>
      <c r="H116" s="249">
        <v>3.3300000000000001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226</v>
      </c>
      <c r="AU116" s="255" t="s">
        <v>90</v>
      </c>
      <c r="AV116" s="14" t="s">
        <v>90</v>
      </c>
      <c r="AW116" s="14" t="s">
        <v>41</v>
      </c>
      <c r="AX116" s="14" t="s">
        <v>80</v>
      </c>
      <c r="AY116" s="255" t="s">
        <v>208</v>
      </c>
    </row>
    <row r="117" s="14" customFormat="1">
      <c r="A117" s="14"/>
      <c r="B117" s="245"/>
      <c r="C117" s="246"/>
      <c r="D117" s="236" t="s">
        <v>226</v>
      </c>
      <c r="E117" s="247" t="s">
        <v>35</v>
      </c>
      <c r="F117" s="248" t="s">
        <v>239</v>
      </c>
      <c r="G117" s="246"/>
      <c r="H117" s="249">
        <v>1.1479999999999999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226</v>
      </c>
      <c r="AU117" s="255" t="s">
        <v>90</v>
      </c>
      <c r="AV117" s="14" t="s">
        <v>90</v>
      </c>
      <c r="AW117" s="14" t="s">
        <v>41</v>
      </c>
      <c r="AX117" s="14" t="s">
        <v>80</v>
      </c>
      <c r="AY117" s="255" t="s">
        <v>208</v>
      </c>
    </row>
    <row r="118" s="15" customFormat="1">
      <c r="A118" s="15"/>
      <c r="B118" s="256"/>
      <c r="C118" s="257"/>
      <c r="D118" s="236" t="s">
        <v>226</v>
      </c>
      <c r="E118" s="258" t="s">
        <v>35</v>
      </c>
      <c r="F118" s="259" t="s">
        <v>232</v>
      </c>
      <c r="G118" s="257"/>
      <c r="H118" s="260">
        <v>18.696999999999999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6" t="s">
        <v>226</v>
      </c>
      <c r="AU118" s="266" t="s">
        <v>90</v>
      </c>
      <c r="AV118" s="15" t="s">
        <v>209</v>
      </c>
      <c r="AW118" s="15" t="s">
        <v>41</v>
      </c>
      <c r="AX118" s="15" t="s">
        <v>80</v>
      </c>
      <c r="AY118" s="266" t="s">
        <v>208</v>
      </c>
    </row>
    <row r="119" s="13" customFormat="1">
      <c r="A119" s="13"/>
      <c r="B119" s="234"/>
      <c r="C119" s="235"/>
      <c r="D119" s="236" t="s">
        <v>226</v>
      </c>
      <c r="E119" s="237" t="s">
        <v>35</v>
      </c>
      <c r="F119" s="238" t="s">
        <v>240</v>
      </c>
      <c r="G119" s="235"/>
      <c r="H119" s="237" t="s">
        <v>35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226</v>
      </c>
      <c r="AU119" s="244" t="s">
        <v>90</v>
      </c>
      <c r="AV119" s="13" t="s">
        <v>88</v>
      </c>
      <c r="AW119" s="13" t="s">
        <v>41</v>
      </c>
      <c r="AX119" s="13" t="s">
        <v>80</v>
      </c>
      <c r="AY119" s="244" t="s">
        <v>208</v>
      </c>
    </row>
    <row r="120" s="14" customFormat="1">
      <c r="A120" s="14"/>
      <c r="B120" s="245"/>
      <c r="C120" s="246"/>
      <c r="D120" s="236" t="s">
        <v>226</v>
      </c>
      <c r="E120" s="247" t="s">
        <v>35</v>
      </c>
      <c r="F120" s="248" t="s">
        <v>241</v>
      </c>
      <c r="G120" s="246"/>
      <c r="H120" s="249">
        <v>3.9199999999999999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5" t="s">
        <v>226</v>
      </c>
      <c r="AU120" s="255" t="s">
        <v>90</v>
      </c>
      <c r="AV120" s="14" t="s">
        <v>90</v>
      </c>
      <c r="AW120" s="14" t="s">
        <v>41</v>
      </c>
      <c r="AX120" s="14" t="s">
        <v>80</v>
      </c>
      <c r="AY120" s="255" t="s">
        <v>208</v>
      </c>
    </row>
    <row r="121" s="14" customFormat="1">
      <c r="A121" s="14"/>
      <c r="B121" s="245"/>
      <c r="C121" s="246"/>
      <c r="D121" s="236" t="s">
        <v>226</v>
      </c>
      <c r="E121" s="247" t="s">
        <v>35</v>
      </c>
      <c r="F121" s="248" t="s">
        <v>242</v>
      </c>
      <c r="G121" s="246"/>
      <c r="H121" s="249">
        <v>1.0629999999999999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226</v>
      </c>
      <c r="AU121" s="255" t="s">
        <v>90</v>
      </c>
      <c r="AV121" s="14" t="s">
        <v>90</v>
      </c>
      <c r="AW121" s="14" t="s">
        <v>41</v>
      </c>
      <c r="AX121" s="14" t="s">
        <v>80</v>
      </c>
      <c r="AY121" s="255" t="s">
        <v>208</v>
      </c>
    </row>
    <row r="122" s="14" customFormat="1">
      <c r="A122" s="14"/>
      <c r="B122" s="245"/>
      <c r="C122" s="246"/>
      <c r="D122" s="236" t="s">
        <v>226</v>
      </c>
      <c r="E122" s="247" t="s">
        <v>35</v>
      </c>
      <c r="F122" s="248" t="s">
        <v>243</v>
      </c>
      <c r="G122" s="246"/>
      <c r="H122" s="249">
        <v>3.6749999999999998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226</v>
      </c>
      <c r="AU122" s="255" t="s">
        <v>90</v>
      </c>
      <c r="AV122" s="14" t="s">
        <v>90</v>
      </c>
      <c r="AW122" s="14" t="s">
        <v>41</v>
      </c>
      <c r="AX122" s="14" t="s">
        <v>80</v>
      </c>
      <c r="AY122" s="255" t="s">
        <v>208</v>
      </c>
    </row>
    <row r="123" s="14" customFormat="1">
      <c r="A123" s="14"/>
      <c r="B123" s="245"/>
      <c r="C123" s="246"/>
      <c r="D123" s="236" t="s">
        <v>226</v>
      </c>
      <c r="E123" s="247" t="s">
        <v>35</v>
      </c>
      <c r="F123" s="248" t="s">
        <v>244</v>
      </c>
      <c r="G123" s="246"/>
      <c r="H123" s="249">
        <v>1.0629999999999999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226</v>
      </c>
      <c r="AU123" s="255" t="s">
        <v>90</v>
      </c>
      <c r="AV123" s="14" t="s">
        <v>90</v>
      </c>
      <c r="AW123" s="14" t="s">
        <v>41</v>
      </c>
      <c r="AX123" s="14" t="s">
        <v>80</v>
      </c>
      <c r="AY123" s="255" t="s">
        <v>208</v>
      </c>
    </row>
    <row r="124" s="15" customFormat="1">
      <c r="A124" s="15"/>
      <c r="B124" s="256"/>
      <c r="C124" s="257"/>
      <c r="D124" s="236" t="s">
        <v>226</v>
      </c>
      <c r="E124" s="258" t="s">
        <v>35</v>
      </c>
      <c r="F124" s="259" t="s">
        <v>232</v>
      </c>
      <c r="G124" s="257"/>
      <c r="H124" s="260">
        <v>9.7210000000000001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6" t="s">
        <v>226</v>
      </c>
      <c r="AU124" s="266" t="s">
        <v>90</v>
      </c>
      <c r="AV124" s="15" t="s">
        <v>209</v>
      </c>
      <c r="AW124" s="15" t="s">
        <v>41</v>
      </c>
      <c r="AX124" s="15" t="s">
        <v>80</v>
      </c>
      <c r="AY124" s="266" t="s">
        <v>208</v>
      </c>
    </row>
    <row r="125" s="13" customFormat="1">
      <c r="A125" s="13"/>
      <c r="B125" s="234"/>
      <c r="C125" s="235"/>
      <c r="D125" s="236" t="s">
        <v>226</v>
      </c>
      <c r="E125" s="237" t="s">
        <v>35</v>
      </c>
      <c r="F125" s="238" t="s">
        <v>245</v>
      </c>
      <c r="G125" s="235"/>
      <c r="H125" s="237" t="s">
        <v>35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226</v>
      </c>
      <c r="AU125" s="244" t="s">
        <v>90</v>
      </c>
      <c r="AV125" s="13" t="s">
        <v>88</v>
      </c>
      <c r="AW125" s="13" t="s">
        <v>41</v>
      </c>
      <c r="AX125" s="13" t="s">
        <v>80</v>
      </c>
      <c r="AY125" s="244" t="s">
        <v>208</v>
      </c>
    </row>
    <row r="126" s="14" customFormat="1">
      <c r="A126" s="14"/>
      <c r="B126" s="245"/>
      <c r="C126" s="246"/>
      <c r="D126" s="236" t="s">
        <v>226</v>
      </c>
      <c r="E126" s="247" t="s">
        <v>35</v>
      </c>
      <c r="F126" s="248" t="s">
        <v>246</v>
      </c>
      <c r="G126" s="246"/>
      <c r="H126" s="249">
        <v>3.3300000000000001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226</v>
      </c>
      <c r="AU126" s="255" t="s">
        <v>90</v>
      </c>
      <c r="AV126" s="14" t="s">
        <v>90</v>
      </c>
      <c r="AW126" s="14" t="s">
        <v>41</v>
      </c>
      <c r="AX126" s="14" t="s">
        <v>80</v>
      </c>
      <c r="AY126" s="255" t="s">
        <v>208</v>
      </c>
    </row>
    <row r="127" s="14" customFormat="1">
      <c r="A127" s="14"/>
      <c r="B127" s="245"/>
      <c r="C127" s="246"/>
      <c r="D127" s="236" t="s">
        <v>226</v>
      </c>
      <c r="E127" s="247" t="s">
        <v>35</v>
      </c>
      <c r="F127" s="248" t="s">
        <v>247</v>
      </c>
      <c r="G127" s="246"/>
      <c r="H127" s="249">
        <v>3.238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226</v>
      </c>
      <c r="AU127" s="255" t="s">
        <v>90</v>
      </c>
      <c r="AV127" s="14" t="s">
        <v>90</v>
      </c>
      <c r="AW127" s="14" t="s">
        <v>41</v>
      </c>
      <c r="AX127" s="14" t="s">
        <v>80</v>
      </c>
      <c r="AY127" s="255" t="s">
        <v>208</v>
      </c>
    </row>
    <row r="128" s="14" customFormat="1">
      <c r="A128" s="14"/>
      <c r="B128" s="245"/>
      <c r="C128" s="246"/>
      <c r="D128" s="236" t="s">
        <v>226</v>
      </c>
      <c r="E128" s="247" t="s">
        <v>35</v>
      </c>
      <c r="F128" s="248" t="s">
        <v>248</v>
      </c>
      <c r="G128" s="246"/>
      <c r="H128" s="249">
        <v>1.1479999999999999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226</v>
      </c>
      <c r="AU128" s="255" t="s">
        <v>90</v>
      </c>
      <c r="AV128" s="14" t="s">
        <v>90</v>
      </c>
      <c r="AW128" s="14" t="s">
        <v>41</v>
      </c>
      <c r="AX128" s="14" t="s">
        <v>80</v>
      </c>
      <c r="AY128" s="255" t="s">
        <v>208</v>
      </c>
    </row>
    <row r="129" s="14" customFormat="1">
      <c r="A129" s="14"/>
      <c r="B129" s="245"/>
      <c r="C129" s="246"/>
      <c r="D129" s="236" t="s">
        <v>226</v>
      </c>
      <c r="E129" s="247" t="s">
        <v>35</v>
      </c>
      <c r="F129" s="248" t="s">
        <v>249</v>
      </c>
      <c r="G129" s="246"/>
      <c r="H129" s="249">
        <v>7.3799999999999999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226</v>
      </c>
      <c r="AU129" s="255" t="s">
        <v>90</v>
      </c>
      <c r="AV129" s="14" t="s">
        <v>90</v>
      </c>
      <c r="AW129" s="14" t="s">
        <v>41</v>
      </c>
      <c r="AX129" s="14" t="s">
        <v>80</v>
      </c>
      <c r="AY129" s="255" t="s">
        <v>208</v>
      </c>
    </row>
    <row r="130" s="15" customFormat="1">
      <c r="A130" s="15"/>
      <c r="B130" s="256"/>
      <c r="C130" s="257"/>
      <c r="D130" s="236" t="s">
        <v>226</v>
      </c>
      <c r="E130" s="258" t="s">
        <v>35</v>
      </c>
      <c r="F130" s="259" t="s">
        <v>232</v>
      </c>
      <c r="G130" s="257"/>
      <c r="H130" s="260">
        <v>15.096</v>
      </c>
      <c r="I130" s="261"/>
      <c r="J130" s="257"/>
      <c r="K130" s="257"/>
      <c r="L130" s="262"/>
      <c r="M130" s="263"/>
      <c r="N130" s="264"/>
      <c r="O130" s="264"/>
      <c r="P130" s="264"/>
      <c r="Q130" s="264"/>
      <c r="R130" s="264"/>
      <c r="S130" s="264"/>
      <c r="T130" s="26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6" t="s">
        <v>226</v>
      </c>
      <c r="AU130" s="266" t="s">
        <v>90</v>
      </c>
      <c r="AV130" s="15" t="s">
        <v>209</v>
      </c>
      <c r="AW130" s="15" t="s">
        <v>41</v>
      </c>
      <c r="AX130" s="15" t="s">
        <v>80</v>
      </c>
      <c r="AY130" s="266" t="s">
        <v>208</v>
      </c>
    </row>
    <row r="131" s="13" customFormat="1">
      <c r="A131" s="13"/>
      <c r="B131" s="234"/>
      <c r="C131" s="235"/>
      <c r="D131" s="236" t="s">
        <v>226</v>
      </c>
      <c r="E131" s="237" t="s">
        <v>35</v>
      </c>
      <c r="F131" s="238" t="s">
        <v>250</v>
      </c>
      <c r="G131" s="235"/>
      <c r="H131" s="237" t="s">
        <v>35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226</v>
      </c>
      <c r="AU131" s="244" t="s">
        <v>90</v>
      </c>
      <c r="AV131" s="13" t="s">
        <v>88</v>
      </c>
      <c r="AW131" s="13" t="s">
        <v>41</v>
      </c>
      <c r="AX131" s="13" t="s">
        <v>80</v>
      </c>
      <c r="AY131" s="244" t="s">
        <v>208</v>
      </c>
    </row>
    <row r="132" s="14" customFormat="1">
      <c r="A132" s="14"/>
      <c r="B132" s="245"/>
      <c r="C132" s="246"/>
      <c r="D132" s="236" t="s">
        <v>226</v>
      </c>
      <c r="E132" s="247" t="s">
        <v>35</v>
      </c>
      <c r="F132" s="248" t="s">
        <v>251</v>
      </c>
      <c r="G132" s="246"/>
      <c r="H132" s="249">
        <v>3.9529999999999998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226</v>
      </c>
      <c r="AU132" s="255" t="s">
        <v>90</v>
      </c>
      <c r="AV132" s="14" t="s">
        <v>90</v>
      </c>
      <c r="AW132" s="14" t="s">
        <v>41</v>
      </c>
      <c r="AX132" s="14" t="s">
        <v>80</v>
      </c>
      <c r="AY132" s="255" t="s">
        <v>208</v>
      </c>
    </row>
    <row r="133" s="14" customFormat="1">
      <c r="A133" s="14"/>
      <c r="B133" s="245"/>
      <c r="C133" s="246"/>
      <c r="D133" s="236" t="s">
        <v>226</v>
      </c>
      <c r="E133" s="247" t="s">
        <v>35</v>
      </c>
      <c r="F133" s="248" t="s">
        <v>252</v>
      </c>
      <c r="G133" s="246"/>
      <c r="H133" s="249">
        <v>1.0629999999999999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226</v>
      </c>
      <c r="AU133" s="255" t="s">
        <v>90</v>
      </c>
      <c r="AV133" s="14" t="s">
        <v>90</v>
      </c>
      <c r="AW133" s="14" t="s">
        <v>41</v>
      </c>
      <c r="AX133" s="14" t="s">
        <v>80</v>
      </c>
      <c r="AY133" s="255" t="s">
        <v>208</v>
      </c>
    </row>
    <row r="134" s="14" customFormat="1">
      <c r="A134" s="14"/>
      <c r="B134" s="245"/>
      <c r="C134" s="246"/>
      <c r="D134" s="236" t="s">
        <v>226</v>
      </c>
      <c r="E134" s="247" t="s">
        <v>35</v>
      </c>
      <c r="F134" s="248" t="s">
        <v>253</v>
      </c>
      <c r="G134" s="246"/>
      <c r="H134" s="249">
        <v>1.0629999999999999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226</v>
      </c>
      <c r="AU134" s="255" t="s">
        <v>90</v>
      </c>
      <c r="AV134" s="14" t="s">
        <v>90</v>
      </c>
      <c r="AW134" s="14" t="s">
        <v>41</v>
      </c>
      <c r="AX134" s="14" t="s">
        <v>80</v>
      </c>
      <c r="AY134" s="255" t="s">
        <v>208</v>
      </c>
    </row>
    <row r="135" s="14" customFormat="1">
      <c r="A135" s="14"/>
      <c r="B135" s="245"/>
      <c r="C135" s="246"/>
      <c r="D135" s="236" t="s">
        <v>226</v>
      </c>
      <c r="E135" s="247" t="s">
        <v>35</v>
      </c>
      <c r="F135" s="248" t="s">
        <v>254</v>
      </c>
      <c r="G135" s="246"/>
      <c r="H135" s="249">
        <v>2.855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226</v>
      </c>
      <c r="AU135" s="255" t="s">
        <v>90</v>
      </c>
      <c r="AV135" s="14" t="s">
        <v>90</v>
      </c>
      <c r="AW135" s="14" t="s">
        <v>41</v>
      </c>
      <c r="AX135" s="14" t="s">
        <v>80</v>
      </c>
      <c r="AY135" s="255" t="s">
        <v>208</v>
      </c>
    </row>
    <row r="136" s="14" customFormat="1">
      <c r="A136" s="14"/>
      <c r="B136" s="245"/>
      <c r="C136" s="246"/>
      <c r="D136" s="236" t="s">
        <v>226</v>
      </c>
      <c r="E136" s="247" t="s">
        <v>35</v>
      </c>
      <c r="F136" s="248" t="s">
        <v>255</v>
      </c>
      <c r="G136" s="246"/>
      <c r="H136" s="249">
        <v>1.05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226</v>
      </c>
      <c r="AU136" s="255" t="s">
        <v>90</v>
      </c>
      <c r="AV136" s="14" t="s">
        <v>90</v>
      </c>
      <c r="AW136" s="14" t="s">
        <v>41</v>
      </c>
      <c r="AX136" s="14" t="s">
        <v>80</v>
      </c>
      <c r="AY136" s="255" t="s">
        <v>208</v>
      </c>
    </row>
    <row r="137" s="15" customFormat="1">
      <c r="A137" s="15"/>
      <c r="B137" s="256"/>
      <c r="C137" s="257"/>
      <c r="D137" s="236" t="s">
        <v>226</v>
      </c>
      <c r="E137" s="258" t="s">
        <v>35</v>
      </c>
      <c r="F137" s="259" t="s">
        <v>232</v>
      </c>
      <c r="G137" s="257"/>
      <c r="H137" s="260">
        <v>9.984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226</v>
      </c>
      <c r="AU137" s="266" t="s">
        <v>90</v>
      </c>
      <c r="AV137" s="15" t="s">
        <v>209</v>
      </c>
      <c r="AW137" s="15" t="s">
        <v>41</v>
      </c>
      <c r="AX137" s="15" t="s">
        <v>80</v>
      </c>
      <c r="AY137" s="266" t="s">
        <v>208</v>
      </c>
    </row>
    <row r="138" s="13" customFormat="1">
      <c r="A138" s="13"/>
      <c r="B138" s="234"/>
      <c r="C138" s="235"/>
      <c r="D138" s="236" t="s">
        <v>226</v>
      </c>
      <c r="E138" s="237" t="s">
        <v>35</v>
      </c>
      <c r="F138" s="238" t="s">
        <v>256</v>
      </c>
      <c r="G138" s="235"/>
      <c r="H138" s="237" t="s">
        <v>35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226</v>
      </c>
      <c r="AU138" s="244" t="s">
        <v>90</v>
      </c>
      <c r="AV138" s="13" t="s">
        <v>88</v>
      </c>
      <c r="AW138" s="13" t="s">
        <v>41</v>
      </c>
      <c r="AX138" s="13" t="s">
        <v>80</v>
      </c>
      <c r="AY138" s="244" t="s">
        <v>208</v>
      </c>
    </row>
    <row r="139" s="14" customFormat="1">
      <c r="A139" s="14"/>
      <c r="B139" s="245"/>
      <c r="C139" s="246"/>
      <c r="D139" s="236" t="s">
        <v>226</v>
      </c>
      <c r="E139" s="247" t="s">
        <v>35</v>
      </c>
      <c r="F139" s="248" t="s">
        <v>257</v>
      </c>
      <c r="G139" s="246"/>
      <c r="H139" s="249">
        <v>3.238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226</v>
      </c>
      <c r="AU139" s="255" t="s">
        <v>90</v>
      </c>
      <c r="AV139" s="14" t="s">
        <v>90</v>
      </c>
      <c r="AW139" s="14" t="s">
        <v>41</v>
      </c>
      <c r="AX139" s="14" t="s">
        <v>80</v>
      </c>
      <c r="AY139" s="255" t="s">
        <v>208</v>
      </c>
    </row>
    <row r="140" s="14" customFormat="1">
      <c r="A140" s="14"/>
      <c r="B140" s="245"/>
      <c r="C140" s="246"/>
      <c r="D140" s="236" t="s">
        <v>226</v>
      </c>
      <c r="E140" s="247" t="s">
        <v>35</v>
      </c>
      <c r="F140" s="248" t="s">
        <v>258</v>
      </c>
      <c r="G140" s="246"/>
      <c r="H140" s="249">
        <v>3.238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226</v>
      </c>
      <c r="AU140" s="255" t="s">
        <v>90</v>
      </c>
      <c r="AV140" s="14" t="s">
        <v>90</v>
      </c>
      <c r="AW140" s="14" t="s">
        <v>41</v>
      </c>
      <c r="AX140" s="14" t="s">
        <v>80</v>
      </c>
      <c r="AY140" s="255" t="s">
        <v>208</v>
      </c>
    </row>
    <row r="141" s="14" customFormat="1">
      <c r="A141" s="14"/>
      <c r="B141" s="245"/>
      <c r="C141" s="246"/>
      <c r="D141" s="236" t="s">
        <v>226</v>
      </c>
      <c r="E141" s="247" t="s">
        <v>35</v>
      </c>
      <c r="F141" s="248" t="s">
        <v>259</v>
      </c>
      <c r="G141" s="246"/>
      <c r="H141" s="249">
        <v>1.1479999999999999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226</v>
      </c>
      <c r="AU141" s="255" t="s">
        <v>90</v>
      </c>
      <c r="AV141" s="14" t="s">
        <v>90</v>
      </c>
      <c r="AW141" s="14" t="s">
        <v>41</v>
      </c>
      <c r="AX141" s="14" t="s">
        <v>80</v>
      </c>
      <c r="AY141" s="255" t="s">
        <v>208</v>
      </c>
    </row>
    <row r="142" s="14" customFormat="1">
      <c r="A142" s="14"/>
      <c r="B142" s="245"/>
      <c r="C142" s="246"/>
      <c r="D142" s="236" t="s">
        <v>226</v>
      </c>
      <c r="E142" s="247" t="s">
        <v>35</v>
      </c>
      <c r="F142" s="248" t="s">
        <v>260</v>
      </c>
      <c r="G142" s="246"/>
      <c r="H142" s="249">
        <v>7.3799999999999999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226</v>
      </c>
      <c r="AU142" s="255" t="s">
        <v>90</v>
      </c>
      <c r="AV142" s="14" t="s">
        <v>90</v>
      </c>
      <c r="AW142" s="14" t="s">
        <v>41</v>
      </c>
      <c r="AX142" s="14" t="s">
        <v>80</v>
      </c>
      <c r="AY142" s="255" t="s">
        <v>208</v>
      </c>
    </row>
    <row r="143" s="15" customFormat="1">
      <c r="A143" s="15"/>
      <c r="B143" s="256"/>
      <c r="C143" s="257"/>
      <c r="D143" s="236" t="s">
        <v>226</v>
      </c>
      <c r="E143" s="258" t="s">
        <v>35</v>
      </c>
      <c r="F143" s="259" t="s">
        <v>232</v>
      </c>
      <c r="G143" s="257"/>
      <c r="H143" s="260">
        <v>15.004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226</v>
      </c>
      <c r="AU143" s="266" t="s">
        <v>90</v>
      </c>
      <c r="AV143" s="15" t="s">
        <v>209</v>
      </c>
      <c r="AW143" s="15" t="s">
        <v>41</v>
      </c>
      <c r="AX143" s="15" t="s">
        <v>80</v>
      </c>
      <c r="AY143" s="266" t="s">
        <v>208</v>
      </c>
    </row>
    <row r="144" s="16" customFormat="1">
      <c r="A144" s="16"/>
      <c r="B144" s="267"/>
      <c r="C144" s="268"/>
      <c r="D144" s="236" t="s">
        <v>226</v>
      </c>
      <c r="E144" s="269" t="s">
        <v>162</v>
      </c>
      <c r="F144" s="270" t="s">
        <v>261</v>
      </c>
      <c r="G144" s="268"/>
      <c r="H144" s="271">
        <v>83.597999999999999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7" t="s">
        <v>226</v>
      </c>
      <c r="AU144" s="277" t="s">
        <v>90</v>
      </c>
      <c r="AV144" s="16" t="s">
        <v>216</v>
      </c>
      <c r="AW144" s="16" t="s">
        <v>41</v>
      </c>
      <c r="AX144" s="16" t="s">
        <v>88</v>
      </c>
      <c r="AY144" s="277" t="s">
        <v>208</v>
      </c>
    </row>
    <row r="145" s="2" customFormat="1" ht="24.15" customHeight="1">
      <c r="A145" s="41"/>
      <c r="B145" s="42"/>
      <c r="C145" s="216" t="s">
        <v>209</v>
      </c>
      <c r="D145" s="216" t="s">
        <v>211</v>
      </c>
      <c r="E145" s="217" t="s">
        <v>262</v>
      </c>
      <c r="F145" s="218" t="s">
        <v>263</v>
      </c>
      <c r="G145" s="219" t="s">
        <v>149</v>
      </c>
      <c r="H145" s="220">
        <v>83.597999999999999</v>
      </c>
      <c r="I145" s="221"/>
      <c r="J145" s="222">
        <f>ROUND(I145*H145,2)</f>
        <v>0</v>
      </c>
      <c r="K145" s="218" t="s">
        <v>215</v>
      </c>
      <c r="L145" s="47"/>
      <c r="M145" s="223" t="s">
        <v>35</v>
      </c>
      <c r="N145" s="224" t="s">
        <v>51</v>
      </c>
      <c r="O145" s="87"/>
      <c r="P145" s="225">
        <f>O145*H145</f>
        <v>0</v>
      </c>
      <c r="Q145" s="225">
        <v>0.018380000000000001</v>
      </c>
      <c r="R145" s="225">
        <f>Q145*H145</f>
        <v>1.53653124</v>
      </c>
      <c r="S145" s="225">
        <v>0</v>
      </c>
      <c r="T145" s="226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7" t="s">
        <v>216</v>
      </c>
      <c r="AT145" s="227" t="s">
        <v>211</v>
      </c>
      <c r="AU145" s="227" t="s">
        <v>90</v>
      </c>
      <c r="AY145" s="19" t="s">
        <v>208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88</v>
      </c>
      <c r="BK145" s="228">
        <f>ROUND(I145*H145,2)</f>
        <v>0</v>
      </c>
      <c r="BL145" s="19" t="s">
        <v>216</v>
      </c>
      <c r="BM145" s="227" t="s">
        <v>264</v>
      </c>
    </row>
    <row r="146" s="2" customFormat="1">
      <c r="A146" s="41"/>
      <c r="B146" s="42"/>
      <c r="C146" s="43"/>
      <c r="D146" s="229" t="s">
        <v>218</v>
      </c>
      <c r="E146" s="43"/>
      <c r="F146" s="230" t="s">
        <v>265</v>
      </c>
      <c r="G146" s="43"/>
      <c r="H146" s="43"/>
      <c r="I146" s="231"/>
      <c r="J146" s="43"/>
      <c r="K146" s="43"/>
      <c r="L146" s="47"/>
      <c r="M146" s="232"/>
      <c r="N146" s="233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9" t="s">
        <v>218</v>
      </c>
      <c r="AU146" s="19" t="s">
        <v>90</v>
      </c>
    </row>
    <row r="147" s="14" customFormat="1">
      <c r="A147" s="14"/>
      <c r="B147" s="245"/>
      <c r="C147" s="246"/>
      <c r="D147" s="236" t="s">
        <v>226</v>
      </c>
      <c r="E147" s="247" t="s">
        <v>35</v>
      </c>
      <c r="F147" s="248" t="s">
        <v>162</v>
      </c>
      <c r="G147" s="246"/>
      <c r="H147" s="249">
        <v>83.597999999999999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226</v>
      </c>
      <c r="AU147" s="255" t="s">
        <v>90</v>
      </c>
      <c r="AV147" s="14" t="s">
        <v>90</v>
      </c>
      <c r="AW147" s="14" t="s">
        <v>41</v>
      </c>
      <c r="AX147" s="14" t="s">
        <v>80</v>
      </c>
      <c r="AY147" s="255" t="s">
        <v>208</v>
      </c>
    </row>
    <row r="148" s="16" customFormat="1">
      <c r="A148" s="16"/>
      <c r="B148" s="267"/>
      <c r="C148" s="268"/>
      <c r="D148" s="236" t="s">
        <v>226</v>
      </c>
      <c r="E148" s="269" t="s">
        <v>35</v>
      </c>
      <c r="F148" s="270" t="s">
        <v>261</v>
      </c>
      <c r="G148" s="268"/>
      <c r="H148" s="271">
        <v>83.597999999999999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7" t="s">
        <v>226</v>
      </c>
      <c r="AU148" s="277" t="s">
        <v>90</v>
      </c>
      <c r="AV148" s="16" t="s">
        <v>216</v>
      </c>
      <c r="AW148" s="16" t="s">
        <v>4</v>
      </c>
      <c r="AX148" s="16" t="s">
        <v>88</v>
      </c>
      <c r="AY148" s="277" t="s">
        <v>208</v>
      </c>
    </row>
    <row r="149" s="2" customFormat="1" ht="24.15" customHeight="1">
      <c r="A149" s="41"/>
      <c r="B149" s="42"/>
      <c r="C149" s="216" t="s">
        <v>216</v>
      </c>
      <c r="D149" s="216" t="s">
        <v>211</v>
      </c>
      <c r="E149" s="217" t="s">
        <v>266</v>
      </c>
      <c r="F149" s="218" t="s">
        <v>267</v>
      </c>
      <c r="G149" s="219" t="s">
        <v>149</v>
      </c>
      <c r="H149" s="220">
        <v>167.196</v>
      </c>
      <c r="I149" s="221"/>
      <c r="J149" s="222">
        <f>ROUND(I149*H149,2)</f>
        <v>0</v>
      </c>
      <c r="K149" s="218" t="s">
        <v>215</v>
      </c>
      <c r="L149" s="47"/>
      <c r="M149" s="223" t="s">
        <v>35</v>
      </c>
      <c r="N149" s="224" t="s">
        <v>51</v>
      </c>
      <c r="O149" s="87"/>
      <c r="P149" s="225">
        <f>O149*H149</f>
        <v>0</v>
      </c>
      <c r="Q149" s="225">
        <v>0.0079000000000000008</v>
      </c>
      <c r="R149" s="225">
        <f>Q149*H149</f>
        <v>1.3208484</v>
      </c>
      <c r="S149" s="225">
        <v>0</v>
      </c>
      <c r="T149" s="226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7" t="s">
        <v>216</v>
      </c>
      <c r="AT149" s="227" t="s">
        <v>211</v>
      </c>
      <c r="AU149" s="227" t="s">
        <v>90</v>
      </c>
      <c r="AY149" s="19" t="s">
        <v>208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88</v>
      </c>
      <c r="BK149" s="228">
        <f>ROUND(I149*H149,2)</f>
        <v>0</v>
      </c>
      <c r="BL149" s="19" t="s">
        <v>216</v>
      </c>
      <c r="BM149" s="227" t="s">
        <v>268</v>
      </c>
    </row>
    <row r="150" s="2" customFormat="1">
      <c r="A150" s="41"/>
      <c r="B150" s="42"/>
      <c r="C150" s="43"/>
      <c r="D150" s="229" t="s">
        <v>218</v>
      </c>
      <c r="E150" s="43"/>
      <c r="F150" s="230" t="s">
        <v>269</v>
      </c>
      <c r="G150" s="43"/>
      <c r="H150" s="43"/>
      <c r="I150" s="231"/>
      <c r="J150" s="43"/>
      <c r="K150" s="43"/>
      <c r="L150" s="47"/>
      <c r="M150" s="232"/>
      <c r="N150" s="233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218</v>
      </c>
      <c r="AU150" s="19" t="s">
        <v>90</v>
      </c>
    </row>
    <row r="151" s="14" customFormat="1">
      <c r="A151" s="14"/>
      <c r="B151" s="245"/>
      <c r="C151" s="246"/>
      <c r="D151" s="236" t="s">
        <v>226</v>
      </c>
      <c r="E151" s="247" t="s">
        <v>35</v>
      </c>
      <c r="F151" s="248" t="s">
        <v>270</v>
      </c>
      <c r="G151" s="246"/>
      <c r="H151" s="249">
        <v>167.196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226</v>
      </c>
      <c r="AU151" s="255" t="s">
        <v>90</v>
      </c>
      <c r="AV151" s="14" t="s">
        <v>90</v>
      </c>
      <c r="AW151" s="14" t="s">
        <v>41</v>
      </c>
      <c r="AX151" s="14" t="s">
        <v>88</v>
      </c>
      <c r="AY151" s="255" t="s">
        <v>208</v>
      </c>
    </row>
    <row r="152" s="2" customFormat="1" ht="21.75" customHeight="1">
      <c r="A152" s="41"/>
      <c r="B152" s="42"/>
      <c r="C152" s="216" t="s">
        <v>271</v>
      </c>
      <c r="D152" s="216" t="s">
        <v>211</v>
      </c>
      <c r="E152" s="217" t="s">
        <v>272</v>
      </c>
      <c r="F152" s="218" t="s">
        <v>273</v>
      </c>
      <c r="G152" s="219" t="s">
        <v>149</v>
      </c>
      <c r="H152" s="220">
        <v>356.38499999999999</v>
      </c>
      <c r="I152" s="221"/>
      <c r="J152" s="222">
        <f>ROUND(I152*H152,2)</f>
        <v>0</v>
      </c>
      <c r="K152" s="218" t="s">
        <v>215</v>
      </c>
      <c r="L152" s="47"/>
      <c r="M152" s="223" t="s">
        <v>35</v>
      </c>
      <c r="N152" s="224" t="s">
        <v>51</v>
      </c>
      <c r="O152" s="87"/>
      <c r="P152" s="225">
        <f>O152*H152</f>
        <v>0</v>
      </c>
      <c r="Q152" s="225">
        <v>0.0073499999999999998</v>
      </c>
      <c r="R152" s="225">
        <f>Q152*H152</f>
        <v>2.6194297499999997</v>
      </c>
      <c r="S152" s="225">
        <v>0</v>
      </c>
      <c r="T152" s="226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7" t="s">
        <v>216</v>
      </c>
      <c r="AT152" s="227" t="s">
        <v>211</v>
      </c>
      <c r="AU152" s="227" t="s">
        <v>90</v>
      </c>
      <c r="AY152" s="19" t="s">
        <v>208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88</v>
      </c>
      <c r="BK152" s="228">
        <f>ROUND(I152*H152,2)</f>
        <v>0</v>
      </c>
      <c r="BL152" s="19" t="s">
        <v>216</v>
      </c>
      <c r="BM152" s="227" t="s">
        <v>274</v>
      </c>
    </row>
    <row r="153" s="2" customFormat="1">
      <c r="A153" s="41"/>
      <c r="B153" s="42"/>
      <c r="C153" s="43"/>
      <c r="D153" s="229" t="s">
        <v>218</v>
      </c>
      <c r="E153" s="43"/>
      <c r="F153" s="230" t="s">
        <v>275</v>
      </c>
      <c r="G153" s="43"/>
      <c r="H153" s="43"/>
      <c r="I153" s="231"/>
      <c r="J153" s="43"/>
      <c r="K153" s="43"/>
      <c r="L153" s="47"/>
      <c r="M153" s="232"/>
      <c r="N153" s="233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218</v>
      </c>
      <c r="AU153" s="19" t="s">
        <v>90</v>
      </c>
    </row>
    <row r="154" s="13" customFormat="1">
      <c r="A154" s="13"/>
      <c r="B154" s="234"/>
      <c r="C154" s="235"/>
      <c r="D154" s="236" t="s">
        <v>226</v>
      </c>
      <c r="E154" s="237" t="s">
        <v>35</v>
      </c>
      <c r="F154" s="238" t="s">
        <v>276</v>
      </c>
      <c r="G154" s="235"/>
      <c r="H154" s="237" t="s">
        <v>35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226</v>
      </c>
      <c r="AU154" s="244" t="s">
        <v>90</v>
      </c>
      <c r="AV154" s="13" t="s">
        <v>88</v>
      </c>
      <c r="AW154" s="13" t="s">
        <v>41</v>
      </c>
      <c r="AX154" s="13" t="s">
        <v>80</v>
      </c>
      <c r="AY154" s="244" t="s">
        <v>208</v>
      </c>
    </row>
    <row r="155" s="13" customFormat="1">
      <c r="A155" s="13"/>
      <c r="B155" s="234"/>
      <c r="C155" s="235"/>
      <c r="D155" s="236" t="s">
        <v>226</v>
      </c>
      <c r="E155" s="237" t="s">
        <v>35</v>
      </c>
      <c r="F155" s="238" t="s">
        <v>277</v>
      </c>
      <c r="G155" s="235"/>
      <c r="H155" s="237" t="s">
        <v>35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226</v>
      </c>
      <c r="AU155" s="244" t="s">
        <v>90</v>
      </c>
      <c r="AV155" s="13" t="s">
        <v>88</v>
      </c>
      <c r="AW155" s="13" t="s">
        <v>41</v>
      </c>
      <c r="AX155" s="13" t="s">
        <v>80</v>
      </c>
      <c r="AY155" s="244" t="s">
        <v>208</v>
      </c>
    </row>
    <row r="156" s="14" customFormat="1">
      <c r="A156" s="14"/>
      <c r="B156" s="245"/>
      <c r="C156" s="246"/>
      <c r="D156" s="236" t="s">
        <v>226</v>
      </c>
      <c r="E156" s="247" t="s">
        <v>35</v>
      </c>
      <c r="F156" s="248" t="s">
        <v>278</v>
      </c>
      <c r="G156" s="246"/>
      <c r="H156" s="249">
        <v>24.911999999999999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226</v>
      </c>
      <c r="AU156" s="255" t="s">
        <v>90</v>
      </c>
      <c r="AV156" s="14" t="s">
        <v>90</v>
      </c>
      <c r="AW156" s="14" t="s">
        <v>41</v>
      </c>
      <c r="AX156" s="14" t="s">
        <v>80</v>
      </c>
      <c r="AY156" s="255" t="s">
        <v>208</v>
      </c>
    </row>
    <row r="157" s="14" customFormat="1">
      <c r="A157" s="14"/>
      <c r="B157" s="245"/>
      <c r="C157" s="246"/>
      <c r="D157" s="236" t="s">
        <v>226</v>
      </c>
      <c r="E157" s="247" t="s">
        <v>35</v>
      </c>
      <c r="F157" s="248" t="s">
        <v>279</v>
      </c>
      <c r="G157" s="246"/>
      <c r="H157" s="249">
        <v>11.417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226</v>
      </c>
      <c r="AU157" s="255" t="s">
        <v>90</v>
      </c>
      <c r="AV157" s="14" t="s">
        <v>90</v>
      </c>
      <c r="AW157" s="14" t="s">
        <v>41</v>
      </c>
      <c r="AX157" s="14" t="s">
        <v>80</v>
      </c>
      <c r="AY157" s="255" t="s">
        <v>208</v>
      </c>
    </row>
    <row r="158" s="14" customFormat="1">
      <c r="A158" s="14"/>
      <c r="B158" s="245"/>
      <c r="C158" s="246"/>
      <c r="D158" s="236" t="s">
        <v>226</v>
      </c>
      <c r="E158" s="247" t="s">
        <v>35</v>
      </c>
      <c r="F158" s="248" t="s">
        <v>280</v>
      </c>
      <c r="G158" s="246"/>
      <c r="H158" s="249">
        <v>13.667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226</v>
      </c>
      <c r="AU158" s="255" t="s">
        <v>90</v>
      </c>
      <c r="AV158" s="14" t="s">
        <v>90</v>
      </c>
      <c r="AW158" s="14" t="s">
        <v>41</v>
      </c>
      <c r="AX158" s="14" t="s">
        <v>80</v>
      </c>
      <c r="AY158" s="255" t="s">
        <v>208</v>
      </c>
    </row>
    <row r="159" s="14" customFormat="1">
      <c r="A159" s="14"/>
      <c r="B159" s="245"/>
      <c r="C159" s="246"/>
      <c r="D159" s="236" t="s">
        <v>226</v>
      </c>
      <c r="E159" s="247" t="s">
        <v>35</v>
      </c>
      <c r="F159" s="248" t="s">
        <v>281</v>
      </c>
      <c r="G159" s="246"/>
      <c r="H159" s="249">
        <v>8.8460000000000001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226</v>
      </c>
      <c r="AU159" s="255" t="s">
        <v>90</v>
      </c>
      <c r="AV159" s="14" t="s">
        <v>90</v>
      </c>
      <c r="AW159" s="14" t="s">
        <v>41</v>
      </c>
      <c r="AX159" s="14" t="s">
        <v>80</v>
      </c>
      <c r="AY159" s="255" t="s">
        <v>208</v>
      </c>
    </row>
    <row r="160" s="15" customFormat="1">
      <c r="A160" s="15"/>
      <c r="B160" s="256"/>
      <c r="C160" s="257"/>
      <c r="D160" s="236" t="s">
        <v>226</v>
      </c>
      <c r="E160" s="258" t="s">
        <v>35</v>
      </c>
      <c r="F160" s="259" t="s">
        <v>232</v>
      </c>
      <c r="G160" s="257"/>
      <c r="H160" s="260">
        <v>58.841999999999999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6" t="s">
        <v>226</v>
      </c>
      <c r="AU160" s="266" t="s">
        <v>90</v>
      </c>
      <c r="AV160" s="15" t="s">
        <v>209</v>
      </c>
      <c r="AW160" s="15" t="s">
        <v>41</v>
      </c>
      <c r="AX160" s="15" t="s">
        <v>80</v>
      </c>
      <c r="AY160" s="266" t="s">
        <v>208</v>
      </c>
    </row>
    <row r="161" s="13" customFormat="1">
      <c r="A161" s="13"/>
      <c r="B161" s="234"/>
      <c r="C161" s="235"/>
      <c r="D161" s="236" t="s">
        <v>226</v>
      </c>
      <c r="E161" s="237" t="s">
        <v>35</v>
      </c>
      <c r="F161" s="238" t="s">
        <v>282</v>
      </c>
      <c r="G161" s="235"/>
      <c r="H161" s="237" t="s">
        <v>35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226</v>
      </c>
      <c r="AU161" s="244" t="s">
        <v>90</v>
      </c>
      <c r="AV161" s="13" t="s">
        <v>88</v>
      </c>
      <c r="AW161" s="13" t="s">
        <v>41</v>
      </c>
      <c r="AX161" s="13" t="s">
        <v>80</v>
      </c>
      <c r="AY161" s="244" t="s">
        <v>208</v>
      </c>
    </row>
    <row r="162" s="14" customFormat="1">
      <c r="A162" s="14"/>
      <c r="B162" s="245"/>
      <c r="C162" s="246"/>
      <c r="D162" s="236" t="s">
        <v>226</v>
      </c>
      <c r="E162" s="247" t="s">
        <v>35</v>
      </c>
      <c r="F162" s="248" t="s">
        <v>283</v>
      </c>
      <c r="G162" s="246"/>
      <c r="H162" s="249">
        <v>12.036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226</v>
      </c>
      <c r="AU162" s="255" t="s">
        <v>90</v>
      </c>
      <c r="AV162" s="14" t="s">
        <v>90</v>
      </c>
      <c r="AW162" s="14" t="s">
        <v>41</v>
      </c>
      <c r="AX162" s="14" t="s">
        <v>80</v>
      </c>
      <c r="AY162" s="255" t="s">
        <v>208</v>
      </c>
    </row>
    <row r="163" s="14" customFormat="1">
      <c r="A163" s="14"/>
      <c r="B163" s="245"/>
      <c r="C163" s="246"/>
      <c r="D163" s="236" t="s">
        <v>226</v>
      </c>
      <c r="E163" s="247" t="s">
        <v>35</v>
      </c>
      <c r="F163" s="248" t="s">
        <v>284</v>
      </c>
      <c r="G163" s="246"/>
      <c r="H163" s="249">
        <v>8.3960000000000008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226</v>
      </c>
      <c r="AU163" s="255" t="s">
        <v>90</v>
      </c>
      <c r="AV163" s="14" t="s">
        <v>90</v>
      </c>
      <c r="AW163" s="14" t="s">
        <v>41</v>
      </c>
      <c r="AX163" s="14" t="s">
        <v>80</v>
      </c>
      <c r="AY163" s="255" t="s">
        <v>208</v>
      </c>
    </row>
    <row r="164" s="14" customFormat="1">
      <c r="A164" s="14"/>
      <c r="B164" s="245"/>
      <c r="C164" s="246"/>
      <c r="D164" s="236" t="s">
        <v>226</v>
      </c>
      <c r="E164" s="247" t="s">
        <v>35</v>
      </c>
      <c r="F164" s="248" t="s">
        <v>285</v>
      </c>
      <c r="G164" s="246"/>
      <c r="H164" s="249">
        <v>24.911999999999999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226</v>
      </c>
      <c r="AU164" s="255" t="s">
        <v>90</v>
      </c>
      <c r="AV164" s="14" t="s">
        <v>90</v>
      </c>
      <c r="AW164" s="14" t="s">
        <v>41</v>
      </c>
      <c r="AX164" s="14" t="s">
        <v>80</v>
      </c>
      <c r="AY164" s="255" t="s">
        <v>208</v>
      </c>
    </row>
    <row r="165" s="14" customFormat="1">
      <c r="A165" s="14"/>
      <c r="B165" s="245"/>
      <c r="C165" s="246"/>
      <c r="D165" s="236" t="s">
        <v>226</v>
      </c>
      <c r="E165" s="247" t="s">
        <v>35</v>
      </c>
      <c r="F165" s="248" t="s">
        <v>286</v>
      </c>
      <c r="G165" s="246"/>
      <c r="H165" s="249">
        <v>13.048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226</v>
      </c>
      <c r="AU165" s="255" t="s">
        <v>90</v>
      </c>
      <c r="AV165" s="14" t="s">
        <v>90</v>
      </c>
      <c r="AW165" s="14" t="s">
        <v>41</v>
      </c>
      <c r="AX165" s="14" t="s">
        <v>80</v>
      </c>
      <c r="AY165" s="255" t="s">
        <v>208</v>
      </c>
    </row>
    <row r="166" s="14" customFormat="1">
      <c r="A166" s="14"/>
      <c r="B166" s="245"/>
      <c r="C166" s="246"/>
      <c r="D166" s="236" t="s">
        <v>226</v>
      </c>
      <c r="E166" s="247" t="s">
        <v>35</v>
      </c>
      <c r="F166" s="248" t="s">
        <v>287</v>
      </c>
      <c r="G166" s="246"/>
      <c r="H166" s="249">
        <v>13.667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226</v>
      </c>
      <c r="AU166" s="255" t="s">
        <v>90</v>
      </c>
      <c r="AV166" s="14" t="s">
        <v>90</v>
      </c>
      <c r="AW166" s="14" t="s">
        <v>41</v>
      </c>
      <c r="AX166" s="14" t="s">
        <v>80</v>
      </c>
      <c r="AY166" s="255" t="s">
        <v>208</v>
      </c>
    </row>
    <row r="167" s="14" customFormat="1">
      <c r="A167" s="14"/>
      <c r="B167" s="245"/>
      <c r="C167" s="246"/>
      <c r="D167" s="236" t="s">
        <v>226</v>
      </c>
      <c r="E167" s="247" t="s">
        <v>35</v>
      </c>
      <c r="F167" s="248" t="s">
        <v>288</v>
      </c>
      <c r="G167" s="246"/>
      <c r="H167" s="249">
        <v>3.3460000000000001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226</v>
      </c>
      <c r="AU167" s="255" t="s">
        <v>90</v>
      </c>
      <c r="AV167" s="14" t="s">
        <v>90</v>
      </c>
      <c r="AW167" s="14" t="s">
        <v>41</v>
      </c>
      <c r="AX167" s="14" t="s">
        <v>80</v>
      </c>
      <c r="AY167" s="255" t="s">
        <v>208</v>
      </c>
    </row>
    <row r="168" s="15" customFormat="1">
      <c r="A168" s="15"/>
      <c r="B168" s="256"/>
      <c r="C168" s="257"/>
      <c r="D168" s="236" t="s">
        <v>226</v>
      </c>
      <c r="E168" s="258" t="s">
        <v>35</v>
      </c>
      <c r="F168" s="259" t="s">
        <v>232</v>
      </c>
      <c r="G168" s="257"/>
      <c r="H168" s="260">
        <v>75.405000000000001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6" t="s">
        <v>226</v>
      </c>
      <c r="AU168" s="266" t="s">
        <v>90</v>
      </c>
      <c r="AV168" s="15" t="s">
        <v>209</v>
      </c>
      <c r="AW168" s="15" t="s">
        <v>41</v>
      </c>
      <c r="AX168" s="15" t="s">
        <v>80</v>
      </c>
      <c r="AY168" s="266" t="s">
        <v>208</v>
      </c>
    </row>
    <row r="169" s="13" customFormat="1">
      <c r="A169" s="13"/>
      <c r="B169" s="234"/>
      <c r="C169" s="235"/>
      <c r="D169" s="236" t="s">
        <v>226</v>
      </c>
      <c r="E169" s="237" t="s">
        <v>35</v>
      </c>
      <c r="F169" s="238" t="s">
        <v>289</v>
      </c>
      <c r="G169" s="235"/>
      <c r="H169" s="237" t="s">
        <v>35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226</v>
      </c>
      <c r="AU169" s="244" t="s">
        <v>90</v>
      </c>
      <c r="AV169" s="13" t="s">
        <v>88</v>
      </c>
      <c r="AW169" s="13" t="s">
        <v>41</v>
      </c>
      <c r="AX169" s="13" t="s">
        <v>80</v>
      </c>
      <c r="AY169" s="244" t="s">
        <v>208</v>
      </c>
    </row>
    <row r="170" s="14" customFormat="1">
      <c r="A170" s="14"/>
      <c r="B170" s="245"/>
      <c r="C170" s="246"/>
      <c r="D170" s="236" t="s">
        <v>226</v>
      </c>
      <c r="E170" s="247" t="s">
        <v>35</v>
      </c>
      <c r="F170" s="248" t="s">
        <v>290</v>
      </c>
      <c r="G170" s="246"/>
      <c r="H170" s="249">
        <v>15.590999999999999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226</v>
      </c>
      <c r="AU170" s="255" t="s">
        <v>90</v>
      </c>
      <c r="AV170" s="14" t="s">
        <v>90</v>
      </c>
      <c r="AW170" s="14" t="s">
        <v>41</v>
      </c>
      <c r="AX170" s="14" t="s">
        <v>80</v>
      </c>
      <c r="AY170" s="255" t="s">
        <v>208</v>
      </c>
    </row>
    <row r="171" s="14" customFormat="1">
      <c r="A171" s="14"/>
      <c r="B171" s="245"/>
      <c r="C171" s="246"/>
      <c r="D171" s="236" t="s">
        <v>226</v>
      </c>
      <c r="E171" s="247" t="s">
        <v>35</v>
      </c>
      <c r="F171" s="248" t="s">
        <v>291</v>
      </c>
      <c r="G171" s="246"/>
      <c r="H171" s="249">
        <v>16.791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226</v>
      </c>
      <c r="AU171" s="255" t="s">
        <v>90</v>
      </c>
      <c r="AV171" s="14" t="s">
        <v>90</v>
      </c>
      <c r="AW171" s="14" t="s">
        <v>41</v>
      </c>
      <c r="AX171" s="14" t="s">
        <v>80</v>
      </c>
      <c r="AY171" s="255" t="s">
        <v>208</v>
      </c>
    </row>
    <row r="172" s="14" customFormat="1">
      <c r="A172" s="14"/>
      <c r="B172" s="245"/>
      <c r="C172" s="246"/>
      <c r="D172" s="236" t="s">
        <v>226</v>
      </c>
      <c r="E172" s="247" t="s">
        <v>35</v>
      </c>
      <c r="F172" s="248" t="s">
        <v>292</v>
      </c>
      <c r="G172" s="246"/>
      <c r="H172" s="249">
        <v>14.961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226</v>
      </c>
      <c r="AU172" s="255" t="s">
        <v>90</v>
      </c>
      <c r="AV172" s="14" t="s">
        <v>90</v>
      </c>
      <c r="AW172" s="14" t="s">
        <v>41</v>
      </c>
      <c r="AX172" s="14" t="s">
        <v>80</v>
      </c>
      <c r="AY172" s="255" t="s">
        <v>208</v>
      </c>
    </row>
    <row r="173" s="15" customFormat="1">
      <c r="A173" s="15"/>
      <c r="B173" s="256"/>
      <c r="C173" s="257"/>
      <c r="D173" s="236" t="s">
        <v>226</v>
      </c>
      <c r="E173" s="258" t="s">
        <v>35</v>
      </c>
      <c r="F173" s="259" t="s">
        <v>232</v>
      </c>
      <c r="G173" s="257"/>
      <c r="H173" s="260">
        <v>47.343000000000004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6" t="s">
        <v>226</v>
      </c>
      <c r="AU173" s="266" t="s">
        <v>90</v>
      </c>
      <c r="AV173" s="15" t="s">
        <v>209</v>
      </c>
      <c r="AW173" s="15" t="s">
        <v>41</v>
      </c>
      <c r="AX173" s="15" t="s">
        <v>80</v>
      </c>
      <c r="AY173" s="266" t="s">
        <v>208</v>
      </c>
    </row>
    <row r="174" s="13" customFormat="1">
      <c r="A174" s="13"/>
      <c r="B174" s="234"/>
      <c r="C174" s="235"/>
      <c r="D174" s="236" t="s">
        <v>226</v>
      </c>
      <c r="E174" s="237" t="s">
        <v>35</v>
      </c>
      <c r="F174" s="238" t="s">
        <v>293</v>
      </c>
      <c r="G174" s="235"/>
      <c r="H174" s="237" t="s">
        <v>35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226</v>
      </c>
      <c r="AU174" s="244" t="s">
        <v>90</v>
      </c>
      <c r="AV174" s="13" t="s">
        <v>88</v>
      </c>
      <c r="AW174" s="13" t="s">
        <v>41</v>
      </c>
      <c r="AX174" s="13" t="s">
        <v>80</v>
      </c>
      <c r="AY174" s="244" t="s">
        <v>208</v>
      </c>
    </row>
    <row r="175" s="14" customFormat="1">
      <c r="A175" s="14"/>
      <c r="B175" s="245"/>
      <c r="C175" s="246"/>
      <c r="D175" s="236" t="s">
        <v>226</v>
      </c>
      <c r="E175" s="247" t="s">
        <v>35</v>
      </c>
      <c r="F175" s="248" t="s">
        <v>294</v>
      </c>
      <c r="G175" s="246"/>
      <c r="H175" s="249">
        <v>13.273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226</v>
      </c>
      <c r="AU175" s="255" t="s">
        <v>90</v>
      </c>
      <c r="AV175" s="14" t="s">
        <v>90</v>
      </c>
      <c r="AW175" s="14" t="s">
        <v>41</v>
      </c>
      <c r="AX175" s="14" t="s">
        <v>80</v>
      </c>
      <c r="AY175" s="255" t="s">
        <v>208</v>
      </c>
    </row>
    <row r="176" s="14" customFormat="1">
      <c r="A176" s="14"/>
      <c r="B176" s="245"/>
      <c r="C176" s="246"/>
      <c r="D176" s="236" t="s">
        <v>226</v>
      </c>
      <c r="E176" s="247" t="s">
        <v>35</v>
      </c>
      <c r="F176" s="248" t="s">
        <v>295</v>
      </c>
      <c r="G176" s="246"/>
      <c r="H176" s="249">
        <v>13.442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226</v>
      </c>
      <c r="AU176" s="255" t="s">
        <v>90</v>
      </c>
      <c r="AV176" s="14" t="s">
        <v>90</v>
      </c>
      <c r="AW176" s="14" t="s">
        <v>41</v>
      </c>
      <c r="AX176" s="14" t="s">
        <v>80</v>
      </c>
      <c r="AY176" s="255" t="s">
        <v>208</v>
      </c>
    </row>
    <row r="177" s="14" customFormat="1">
      <c r="A177" s="14"/>
      <c r="B177" s="245"/>
      <c r="C177" s="246"/>
      <c r="D177" s="236" t="s">
        <v>226</v>
      </c>
      <c r="E177" s="247" t="s">
        <v>35</v>
      </c>
      <c r="F177" s="248" t="s">
        <v>296</v>
      </c>
      <c r="G177" s="246"/>
      <c r="H177" s="249">
        <v>8.8460000000000001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226</v>
      </c>
      <c r="AU177" s="255" t="s">
        <v>90</v>
      </c>
      <c r="AV177" s="14" t="s">
        <v>90</v>
      </c>
      <c r="AW177" s="14" t="s">
        <v>41</v>
      </c>
      <c r="AX177" s="14" t="s">
        <v>80</v>
      </c>
      <c r="AY177" s="255" t="s">
        <v>208</v>
      </c>
    </row>
    <row r="178" s="14" customFormat="1">
      <c r="A178" s="14"/>
      <c r="B178" s="245"/>
      <c r="C178" s="246"/>
      <c r="D178" s="236" t="s">
        <v>226</v>
      </c>
      <c r="E178" s="247" t="s">
        <v>35</v>
      </c>
      <c r="F178" s="248" t="s">
        <v>297</v>
      </c>
      <c r="G178" s="246"/>
      <c r="H178" s="249">
        <v>24.911999999999999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226</v>
      </c>
      <c r="AU178" s="255" t="s">
        <v>90</v>
      </c>
      <c r="AV178" s="14" t="s">
        <v>90</v>
      </c>
      <c r="AW178" s="14" t="s">
        <v>41</v>
      </c>
      <c r="AX178" s="14" t="s">
        <v>80</v>
      </c>
      <c r="AY178" s="255" t="s">
        <v>208</v>
      </c>
    </row>
    <row r="179" s="15" customFormat="1">
      <c r="A179" s="15"/>
      <c r="B179" s="256"/>
      <c r="C179" s="257"/>
      <c r="D179" s="236" t="s">
        <v>226</v>
      </c>
      <c r="E179" s="258" t="s">
        <v>35</v>
      </c>
      <c r="F179" s="259" t="s">
        <v>232</v>
      </c>
      <c r="G179" s="257"/>
      <c r="H179" s="260">
        <v>60.472999999999999</v>
      </c>
      <c r="I179" s="261"/>
      <c r="J179" s="257"/>
      <c r="K179" s="257"/>
      <c r="L179" s="262"/>
      <c r="M179" s="263"/>
      <c r="N179" s="264"/>
      <c r="O179" s="264"/>
      <c r="P179" s="264"/>
      <c r="Q179" s="264"/>
      <c r="R179" s="264"/>
      <c r="S179" s="264"/>
      <c r="T179" s="26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6" t="s">
        <v>226</v>
      </c>
      <c r="AU179" s="266" t="s">
        <v>90</v>
      </c>
      <c r="AV179" s="15" t="s">
        <v>209</v>
      </c>
      <c r="AW179" s="15" t="s">
        <v>41</v>
      </c>
      <c r="AX179" s="15" t="s">
        <v>80</v>
      </c>
      <c r="AY179" s="266" t="s">
        <v>208</v>
      </c>
    </row>
    <row r="180" s="13" customFormat="1">
      <c r="A180" s="13"/>
      <c r="B180" s="234"/>
      <c r="C180" s="235"/>
      <c r="D180" s="236" t="s">
        <v>226</v>
      </c>
      <c r="E180" s="237" t="s">
        <v>35</v>
      </c>
      <c r="F180" s="238" t="s">
        <v>298</v>
      </c>
      <c r="G180" s="235"/>
      <c r="H180" s="237" t="s">
        <v>35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226</v>
      </c>
      <c r="AU180" s="244" t="s">
        <v>90</v>
      </c>
      <c r="AV180" s="13" t="s">
        <v>88</v>
      </c>
      <c r="AW180" s="13" t="s">
        <v>41</v>
      </c>
      <c r="AX180" s="13" t="s">
        <v>80</v>
      </c>
      <c r="AY180" s="244" t="s">
        <v>208</v>
      </c>
    </row>
    <row r="181" s="14" customFormat="1">
      <c r="A181" s="14"/>
      <c r="B181" s="245"/>
      <c r="C181" s="246"/>
      <c r="D181" s="236" t="s">
        <v>226</v>
      </c>
      <c r="E181" s="247" t="s">
        <v>35</v>
      </c>
      <c r="F181" s="248" t="s">
        <v>299</v>
      </c>
      <c r="G181" s="246"/>
      <c r="H181" s="249">
        <v>15.151999999999999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226</v>
      </c>
      <c r="AU181" s="255" t="s">
        <v>90</v>
      </c>
      <c r="AV181" s="14" t="s">
        <v>90</v>
      </c>
      <c r="AW181" s="14" t="s">
        <v>41</v>
      </c>
      <c r="AX181" s="14" t="s">
        <v>80</v>
      </c>
      <c r="AY181" s="255" t="s">
        <v>208</v>
      </c>
    </row>
    <row r="182" s="14" customFormat="1">
      <c r="A182" s="14"/>
      <c r="B182" s="245"/>
      <c r="C182" s="246"/>
      <c r="D182" s="236" t="s">
        <v>226</v>
      </c>
      <c r="E182" s="247" t="s">
        <v>35</v>
      </c>
      <c r="F182" s="248" t="s">
        <v>300</v>
      </c>
      <c r="G182" s="246"/>
      <c r="H182" s="249">
        <v>16.791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226</v>
      </c>
      <c r="AU182" s="255" t="s">
        <v>90</v>
      </c>
      <c r="AV182" s="14" t="s">
        <v>90</v>
      </c>
      <c r="AW182" s="14" t="s">
        <v>41</v>
      </c>
      <c r="AX182" s="14" t="s">
        <v>80</v>
      </c>
      <c r="AY182" s="255" t="s">
        <v>208</v>
      </c>
    </row>
    <row r="183" s="14" customFormat="1">
      <c r="A183" s="14"/>
      <c r="B183" s="245"/>
      <c r="C183" s="246"/>
      <c r="D183" s="236" t="s">
        <v>226</v>
      </c>
      <c r="E183" s="247" t="s">
        <v>35</v>
      </c>
      <c r="F183" s="248" t="s">
        <v>301</v>
      </c>
      <c r="G183" s="246"/>
      <c r="H183" s="249">
        <v>13.803000000000001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226</v>
      </c>
      <c r="AU183" s="255" t="s">
        <v>90</v>
      </c>
      <c r="AV183" s="14" t="s">
        <v>90</v>
      </c>
      <c r="AW183" s="14" t="s">
        <v>41</v>
      </c>
      <c r="AX183" s="14" t="s">
        <v>80</v>
      </c>
      <c r="AY183" s="255" t="s">
        <v>208</v>
      </c>
    </row>
    <row r="184" s="14" customFormat="1">
      <c r="A184" s="14"/>
      <c r="B184" s="245"/>
      <c r="C184" s="246"/>
      <c r="D184" s="236" t="s">
        <v>226</v>
      </c>
      <c r="E184" s="247" t="s">
        <v>35</v>
      </c>
      <c r="F184" s="248" t="s">
        <v>302</v>
      </c>
      <c r="G184" s="246"/>
      <c r="H184" s="249">
        <v>8.3279999999999994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226</v>
      </c>
      <c r="AU184" s="255" t="s">
        <v>90</v>
      </c>
      <c r="AV184" s="14" t="s">
        <v>90</v>
      </c>
      <c r="AW184" s="14" t="s">
        <v>41</v>
      </c>
      <c r="AX184" s="14" t="s">
        <v>80</v>
      </c>
      <c r="AY184" s="255" t="s">
        <v>208</v>
      </c>
    </row>
    <row r="185" s="15" customFormat="1">
      <c r="A185" s="15"/>
      <c r="B185" s="256"/>
      <c r="C185" s="257"/>
      <c r="D185" s="236" t="s">
        <v>226</v>
      </c>
      <c r="E185" s="258" t="s">
        <v>35</v>
      </c>
      <c r="F185" s="259" t="s">
        <v>232</v>
      </c>
      <c r="G185" s="257"/>
      <c r="H185" s="260">
        <v>54.073999999999998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6" t="s">
        <v>226</v>
      </c>
      <c r="AU185" s="266" t="s">
        <v>90</v>
      </c>
      <c r="AV185" s="15" t="s">
        <v>209</v>
      </c>
      <c r="AW185" s="15" t="s">
        <v>41</v>
      </c>
      <c r="AX185" s="15" t="s">
        <v>80</v>
      </c>
      <c r="AY185" s="266" t="s">
        <v>208</v>
      </c>
    </row>
    <row r="186" s="13" customFormat="1">
      <c r="A186" s="13"/>
      <c r="B186" s="234"/>
      <c r="C186" s="235"/>
      <c r="D186" s="236" t="s">
        <v>226</v>
      </c>
      <c r="E186" s="237" t="s">
        <v>35</v>
      </c>
      <c r="F186" s="238" t="s">
        <v>303</v>
      </c>
      <c r="G186" s="235"/>
      <c r="H186" s="237" t="s">
        <v>35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226</v>
      </c>
      <c r="AU186" s="244" t="s">
        <v>90</v>
      </c>
      <c r="AV186" s="13" t="s">
        <v>88</v>
      </c>
      <c r="AW186" s="13" t="s">
        <v>41</v>
      </c>
      <c r="AX186" s="13" t="s">
        <v>80</v>
      </c>
      <c r="AY186" s="244" t="s">
        <v>208</v>
      </c>
    </row>
    <row r="187" s="14" customFormat="1">
      <c r="A187" s="14"/>
      <c r="B187" s="245"/>
      <c r="C187" s="246"/>
      <c r="D187" s="236" t="s">
        <v>226</v>
      </c>
      <c r="E187" s="247" t="s">
        <v>35</v>
      </c>
      <c r="F187" s="248" t="s">
        <v>304</v>
      </c>
      <c r="G187" s="246"/>
      <c r="H187" s="249">
        <v>13.048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226</v>
      </c>
      <c r="AU187" s="255" t="s">
        <v>90</v>
      </c>
      <c r="AV187" s="14" t="s">
        <v>90</v>
      </c>
      <c r="AW187" s="14" t="s">
        <v>41</v>
      </c>
      <c r="AX187" s="14" t="s">
        <v>80</v>
      </c>
      <c r="AY187" s="255" t="s">
        <v>208</v>
      </c>
    </row>
    <row r="188" s="14" customFormat="1">
      <c r="A188" s="14"/>
      <c r="B188" s="245"/>
      <c r="C188" s="246"/>
      <c r="D188" s="236" t="s">
        <v>226</v>
      </c>
      <c r="E188" s="247" t="s">
        <v>35</v>
      </c>
      <c r="F188" s="248" t="s">
        <v>305</v>
      </c>
      <c r="G188" s="246"/>
      <c r="H188" s="249">
        <v>13.442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226</v>
      </c>
      <c r="AU188" s="255" t="s">
        <v>90</v>
      </c>
      <c r="AV188" s="14" t="s">
        <v>90</v>
      </c>
      <c r="AW188" s="14" t="s">
        <v>41</v>
      </c>
      <c r="AX188" s="14" t="s">
        <v>80</v>
      </c>
      <c r="AY188" s="255" t="s">
        <v>208</v>
      </c>
    </row>
    <row r="189" s="14" customFormat="1">
      <c r="A189" s="14"/>
      <c r="B189" s="245"/>
      <c r="C189" s="246"/>
      <c r="D189" s="236" t="s">
        <v>226</v>
      </c>
      <c r="E189" s="247" t="s">
        <v>35</v>
      </c>
      <c r="F189" s="248" t="s">
        <v>306</v>
      </c>
      <c r="G189" s="246"/>
      <c r="H189" s="249">
        <v>8.8460000000000001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226</v>
      </c>
      <c r="AU189" s="255" t="s">
        <v>90</v>
      </c>
      <c r="AV189" s="14" t="s">
        <v>90</v>
      </c>
      <c r="AW189" s="14" t="s">
        <v>41</v>
      </c>
      <c r="AX189" s="14" t="s">
        <v>80</v>
      </c>
      <c r="AY189" s="255" t="s">
        <v>208</v>
      </c>
    </row>
    <row r="190" s="14" customFormat="1">
      <c r="A190" s="14"/>
      <c r="B190" s="245"/>
      <c r="C190" s="246"/>
      <c r="D190" s="236" t="s">
        <v>226</v>
      </c>
      <c r="E190" s="247" t="s">
        <v>35</v>
      </c>
      <c r="F190" s="248" t="s">
        <v>307</v>
      </c>
      <c r="G190" s="246"/>
      <c r="H190" s="249">
        <v>24.911999999999999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226</v>
      </c>
      <c r="AU190" s="255" t="s">
        <v>90</v>
      </c>
      <c r="AV190" s="14" t="s">
        <v>90</v>
      </c>
      <c r="AW190" s="14" t="s">
        <v>41</v>
      </c>
      <c r="AX190" s="14" t="s">
        <v>80</v>
      </c>
      <c r="AY190" s="255" t="s">
        <v>208</v>
      </c>
    </row>
    <row r="191" s="15" customFormat="1">
      <c r="A191" s="15"/>
      <c r="B191" s="256"/>
      <c r="C191" s="257"/>
      <c r="D191" s="236" t="s">
        <v>226</v>
      </c>
      <c r="E191" s="258" t="s">
        <v>35</v>
      </c>
      <c r="F191" s="259" t="s">
        <v>232</v>
      </c>
      <c r="G191" s="257"/>
      <c r="H191" s="260">
        <v>60.247999999999998</v>
      </c>
      <c r="I191" s="261"/>
      <c r="J191" s="257"/>
      <c r="K191" s="257"/>
      <c r="L191" s="262"/>
      <c r="M191" s="263"/>
      <c r="N191" s="264"/>
      <c r="O191" s="264"/>
      <c r="P191" s="264"/>
      <c r="Q191" s="264"/>
      <c r="R191" s="264"/>
      <c r="S191" s="264"/>
      <c r="T191" s="26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6" t="s">
        <v>226</v>
      </c>
      <c r="AU191" s="266" t="s">
        <v>90</v>
      </c>
      <c r="AV191" s="15" t="s">
        <v>209</v>
      </c>
      <c r="AW191" s="15" t="s">
        <v>41</v>
      </c>
      <c r="AX191" s="15" t="s">
        <v>80</v>
      </c>
      <c r="AY191" s="266" t="s">
        <v>208</v>
      </c>
    </row>
    <row r="192" s="16" customFormat="1">
      <c r="A192" s="16"/>
      <c r="B192" s="267"/>
      <c r="C192" s="268"/>
      <c r="D192" s="236" t="s">
        <v>226</v>
      </c>
      <c r="E192" s="269" t="s">
        <v>155</v>
      </c>
      <c r="F192" s="270" t="s">
        <v>261</v>
      </c>
      <c r="G192" s="268"/>
      <c r="H192" s="271">
        <v>356.38499999999999</v>
      </c>
      <c r="I192" s="272"/>
      <c r="J192" s="268"/>
      <c r="K192" s="268"/>
      <c r="L192" s="273"/>
      <c r="M192" s="274"/>
      <c r="N192" s="275"/>
      <c r="O192" s="275"/>
      <c r="P192" s="275"/>
      <c r="Q192" s="275"/>
      <c r="R192" s="275"/>
      <c r="S192" s="275"/>
      <c r="T192" s="27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77" t="s">
        <v>226</v>
      </c>
      <c r="AU192" s="277" t="s">
        <v>90</v>
      </c>
      <c r="AV192" s="16" t="s">
        <v>216</v>
      </c>
      <c r="AW192" s="16" t="s">
        <v>41</v>
      </c>
      <c r="AX192" s="16" t="s">
        <v>88</v>
      </c>
      <c r="AY192" s="277" t="s">
        <v>208</v>
      </c>
    </row>
    <row r="193" s="2" customFormat="1" ht="21.75" customHeight="1">
      <c r="A193" s="41"/>
      <c r="B193" s="42"/>
      <c r="C193" s="216" t="s">
        <v>220</v>
      </c>
      <c r="D193" s="216" t="s">
        <v>211</v>
      </c>
      <c r="E193" s="217" t="s">
        <v>272</v>
      </c>
      <c r="F193" s="218" t="s">
        <v>273</v>
      </c>
      <c r="G193" s="219" t="s">
        <v>149</v>
      </c>
      <c r="H193" s="220">
        <v>145.64099999999999</v>
      </c>
      <c r="I193" s="221"/>
      <c r="J193" s="222">
        <f>ROUND(I193*H193,2)</f>
        <v>0</v>
      </c>
      <c r="K193" s="218" t="s">
        <v>215</v>
      </c>
      <c r="L193" s="47"/>
      <c r="M193" s="223" t="s">
        <v>35</v>
      </c>
      <c r="N193" s="224" t="s">
        <v>51</v>
      </c>
      <c r="O193" s="87"/>
      <c r="P193" s="225">
        <f>O193*H193</f>
        <v>0</v>
      </c>
      <c r="Q193" s="225">
        <v>0.0073499999999999998</v>
      </c>
      <c r="R193" s="225">
        <f>Q193*H193</f>
        <v>1.07046135</v>
      </c>
      <c r="S193" s="225">
        <v>0</v>
      </c>
      <c r="T193" s="226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7" t="s">
        <v>216</v>
      </c>
      <c r="AT193" s="227" t="s">
        <v>211</v>
      </c>
      <c r="AU193" s="227" t="s">
        <v>90</v>
      </c>
      <c r="AY193" s="19" t="s">
        <v>208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9" t="s">
        <v>88</v>
      </c>
      <c r="BK193" s="228">
        <f>ROUND(I193*H193,2)</f>
        <v>0</v>
      </c>
      <c r="BL193" s="19" t="s">
        <v>216</v>
      </c>
      <c r="BM193" s="227" t="s">
        <v>308</v>
      </c>
    </row>
    <row r="194" s="2" customFormat="1">
      <c r="A194" s="41"/>
      <c r="B194" s="42"/>
      <c r="C194" s="43"/>
      <c r="D194" s="229" t="s">
        <v>218</v>
      </c>
      <c r="E194" s="43"/>
      <c r="F194" s="230" t="s">
        <v>275</v>
      </c>
      <c r="G194" s="43"/>
      <c r="H194" s="43"/>
      <c r="I194" s="231"/>
      <c r="J194" s="43"/>
      <c r="K194" s="43"/>
      <c r="L194" s="47"/>
      <c r="M194" s="232"/>
      <c r="N194" s="233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9" t="s">
        <v>218</v>
      </c>
      <c r="AU194" s="19" t="s">
        <v>90</v>
      </c>
    </row>
    <row r="195" s="13" customFormat="1">
      <c r="A195" s="13"/>
      <c r="B195" s="234"/>
      <c r="C195" s="235"/>
      <c r="D195" s="236" t="s">
        <v>226</v>
      </c>
      <c r="E195" s="237" t="s">
        <v>35</v>
      </c>
      <c r="F195" s="238" t="s">
        <v>309</v>
      </c>
      <c r="G195" s="235"/>
      <c r="H195" s="237" t="s">
        <v>35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226</v>
      </c>
      <c r="AU195" s="244" t="s">
        <v>90</v>
      </c>
      <c r="AV195" s="13" t="s">
        <v>88</v>
      </c>
      <c r="AW195" s="13" t="s">
        <v>41</v>
      </c>
      <c r="AX195" s="13" t="s">
        <v>80</v>
      </c>
      <c r="AY195" s="244" t="s">
        <v>208</v>
      </c>
    </row>
    <row r="196" s="13" customFormat="1">
      <c r="A196" s="13"/>
      <c r="B196" s="234"/>
      <c r="C196" s="235"/>
      <c r="D196" s="236" t="s">
        <v>226</v>
      </c>
      <c r="E196" s="237" t="s">
        <v>35</v>
      </c>
      <c r="F196" s="238" t="s">
        <v>277</v>
      </c>
      <c r="G196" s="235"/>
      <c r="H196" s="237" t="s">
        <v>35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226</v>
      </c>
      <c r="AU196" s="244" t="s">
        <v>90</v>
      </c>
      <c r="AV196" s="13" t="s">
        <v>88</v>
      </c>
      <c r="AW196" s="13" t="s">
        <v>41</v>
      </c>
      <c r="AX196" s="13" t="s">
        <v>80</v>
      </c>
      <c r="AY196" s="244" t="s">
        <v>208</v>
      </c>
    </row>
    <row r="197" s="14" customFormat="1">
      <c r="A197" s="14"/>
      <c r="B197" s="245"/>
      <c r="C197" s="246"/>
      <c r="D197" s="236" t="s">
        <v>226</v>
      </c>
      <c r="E197" s="247" t="s">
        <v>35</v>
      </c>
      <c r="F197" s="248" t="s">
        <v>310</v>
      </c>
      <c r="G197" s="246"/>
      <c r="H197" s="249">
        <v>11.800000000000001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226</v>
      </c>
      <c r="AU197" s="255" t="s">
        <v>90</v>
      </c>
      <c r="AV197" s="14" t="s">
        <v>90</v>
      </c>
      <c r="AW197" s="14" t="s">
        <v>41</v>
      </c>
      <c r="AX197" s="14" t="s">
        <v>80</v>
      </c>
      <c r="AY197" s="255" t="s">
        <v>208</v>
      </c>
    </row>
    <row r="198" s="14" customFormat="1">
      <c r="A198" s="14"/>
      <c r="B198" s="245"/>
      <c r="C198" s="246"/>
      <c r="D198" s="236" t="s">
        <v>226</v>
      </c>
      <c r="E198" s="247" t="s">
        <v>35</v>
      </c>
      <c r="F198" s="248" t="s">
        <v>311</v>
      </c>
      <c r="G198" s="246"/>
      <c r="H198" s="249">
        <v>6.4749999999999996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226</v>
      </c>
      <c r="AU198" s="255" t="s">
        <v>90</v>
      </c>
      <c r="AV198" s="14" t="s">
        <v>90</v>
      </c>
      <c r="AW198" s="14" t="s">
        <v>41</v>
      </c>
      <c r="AX198" s="14" t="s">
        <v>80</v>
      </c>
      <c r="AY198" s="255" t="s">
        <v>208</v>
      </c>
    </row>
    <row r="199" s="14" customFormat="1">
      <c r="A199" s="14"/>
      <c r="B199" s="245"/>
      <c r="C199" s="246"/>
      <c r="D199" s="236" t="s">
        <v>226</v>
      </c>
      <c r="E199" s="247" t="s">
        <v>35</v>
      </c>
      <c r="F199" s="248" t="s">
        <v>312</v>
      </c>
      <c r="G199" s="246"/>
      <c r="H199" s="249">
        <v>7.2999999999999998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226</v>
      </c>
      <c r="AU199" s="255" t="s">
        <v>90</v>
      </c>
      <c r="AV199" s="14" t="s">
        <v>90</v>
      </c>
      <c r="AW199" s="14" t="s">
        <v>41</v>
      </c>
      <c r="AX199" s="14" t="s">
        <v>80</v>
      </c>
      <c r="AY199" s="255" t="s">
        <v>208</v>
      </c>
    </row>
    <row r="200" s="14" customFormat="1">
      <c r="A200" s="14"/>
      <c r="B200" s="245"/>
      <c r="C200" s="246"/>
      <c r="D200" s="236" t="s">
        <v>226</v>
      </c>
      <c r="E200" s="247" t="s">
        <v>35</v>
      </c>
      <c r="F200" s="248" t="s">
        <v>313</v>
      </c>
      <c r="G200" s="246"/>
      <c r="H200" s="249">
        <v>4.4000000000000004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226</v>
      </c>
      <c r="AU200" s="255" t="s">
        <v>90</v>
      </c>
      <c r="AV200" s="14" t="s">
        <v>90</v>
      </c>
      <c r="AW200" s="14" t="s">
        <v>41</v>
      </c>
      <c r="AX200" s="14" t="s">
        <v>80</v>
      </c>
      <c r="AY200" s="255" t="s">
        <v>208</v>
      </c>
    </row>
    <row r="201" s="15" customFormat="1">
      <c r="A201" s="15"/>
      <c r="B201" s="256"/>
      <c r="C201" s="257"/>
      <c r="D201" s="236" t="s">
        <v>226</v>
      </c>
      <c r="E201" s="258" t="s">
        <v>35</v>
      </c>
      <c r="F201" s="259" t="s">
        <v>232</v>
      </c>
      <c r="G201" s="257"/>
      <c r="H201" s="260">
        <v>29.975000000000001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6" t="s">
        <v>226</v>
      </c>
      <c r="AU201" s="266" t="s">
        <v>90</v>
      </c>
      <c r="AV201" s="15" t="s">
        <v>209</v>
      </c>
      <c r="AW201" s="15" t="s">
        <v>41</v>
      </c>
      <c r="AX201" s="15" t="s">
        <v>80</v>
      </c>
      <c r="AY201" s="266" t="s">
        <v>208</v>
      </c>
    </row>
    <row r="202" s="13" customFormat="1">
      <c r="A202" s="13"/>
      <c r="B202" s="234"/>
      <c r="C202" s="235"/>
      <c r="D202" s="236" t="s">
        <v>226</v>
      </c>
      <c r="E202" s="237" t="s">
        <v>35</v>
      </c>
      <c r="F202" s="238" t="s">
        <v>282</v>
      </c>
      <c r="G202" s="235"/>
      <c r="H202" s="237" t="s">
        <v>35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226</v>
      </c>
      <c r="AU202" s="244" t="s">
        <v>90</v>
      </c>
      <c r="AV202" s="13" t="s">
        <v>88</v>
      </c>
      <c r="AW202" s="13" t="s">
        <v>41</v>
      </c>
      <c r="AX202" s="13" t="s">
        <v>80</v>
      </c>
      <c r="AY202" s="244" t="s">
        <v>208</v>
      </c>
    </row>
    <row r="203" s="14" customFormat="1">
      <c r="A203" s="14"/>
      <c r="B203" s="245"/>
      <c r="C203" s="246"/>
      <c r="D203" s="236" t="s">
        <v>226</v>
      </c>
      <c r="E203" s="247" t="s">
        <v>35</v>
      </c>
      <c r="F203" s="248" t="s">
        <v>314</v>
      </c>
      <c r="G203" s="246"/>
      <c r="H203" s="249">
        <v>4.7999999999999998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226</v>
      </c>
      <c r="AU203" s="255" t="s">
        <v>90</v>
      </c>
      <c r="AV203" s="14" t="s">
        <v>90</v>
      </c>
      <c r="AW203" s="14" t="s">
        <v>41</v>
      </c>
      <c r="AX203" s="14" t="s">
        <v>80</v>
      </c>
      <c r="AY203" s="255" t="s">
        <v>208</v>
      </c>
    </row>
    <row r="204" s="14" customFormat="1">
      <c r="A204" s="14"/>
      <c r="B204" s="245"/>
      <c r="C204" s="246"/>
      <c r="D204" s="236" t="s">
        <v>226</v>
      </c>
      <c r="E204" s="247" t="s">
        <v>35</v>
      </c>
      <c r="F204" s="248" t="s">
        <v>315</v>
      </c>
      <c r="G204" s="246"/>
      <c r="H204" s="249">
        <v>3.1499999999999999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226</v>
      </c>
      <c r="AU204" s="255" t="s">
        <v>90</v>
      </c>
      <c r="AV204" s="14" t="s">
        <v>90</v>
      </c>
      <c r="AW204" s="14" t="s">
        <v>41</v>
      </c>
      <c r="AX204" s="14" t="s">
        <v>80</v>
      </c>
      <c r="AY204" s="255" t="s">
        <v>208</v>
      </c>
    </row>
    <row r="205" s="14" customFormat="1">
      <c r="A205" s="14"/>
      <c r="B205" s="245"/>
      <c r="C205" s="246"/>
      <c r="D205" s="236" t="s">
        <v>226</v>
      </c>
      <c r="E205" s="247" t="s">
        <v>35</v>
      </c>
      <c r="F205" s="248" t="s">
        <v>316</v>
      </c>
      <c r="G205" s="246"/>
      <c r="H205" s="249">
        <v>8.8499999999999996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226</v>
      </c>
      <c r="AU205" s="255" t="s">
        <v>90</v>
      </c>
      <c r="AV205" s="14" t="s">
        <v>90</v>
      </c>
      <c r="AW205" s="14" t="s">
        <v>41</v>
      </c>
      <c r="AX205" s="14" t="s">
        <v>80</v>
      </c>
      <c r="AY205" s="255" t="s">
        <v>208</v>
      </c>
    </row>
    <row r="206" s="14" customFormat="1">
      <c r="A206" s="14"/>
      <c r="B206" s="245"/>
      <c r="C206" s="246"/>
      <c r="D206" s="236" t="s">
        <v>226</v>
      </c>
      <c r="E206" s="247" t="s">
        <v>35</v>
      </c>
      <c r="F206" s="248" t="s">
        <v>317</v>
      </c>
      <c r="G206" s="246"/>
      <c r="H206" s="249">
        <v>5.4000000000000004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226</v>
      </c>
      <c r="AU206" s="255" t="s">
        <v>90</v>
      </c>
      <c r="AV206" s="14" t="s">
        <v>90</v>
      </c>
      <c r="AW206" s="14" t="s">
        <v>41</v>
      </c>
      <c r="AX206" s="14" t="s">
        <v>80</v>
      </c>
      <c r="AY206" s="255" t="s">
        <v>208</v>
      </c>
    </row>
    <row r="207" s="14" customFormat="1">
      <c r="A207" s="14"/>
      <c r="B207" s="245"/>
      <c r="C207" s="246"/>
      <c r="D207" s="236" t="s">
        <v>226</v>
      </c>
      <c r="E207" s="247" t="s">
        <v>35</v>
      </c>
      <c r="F207" s="248" t="s">
        <v>318</v>
      </c>
      <c r="G207" s="246"/>
      <c r="H207" s="249">
        <v>5.4749999999999996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226</v>
      </c>
      <c r="AU207" s="255" t="s">
        <v>90</v>
      </c>
      <c r="AV207" s="14" t="s">
        <v>90</v>
      </c>
      <c r="AW207" s="14" t="s">
        <v>41</v>
      </c>
      <c r="AX207" s="14" t="s">
        <v>80</v>
      </c>
      <c r="AY207" s="255" t="s">
        <v>208</v>
      </c>
    </row>
    <row r="208" s="14" customFormat="1">
      <c r="A208" s="14"/>
      <c r="B208" s="245"/>
      <c r="C208" s="246"/>
      <c r="D208" s="236" t="s">
        <v>226</v>
      </c>
      <c r="E208" s="247" t="s">
        <v>35</v>
      </c>
      <c r="F208" s="248" t="s">
        <v>319</v>
      </c>
      <c r="G208" s="246"/>
      <c r="H208" s="249">
        <v>3.2999999999999998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226</v>
      </c>
      <c r="AU208" s="255" t="s">
        <v>90</v>
      </c>
      <c r="AV208" s="14" t="s">
        <v>90</v>
      </c>
      <c r="AW208" s="14" t="s">
        <v>41</v>
      </c>
      <c r="AX208" s="14" t="s">
        <v>80</v>
      </c>
      <c r="AY208" s="255" t="s">
        <v>208</v>
      </c>
    </row>
    <row r="209" s="15" customFormat="1">
      <c r="A209" s="15"/>
      <c r="B209" s="256"/>
      <c r="C209" s="257"/>
      <c r="D209" s="236" t="s">
        <v>226</v>
      </c>
      <c r="E209" s="258" t="s">
        <v>35</v>
      </c>
      <c r="F209" s="259" t="s">
        <v>232</v>
      </c>
      <c r="G209" s="257"/>
      <c r="H209" s="260">
        <v>30.975000000000001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6" t="s">
        <v>226</v>
      </c>
      <c r="AU209" s="266" t="s">
        <v>90</v>
      </c>
      <c r="AV209" s="15" t="s">
        <v>209</v>
      </c>
      <c r="AW209" s="15" t="s">
        <v>41</v>
      </c>
      <c r="AX209" s="15" t="s">
        <v>80</v>
      </c>
      <c r="AY209" s="266" t="s">
        <v>208</v>
      </c>
    </row>
    <row r="210" s="13" customFormat="1">
      <c r="A210" s="13"/>
      <c r="B210" s="234"/>
      <c r="C210" s="235"/>
      <c r="D210" s="236" t="s">
        <v>226</v>
      </c>
      <c r="E210" s="237" t="s">
        <v>35</v>
      </c>
      <c r="F210" s="238" t="s">
        <v>289</v>
      </c>
      <c r="G210" s="235"/>
      <c r="H210" s="237" t="s">
        <v>35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226</v>
      </c>
      <c r="AU210" s="244" t="s">
        <v>90</v>
      </c>
      <c r="AV210" s="13" t="s">
        <v>88</v>
      </c>
      <c r="AW210" s="13" t="s">
        <v>41</v>
      </c>
      <c r="AX210" s="13" t="s">
        <v>80</v>
      </c>
      <c r="AY210" s="244" t="s">
        <v>208</v>
      </c>
    </row>
    <row r="211" s="14" customFormat="1">
      <c r="A211" s="14"/>
      <c r="B211" s="245"/>
      <c r="C211" s="246"/>
      <c r="D211" s="236" t="s">
        <v>226</v>
      </c>
      <c r="E211" s="247" t="s">
        <v>35</v>
      </c>
      <c r="F211" s="248" t="s">
        <v>320</v>
      </c>
      <c r="G211" s="246"/>
      <c r="H211" s="249">
        <v>5.9850000000000003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226</v>
      </c>
      <c r="AU211" s="255" t="s">
        <v>90</v>
      </c>
      <c r="AV211" s="14" t="s">
        <v>90</v>
      </c>
      <c r="AW211" s="14" t="s">
        <v>41</v>
      </c>
      <c r="AX211" s="14" t="s">
        <v>80</v>
      </c>
      <c r="AY211" s="255" t="s">
        <v>208</v>
      </c>
    </row>
    <row r="212" s="14" customFormat="1">
      <c r="A212" s="14"/>
      <c r="B212" s="245"/>
      <c r="C212" s="246"/>
      <c r="D212" s="236" t="s">
        <v>226</v>
      </c>
      <c r="E212" s="247" t="s">
        <v>35</v>
      </c>
      <c r="F212" s="248" t="s">
        <v>321</v>
      </c>
      <c r="G212" s="246"/>
      <c r="H212" s="249">
        <v>6.2999999999999998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226</v>
      </c>
      <c r="AU212" s="255" t="s">
        <v>90</v>
      </c>
      <c r="AV212" s="14" t="s">
        <v>90</v>
      </c>
      <c r="AW212" s="14" t="s">
        <v>41</v>
      </c>
      <c r="AX212" s="14" t="s">
        <v>80</v>
      </c>
      <c r="AY212" s="255" t="s">
        <v>208</v>
      </c>
    </row>
    <row r="213" s="14" customFormat="1">
      <c r="A213" s="14"/>
      <c r="B213" s="245"/>
      <c r="C213" s="246"/>
      <c r="D213" s="236" t="s">
        <v>226</v>
      </c>
      <c r="E213" s="247" t="s">
        <v>35</v>
      </c>
      <c r="F213" s="248" t="s">
        <v>322</v>
      </c>
      <c r="G213" s="246"/>
      <c r="H213" s="249">
        <v>5.7750000000000004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226</v>
      </c>
      <c r="AU213" s="255" t="s">
        <v>90</v>
      </c>
      <c r="AV213" s="14" t="s">
        <v>90</v>
      </c>
      <c r="AW213" s="14" t="s">
        <v>41</v>
      </c>
      <c r="AX213" s="14" t="s">
        <v>80</v>
      </c>
      <c r="AY213" s="255" t="s">
        <v>208</v>
      </c>
    </row>
    <row r="214" s="15" customFormat="1">
      <c r="A214" s="15"/>
      <c r="B214" s="256"/>
      <c r="C214" s="257"/>
      <c r="D214" s="236" t="s">
        <v>226</v>
      </c>
      <c r="E214" s="258" t="s">
        <v>35</v>
      </c>
      <c r="F214" s="259" t="s">
        <v>232</v>
      </c>
      <c r="G214" s="257"/>
      <c r="H214" s="260">
        <v>18.059999999999999</v>
      </c>
      <c r="I214" s="261"/>
      <c r="J214" s="257"/>
      <c r="K214" s="257"/>
      <c r="L214" s="262"/>
      <c r="M214" s="263"/>
      <c r="N214" s="264"/>
      <c r="O214" s="264"/>
      <c r="P214" s="264"/>
      <c r="Q214" s="264"/>
      <c r="R214" s="264"/>
      <c r="S214" s="264"/>
      <c r="T214" s="26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6" t="s">
        <v>226</v>
      </c>
      <c r="AU214" s="266" t="s">
        <v>90</v>
      </c>
      <c r="AV214" s="15" t="s">
        <v>209</v>
      </c>
      <c r="AW214" s="15" t="s">
        <v>41</v>
      </c>
      <c r="AX214" s="15" t="s">
        <v>80</v>
      </c>
      <c r="AY214" s="266" t="s">
        <v>208</v>
      </c>
    </row>
    <row r="215" s="13" customFormat="1">
      <c r="A215" s="13"/>
      <c r="B215" s="234"/>
      <c r="C215" s="235"/>
      <c r="D215" s="236" t="s">
        <v>226</v>
      </c>
      <c r="E215" s="237" t="s">
        <v>35</v>
      </c>
      <c r="F215" s="238" t="s">
        <v>293</v>
      </c>
      <c r="G215" s="235"/>
      <c r="H215" s="237" t="s">
        <v>35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226</v>
      </c>
      <c r="AU215" s="244" t="s">
        <v>90</v>
      </c>
      <c r="AV215" s="13" t="s">
        <v>88</v>
      </c>
      <c r="AW215" s="13" t="s">
        <v>41</v>
      </c>
      <c r="AX215" s="13" t="s">
        <v>80</v>
      </c>
      <c r="AY215" s="244" t="s">
        <v>208</v>
      </c>
    </row>
    <row r="216" s="14" customFormat="1">
      <c r="A216" s="14"/>
      <c r="B216" s="245"/>
      <c r="C216" s="246"/>
      <c r="D216" s="236" t="s">
        <v>226</v>
      </c>
      <c r="E216" s="247" t="s">
        <v>35</v>
      </c>
      <c r="F216" s="248" t="s">
        <v>323</v>
      </c>
      <c r="G216" s="246"/>
      <c r="H216" s="249">
        <v>5.4749999999999996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226</v>
      </c>
      <c r="AU216" s="255" t="s">
        <v>90</v>
      </c>
      <c r="AV216" s="14" t="s">
        <v>90</v>
      </c>
      <c r="AW216" s="14" t="s">
        <v>41</v>
      </c>
      <c r="AX216" s="14" t="s">
        <v>80</v>
      </c>
      <c r="AY216" s="255" t="s">
        <v>208</v>
      </c>
    </row>
    <row r="217" s="14" customFormat="1">
      <c r="A217" s="14"/>
      <c r="B217" s="245"/>
      <c r="C217" s="246"/>
      <c r="D217" s="236" t="s">
        <v>226</v>
      </c>
      <c r="E217" s="247" t="s">
        <v>35</v>
      </c>
      <c r="F217" s="248" t="s">
        <v>324</v>
      </c>
      <c r="G217" s="246"/>
      <c r="H217" s="249">
        <v>5.4000000000000004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226</v>
      </c>
      <c r="AU217" s="255" t="s">
        <v>90</v>
      </c>
      <c r="AV217" s="14" t="s">
        <v>90</v>
      </c>
      <c r="AW217" s="14" t="s">
        <v>41</v>
      </c>
      <c r="AX217" s="14" t="s">
        <v>80</v>
      </c>
      <c r="AY217" s="255" t="s">
        <v>208</v>
      </c>
    </row>
    <row r="218" s="14" customFormat="1">
      <c r="A218" s="14"/>
      <c r="B218" s="245"/>
      <c r="C218" s="246"/>
      <c r="D218" s="236" t="s">
        <v>226</v>
      </c>
      <c r="E218" s="247" t="s">
        <v>35</v>
      </c>
      <c r="F218" s="248" t="s">
        <v>325</v>
      </c>
      <c r="G218" s="246"/>
      <c r="H218" s="249">
        <v>3.2999999999999998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226</v>
      </c>
      <c r="AU218" s="255" t="s">
        <v>90</v>
      </c>
      <c r="AV218" s="14" t="s">
        <v>90</v>
      </c>
      <c r="AW218" s="14" t="s">
        <v>41</v>
      </c>
      <c r="AX218" s="14" t="s">
        <v>80</v>
      </c>
      <c r="AY218" s="255" t="s">
        <v>208</v>
      </c>
    </row>
    <row r="219" s="14" customFormat="1">
      <c r="A219" s="14"/>
      <c r="B219" s="245"/>
      <c r="C219" s="246"/>
      <c r="D219" s="236" t="s">
        <v>226</v>
      </c>
      <c r="E219" s="247" t="s">
        <v>35</v>
      </c>
      <c r="F219" s="248" t="s">
        <v>326</v>
      </c>
      <c r="G219" s="246"/>
      <c r="H219" s="249">
        <v>8.8499999999999996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226</v>
      </c>
      <c r="AU219" s="255" t="s">
        <v>90</v>
      </c>
      <c r="AV219" s="14" t="s">
        <v>90</v>
      </c>
      <c r="AW219" s="14" t="s">
        <v>41</v>
      </c>
      <c r="AX219" s="14" t="s">
        <v>80</v>
      </c>
      <c r="AY219" s="255" t="s">
        <v>208</v>
      </c>
    </row>
    <row r="220" s="15" customFormat="1">
      <c r="A220" s="15"/>
      <c r="B220" s="256"/>
      <c r="C220" s="257"/>
      <c r="D220" s="236" t="s">
        <v>226</v>
      </c>
      <c r="E220" s="258" t="s">
        <v>35</v>
      </c>
      <c r="F220" s="259" t="s">
        <v>232</v>
      </c>
      <c r="G220" s="257"/>
      <c r="H220" s="260">
        <v>23.024999999999999</v>
      </c>
      <c r="I220" s="261"/>
      <c r="J220" s="257"/>
      <c r="K220" s="257"/>
      <c r="L220" s="262"/>
      <c r="M220" s="263"/>
      <c r="N220" s="264"/>
      <c r="O220" s="264"/>
      <c r="P220" s="264"/>
      <c r="Q220" s="264"/>
      <c r="R220" s="264"/>
      <c r="S220" s="264"/>
      <c r="T220" s="26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6" t="s">
        <v>226</v>
      </c>
      <c r="AU220" s="266" t="s">
        <v>90</v>
      </c>
      <c r="AV220" s="15" t="s">
        <v>209</v>
      </c>
      <c r="AW220" s="15" t="s">
        <v>41</v>
      </c>
      <c r="AX220" s="15" t="s">
        <v>80</v>
      </c>
      <c r="AY220" s="266" t="s">
        <v>208</v>
      </c>
    </row>
    <row r="221" s="13" customFormat="1">
      <c r="A221" s="13"/>
      <c r="B221" s="234"/>
      <c r="C221" s="235"/>
      <c r="D221" s="236" t="s">
        <v>226</v>
      </c>
      <c r="E221" s="237" t="s">
        <v>35</v>
      </c>
      <c r="F221" s="238" t="s">
        <v>298</v>
      </c>
      <c r="G221" s="235"/>
      <c r="H221" s="237" t="s">
        <v>35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226</v>
      </c>
      <c r="AU221" s="244" t="s">
        <v>90</v>
      </c>
      <c r="AV221" s="13" t="s">
        <v>88</v>
      </c>
      <c r="AW221" s="13" t="s">
        <v>41</v>
      </c>
      <c r="AX221" s="13" t="s">
        <v>80</v>
      </c>
      <c r="AY221" s="244" t="s">
        <v>208</v>
      </c>
    </row>
    <row r="222" s="14" customFormat="1">
      <c r="A222" s="14"/>
      <c r="B222" s="245"/>
      <c r="C222" s="246"/>
      <c r="D222" s="236" t="s">
        <v>226</v>
      </c>
      <c r="E222" s="247" t="s">
        <v>35</v>
      </c>
      <c r="F222" s="248" t="s">
        <v>327</v>
      </c>
      <c r="G222" s="246"/>
      <c r="H222" s="249">
        <v>6.2329999999999997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226</v>
      </c>
      <c r="AU222" s="255" t="s">
        <v>90</v>
      </c>
      <c r="AV222" s="14" t="s">
        <v>90</v>
      </c>
      <c r="AW222" s="14" t="s">
        <v>41</v>
      </c>
      <c r="AX222" s="14" t="s">
        <v>80</v>
      </c>
      <c r="AY222" s="255" t="s">
        <v>208</v>
      </c>
    </row>
    <row r="223" s="14" customFormat="1">
      <c r="A223" s="14"/>
      <c r="B223" s="245"/>
      <c r="C223" s="246"/>
      <c r="D223" s="236" t="s">
        <v>226</v>
      </c>
      <c r="E223" s="247" t="s">
        <v>35</v>
      </c>
      <c r="F223" s="248" t="s">
        <v>328</v>
      </c>
      <c r="G223" s="246"/>
      <c r="H223" s="249">
        <v>6.2999999999999998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226</v>
      </c>
      <c r="AU223" s="255" t="s">
        <v>90</v>
      </c>
      <c r="AV223" s="14" t="s">
        <v>90</v>
      </c>
      <c r="AW223" s="14" t="s">
        <v>41</v>
      </c>
      <c r="AX223" s="14" t="s">
        <v>80</v>
      </c>
      <c r="AY223" s="255" t="s">
        <v>208</v>
      </c>
    </row>
    <row r="224" s="14" customFormat="1">
      <c r="A224" s="14"/>
      <c r="B224" s="245"/>
      <c r="C224" s="246"/>
      <c r="D224" s="236" t="s">
        <v>226</v>
      </c>
      <c r="E224" s="247" t="s">
        <v>35</v>
      </c>
      <c r="F224" s="248" t="s">
        <v>329</v>
      </c>
      <c r="G224" s="246"/>
      <c r="H224" s="249">
        <v>4.9950000000000001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226</v>
      </c>
      <c r="AU224" s="255" t="s">
        <v>90</v>
      </c>
      <c r="AV224" s="14" t="s">
        <v>90</v>
      </c>
      <c r="AW224" s="14" t="s">
        <v>41</v>
      </c>
      <c r="AX224" s="14" t="s">
        <v>80</v>
      </c>
      <c r="AY224" s="255" t="s">
        <v>208</v>
      </c>
    </row>
    <row r="225" s="14" customFormat="1">
      <c r="A225" s="14"/>
      <c r="B225" s="245"/>
      <c r="C225" s="246"/>
      <c r="D225" s="236" t="s">
        <v>226</v>
      </c>
      <c r="E225" s="247" t="s">
        <v>35</v>
      </c>
      <c r="F225" s="248" t="s">
        <v>330</v>
      </c>
      <c r="G225" s="246"/>
      <c r="H225" s="249">
        <v>3.1280000000000001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226</v>
      </c>
      <c r="AU225" s="255" t="s">
        <v>90</v>
      </c>
      <c r="AV225" s="14" t="s">
        <v>90</v>
      </c>
      <c r="AW225" s="14" t="s">
        <v>41</v>
      </c>
      <c r="AX225" s="14" t="s">
        <v>80</v>
      </c>
      <c r="AY225" s="255" t="s">
        <v>208</v>
      </c>
    </row>
    <row r="226" s="15" customFormat="1">
      <c r="A226" s="15"/>
      <c r="B226" s="256"/>
      <c r="C226" s="257"/>
      <c r="D226" s="236" t="s">
        <v>226</v>
      </c>
      <c r="E226" s="258" t="s">
        <v>35</v>
      </c>
      <c r="F226" s="259" t="s">
        <v>232</v>
      </c>
      <c r="G226" s="257"/>
      <c r="H226" s="260">
        <v>20.655999999999999</v>
      </c>
      <c r="I226" s="261"/>
      <c r="J226" s="257"/>
      <c r="K226" s="257"/>
      <c r="L226" s="262"/>
      <c r="M226" s="263"/>
      <c r="N226" s="264"/>
      <c r="O226" s="264"/>
      <c r="P226" s="264"/>
      <c r="Q226" s="264"/>
      <c r="R226" s="264"/>
      <c r="S226" s="264"/>
      <c r="T226" s="26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6" t="s">
        <v>226</v>
      </c>
      <c r="AU226" s="266" t="s">
        <v>90</v>
      </c>
      <c r="AV226" s="15" t="s">
        <v>209</v>
      </c>
      <c r="AW226" s="15" t="s">
        <v>41</v>
      </c>
      <c r="AX226" s="15" t="s">
        <v>80</v>
      </c>
      <c r="AY226" s="266" t="s">
        <v>208</v>
      </c>
    </row>
    <row r="227" s="13" customFormat="1">
      <c r="A227" s="13"/>
      <c r="B227" s="234"/>
      <c r="C227" s="235"/>
      <c r="D227" s="236" t="s">
        <v>226</v>
      </c>
      <c r="E227" s="237" t="s">
        <v>35</v>
      </c>
      <c r="F227" s="238" t="s">
        <v>303</v>
      </c>
      <c r="G227" s="235"/>
      <c r="H227" s="237" t="s">
        <v>35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226</v>
      </c>
      <c r="AU227" s="244" t="s">
        <v>90</v>
      </c>
      <c r="AV227" s="13" t="s">
        <v>88</v>
      </c>
      <c r="AW227" s="13" t="s">
        <v>41</v>
      </c>
      <c r="AX227" s="13" t="s">
        <v>80</v>
      </c>
      <c r="AY227" s="244" t="s">
        <v>208</v>
      </c>
    </row>
    <row r="228" s="14" customFormat="1">
      <c r="A228" s="14"/>
      <c r="B228" s="245"/>
      <c r="C228" s="246"/>
      <c r="D228" s="236" t="s">
        <v>226</v>
      </c>
      <c r="E228" s="247" t="s">
        <v>35</v>
      </c>
      <c r="F228" s="248" t="s">
        <v>331</v>
      </c>
      <c r="G228" s="246"/>
      <c r="H228" s="249">
        <v>5.4000000000000004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226</v>
      </c>
      <c r="AU228" s="255" t="s">
        <v>90</v>
      </c>
      <c r="AV228" s="14" t="s">
        <v>90</v>
      </c>
      <c r="AW228" s="14" t="s">
        <v>41</v>
      </c>
      <c r="AX228" s="14" t="s">
        <v>80</v>
      </c>
      <c r="AY228" s="255" t="s">
        <v>208</v>
      </c>
    </row>
    <row r="229" s="14" customFormat="1">
      <c r="A229" s="14"/>
      <c r="B229" s="245"/>
      <c r="C229" s="246"/>
      <c r="D229" s="236" t="s">
        <v>226</v>
      </c>
      <c r="E229" s="247" t="s">
        <v>35</v>
      </c>
      <c r="F229" s="248" t="s">
        <v>332</v>
      </c>
      <c r="G229" s="246"/>
      <c r="H229" s="249">
        <v>5.4000000000000004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226</v>
      </c>
      <c r="AU229" s="255" t="s">
        <v>90</v>
      </c>
      <c r="AV229" s="14" t="s">
        <v>90</v>
      </c>
      <c r="AW229" s="14" t="s">
        <v>41</v>
      </c>
      <c r="AX229" s="14" t="s">
        <v>80</v>
      </c>
      <c r="AY229" s="255" t="s">
        <v>208</v>
      </c>
    </row>
    <row r="230" s="14" customFormat="1">
      <c r="A230" s="14"/>
      <c r="B230" s="245"/>
      <c r="C230" s="246"/>
      <c r="D230" s="236" t="s">
        <v>226</v>
      </c>
      <c r="E230" s="247" t="s">
        <v>35</v>
      </c>
      <c r="F230" s="248" t="s">
        <v>333</v>
      </c>
      <c r="G230" s="246"/>
      <c r="H230" s="249">
        <v>3.2999999999999998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226</v>
      </c>
      <c r="AU230" s="255" t="s">
        <v>90</v>
      </c>
      <c r="AV230" s="14" t="s">
        <v>90</v>
      </c>
      <c r="AW230" s="14" t="s">
        <v>41</v>
      </c>
      <c r="AX230" s="14" t="s">
        <v>80</v>
      </c>
      <c r="AY230" s="255" t="s">
        <v>208</v>
      </c>
    </row>
    <row r="231" s="14" customFormat="1">
      <c r="A231" s="14"/>
      <c r="B231" s="245"/>
      <c r="C231" s="246"/>
      <c r="D231" s="236" t="s">
        <v>226</v>
      </c>
      <c r="E231" s="247" t="s">
        <v>35</v>
      </c>
      <c r="F231" s="248" t="s">
        <v>334</v>
      </c>
      <c r="G231" s="246"/>
      <c r="H231" s="249">
        <v>8.8499999999999996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226</v>
      </c>
      <c r="AU231" s="255" t="s">
        <v>90</v>
      </c>
      <c r="AV231" s="14" t="s">
        <v>90</v>
      </c>
      <c r="AW231" s="14" t="s">
        <v>41</v>
      </c>
      <c r="AX231" s="14" t="s">
        <v>80</v>
      </c>
      <c r="AY231" s="255" t="s">
        <v>208</v>
      </c>
    </row>
    <row r="232" s="15" customFormat="1">
      <c r="A232" s="15"/>
      <c r="B232" s="256"/>
      <c r="C232" s="257"/>
      <c r="D232" s="236" t="s">
        <v>226</v>
      </c>
      <c r="E232" s="258" t="s">
        <v>35</v>
      </c>
      <c r="F232" s="259" t="s">
        <v>232</v>
      </c>
      <c r="G232" s="257"/>
      <c r="H232" s="260">
        <v>22.949999999999999</v>
      </c>
      <c r="I232" s="261"/>
      <c r="J232" s="257"/>
      <c r="K232" s="257"/>
      <c r="L232" s="262"/>
      <c r="M232" s="263"/>
      <c r="N232" s="264"/>
      <c r="O232" s="264"/>
      <c r="P232" s="264"/>
      <c r="Q232" s="264"/>
      <c r="R232" s="264"/>
      <c r="S232" s="264"/>
      <c r="T232" s="26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6" t="s">
        <v>226</v>
      </c>
      <c r="AU232" s="266" t="s">
        <v>90</v>
      </c>
      <c r="AV232" s="15" t="s">
        <v>209</v>
      </c>
      <c r="AW232" s="15" t="s">
        <v>41</v>
      </c>
      <c r="AX232" s="15" t="s">
        <v>80</v>
      </c>
      <c r="AY232" s="266" t="s">
        <v>208</v>
      </c>
    </row>
    <row r="233" s="16" customFormat="1">
      <c r="A233" s="16"/>
      <c r="B233" s="267"/>
      <c r="C233" s="268"/>
      <c r="D233" s="236" t="s">
        <v>226</v>
      </c>
      <c r="E233" s="269" t="s">
        <v>151</v>
      </c>
      <c r="F233" s="270" t="s">
        <v>261</v>
      </c>
      <c r="G233" s="268"/>
      <c r="H233" s="271">
        <v>145.64099999999999</v>
      </c>
      <c r="I233" s="272"/>
      <c r="J233" s="268"/>
      <c r="K233" s="268"/>
      <c r="L233" s="273"/>
      <c r="M233" s="274"/>
      <c r="N233" s="275"/>
      <c r="O233" s="275"/>
      <c r="P233" s="275"/>
      <c r="Q233" s="275"/>
      <c r="R233" s="275"/>
      <c r="S233" s="275"/>
      <c r="T233" s="27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T233" s="277" t="s">
        <v>226</v>
      </c>
      <c r="AU233" s="277" t="s">
        <v>90</v>
      </c>
      <c r="AV233" s="16" t="s">
        <v>216</v>
      </c>
      <c r="AW233" s="16" t="s">
        <v>41</v>
      </c>
      <c r="AX233" s="16" t="s">
        <v>88</v>
      </c>
      <c r="AY233" s="277" t="s">
        <v>208</v>
      </c>
    </row>
    <row r="234" s="2" customFormat="1" ht="24.15" customHeight="1">
      <c r="A234" s="41"/>
      <c r="B234" s="42"/>
      <c r="C234" s="216" t="s">
        <v>335</v>
      </c>
      <c r="D234" s="216" t="s">
        <v>211</v>
      </c>
      <c r="E234" s="217" t="s">
        <v>336</v>
      </c>
      <c r="F234" s="218" t="s">
        <v>337</v>
      </c>
      <c r="G234" s="219" t="s">
        <v>149</v>
      </c>
      <c r="H234" s="220">
        <v>356.38499999999999</v>
      </c>
      <c r="I234" s="221"/>
      <c r="J234" s="222">
        <f>ROUND(I234*H234,2)</f>
        <v>0</v>
      </c>
      <c r="K234" s="218" t="s">
        <v>215</v>
      </c>
      <c r="L234" s="47"/>
      <c r="M234" s="223" t="s">
        <v>35</v>
      </c>
      <c r="N234" s="224" t="s">
        <v>51</v>
      </c>
      <c r="O234" s="87"/>
      <c r="P234" s="225">
        <f>O234*H234</f>
        <v>0</v>
      </c>
      <c r="Q234" s="225">
        <v>0.015400000000000001</v>
      </c>
      <c r="R234" s="225">
        <f>Q234*H234</f>
        <v>5.4883290000000002</v>
      </c>
      <c r="S234" s="225">
        <v>0</v>
      </c>
      <c r="T234" s="226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7" t="s">
        <v>216</v>
      </c>
      <c r="AT234" s="227" t="s">
        <v>211</v>
      </c>
      <c r="AU234" s="227" t="s">
        <v>90</v>
      </c>
      <c r="AY234" s="19" t="s">
        <v>208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9" t="s">
        <v>88</v>
      </c>
      <c r="BK234" s="228">
        <f>ROUND(I234*H234,2)</f>
        <v>0</v>
      </c>
      <c r="BL234" s="19" t="s">
        <v>216</v>
      </c>
      <c r="BM234" s="227" t="s">
        <v>338</v>
      </c>
    </row>
    <row r="235" s="2" customFormat="1">
      <c r="A235" s="41"/>
      <c r="B235" s="42"/>
      <c r="C235" s="43"/>
      <c r="D235" s="229" t="s">
        <v>218</v>
      </c>
      <c r="E235" s="43"/>
      <c r="F235" s="230" t="s">
        <v>339</v>
      </c>
      <c r="G235" s="43"/>
      <c r="H235" s="43"/>
      <c r="I235" s="231"/>
      <c r="J235" s="43"/>
      <c r="K235" s="43"/>
      <c r="L235" s="47"/>
      <c r="M235" s="232"/>
      <c r="N235" s="233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19" t="s">
        <v>218</v>
      </c>
      <c r="AU235" s="19" t="s">
        <v>90</v>
      </c>
    </row>
    <row r="236" s="14" customFormat="1">
      <c r="A236" s="14"/>
      <c r="B236" s="245"/>
      <c r="C236" s="246"/>
      <c r="D236" s="236" t="s">
        <v>226</v>
      </c>
      <c r="E236" s="247" t="s">
        <v>35</v>
      </c>
      <c r="F236" s="248" t="s">
        <v>155</v>
      </c>
      <c r="G236" s="246"/>
      <c r="H236" s="249">
        <v>356.38499999999999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226</v>
      </c>
      <c r="AU236" s="255" t="s">
        <v>90</v>
      </c>
      <c r="AV236" s="14" t="s">
        <v>90</v>
      </c>
      <c r="AW236" s="14" t="s">
        <v>41</v>
      </c>
      <c r="AX236" s="14" t="s">
        <v>88</v>
      </c>
      <c r="AY236" s="255" t="s">
        <v>208</v>
      </c>
    </row>
    <row r="237" s="2" customFormat="1" ht="24.15" customHeight="1">
      <c r="A237" s="41"/>
      <c r="B237" s="42"/>
      <c r="C237" s="216" t="s">
        <v>340</v>
      </c>
      <c r="D237" s="216" t="s">
        <v>211</v>
      </c>
      <c r="E237" s="217" t="s">
        <v>341</v>
      </c>
      <c r="F237" s="218" t="s">
        <v>342</v>
      </c>
      <c r="G237" s="219" t="s">
        <v>149</v>
      </c>
      <c r="H237" s="220">
        <v>145.64099999999999</v>
      </c>
      <c r="I237" s="221"/>
      <c r="J237" s="222">
        <f>ROUND(I237*H237,2)</f>
        <v>0</v>
      </c>
      <c r="K237" s="218" t="s">
        <v>215</v>
      </c>
      <c r="L237" s="47"/>
      <c r="M237" s="223" t="s">
        <v>35</v>
      </c>
      <c r="N237" s="224" t="s">
        <v>51</v>
      </c>
      <c r="O237" s="87"/>
      <c r="P237" s="225">
        <f>O237*H237</f>
        <v>0</v>
      </c>
      <c r="Q237" s="225">
        <v>0.018380000000000001</v>
      </c>
      <c r="R237" s="225">
        <f>Q237*H237</f>
        <v>2.6768815799999999</v>
      </c>
      <c r="S237" s="225">
        <v>0</v>
      </c>
      <c r="T237" s="226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7" t="s">
        <v>216</v>
      </c>
      <c r="AT237" s="227" t="s">
        <v>211</v>
      </c>
      <c r="AU237" s="227" t="s">
        <v>90</v>
      </c>
      <c r="AY237" s="19" t="s">
        <v>208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9" t="s">
        <v>88</v>
      </c>
      <c r="BK237" s="228">
        <f>ROUND(I237*H237,2)</f>
        <v>0</v>
      </c>
      <c r="BL237" s="19" t="s">
        <v>216</v>
      </c>
      <c r="BM237" s="227" t="s">
        <v>343</v>
      </c>
    </row>
    <row r="238" s="2" customFormat="1">
      <c r="A238" s="41"/>
      <c r="B238" s="42"/>
      <c r="C238" s="43"/>
      <c r="D238" s="229" t="s">
        <v>218</v>
      </c>
      <c r="E238" s="43"/>
      <c r="F238" s="230" t="s">
        <v>344</v>
      </c>
      <c r="G238" s="43"/>
      <c r="H238" s="43"/>
      <c r="I238" s="231"/>
      <c r="J238" s="43"/>
      <c r="K238" s="43"/>
      <c r="L238" s="47"/>
      <c r="M238" s="232"/>
      <c r="N238" s="233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218</v>
      </c>
      <c r="AU238" s="19" t="s">
        <v>90</v>
      </c>
    </row>
    <row r="239" s="14" customFormat="1">
      <c r="A239" s="14"/>
      <c r="B239" s="245"/>
      <c r="C239" s="246"/>
      <c r="D239" s="236" t="s">
        <v>226</v>
      </c>
      <c r="E239" s="247" t="s">
        <v>35</v>
      </c>
      <c r="F239" s="248" t="s">
        <v>151</v>
      </c>
      <c r="G239" s="246"/>
      <c r="H239" s="249">
        <v>145.64099999999999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226</v>
      </c>
      <c r="AU239" s="255" t="s">
        <v>90</v>
      </c>
      <c r="AV239" s="14" t="s">
        <v>90</v>
      </c>
      <c r="AW239" s="14" t="s">
        <v>41</v>
      </c>
      <c r="AX239" s="14" t="s">
        <v>88</v>
      </c>
      <c r="AY239" s="255" t="s">
        <v>208</v>
      </c>
    </row>
    <row r="240" s="2" customFormat="1" ht="24.15" customHeight="1">
      <c r="A240" s="41"/>
      <c r="B240" s="42"/>
      <c r="C240" s="216" t="s">
        <v>345</v>
      </c>
      <c r="D240" s="216" t="s">
        <v>211</v>
      </c>
      <c r="E240" s="217" t="s">
        <v>346</v>
      </c>
      <c r="F240" s="218" t="s">
        <v>347</v>
      </c>
      <c r="G240" s="219" t="s">
        <v>149</v>
      </c>
      <c r="H240" s="220">
        <v>712.76999999999998</v>
      </c>
      <c r="I240" s="221"/>
      <c r="J240" s="222">
        <f>ROUND(I240*H240,2)</f>
        <v>0</v>
      </c>
      <c r="K240" s="218" t="s">
        <v>215</v>
      </c>
      <c r="L240" s="47"/>
      <c r="M240" s="223" t="s">
        <v>35</v>
      </c>
      <c r="N240" s="224" t="s">
        <v>51</v>
      </c>
      <c r="O240" s="87"/>
      <c r="P240" s="225">
        <f>O240*H240</f>
        <v>0</v>
      </c>
      <c r="Q240" s="225">
        <v>0.0079000000000000008</v>
      </c>
      <c r="R240" s="225">
        <f>Q240*H240</f>
        <v>5.6308830000000007</v>
      </c>
      <c r="S240" s="225">
        <v>0</v>
      </c>
      <c r="T240" s="226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7" t="s">
        <v>216</v>
      </c>
      <c r="AT240" s="227" t="s">
        <v>211</v>
      </c>
      <c r="AU240" s="227" t="s">
        <v>90</v>
      </c>
      <c r="AY240" s="19" t="s">
        <v>208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9" t="s">
        <v>88</v>
      </c>
      <c r="BK240" s="228">
        <f>ROUND(I240*H240,2)</f>
        <v>0</v>
      </c>
      <c r="BL240" s="19" t="s">
        <v>216</v>
      </c>
      <c r="BM240" s="227" t="s">
        <v>348</v>
      </c>
    </row>
    <row r="241" s="2" customFormat="1">
      <c r="A241" s="41"/>
      <c r="B241" s="42"/>
      <c r="C241" s="43"/>
      <c r="D241" s="229" t="s">
        <v>218</v>
      </c>
      <c r="E241" s="43"/>
      <c r="F241" s="230" t="s">
        <v>349</v>
      </c>
      <c r="G241" s="43"/>
      <c r="H241" s="43"/>
      <c r="I241" s="231"/>
      <c r="J241" s="43"/>
      <c r="K241" s="43"/>
      <c r="L241" s="47"/>
      <c r="M241" s="232"/>
      <c r="N241" s="233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218</v>
      </c>
      <c r="AU241" s="19" t="s">
        <v>90</v>
      </c>
    </row>
    <row r="242" s="14" customFormat="1">
      <c r="A242" s="14"/>
      <c r="B242" s="245"/>
      <c r="C242" s="246"/>
      <c r="D242" s="236" t="s">
        <v>226</v>
      </c>
      <c r="E242" s="247" t="s">
        <v>35</v>
      </c>
      <c r="F242" s="248" t="s">
        <v>350</v>
      </c>
      <c r="G242" s="246"/>
      <c r="H242" s="249">
        <v>712.76999999999998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226</v>
      </c>
      <c r="AU242" s="255" t="s">
        <v>90</v>
      </c>
      <c r="AV242" s="14" t="s">
        <v>90</v>
      </c>
      <c r="AW242" s="14" t="s">
        <v>41</v>
      </c>
      <c r="AX242" s="14" t="s">
        <v>88</v>
      </c>
      <c r="AY242" s="255" t="s">
        <v>208</v>
      </c>
    </row>
    <row r="243" s="2" customFormat="1" ht="24.15" customHeight="1">
      <c r="A243" s="41"/>
      <c r="B243" s="42"/>
      <c r="C243" s="216" t="s">
        <v>351</v>
      </c>
      <c r="D243" s="216" t="s">
        <v>211</v>
      </c>
      <c r="E243" s="217" t="s">
        <v>346</v>
      </c>
      <c r="F243" s="218" t="s">
        <v>347</v>
      </c>
      <c r="G243" s="219" t="s">
        <v>149</v>
      </c>
      <c r="H243" s="220">
        <v>291.28199999999998</v>
      </c>
      <c r="I243" s="221"/>
      <c r="J243" s="222">
        <f>ROUND(I243*H243,2)</f>
        <v>0</v>
      </c>
      <c r="K243" s="218" t="s">
        <v>215</v>
      </c>
      <c r="L243" s="47"/>
      <c r="M243" s="223" t="s">
        <v>35</v>
      </c>
      <c r="N243" s="224" t="s">
        <v>51</v>
      </c>
      <c r="O243" s="87"/>
      <c r="P243" s="225">
        <f>O243*H243</f>
        <v>0</v>
      </c>
      <c r="Q243" s="225">
        <v>0.0079000000000000008</v>
      </c>
      <c r="R243" s="225">
        <f>Q243*H243</f>
        <v>2.3011278000000002</v>
      </c>
      <c r="S243" s="225">
        <v>0</v>
      </c>
      <c r="T243" s="226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7" t="s">
        <v>216</v>
      </c>
      <c r="AT243" s="227" t="s">
        <v>211</v>
      </c>
      <c r="AU243" s="227" t="s">
        <v>90</v>
      </c>
      <c r="AY243" s="19" t="s">
        <v>208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88</v>
      </c>
      <c r="BK243" s="228">
        <f>ROUND(I243*H243,2)</f>
        <v>0</v>
      </c>
      <c r="BL243" s="19" t="s">
        <v>216</v>
      </c>
      <c r="BM243" s="227" t="s">
        <v>352</v>
      </c>
    </row>
    <row r="244" s="2" customFormat="1">
      <c r="A244" s="41"/>
      <c r="B244" s="42"/>
      <c r="C244" s="43"/>
      <c r="D244" s="229" t="s">
        <v>218</v>
      </c>
      <c r="E244" s="43"/>
      <c r="F244" s="230" t="s">
        <v>349</v>
      </c>
      <c r="G244" s="43"/>
      <c r="H244" s="43"/>
      <c r="I244" s="231"/>
      <c r="J244" s="43"/>
      <c r="K244" s="43"/>
      <c r="L244" s="47"/>
      <c r="M244" s="232"/>
      <c r="N244" s="233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19" t="s">
        <v>218</v>
      </c>
      <c r="AU244" s="19" t="s">
        <v>90</v>
      </c>
    </row>
    <row r="245" s="14" customFormat="1">
      <c r="A245" s="14"/>
      <c r="B245" s="245"/>
      <c r="C245" s="246"/>
      <c r="D245" s="236" t="s">
        <v>226</v>
      </c>
      <c r="E245" s="247" t="s">
        <v>35</v>
      </c>
      <c r="F245" s="248" t="s">
        <v>353</v>
      </c>
      <c r="G245" s="246"/>
      <c r="H245" s="249">
        <v>291.28199999999998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226</v>
      </c>
      <c r="AU245" s="255" t="s">
        <v>90</v>
      </c>
      <c r="AV245" s="14" t="s">
        <v>90</v>
      </c>
      <c r="AW245" s="14" t="s">
        <v>41</v>
      </c>
      <c r="AX245" s="14" t="s">
        <v>88</v>
      </c>
      <c r="AY245" s="255" t="s">
        <v>208</v>
      </c>
    </row>
    <row r="246" s="2" customFormat="1" ht="24.15" customHeight="1">
      <c r="A246" s="41"/>
      <c r="B246" s="42"/>
      <c r="C246" s="216" t="s">
        <v>354</v>
      </c>
      <c r="D246" s="216" t="s">
        <v>211</v>
      </c>
      <c r="E246" s="217" t="s">
        <v>355</v>
      </c>
      <c r="F246" s="218" t="s">
        <v>356</v>
      </c>
      <c r="G246" s="219" t="s">
        <v>357</v>
      </c>
      <c r="H246" s="220">
        <v>0.217</v>
      </c>
      <c r="I246" s="221"/>
      <c r="J246" s="222">
        <f>ROUND(I246*H246,2)</f>
        <v>0</v>
      </c>
      <c r="K246" s="218" t="s">
        <v>215</v>
      </c>
      <c r="L246" s="47"/>
      <c r="M246" s="223" t="s">
        <v>35</v>
      </c>
      <c r="N246" s="224" t="s">
        <v>51</v>
      </c>
      <c r="O246" s="87"/>
      <c r="P246" s="225">
        <f>O246*H246</f>
        <v>0</v>
      </c>
      <c r="Q246" s="225">
        <v>2.3010199999999998</v>
      </c>
      <c r="R246" s="225">
        <f>Q246*H246</f>
        <v>0.49932133999999995</v>
      </c>
      <c r="S246" s="225">
        <v>0</v>
      </c>
      <c r="T246" s="226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7" t="s">
        <v>216</v>
      </c>
      <c r="AT246" s="227" t="s">
        <v>211</v>
      </c>
      <c r="AU246" s="227" t="s">
        <v>90</v>
      </c>
      <c r="AY246" s="19" t="s">
        <v>208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88</v>
      </c>
      <c r="BK246" s="228">
        <f>ROUND(I246*H246,2)</f>
        <v>0</v>
      </c>
      <c r="BL246" s="19" t="s">
        <v>216</v>
      </c>
      <c r="BM246" s="227" t="s">
        <v>358</v>
      </c>
    </row>
    <row r="247" s="2" customFormat="1">
      <c r="A247" s="41"/>
      <c r="B247" s="42"/>
      <c r="C247" s="43"/>
      <c r="D247" s="229" t="s">
        <v>218</v>
      </c>
      <c r="E247" s="43"/>
      <c r="F247" s="230" t="s">
        <v>359</v>
      </c>
      <c r="G247" s="43"/>
      <c r="H247" s="43"/>
      <c r="I247" s="231"/>
      <c r="J247" s="43"/>
      <c r="K247" s="43"/>
      <c r="L247" s="47"/>
      <c r="M247" s="232"/>
      <c r="N247" s="233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19" t="s">
        <v>218</v>
      </c>
      <c r="AU247" s="19" t="s">
        <v>90</v>
      </c>
    </row>
    <row r="248" s="13" customFormat="1">
      <c r="A248" s="13"/>
      <c r="B248" s="234"/>
      <c r="C248" s="235"/>
      <c r="D248" s="236" t="s">
        <v>226</v>
      </c>
      <c r="E248" s="237" t="s">
        <v>35</v>
      </c>
      <c r="F248" s="238" t="s">
        <v>360</v>
      </c>
      <c r="G248" s="235"/>
      <c r="H248" s="237" t="s">
        <v>35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226</v>
      </c>
      <c r="AU248" s="244" t="s">
        <v>90</v>
      </c>
      <c r="AV248" s="13" t="s">
        <v>88</v>
      </c>
      <c r="AW248" s="13" t="s">
        <v>41</v>
      </c>
      <c r="AX248" s="13" t="s">
        <v>80</v>
      </c>
      <c r="AY248" s="244" t="s">
        <v>208</v>
      </c>
    </row>
    <row r="249" s="14" customFormat="1">
      <c r="A249" s="14"/>
      <c r="B249" s="245"/>
      <c r="C249" s="246"/>
      <c r="D249" s="236" t="s">
        <v>226</v>
      </c>
      <c r="E249" s="247" t="s">
        <v>35</v>
      </c>
      <c r="F249" s="248" t="s">
        <v>361</v>
      </c>
      <c r="G249" s="246"/>
      <c r="H249" s="249">
        <v>0.039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226</v>
      </c>
      <c r="AU249" s="255" t="s">
        <v>90</v>
      </c>
      <c r="AV249" s="14" t="s">
        <v>90</v>
      </c>
      <c r="AW249" s="14" t="s">
        <v>41</v>
      </c>
      <c r="AX249" s="14" t="s">
        <v>80</v>
      </c>
      <c r="AY249" s="255" t="s">
        <v>208</v>
      </c>
    </row>
    <row r="250" s="14" customFormat="1">
      <c r="A250" s="14"/>
      <c r="B250" s="245"/>
      <c r="C250" s="246"/>
      <c r="D250" s="236" t="s">
        <v>226</v>
      </c>
      <c r="E250" s="247" t="s">
        <v>35</v>
      </c>
      <c r="F250" s="248" t="s">
        <v>362</v>
      </c>
      <c r="G250" s="246"/>
      <c r="H250" s="249">
        <v>0.050999999999999997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226</v>
      </c>
      <c r="AU250" s="255" t="s">
        <v>90</v>
      </c>
      <c r="AV250" s="14" t="s">
        <v>90</v>
      </c>
      <c r="AW250" s="14" t="s">
        <v>41</v>
      </c>
      <c r="AX250" s="14" t="s">
        <v>80</v>
      </c>
      <c r="AY250" s="255" t="s">
        <v>208</v>
      </c>
    </row>
    <row r="251" s="14" customFormat="1">
      <c r="A251" s="14"/>
      <c r="B251" s="245"/>
      <c r="C251" s="246"/>
      <c r="D251" s="236" t="s">
        <v>226</v>
      </c>
      <c r="E251" s="247" t="s">
        <v>35</v>
      </c>
      <c r="F251" s="248" t="s">
        <v>363</v>
      </c>
      <c r="G251" s="246"/>
      <c r="H251" s="249">
        <v>0.021999999999999999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226</v>
      </c>
      <c r="AU251" s="255" t="s">
        <v>90</v>
      </c>
      <c r="AV251" s="14" t="s">
        <v>90</v>
      </c>
      <c r="AW251" s="14" t="s">
        <v>41</v>
      </c>
      <c r="AX251" s="14" t="s">
        <v>80</v>
      </c>
      <c r="AY251" s="255" t="s">
        <v>208</v>
      </c>
    </row>
    <row r="252" s="14" customFormat="1">
      <c r="A252" s="14"/>
      <c r="B252" s="245"/>
      <c r="C252" s="246"/>
      <c r="D252" s="236" t="s">
        <v>226</v>
      </c>
      <c r="E252" s="247" t="s">
        <v>35</v>
      </c>
      <c r="F252" s="248" t="s">
        <v>364</v>
      </c>
      <c r="G252" s="246"/>
      <c r="H252" s="249">
        <v>0.039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226</v>
      </c>
      <c r="AU252" s="255" t="s">
        <v>90</v>
      </c>
      <c r="AV252" s="14" t="s">
        <v>90</v>
      </c>
      <c r="AW252" s="14" t="s">
        <v>41</v>
      </c>
      <c r="AX252" s="14" t="s">
        <v>80</v>
      </c>
      <c r="AY252" s="255" t="s">
        <v>208</v>
      </c>
    </row>
    <row r="253" s="14" customFormat="1">
      <c r="A253" s="14"/>
      <c r="B253" s="245"/>
      <c r="C253" s="246"/>
      <c r="D253" s="236" t="s">
        <v>226</v>
      </c>
      <c r="E253" s="247" t="s">
        <v>35</v>
      </c>
      <c r="F253" s="248" t="s">
        <v>365</v>
      </c>
      <c r="G253" s="246"/>
      <c r="H253" s="249">
        <v>0.027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226</v>
      </c>
      <c r="AU253" s="255" t="s">
        <v>90</v>
      </c>
      <c r="AV253" s="14" t="s">
        <v>90</v>
      </c>
      <c r="AW253" s="14" t="s">
        <v>41</v>
      </c>
      <c r="AX253" s="14" t="s">
        <v>80</v>
      </c>
      <c r="AY253" s="255" t="s">
        <v>208</v>
      </c>
    </row>
    <row r="254" s="14" customFormat="1">
      <c r="A254" s="14"/>
      <c r="B254" s="245"/>
      <c r="C254" s="246"/>
      <c r="D254" s="236" t="s">
        <v>226</v>
      </c>
      <c r="E254" s="247" t="s">
        <v>35</v>
      </c>
      <c r="F254" s="248" t="s">
        <v>366</v>
      </c>
      <c r="G254" s="246"/>
      <c r="H254" s="249">
        <v>0.039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226</v>
      </c>
      <c r="AU254" s="255" t="s">
        <v>90</v>
      </c>
      <c r="AV254" s="14" t="s">
        <v>90</v>
      </c>
      <c r="AW254" s="14" t="s">
        <v>41</v>
      </c>
      <c r="AX254" s="14" t="s">
        <v>80</v>
      </c>
      <c r="AY254" s="255" t="s">
        <v>208</v>
      </c>
    </row>
    <row r="255" s="16" customFormat="1">
      <c r="A255" s="16"/>
      <c r="B255" s="267"/>
      <c r="C255" s="268"/>
      <c r="D255" s="236" t="s">
        <v>226</v>
      </c>
      <c r="E255" s="269" t="s">
        <v>35</v>
      </c>
      <c r="F255" s="270" t="s">
        <v>261</v>
      </c>
      <c r="G255" s="268"/>
      <c r="H255" s="271">
        <v>0.217</v>
      </c>
      <c r="I255" s="272"/>
      <c r="J255" s="268"/>
      <c r="K255" s="268"/>
      <c r="L255" s="273"/>
      <c r="M255" s="274"/>
      <c r="N255" s="275"/>
      <c r="O255" s="275"/>
      <c r="P255" s="275"/>
      <c r="Q255" s="275"/>
      <c r="R255" s="275"/>
      <c r="S255" s="275"/>
      <c r="T255" s="27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T255" s="277" t="s">
        <v>226</v>
      </c>
      <c r="AU255" s="277" t="s">
        <v>90</v>
      </c>
      <c r="AV255" s="16" t="s">
        <v>216</v>
      </c>
      <c r="AW255" s="16" t="s">
        <v>41</v>
      </c>
      <c r="AX255" s="16" t="s">
        <v>88</v>
      </c>
      <c r="AY255" s="277" t="s">
        <v>208</v>
      </c>
    </row>
    <row r="256" s="2" customFormat="1" ht="33" customHeight="1">
      <c r="A256" s="41"/>
      <c r="B256" s="42"/>
      <c r="C256" s="216" t="s">
        <v>367</v>
      </c>
      <c r="D256" s="216" t="s">
        <v>211</v>
      </c>
      <c r="E256" s="217" t="s">
        <v>368</v>
      </c>
      <c r="F256" s="218" t="s">
        <v>369</v>
      </c>
      <c r="G256" s="219" t="s">
        <v>149</v>
      </c>
      <c r="H256" s="220">
        <v>3.6000000000000001</v>
      </c>
      <c r="I256" s="221"/>
      <c r="J256" s="222">
        <f>ROUND(I256*H256,2)</f>
        <v>0</v>
      </c>
      <c r="K256" s="218" t="s">
        <v>215</v>
      </c>
      <c r="L256" s="47"/>
      <c r="M256" s="223" t="s">
        <v>35</v>
      </c>
      <c r="N256" s="224" t="s">
        <v>51</v>
      </c>
      <c r="O256" s="87"/>
      <c r="P256" s="225">
        <f>O256*H256</f>
        <v>0</v>
      </c>
      <c r="Q256" s="225">
        <v>0.093359999999999999</v>
      </c>
      <c r="R256" s="225">
        <f>Q256*H256</f>
        <v>0.33609600000000001</v>
      </c>
      <c r="S256" s="225">
        <v>0</v>
      </c>
      <c r="T256" s="226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7" t="s">
        <v>216</v>
      </c>
      <c r="AT256" s="227" t="s">
        <v>211</v>
      </c>
      <c r="AU256" s="227" t="s">
        <v>90</v>
      </c>
      <c r="AY256" s="19" t="s">
        <v>208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9" t="s">
        <v>88</v>
      </c>
      <c r="BK256" s="228">
        <f>ROUND(I256*H256,2)</f>
        <v>0</v>
      </c>
      <c r="BL256" s="19" t="s">
        <v>216</v>
      </c>
      <c r="BM256" s="227" t="s">
        <v>370</v>
      </c>
    </row>
    <row r="257" s="2" customFormat="1">
      <c r="A257" s="41"/>
      <c r="B257" s="42"/>
      <c r="C257" s="43"/>
      <c r="D257" s="229" t="s">
        <v>218</v>
      </c>
      <c r="E257" s="43"/>
      <c r="F257" s="230" t="s">
        <v>371</v>
      </c>
      <c r="G257" s="43"/>
      <c r="H257" s="43"/>
      <c r="I257" s="231"/>
      <c r="J257" s="43"/>
      <c r="K257" s="43"/>
      <c r="L257" s="47"/>
      <c r="M257" s="232"/>
      <c r="N257" s="233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19" t="s">
        <v>218</v>
      </c>
      <c r="AU257" s="19" t="s">
        <v>90</v>
      </c>
    </row>
    <row r="258" s="13" customFormat="1">
      <c r="A258" s="13"/>
      <c r="B258" s="234"/>
      <c r="C258" s="235"/>
      <c r="D258" s="236" t="s">
        <v>226</v>
      </c>
      <c r="E258" s="237" t="s">
        <v>35</v>
      </c>
      <c r="F258" s="238" t="s">
        <v>360</v>
      </c>
      <c r="G258" s="235"/>
      <c r="H258" s="237" t="s">
        <v>35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226</v>
      </c>
      <c r="AU258" s="244" t="s">
        <v>90</v>
      </c>
      <c r="AV258" s="13" t="s">
        <v>88</v>
      </c>
      <c r="AW258" s="13" t="s">
        <v>41</v>
      </c>
      <c r="AX258" s="13" t="s">
        <v>80</v>
      </c>
      <c r="AY258" s="244" t="s">
        <v>208</v>
      </c>
    </row>
    <row r="259" s="14" customFormat="1">
      <c r="A259" s="14"/>
      <c r="B259" s="245"/>
      <c r="C259" s="246"/>
      <c r="D259" s="236" t="s">
        <v>226</v>
      </c>
      <c r="E259" s="247" t="s">
        <v>35</v>
      </c>
      <c r="F259" s="248" t="s">
        <v>372</v>
      </c>
      <c r="G259" s="246"/>
      <c r="H259" s="249">
        <v>0.64500000000000002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226</v>
      </c>
      <c r="AU259" s="255" t="s">
        <v>90</v>
      </c>
      <c r="AV259" s="14" t="s">
        <v>90</v>
      </c>
      <c r="AW259" s="14" t="s">
        <v>41</v>
      </c>
      <c r="AX259" s="14" t="s">
        <v>80</v>
      </c>
      <c r="AY259" s="255" t="s">
        <v>208</v>
      </c>
    </row>
    <row r="260" s="14" customFormat="1">
      <c r="A260" s="14"/>
      <c r="B260" s="245"/>
      <c r="C260" s="246"/>
      <c r="D260" s="236" t="s">
        <v>226</v>
      </c>
      <c r="E260" s="247" t="s">
        <v>35</v>
      </c>
      <c r="F260" s="248" t="s">
        <v>373</v>
      </c>
      <c r="G260" s="246"/>
      <c r="H260" s="249">
        <v>0.85499999999999998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226</v>
      </c>
      <c r="AU260" s="255" t="s">
        <v>90</v>
      </c>
      <c r="AV260" s="14" t="s">
        <v>90</v>
      </c>
      <c r="AW260" s="14" t="s">
        <v>41</v>
      </c>
      <c r="AX260" s="14" t="s">
        <v>80</v>
      </c>
      <c r="AY260" s="255" t="s">
        <v>208</v>
      </c>
    </row>
    <row r="261" s="14" customFormat="1">
      <c r="A261" s="14"/>
      <c r="B261" s="245"/>
      <c r="C261" s="246"/>
      <c r="D261" s="236" t="s">
        <v>226</v>
      </c>
      <c r="E261" s="247" t="s">
        <v>35</v>
      </c>
      <c r="F261" s="248" t="s">
        <v>374</v>
      </c>
      <c r="G261" s="246"/>
      <c r="H261" s="249">
        <v>0.35999999999999999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226</v>
      </c>
      <c r="AU261" s="255" t="s">
        <v>90</v>
      </c>
      <c r="AV261" s="14" t="s">
        <v>90</v>
      </c>
      <c r="AW261" s="14" t="s">
        <v>41</v>
      </c>
      <c r="AX261" s="14" t="s">
        <v>80</v>
      </c>
      <c r="AY261" s="255" t="s">
        <v>208</v>
      </c>
    </row>
    <row r="262" s="14" customFormat="1">
      <c r="A262" s="14"/>
      <c r="B262" s="245"/>
      <c r="C262" s="246"/>
      <c r="D262" s="236" t="s">
        <v>226</v>
      </c>
      <c r="E262" s="247" t="s">
        <v>35</v>
      </c>
      <c r="F262" s="248" t="s">
        <v>375</v>
      </c>
      <c r="G262" s="246"/>
      <c r="H262" s="249">
        <v>0.64500000000000002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226</v>
      </c>
      <c r="AU262" s="255" t="s">
        <v>90</v>
      </c>
      <c r="AV262" s="14" t="s">
        <v>90</v>
      </c>
      <c r="AW262" s="14" t="s">
        <v>41</v>
      </c>
      <c r="AX262" s="14" t="s">
        <v>80</v>
      </c>
      <c r="AY262" s="255" t="s">
        <v>208</v>
      </c>
    </row>
    <row r="263" s="14" customFormat="1">
      <c r="A263" s="14"/>
      <c r="B263" s="245"/>
      <c r="C263" s="246"/>
      <c r="D263" s="236" t="s">
        <v>226</v>
      </c>
      <c r="E263" s="247" t="s">
        <v>35</v>
      </c>
      <c r="F263" s="248" t="s">
        <v>376</v>
      </c>
      <c r="G263" s="246"/>
      <c r="H263" s="249">
        <v>0.45000000000000001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226</v>
      </c>
      <c r="AU263" s="255" t="s">
        <v>90</v>
      </c>
      <c r="AV263" s="14" t="s">
        <v>90</v>
      </c>
      <c r="AW263" s="14" t="s">
        <v>41</v>
      </c>
      <c r="AX263" s="14" t="s">
        <v>80</v>
      </c>
      <c r="AY263" s="255" t="s">
        <v>208</v>
      </c>
    </row>
    <row r="264" s="14" customFormat="1">
      <c r="A264" s="14"/>
      <c r="B264" s="245"/>
      <c r="C264" s="246"/>
      <c r="D264" s="236" t="s">
        <v>226</v>
      </c>
      <c r="E264" s="247" t="s">
        <v>35</v>
      </c>
      <c r="F264" s="248" t="s">
        <v>377</v>
      </c>
      <c r="G264" s="246"/>
      <c r="H264" s="249">
        <v>0.64500000000000002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5" t="s">
        <v>226</v>
      </c>
      <c r="AU264" s="255" t="s">
        <v>90</v>
      </c>
      <c r="AV264" s="14" t="s">
        <v>90</v>
      </c>
      <c r="AW264" s="14" t="s">
        <v>41</v>
      </c>
      <c r="AX264" s="14" t="s">
        <v>80</v>
      </c>
      <c r="AY264" s="255" t="s">
        <v>208</v>
      </c>
    </row>
    <row r="265" s="16" customFormat="1">
      <c r="A265" s="16"/>
      <c r="B265" s="267"/>
      <c r="C265" s="268"/>
      <c r="D265" s="236" t="s">
        <v>226</v>
      </c>
      <c r="E265" s="269" t="s">
        <v>35</v>
      </c>
      <c r="F265" s="270" t="s">
        <v>261</v>
      </c>
      <c r="G265" s="268"/>
      <c r="H265" s="271">
        <v>3.6000000000000001</v>
      </c>
      <c r="I265" s="272"/>
      <c r="J265" s="268"/>
      <c r="K265" s="268"/>
      <c r="L265" s="273"/>
      <c r="M265" s="274"/>
      <c r="N265" s="275"/>
      <c r="O265" s="275"/>
      <c r="P265" s="275"/>
      <c r="Q265" s="275"/>
      <c r="R265" s="275"/>
      <c r="S265" s="275"/>
      <c r="T265" s="27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T265" s="277" t="s">
        <v>226</v>
      </c>
      <c r="AU265" s="277" t="s">
        <v>90</v>
      </c>
      <c r="AV265" s="16" t="s">
        <v>216</v>
      </c>
      <c r="AW265" s="16" t="s">
        <v>41</v>
      </c>
      <c r="AX265" s="16" t="s">
        <v>88</v>
      </c>
      <c r="AY265" s="277" t="s">
        <v>208</v>
      </c>
    </row>
    <row r="266" s="2" customFormat="1" ht="24.15" customHeight="1">
      <c r="A266" s="41"/>
      <c r="B266" s="42"/>
      <c r="C266" s="216" t="s">
        <v>378</v>
      </c>
      <c r="D266" s="216" t="s">
        <v>211</v>
      </c>
      <c r="E266" s="217" t="s">
        <v>379</v>
      </c>
      <c r="F266" s="218" t="s">
        <v>380</v>
      </c>
      <c r="G266" s="219" t="s">
        <v>381</v>
      </c>
      <c r="H266" s="220">
        <v>27</v>
      </c>
      <c r="I266" s="221"/>
      <c r="J266" s="222">
        <f>ROUND(I266*H266,2)</f>
        <v>0</v>
      </c>
      <c r="K266" s="218" t="s">
        <v>215</v>
      </c>
      <c r="L266" s="47"/>
      <c r="M266" s="223" t="s">
        <v>35</v>
      </c>
      <c r="N266" s="224" t="s">
        <v>51</v>
      </c>
      <c r="O266" s="87"/>
      <c r="P266" s="225">
        <f>O266*H266</f>
        <v>0</v>
      </c>
      <c r="Q266" s="225">
        <v>0.04684</v>
      </c>
      <c r="R266" s="225">
        <f>Q266*H266</f>
        <v>1.26468</v>
      </c>
      <c r="S266" s="225">
        <v>0</v>
      </c>
      <c r="T266" s="226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7" t="s">
        <v>216</v>
      </c>
      <c r="AT266" s="227" t="s">
        <v>211</v>
      </c>
      <c r="AU266" s="227" t="s">
        <v>90</v>
      </c>
      <c r="AY266" s="19" t="s">
        <v>208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9" t="s">
        <v>88</v>
      </c>
      <c r="BK266" s="228">
        <f>ROUND(I266*H266,2)</f>
        <v>0</v>
      </c>
      <c r="BL266" s="19" t="s">
        <v>216</v>
      </c>
      <c r="BM266" s="227" t="s">
        <v>382</v>
      </c>
    </row>
    <row r="267" s="2" customFormat="1">
      <c r="A267" s="41"/>
      <c r="B267" s="42"/>
      <c r="C267" s="43"/>
      <c r="D267" s="229" t="s">
        <v>218</v>
      </c>
      <c r="E267" s="43"/>
      <c r="F267" s="230" t="s">
        <v>383</v>
      </c>
      <c r="G267" s="43"/>
      <c r="H267" s="43"/>
      <c r="I267" s="231"/>
      <c r="J267" s="43"/>
      <c r="K267" s="43"/>
      <c r="L267" s="47"/>
      <c r="M267" s="232"/>
      <c r="N267" s="233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19" t="s">
        <v>218</v>
      </c>
      <c r="AU267" s="19" t="s">
        <v>90</v>
      </c>
    </row>
    <row r="268" s="14" customFormat="1">
      <c r="A268" s="14"/>
      <c r="B268" s="245"/>
      <c r="C268" s="246"/>
      <c r="D268" s="236" t="s">
        <v>226</v>
      </c>
      <c r="E268" s="247" t="s">
        <v>35</v>
      </c>
      <c r="F268" s="248" t="s">
        <v>384</v>
      </c>
      <c r="G268" s="246"/>
      <c r="H268" s="249">
        <v>4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226</v>
      </c>
      <c r="AU268" s="255" t="s">
        <v>90</v>
      </c>
      <c r="AV268" s="14" t="s">
        <v>90</v>
      </c>
      <c r="AW268" s="14" t="s">
        <v>41</v>
      </c>
      <c r="AX268" s="14" t="s">
        <v>80</v>
      </c>
      <c r="AY268" s="255" t="s">
        <v>208</v>
      </c>
    </row>
    <row r="269" s="14" customFormat="1">
      <c r="A269" s="14"/>
      <c r="B269" s="245"/>
      <c r="C269" s="246"/>
      <c r="D269" s="236" t="s">
        <v>226</v>
      </c>
      <c r="E269" s="247" t="s">
        <v>35</v>
      </c>
      <c r="F269" s="248" t="s">
        <v>385</v>
      </c>
      <c r="G269" s="246"/>
      <c r="H269" s="249">
        <v>6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226</v>
      </c>
      <c r="AU269" s="255" t="s">
        <v>90</v>
      </c>
      <c r="AV269" s="14" t="s">
        <v>90</v>
      </c>
      <c r="AW269" s="14" t="s">
        <v>41</v>
      </c>
      <c r="AX269" s="14" t="s">
        <v>80</v>
      </c>
      <c r="AY269" s="255" t="s">
        <v>208</v>
      </c>
    </row>
    <row r="270" s="14" customFormat="1">
      <c r="A270" s="14"/>
      <c r="B270" s="245"/>
      <c r="C270" s="246"/>
      <c r="D270" s="236" t="s">
        <v>226</v>
      </c>
      <c r="E270" s="247" t="s">
        <v>35</v>
      </c>
      <c r="F270" s="248" t="s">
        <v>386</v>
      </c>
      <c r="G270" s="246"/>
      <c r="H270" s="249">
        <v>4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226</v>
      </c>
      <c r="AU270" s="255" t="s">
        <v>90</v>
      </c>
      <c r="AV270" s="14" t="s">
        <v>90</v>
      </c>
      <c r="AW270" s="14" t="s">
        <v>41</v>
      </c>
      <c r="AX270" s="14" t="s">
        <v>80</v>
      </c>
      <c r="AY270" s="255" t="s">
        <v>208</v>
      </c>
    </row>
    <row r="271" s="14" customFormat="1">
      <c r="A271" s="14"/>
      <c r="B271" s="245"/>
      <c r="C271" s="246"/>
      <c r="D271" s="236" t="s">
        <v>226</v>
      </c>
      <c r="E271" s="247" t="s">
        <v>35</v>
      </c>
      <c r="F271" s="248" t="s">
        <v>387</v>
      </c>
      <c r="G271" s="246"/>
      <c r="H271" s="249">
        <v>4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226</v>
      </c>
      <c r="AU271" s="255" t="s">
        <v>90</v>
      </c>
      <c r="AV271" s="14" t="s">
        <v>90</v>
      </c>
      <c r="AW271" s="14" t="s">
        <v>41</v>
      </c>
      <c r="AX271" s="14" t="s">
        <v>80</v>
      </c>
      <c r="AY271" s="255" t="s">
        <v>208</v>
      </c>
    </row>
    <row r="272" s="14" customFormat="1">
      <c r="A272" s="14"/>
      <c r="B272" s="245"/>
      <c r="C272" s="246"/>
      <c r="D272" s="236" t="s">
        <v>226</v>
      </c>
      <c r="E272" s="247" t="s">
        <v>35</v>
      </c>
      <c r="F272" s="248" t="s">
        <v>388</v>
      </c>
      <c r="G272" s="246"/>
      <c r="H272" s="249">
        <v>5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226</v>
      </c>
      <c r="AU272" s="255" t="s">
        <v>90</v>
      </c>
      <c r="AV272" s="14" t="s">
        <v>90</v>
      </c>
      <c r="AW272" s="14" t="s">
        <v>41</v>
      </c>
      <c r="AX272" s="14" t="s">
        <v>80</v>
      </c>
      <c r="AY272" s="255" t="s">
        <v>208</v>
      </c>
    </row>
    <row r="273" s="14" customFormat="1">
      <c r="A273" s="14"/>
      <c r="B273" s="245"/>
      <c r="C273" s="246"/>
      <c r="D273" s="236" t="s">
        <v>226</v>
      </c>
      <c r="E273" s="247" t="s">
        <v>35</v>
      </c>
      <c r="F273" s="248" t="s">
        <v>389</v>
      </c>
      <c r="G273" s="246"/>
      <c r="H273" s="249">
        <v>4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5" t="s">
        <v>226</v>
      </c>
      <c r="AU273" s="255" t="s">
        <v>90</v>
      </c>
      <c r="AV273" s="14" t="s">
        <v>90</v>
      </c>
      <c r="AW273" s="14" t="s">
        <v>41</v>
      </c>
      <c r="AX273" s="14" t="s">
        <v>80</v>
      </c>
      <c r="AY273" s="255" t="s">
        <v>208</v>
      </c>
    </row>
    <row r="274" s="16" customFormat="1">
      <c r="A274" s="16"/>
      <c r="B274" s="267"/>
      <c r="C274" s="268"/>
      <c r="D274" s="236" t="s">
        <v>226</v>
      </c>
      <c r="E274" s="269" t="s">
        <v>35</v>
      </c>
      <c r="F274" s="270" t="s">
        <v>261</v>
      </c>
      <c r="G274" s="268"/>
      <c r="H274" s="271">
        <v>27</v>
      </c>
      <c r="I274" s="272"/>
      <c r="J274" s="268"/>
      <c r="K274" s="268"/>
      <c r="L274" s="273"/>
      <c r="M274" s="274"/>
      <c r="N274" s="275"/>
      <c r="O274" s="275"/>
      <c r="P274" s="275"/>
      <c r="Q274" s="275"/>
      <c r="R274" s="275"/>
      <c r="S274" s="275"/>
      <c r="T274" s="27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T274" s="277" t="s">
        <v>226</v>
      </c>
      <c r="AU274" s="277" t="s">
        <v>90</v>
      </c>
      <c r="AV274" s="16" t="s">
        <v>216</v>
      </c>
      <c r="AW274" s="16" t="s">
        <v>41</v>
      </c>
      <c r="AX274" s="16" t="s">
        <v>88</v>
      </c>
      <c r="AY274" s="277" t="s">
        <v>208</v>
      </c>
    </row>
    <row r="275" s="2" customFormat="1" ht="16.5" customHeight="1">
      <c r="A275" s="41"/>
      <c r="B275" s="42"/>
      <c r="C275" s="278" t="s">
        <v>390</v>
      </c>
      <c r="D275" s="278" t="s">
        <v>391</v>
      </c>
      <c r="E275" s="279" t="s">
        <v>392</v>
      </c>
      <c r="F275" s="280" t="s">
        <v>393</v>
      </c>
      <c r="G275" s="281" t="s">
        <v>381</v>
      </c>
      <c r="H275" s="282">
        <v>10</v>
      </c>
      <c r="I275" s="283"/>
      <c r="J275" s="284">
        <f>ROUND(I275*H275,2)</f>
        <v>0</v>
      </c>
      <c r="K275" s="280" t="s">
        <v>215</v>
      </c>
      <c r="L275" s="285"/>
      <c r="M275" s="286" t="s">
        <v>35</v>
      </c>
      <c r="N275" s="287" t="s">
        <v>51</v>
      </c>
      <c r="O275" s="87"/>
      <c r="P275" s="225">
        <f>O275*H275</f>
        <v>0</v>
      </c>
      <c r="Q275" s="225">
        <v>0.01201</v>
      </c>
      <c r="R275" s="225">
        <f>Q275*H275</f>
        <v>0.1201</v>
      </c>
      <c r="S275" s="225">
        <v>0</v>
      </c>
      <c r="T275" s="226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27" t="s">
        <v>340</v>
      </c>
      <c r="AT275" s="227" t="s">
        <v>391</v>
      </c>
      <c r="AU275" s="227" t="s">
        <v>90</v>
      </c>
      <c r="AY275" s="19" t="s">
        <v>208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9" t="s">
        <v>88</v>
      </c>
      <c r="BK275" s="228">
        <f>ROUND(I275*H275,2)</f>
        <v>0</v>
      </c>
      <c r="BL275" s="19" t="s">
        <v>216</v>
      </c>
      <c r="BM275" s="227" t="s">
        <v>394</v>
      </c>
    </row>
    <row r="276" s="2" customFormat="1">
      <c r="A276" s="41"/>
      <c r="B276" s="42"/>
      <c r="C276" s="43"/>
      <c r="D276" s="236" t="s">
        <v>395</v>
      </c>
      <c r="E276" s="43"/>
      <c r="F276" s="288" t="s">
        <v>396</v>
      </c>
      <c r="G276" s="43"/>
      <c r="H276" s="43"/>
      <c r="I276" s="231"/>
      <c r="J276" s="43"/>
      <c r="K276" s="43"/>
      <c r="L276" s="47"/>
      <c r="M276" s="232"/>
      <c r="N276" s="233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9" t="s">
        <v>395</v>
      </c>
      <c r="AU276" s="19" t="s">
        <v>90</v>
      </c>
    </row>
    <row r="277" s="13" customFormat="1">
      <c r="A277" s="13"/>
      <c r="B277" s="234"/>
      <c r="C277" s="235"/>
      <c r="D277" s="236" t="s">
        <v>226</v>
      </c>
      <c r="E277" s="237" t="s">
        <v>35</v>
      </c>
      <c r="F277" s="238" t="s">
        <v>397</v>
      </c>
      <c r="G277" s="235"/>
      <c r="H277" s="237" t="s">
        <v>35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226</v>
      </c>
      <c r="AU277" s="244" t="s">
        <v>90</v>
      </c>
      <c r="AV277" s="13" t="s">
        <v>88</v>
      </c>
      <c r="AW277" s="13" t="s">
        <v>41</v>
      </c>
      <c r="AX277" s="13" t="s">
        <v>80</v>
      </c>
      <c r="AY277" s="244" t="s">
        <v>208</v>
      </c>
    </row>
    <row r="278" s="14" customFormat="1">
      <c r="A278" s="14"/>
      <c r="B278" s="245"/>
      <c r="C278" s="246"/>
      <c r="D278" s="236" t="s">
        <v>226</v>
      </c>
      <c r="E278" s="247" t="s">
        <v>35</v>
      </c>
      <c r="F278" s="248" t="s">
        <v>398</v>
      </c>
      <c r="G278" s="246"/>
      <c r="H278" s="249">
        <v>1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5" t="s">
        <v>226</v>
      </c>
      <c r="AU278" s="255" t="s">
        <v>90</v>
      </c>
      <c r="AV278" s="14" t="s">
        <v>90</v>
      </c>
      <c r="AW278" s="14" t="s">
        <v>41</v>
      </c>
      <c r="AX278" s="14" t="s">
        <v>80</v>
      </c>
      <c r="AY278" s="255" t="s">
        <v>208</v>
      </c>
    </row>
    <row r="279" s="14" customFormat="1">
      <c r="A279" s="14"/>
      <c r="B279" s="245"/>
      <c r="C279" s="246"/>
      <c r="D279" s="236" t="s">
        <v>226</v>
      </c>
      <c r="E279" s="247" t="s">
        <v>35</v>
      </c>
      <c r="F279" s="248" t="s">
        <v>399</v>
      </c>
      <c r="G279" s="246"/>
      <c r="H279" s="249">
        <v>2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226</v>
      </c>
      <c r="AU279" s="255" t="s">
        <v>90</v>
      </c>
      <c r="AV279" s="14" t="s">
        <v>90</v>
      </c>
      <c r="AW279" s="14" t="s">
        <v>41</v>
      </c>
      <c r="AX279" s="14" t="s">
        <v>80</v>
      </c>
      <c r="AY279" s="255" t="s">
        <v>208</v>
      </c>
    </row>
    <row r="280" s="14" customFormat="1">
      <c r="A280" s="14"/>
      <c r="B280" s="245"/>
      <c r="C280" s="246"/>
      <c r="D280" s="236" t="s">
        <v>226</v>
      </c>
      <c r="E280" s="247" t="s">
        <v>35</v>
      </c>
      <c r="F280" s="248" t="s">
        <v>400</v>
      </c>
      <c r="G280" s="246"/>
      <c r="H280" s="249">
        <v>2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5" t="s">
        <v>226</v>
      </c>
      <c r="AU280" s="255" t="s">
        <v>90</v>
      </c>
      <c r="AV280" s="14" t="s">
        <v>90</v>
      </c>
      <c r="AW280" s="14" t="s">
        <v>41</v>
      </c>
      <c r="AX280" s="14" t="s">
        <v>80</v>
      </c>
      <c r="AY280" s="255" t="s">
        <v>208</v>
      </c>
    </row>
    <row r="281" s="14" customFormat="1">
      <c r="A281" s="14"/>
      <c r="B281" s="245"/>
      <c r="C281" s="246"/>
      <c r="D281" s="236" t="s">
        <v>226</v>
      </c>
      <c r="E281" s="247" t="s">
        <v>35</v>
      </c>
      <c r="F281" s="248" t="s">
        <v>401</v>
      </c>
      <c r="G281" s="246"/>
      <c r="H281" s="249">
        <v>1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226</v>
      </c>
      <c r="AU281" s="255" t="s">
        <v>90</v>
      </c>
      <c r="AV281" s="14" t="s">
        <v>90</v>
      </c>
      <c r="AW281" s="14" t="s">
        <v>41</v>
      </c>
      <c r="AX281" s="14" t="s">
        <v>80</v>
      </c>
      <c r="AY281" s="255" t="s">
        <v>208</v>
      </c>
    </row>
    <row r="282" s="14" customFormat="1">
      <c r="A282" s="14"/>
      <c r="B282" s="245"/>
      <c r="C282" s="246"/>
      <c r="D282" s="236" t="s">
        <v>226</v>
      </c>
      <c r="E282" s="247" t="s">
        <v>35</v>
      </c>
      <c r="F282" s="248" t="s">
        <v>402</v>
      </c>
      <c r="G282" s="246"/>
      <c r="H282" s="249">
        <v>3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226</v>
      </c>
      <c r="AU282" s="255" t="s">
        <v>90</v>
      </c>
      <c r="AV282" s="14" t="s">
        <v>90</v>
      </c>
      <c r="AW282" s="14" t="s">
        <v>41</v>
      </c>
      <c r="AX282" s="14" t="s">
        <v>80</v>
      </c>
      <c r="AY282" s="255" t="s">
        <v>208</v>
      </c>
    </row>
    <row r="283" s="14" customFormat="1">
      <c r="A283" s="14"/>
      <c r="B283" s="245"/>
      <c r="C283" s="246"/>
      <c r="D283" s="236" t="s">
        <v>226</v>
      </c>
      <c r="E283" s="247" t="s">
        <v>35</v>
      </c>
      <c r="F283" s="248" t="s">
        <v>403</v>
      </c>
      <c r="G283" s="246"/>
      <c r="H283" s="249">
        <v>1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226</v>
      </c>
      <c r="AU283" s="255" t="s">
        <v>90</v>
      </c>
      <c r="AV283" s="14" t="s">
        <v>90</v>
      </c>
      <c r="AW283" s="14" t="s">
        <v>41</v>
      </c>
      <c r="AX283" s="14" t="s">
        <v>80</v>
      </c>
      <c r="AY283" s="255" t="s">
        <v>208</v>
      </c>
    </row>
    <row r="284" s="16" customFormat="1">
      <c r="A284" s="16"/>
      <c r="B284" s="267"/>
      <c r="C284" s="268"/>
      <c r="D284" s="236" t="s">
        <v>226</v>
      </c>
      <c r="E284" s="269" t="s">
        <v>35</v>
      </c>
      <c r="F284" s="270" t="s">
        <v>261</v>
      </c>
      <c r="G284" s="268"/>
      <c r="H284" s="271">
        <v>10</v>
      </c>
      <c r="I284" s="272"/>
      <c r="J284" s="268"/>
      <c r="K284" s="268"/>
      <c r="L284" s="273"/>
      <c r="M284" s="274"/>
      <c r="N284" s="275"/>
      <c r="O284" s="275"/>
      <c r="P284" s="275"/>
      <c r="Q284" s="275"/>
      <c r="R284" s="275"/>
      <c r="S284" s="275"/>
      <c r="T284" s="27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77" t="s">
        <v>226</v>
      </c>
      <c r="AU284" s="277" t="s">
        <v>90</v>
      </c>
      <c r="AV284" s="16" t="s">
        <v>216</v>
      </c>
      <c r="AW284" s="16" t="s">
        <v>41</v>
      </c>
      <c r="AX284" s="16" t="s">
        <v>88</v>
      </c>
      <c r="AY284" s="277" t="s">
        <v>208</v>
      </c>
    </row>
    <row r="285" s="2" customFormat="1" ht="16.5" customHeight="1">
      <c r="A285" s="41"/>
      <c r="B285" s="42"/>
      <c r="C285" s="278" t="s">
        <v>8</v>
      </c>
      <c r="D285" s="278" t="s">
        <v>391</v>
      </c>
      <c r="E285" s="279" t="s">
        <v>404</v>
      </c>
      <c r="F285" s="280" t="s">
        <v>405</v>
      </c>
      <c r="G285" s="281" t="s">
        <v>381</v>
      </c>
      <c r="H285" s="282">
        <v>3</v>
      </c>
      <c r="I285" s="283"/>
      <c r="J285" s="284">
        <f>ROUND(I285*H285,2)</f>
        <v>0</v>
      </c>
      <c r="K285" s="280" t="s">
        <v>215</v>
      </c>
      <c r="L285" s="285"/>
      <c r="M285" s="286" t="s">
        <v>35</v>
      </c>
      <c r="N285" s="287" t="s">
        <v>51</v>
      </c>
      <c r="O285" s="87"/>
      <c r="P285" s="225">
        <f>O285*H285</f>
        <v>0</v>
      </c>
      <c r="Q285" s="225">
        <v>0.012489999999999999</v>
      </c>
      <c r="R285" s="225">
        <f>Q285*H285</f>
        <v>0.037469999999999996</v>
      </c>
      <c r="S285" s="225">
        <v>0</v>
      </c>
      <c r="T285" s="226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27" t="s">
        <v>340</v>
      </c>
      <c r="AT285" s="227" t="s">
        <v>391</v>
      </c>
      <c r="AU285" s="227" t="s">
        <v>90</v>
      </c>
      <c r="AY285" s="19" t="s">
        <v>208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9" t="s">
        <v>88</v>
      </c>
      <c r="BK285" s="228">
        <f>ROUND(I285*H285,2)</f>
        <v>0</v>
      </c>
      <c r="BL285" s="19" t="s">
        <v>216</v>
      </c>
      <c r="BM285" s="227" t="s">
        <v>406</v>
      </c>
    </row>
    <row r="286" s="2" customFormat="1">
      <c r="A286" s="41"/>
      <c r="B286" s="42"/>
      <c r="C286" s="43"/>
      <c r="D286" s="236" t="s">
        <v>395</v>
      </c>
      <c r="E286" s="43"/>
      <c r="F286" s="288" t="s">
        <v>396</v>
      </c>
      <c r="G286" s="43"/>
      <c r="H286" s="43"/>
      <c r="I286" s="231"/>
      <c r="J286" s="43"/>
      <c r="K286" s="43"/>
      <c r="L286" s="47"/>
      <c r="M286" s="232"/>
      <c r="N286" s="233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19" t="s">
        <v>395</v>
      </c>
      <c r="AU286" s="19" t="s">
        <v>90</v>
      </c>
    </row>
    <row r="287" s="13" customFormat="1">
      <c r="A287" s="13"/>
      <c r="B287" s="234"/>
      <c r="C287" s="235"/>
      <c r="D287" s="236" t="s">
        <v>226</v>
      </c>
      <c r="E287" s="237" t="s">
        <v>35</v>
      </c>
      <c r="F287" s="238" t="s">
        <v>397</v>
      </c>
      <c r="G287" s="235"/>
      <c r="H287" s="237" t="s">
        <v>35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226</v>
      </c>
      <c r="AU287" s="244" t="s">
        <v>90</v>
      </c>
      <c r="AV287" s="13" t="s">
        <v>88</v>
      </c>
      <c r="AW287" s="13" t="s">
        <v>41</v>
      </c>
      <c r="AX287" s="13" t="s">
        <v>80</v>
      </c>
      <c r="AY287" s="244" t="s">
        <v>208</v>
      </c>
    </row>
    <row r="288" s="14" customFormat="1">
      <c r="A288" s="14"/>
      <c r="B288" s="245"/>
      <c r="C288" s="246"/>
      <c r="D288" s="236" t="s">
        <v>226</v>
      </c>
      <c r="E288" s="247" t="s">
        <v>35</v>
      </c>
      <c r="F288" s="248" t="s">
        <v>398</v>
      </c>
      <c r="G288" s="246"/>
      <c r="H288" s="249">
        <v>1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226</v>
      </c>
      <c r="AU288" s="255" t="s">
        <v>90</v>
      </c>
      <c r="AV288" s="14" t="s">
        <v>90</v>
      </c>
      <c r="AW288" s="14" t="s">
        <v>41</v>
      </c>
      <c r="AX288" s="14" t="s">
        <v>80</v>
      </c>
      <c r="AY288" s="255" t="s">
        <v>208</v>
      </c>
    </row>
    <row r="289" s="14" customFormat="1">
      <c r="A289" s="14"/>
      <c r="B289" s="245"/>
      <c r="C289" s="246"/>
      <c r="D289" s="236" t="s">
        <v>226</v>
      </c>
      <c r="E289" s="247" t="s">
        <v>35</v>
      </c>
      <c r="F289" s="248" t="s">
        <v>407</v>
      </c>
      <c r="G289" s="246"/>
      <c r="H289" s="249">
        <v>1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226</v>
      </c>
      <c r="AU289" s="255" t="s">
        <v>90</v>
      </c>
      <c r="AV289" s="14" t="s">
        <v>90</v>
      </c>
      <c r="AW289" s="14" t="s">
        <v>41</v>
      </c>
      <c r="AX289" s="14" t="s">
        <v>80</v>
      </c>
      <c r="AY289" s="255" t="s">
        <v>208</v>
      </c>
    </row>
    <row r="290" s="14" customFormat="1">
      <c r="A290" s="14"/>
      <c r="B290" s="245"/>
      <c r="C290" s="246"/>
      <c r="D290" s="236" t="s">
        <v>226</v>
      </c>
      <c r="E290" s="247" t="s">
        <v>35</v>
      </c>
      <c r="F290" s="248" t="s">
        <v>401</v>
      </c>
      <c r="G290" s="246"/>
      <c r="H290" s="249">
        <v>1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226</v>
      </c>
      <c r="AU290" s="255" t="s">
        <v>90</v>
      </c>
      <c r="AV290" s="14" t="s">
        <v>90</v>
      </c>
      <c r="AW290" s="14" t="s">
        <v>41</v>
      </c>
      <c r="AX290" s="14" t="s">
        <v>80</v>
      </c>
      <c r="AY290" s="255" t="s">
        <v>208</v>
      </c>
    </row>
    <row r="291" s="16" customFormat="1">
      <c r="A291" s="16"/>
      <c r="B291" s="267"/>
      <c r="C291" s="268"/>
      <c r="D291" s="236" t="s">
        <v>226</v>
      </c>
      <c r="E291" s="269" t="s">
        <v>35</v>
      </c>
      <c r="F291" s="270" t="s">
        <v>261</v>
      </c>
      <c r="G291" s="268"/>
      <c r="H291" s="271">
        <v>3</v>
      </c>
      <c r="I291" s="272"/>
      <c r="J291" s="268"/>
      <c r="K291" s="268"/>
      <c r="L291" s="273"/>
      <c r="M291" s="274"/>
      <c r="N291" s="275"/>
      <c r="O291" s="275"/>
      <c r="P291" s="275"/>
      <c r="Q291" s="275"/>
      <c r="R291" s="275"/>
      <c r="S291" s="275"/>
      <c r="T291" s="27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T291" s="277" t="s">
        <v>226</v>
      </c>
      <c r="AU291" s="277" t="s">
        <v>90</v>
      </c>
      <c r="AV291" s="16" t="s">
        <v>216</v>
      </c>
      <c r="AW291" s="16" t="s">
        <v>41</v>
      </c>
      <c r="AX291" s="16" t="s">
        <v>88</v>
      </c>
      <c r="AY291" s="277" t="s">
        <v>208</v>
      </c>
    </row>
    <row r="292" s="2" customFormat="1" ht="16.5" customHeight="1">
      <c r="A292" s="41"/>
      <c r="B292" s="42"/>
      <c r="C292" s="278" t="s">
        <v>408</v>
      </c>
      <c r="D292" s="278" t="s">
        <v>391</v>
      </c>
      <c r="E292" s="279" t="s">
        <v>409</v>
      </c>
      <c r="F292" s="280" t="s">
        <v>410</v>
      </c>
      <c r="G292" s="281" t="s">
        <v>381</v>
      </c>
      <c r="H292" s="282">
        <v>5</v>
      </c>
      <c r="I292" s="283"/>
      <c r="J292" s="284">
        <f>ROUND(I292*H292,2)</f>
        <v>0</v>
      </c>
      <c r="K292" s="280" t="s">
        <v>215</v>
      </c>
      <c r="L292" s="285"/>
      <c r="M292" s="286" t="s">
        <v>35</v>
      </c>
      <c r="N292" s="287" t="s">
        <v>51</v>
      </c>
      <c r="O292" s="87"/>
      <c r="P292" s="225">
        <f>O292*H292</f>
        <v>0</v>
      </c>
      <c r="Q292" s="225">
        <v>0.014579999999999999</v>
      </c>
      <c r="R292" s="225">
        <f>Q292*H292</f>
        <v>0.072899999999999993</v>
      </c>
      <c r="S292" s="225">
        <v>0</v>
      </c>
      <c r="T292" s="226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27" t="s">
        <v>340</v>
      </c>
      <c r="AT292" s="227" t="s">
        <v>391</v>
      </c>
      <c r="AU292" s="227" t="s">
        <v>90</v>
      </c>
      <c r="AY292" s="19" t="s">
        <v>208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19" t="s">
        <v>88</v>
      </c>
      <c r="BK292" s="228">
        <f>ROUND(I292*H292,2)</f>
        <v>0</v>
      </c>
      <c r="BL292" s="19" t="s">
        <v>216</v>
      </c>
      <c r="BM292" s="227" t="s">
        <v>411</v>
      </c>
    </row>
    <row r="293" s="2" customFormat="1">
      <c r="A293" s="41"/>
      <c r="B293" s="42"/>
      <c r="C293" s="43"/>
      <c r="D293" s="236" t="s">
        <v>395</v>
      </c>
      <c r="E293" s="43"/>
      <c r="F293" s="288" t="s">
        <v>396</v>
      </c>
      <c r="G293" s="43"/>
      <c r="H293" s="43"/>
      <c r="I293" s="231"/>
      <c r="J293" s="43"/>
      <c r="K293" s="43"/>
      <c r="L293" s="47"/>
      <c r="M293" s="232"/>
      <c r="N293" s="233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19" t="s">
        <v>395</v>
      </c>
      <c r="AU293" s="19" t="s">
        <v>90</v>
      </c>
    </row>
    <row r="294" s="13" customFormat="1">
      <c r="A294" s="13"/>
      <c r="B294" s="234"/>
      <c r="C294" s="235"/>
      <c r="D294" s="236" t="s">
        <v>226</v>
      </c>
      <c r="E294" s="237" t="s">
        <v>35</v>
      </c>
      <c r="F294" s="238" t="s">
        <v>397</v>
      </c>
      <c r="G294" s="235"/>
      <c r="H294" s="237" t="s">
        <v>35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226</v>
      </c>
      <c r="AU294" s="244" t="s">
        <v>90</v>
      </c>
      <c r="AV294" s="13" t="s">
        <v>88</v>
      </c>
      <c r="AW294" s="13" t="s">
        <v>41</v>
      </c>
      <c r="AX294" s="13" t="s">
        <v>80</v>
      </c>
      <c r="AY294" s="244" t="s">
        <v>208</v>
      </c>
    </row>
    <row r="295" s="14" customFormat="1">
      <c r="A295" s="14"/>
      <c r="B295" s="245"/>
      <c r="C295" s="246"/>
      <c r="D295" s="236" t="s">
        <v>226</v>
      </c>
      <c r="E295" s="247" t="s">
        <v>35</v>
      </c>
      <c r="F295" s="248" t="s">
        <v>407</v>
      </c>
      <c r="G295" s="246"/>
      <c r="H295" s="249">
        <v>1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226</v>
      </c>
      <c r="AU295" s="255" t="s">
        <v>90</v>
      </c>
      <c r="AV295" s="14" t="s">
        <v>90</v>
      </c>
      <c r="AW295" s="14" t="s">
        <v>41</v>
      </c>
      <c r="AX295" s="14" t="s">
        <v>80</v>
      </c>
      <c r="AY295" s="255" t="s">
        <v>208</v>
      </c>
    </row>
    <row r="296" s="14" customFormat="1">
      <c r="A296" s="14"/>
      <c r="B296" s="245"/>
      <c r="C296" s="246"/>
      <c r="D296" s="236" t="s">
        <v>226</v>
      </c>
      <c r="E296" s="247" t="s">
        <v>35</v>
      </c>
      <c r="F296" s="248" t="s">
        <v>400</v>
      </c>
      <c r="G296" s="246"/>
      <c r="H296" s="249">
        <v>2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5" t="s">
        <v>226</v>
      </c>
      <c r="AU296" s="255" t="s">
        <v>90</v>
      </c>
      <c r="AV296" s="14" t="s">
        <v>90</v>
      </c>
      <c r="AW296" s="14" t="s">
        <v>41</v>
      </c>
      <c r="AX296" s="14" t="s">
        <v>80</v>
      </c>
      <c r="AY296" s="255" t="s">
        <v>208</v>
      </c>
    </row>
    <row r="297" s="14" customFormat="1">
      <c r="A297" s="14"/>
      <c r="B297" s="245"/>
      <c r="C297" s="246"/>
      <c r="D297" s="236" t="s">
        <v>226</v>
      </c>
      <c r="E297" s="247" t="s">
        <v>35</v>
      </c>
      <c r="F297" s="248" t="s">
        <v>412</v>
      </c>
      <c r="G297" s="246"/>
      <c r="H297" s="249">
        <v>2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226</v>
      </c>
      <c r="AU297" s="255" t="s">
        <v>90</v>
      </c>
      <c r="AV297" s="14" t="s">
        <v>90</v>
      </c>
      <c r="AW297" s="14" t="s">
        <v>41</v>
      </c>
      <c r="AX297" s="14" t="s">
        <v>80</v>
      </c>
      <c r="AY297" s="255" t="s">
        <v>208</v>
      </c>
    </row>
    <row r="298" s="16" customFormat="1">
      <c r="A298" s="16"/>
      <c r="B298" s="267"/>
      <c r="C298" s="268"/>
      <c r="D298" s="236" t="s">
        <v>226</v>
      </c>
      <c r="E298" s="269" t="s">
        <v>35</v>
      </c>
      <c r="F298" s="270" t="s">
        <v>261</v>
      </c>
      <c r="G298" s="268"/>
      <c r="H298" s="271">
        <v>5</v>
      </c>
      <c r="I298" s="272"/>
      <c r="J298" s="268"/>
      <c r="K298" s="268"/>
      <c r="L298" s="273"/>
      <c r="M298" s="274"/>
      <c r="N298" s="275"/>
      <c r="O298" s="275"/>
      <c r="P298" s="275"/>
      <c r="Q298" s="275"/>
      <c r="R298" s="275"/>
      <c r="S298" s="275"/>
      <c r="T298" s="27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T298" s="277" t="s">
        <v>226</v>
      </c>
      <c r="AU298" s="277" t="s">
        <v>90</v>
      </c>
      <c r="AV298" s="16" t="s">
        <v>216</v>
      </c>
      <c r="AW298" s="16" t="s">
        <v>41</v>
      </c>
      <c r="AX298" s="16" t="s">
        <v>88</v>
      </c>
      <c r="AY298" s="277" t="s">
        <v>208</v>
      </c>
    </row>
    <row r="299" s="2" customFormat="1" ht="16.5" customHeight="1">
      <c r="A299" s="41"/>
      <c r="B299" s="42"/>
      <c r="C299" s="278" t="s">
        <v>413</v>
      </c>
      <c r="D299" s="278" t="s">
        <v>391</v>
      </c>
      <c r="E299" s="279" t="s">
        <v>414</v>
      </c>
      <c r="F299" s="280" t="s">
        <v>415</v>
      </c>
      <c r="G299" s="281" t="s">
        <v>381</v>
      </c>
      <c r="H299" s="282">
        <v>5</v>
      </c>
      <c r="I299" s="283"/>
      <c r="J299" s="284">
        <f>ROUND(I299*H299,2)</f>
        <v>0</v>
      </c>
      <c r="K299" s="280" t="s">
        <v>215</v>
      </c>
      <c r="L299" s="285"/>
      <c r="M299" s="286" t="s">
        <v>35</v>
      </c>
      <c r="N299" s="287" t="s">
        <v>51</v>
      </c>
      <c r="O299" s="87"/>
      <c r="P299" s="225">
        <f>O299*H299</f>
        <v>0</v>
      </c>
      <c r="Q299" s="225">
        <v>0.01521</v>
      </c>
      <c r="R299" s="225">
        <f>Q299*H299</f>
        <v>0.076049999999999993</v>
      </c>
      <c r="S299" s="225">
        <v>0</v>
      </c>
      <c r="T299" s="226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27" t="s">
        <v>340</v>
      </c>
      <c r="AT299" s="227" t="s">
        <v>391</v>
      </c>
      <c r="AU299" s="227" t="s">
        <v>90</v>
      </c>
      <c r="AY299" s="19" t="s">
        <v>208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9" t="s">
        <v>88</v>
      </c>
      <c r="BK299" s="228">
        <f>ROUND(I299*H299,2)</f>
        <v>0</v>
      </c>
      <c r="BL299" s="19" t="s">
        <v>216</v>
      </c>
      <c r="BM299" s="227" t="s">
        <v>416</v>
      </c>
    </row>
    <row r="300" s="2" customFormat="1">
      <c r="A300" s="41"/>
      <c r="B300" s="42"/>
      <c r="C300" s="43"/>
      <c r="D300" s="236" t="s">
        <v>395</v>
      </c>
      <c r="E300" s="43"/>
      <c r="F300" s="288" t="s">
        <v>396</v>
      </c>
      <c r="G300" s="43"/>
      <c r="H300" s="43"/>
      <c r="I300" s="231"/>
      <c r="J300" s="43"/>
      <c r="K300" s="43"/>
      <c r="L300" s="47"/>
      <c r="M300" s="232"/>
      <c r="N300" s="233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19" t="s">
        <v>395</v>
      </c>
      <c r="AU300" s="19" t="s">
        <v>90</v>
      </c>
    </row>
    <row r="301" s="13" customFormat="1">
      <c r="A301" s="13"/>
      <c r="B301" s="234"/>
      <c r="C301" s="235"/>
      <c r="D301" s="236" t="s">
        <v>226</v>
      </c>
      <c r="E301" s="237" t="s">
        <v>35</v>
      </c>
      <c r="F301" s="238" t="s">
        <v>397</v>
      </c>
      <c r="G301" s="235"/>
      <c r="H301" s="237" t="s">
        <v>35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226</v>
      </c>
      <c r="AU301" s="244" t="s">
        <v>90</v>
      </c>
      <c r="AV301" s="13" t="s">
        <v>88</v>
      </c>
      <c r="AW301" s="13" t="s">
        <v>41</v>
      </c>
      <c r="AX301" s="13" t="s">
        <v>80</v>
      </c>
      <c r="AY301" s="244" t="s">
        <v>208</v>
      </c>
    </row>
    <row r="302" s="14" customFormat="1">
      <c r="A302" s="14"/>
      <c r="B302" s="245"/>
      <c r="C302" s="246"/>
      <c r="D302" s="236" t="s">
        <v>226</v>
      </c>
      <c r="E302" s="247" t="s">
        <v>35</v>
      </c>
      <c r="F302" s="248" t="s">
        <v>398</v>
      </c>
      <c r="G302" s="246"/>
      <c r="H302" s="249">
        <v>1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226</v>
      </c>
      <c r="AU302" s="255" t="s">
        <v>90</v>
      </c>
      <c r="AV302" s="14" t="s">
        <v>90</v>
      </c>
      <c r="AW302" s="14" t="s">
        <v>41</v>
      </c>
      <c r="AX302" s="14" t="s">
        <v>80</v>
      </c>
      <c r="AY302" s="255" t="s">
        <v>208</v>
      </c>
    </row>
    <row r="303" s="14" customFormat="1">
      <c r="A303" s="14"/>
      <c r="B303" s="245"/>
      <c r="C303" s="246"/>
      <c r="D303" s="236" t="s">
        <v>226</v>
      </c>
      <c r="E303" s="247" t="s">
        <v>35</v>
      </c>
      <c r="F303" s="248" t="s">
        <v>407</v>
      </c>
      <c r="G303" s="246"/>
      <c r="H303" s="249">
        <v>1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226</v>
      </c>
      <c r="AU303" s="255" t="s">
        <v>90</v>
      </c>
      <c r="AV303" s="14" t="s">
        <v>90</v>
      </c>
      <c r="AW303" s="14" t="s">
        <v>41</v>
      </c>
      <c r="AX303" s="14" t="s">
        <v>80</v>
      </c>
      <c r="AY303" s="255" t="s">
        <v>208</v>
      </c>
    </row>
    <row r="304" s="14" customFormat="1">
      <c r="A304" s="14"/>
      <c r="B304" s="245"/>
      <c r="C304" s="246"/>
      <c r="D304" s="236" t="s">
        <v>226</v>
      </c>
      <c r="E304" s="247" t="s">
        <v>35</v>
      </c>
      <c r="F304" s="248" t="s">
        <v>401</v>
      </c>
      <c r="G304" s="246"/>
      <c r="H304" s="249">
        <v>1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5" t="s">
        <v>226</v>
      </c>
      <c r="AU304" s="255" t="s">
        <v>90</v>
      </c>
      <c r="AV304" s="14" t="s">
        <v>90</v>
      </c>
      <c r="AW304" s="14" t="s">
        <v>41</v>
      </c>
      <c r="AX304" s="14" t="s">
        <v>80</v>
      </c>
      <c r="AY304" s="255" t="s">
        <v>208</v>
      </c>
    </row>
    <row r="305" s="14" customFormat="1">
      <c r="A305" s="14"/>
      <c r="B305" s="245"/>
      <c r="C305" s="246"/>
      <c r="D305" s="236" t="s">
        <v>226</v>
      </c>
      <c r="E305" s="247" t="s">
        <v>35</v>
      </c>
      <c r="F305" s="248" t="s">
        <v>417</v>
      </c>
      <c r="G305" s="246"/>
      <c r="H305" s="249">
        <v>2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226</v>
      </c>
      <c r="AU305" s="255" t="s">
        <v>90</v>
      </c>
      <c r="AV305" s="14" t="s">
        <v>90</v>
      </c>
      <c r="AW305" s="14" t="s">
        <v>41</v>
      </c>
      <c r="AX305" s="14" t="s">
        <v>80</v>
      </c>
      <c r="AY305" s="255" t="s">
        <v>208</v>
      </c>
    </row>
    <row r="306" s="16" customFormat="1">
      <c r="A306" s="16"/>
      <c r="B306" s="267"/>
      <c r="C306" s="268"/>
      <c r="D306" s="236" t="s">
        <v>226</v>
      </c>
      <c r="E306" s="269" t="s">
        <v>35</v>
      </c>
      <c r="F306" s="270" t="s">
        <v>261</v>
      </c>
      <c r="G306" s="268"/>
      <c r="H306" s="271">
        <v>5</v>
      </c>
      <c r="I306" s="272"/>
      <c r="J306" s="268"/>
      <c r="K306" s="268"/>
      <c r="L306" s="273"/>
      <c r="M306" s="274"/>
      <c r="N306" s="275"/>
      <c r="O306" s="275"/>
      <c r="P306" s="275"/>
      <c r="Q306" s="275"/>
      <c r="R306" s="275"/>
      <c r="S306" s="275"/>
      <c r="T306" s="27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T306" s="277" t="s">
        <v>226</v>
      </c>
      <c r="AU306" s="277" t="s">
        <v>90</v>
      </c>
      <c r="AV306" s="16" t="s">
        <v>216</v>
      </c>
      <c r="AW306" s="16" t="s">
        <v>41</v>
      </c>
      <c r="AX306" s="16" t="s">
        <v>88</v>
      </c>
      <c r="AY306" s="277" t="s">
        <v>208</v>
      </c>
    </row>
    <row r="307" s="2" customFormat="1" ht="16.5" customHeight="1">
      <c r="A307" s="41"/>
      <c r="B307" s="42"/>
      <c r="C307" s="278" t="s">
        <v>418</v>
      </c>
      <c r="D307" s="278" t="s">
        <v>391</v>
      </c>
      <c r="E307" s="279" t="s">
        <v>419</v>
      </c>
      <c r="F307" s="280" t="s">
        <v>420</v>
      </c>
      <c r="G307" s="281" t="s">
        <v>381</v>
      </c>
      <c r="H307" s="282">
        <v>4</v>
      </c>
      <c r="I307" s="283"/>
      <c r="J307" s="284">
        <f>ROUND(I307*H307,2)</f>
        <v>0</v>
      </c>
      <c r="K307" s="280" t="s">
        <v>215</v>
      </c>
      <c r="L307" s="285"/>
      <c r="M307" s="286" t="s">
        <v>35</v>
      </c>
      <c r="N307" s="287" t="s">
        <v>51</v>
      </c>
      <c r="O307" s="87"/>
      <c r="P307" s="225">
        <f>O307*H307</f>
        <v>0</v>
      </c>
      <c r="Q307" s="225">
        <v>0.01553</v>
      </c>
      <c r="R307" s="225">
        <f>Q307*H307</f>
        <v>0.062120000000000002</v>
      </c>
      <c r="S307" s="225">
        <v>0</v>
      </c>
      <c r="T307" s="226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27" t="s">
        <v>340</v>
      </c>
      <c r="AT307" s="227" t="s">
        <v>391</v>
      </c>
      <c r="AU307" s="227" t="s">
        <v>90</v>
      </c>
      <c r="AY307" s="19" t="s">
        <v>208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9" t="s">
        <v>88</v>
      </c>
      <c r="BK307" s="228">
        <f>ROUND(I307*H307,2)</f>
        <v>0</v>
      </c>
      <c r="BL307" s="19" t="s">
        <v>216</v>
      </c>
      <c r="BM307" s="227" t="s">
        <v>421</v>
      </c>
    </row>
    <row r="308" s="2" customFormat="1">
      <c r="A308" s="41"/>
      <c r="B308" s="42"/>
      <c r="C308" s="43"/>
      <c r="D308" s="236" t="s">
        <v>395</v>
      </c>
      <c r="E308" s="43"/>
      <c r="F308" s="288" t="s">
        <v>396</v>
      </c>
      <c r="G308" s="43"/>
      <c r="H308" s="43"/>
      <c r="I308" s="231"/>
      <c r="J308" s="43"/>
      <c r="K308" s="43"/>
      <c r="L308" s="47"/>
      <c r="M308" s="232"/>
      <c r="N308" s="233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19" t="s">
        <v>395</v>
      </c>
      <c r="AU308" s="19" t="s">
        <v>90</v>
      </c>
    </row>
    <row r="309" s="13" customFormat="1">
      <c r="A309" s="13"/>
      <c r="B309" s="234"/>
      <c r="C309" s="235"/>
      <c r="D309" s="236" t="s">
        <v>226</v>
      </c>
      <c r="E309" s="237" t="s">
        <v>35</v>
      </c>
      <c r="F309" s="238" t="s">
        <v>397</v>
      </c>
      <c r="G309" s="235"/>
      <c r="H309" s="237" t="s">
        <v>35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226</v>
      </c>
      <c r="AU309" s="244" t="s">
        <v>90</v>
      </c>
      <c r="AV309" s="13" t="s">
        <v>88</v>
      </c>
      <c r="AW309" s="13" t="s">
        <v>41</v>
      </c>
      <c r="AX309" s="13" t="s">
        <v>80</v>
      </c>
      <c r="AY309" s="244" t="s">
        <v>208</v>
      </c>
    </row>
    <row r="310" s="14" customFormat="1">
      <c r="A310" s="14"/>
      <c r="B310" s="245"/>
      <c r="C310" s="246"/>
      <c r="D310" s="236" t="s">
        <v>226</v>
      </c>
      <c r="E310" s="247" t="s">
        <v>35</v>
      </c>
      <c r="F310" s="248" t="s">
        <v>398</v>
      </c>
      <c r="G310" s="246"/>
      <c r="H310" s="249">
        <v>1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226</v>
      </c>
      <c r="AU310" s="255" t="s">
        <v>90</v>
      </c>
      <c r="AV310" s="14" t="s">
        <v>90</v>
      </c>
      <c r="AW310" s="14" t="s">
        <v>41</v>
      </c>
      <c r="AX310" s="14" t="s">
        <v>80</v>
      </c>
      <c r="AY310" s="255" t="s">
        <v>208</v>
      </c>
    </row>
    <row r="311" s="14" customFormat="1">
      <c r="A311" s="14"/>
      <c r="B311" s="245"/>
      <c r="C311" s="246"/>
      <c r="D311" s="236" t="s">
        <v>226</v>
      </c>
      <c r="E311" s="247" t="s">
        <v>35</v>
      </c>
      <c r="F311" s="248" t="s">
        <v>407</v>
      </c>
      <c r="G311" s="246"/>
      <c r="H311" s="249">
        <v>1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226</v>
      </c>
      <c r="AU311" s="255" t="s">
        <v>90</v>
      </c>
      <c r="AV311" s="14" t="s">
        <v>90</v>
      </c>
      <c r="AW311" s="14" t="s">
        <v>41</v>
      </c>
      <c r="AX311" s="14" t="s">
        <v>80</v>
      </c>
      <c r="AY311" s="255" t="s">
        <v>208</v>
      </c>
    </row>
    <row r="312" s="14" customFormat="1">
      <c r="A312" s="14"/>
      <c r="B312" s="245"/>
      <c r="C312" s="246"/>
      <c r="D312" s="236" t="s">
        <v>226</v>
      </c>
      <c r="E312" s="247" t="s">
        <v>35</v>
      </c>
      <c r="F312" s="248" t="s">
        <v>401</v>
      </c>
      <c r="G312" s="246"/>
      <c r="H312" s="249">
        <v>1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226</v>
      </c>
      <c r="AU312" s="255" t="s">
        <v>90</v>
      </c>
      <c r="AV312" s="14" t="s">
        <v>90</v>
      </c>
      <c r="AW312" s="14" t="s">
        <v>41</v>
      </c>
      <c r="AX312" s="14" t="s">
        <v>80</v>
      </c>
      <c r="AY312" s="255" t="s">
        <v>208</v>
      </c>
    </row>
    <row r="313" s="14" customFormat="1">
      <c r="A313" s="14"/>
      <c r="B313" s="245"/>
      <c r="C313" s="246"/>
      <c r="D313" s="236" t="s">
        <v>226</v>
      </c>
      <c r="E313" s="247" t="s">
        <v>35</v>
      </c>
      <c r="F313" s="248" t="s">
        <v>403</v>
      </c>
      <c r="G313" s="246"/>
      <c r="H313" s="249">
        <v>1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226</v>
      </c>
      <c r="AU313" s="255" t="s">
        <v>90</v>
      </c>
      <c r="AV313" s="14" t="s">
        <v>90</v>
      </c>
      <c r="AW313" s="14" t="s">
        <v>41</v>
      </c>
      <c r="AX313" s="14" t="s">
        <v>80</v>
      </c>
      <c r="AY313" s="255" t="s">
        <v>208</v>
      </c>
    </row>
    <row r="314" s="16" customFormat="1">
      <c r="A314" s="16"/>
      <c r="B314" s="267"/>
      <c r="C314" s="268"/>
      <c r="D314" s="236" t="s">
        <v>226</v>
      </c>
      <c r="E314" s="269" t="s">
        <v>35</v>
      </c>
      <c r="F314" s="270" t="s">
        <v>261</v>
      </c>
      <c r="G314" s="268"/>
      <c r="H314" s="271">
        <v>4</v>
      </c>
      <c r="I314" s="272"/>
      <c r="J314" s="268"/>
      <c r="K314" s="268"/>
      <c r="L314" s="273"/>
      <c r="M314" s="274"/>
      <c r="N314" s="275"/>
      <c r="O314" s="275"/>
      <c r="P314" s="275"/>
      <c r="Q314" s="275"/>
      <c r="R314" s="275"/>
      <c r="S314" s="275"/>
      <c r="T314" s="27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T314" s="277" t="s">
        <v>226</v>
      </c>
      <c r="AU314" s="277" t="s">
        <v>90</v>
      </c>
      <c r="AV314" s="16" t="s">
        <v>216</v>
      </c>
      <c r="AW314" s="16" t="s">
        <v>41</v>
      </c>
      <c r="AX314" s="16" t="s">
        <v>88</v>
      </c>
      <c r="AY314" s="277" t="s">
        <v>208</v>
      </c>
    </row>
    <row r="315" s="12" customFormat="1" ht="22.8" customHeight="1">
      <c r="A315" s="12"/>
      <c r="B315" s="200"/>
      <c r="C315" s="201"/>
      <c r="D315" s="202" t="s">
        <v>79</v>
      </c>
      <c r="E315" s="214" t="s">
        <v>345</v>
      </c>
      <c r="F315" s="214" t="s">
        <v>422</v>
      </c>
      <c r="G315" s="201"/>
      <c r="H315" s="201"/>
      <c r="I315" s="204"/>
      <c r="J315" s="215">
        <f>BK315</f>
        <v>0</v>
      </c>
      <c r="K315" s="201"/>
      <c r="L315" s="206"/>
      <c r="M315" s="207"/>
      <c r="N315" s="208"/>
      <c r="O315" s="208"/>
      <c r="P315" s="209">
        <f>SUM(P316:P423)</f>
        <v>0</v>
      </c>
      <c r="Q315" s="208"/>
      <c r="R315" s="209">
        <f>SUM(R316:R423)</f>
        <v>0.025743509999999997</v>
      </c>
      <c r="S315" s="208"/>
      <c r="T315" s="210">
        <f>SUM(T316:T423)</f>
        <v>42.431773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1" t="s">
        <v>88</v>
      </c>
      <c r="AT315" s="212" t="s">
        <v>79</v>
      </c>
      <c r="AU315" s="212" t="s">
        <v>88</v>
      </c>
      <c r="AY315" s="211" t="s">
        <v>208</v>
      </c>
      <c r="BK315" s="213">
        <f>SUM(BK316:BK423)</f>
        <v>0</v>
      </c>
    </row>
    <row r="316" s="2" customFormat="1" ht="24.15" customHeight="1">
      <c r="A316" s="41"/>
      <c r="B316" s="42"/>
      <c r="C316" s="216" t="s">
        <v>423</v>
      </c>
      <c r="D316" s="216" t="s">
        <v>211</v>
      </c>
      <c r="E316" s="217" t="s">
        <v>424</v>
      </c>
      <c r="F316" s="218" t="s">
        <v>425</v>
      </c>
      <c r="G316" s="219" t="s">
        <v>149</v>
      </c>
      <c r="H316" s="220">
        <v>81.498999999999995</v>
      </c>
      <c r="I316" s="221"/>
      <c r="J316" s="222">
        <f>ROUND(I316*H316,2)</f>
        <v>0</v>
      </c>
      <c r="K316" s="218" t="s">
        <v>215</v>
      </c>
      <c r="L316" s="47"/>
      <c r="M316" s="223" t="s">
        <v>35</v>
      </c>
      <c r="N316" s="224" t="s">
        <v>51</v>
      </c>
      <c r="O316" s="87"/>
      <c r="P316" s="225">
        <f>O316*H316</f>
        <v>0</v>
      </c>
      <c r="Q316" s="225">
        <v>0.00012999999999999999</v>
      </c>
      <c r="R316" s="225">
        <f>Q316*H316</f>
        <v>0.010594869999999999</v>
      </c>
      <c r="S316" s="225">
        <v>0</v>
      </c>
      <c r="T316" s="226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7" t="s">
        <v>216</v>
      </c>
      <c r="AT316" s="227" t="s">
        <v>211</v>
      </c>
      <c r="AU316" s="227" t="s">
        <v>90</v>
      </c>
      <c r="AY316" s="19" t="s">
        <v>208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9" t="s">
        <v>88</v>
      </c>
      <c r="BK316" s="228">
        <f>ROUND(I316*H316,2)</f>
        <v>0</v>
      </c>
      <c r="BL316" s="19" t="s">
        <v>216</v>
      </c>
      <c r="BM316" s="227" t="s">
        <v>426</v>
      </c>
    </row>
    <row r="317" s="2" customFormat="1">
      <c r="A317" s="41"/>
      <c r="B317" s="42"/>
      <c r="C317" s="43"/>
      <c r="D317" s="229" t="s">
        <v>218</v>
      </c>
      <c r="E317" s="43"/>
      <c r="F317" s="230" t="s">
        <v>427</v>
      </c>
      <c r="G317" s="43"/>
      <c r="H317" s="43"/>
      <c r="I317" s="231"/>
      <c r="J317" s="43"/>
      <c r="K317" s="43"/>
      <c r="L317" s="47"/>
      <c r="M317" s="232"/>
      <c r="N317" s="233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9" t="s">
        <v>218</v>
      </c>
      <c r="AU317" s="19" t="s">
        <v>90</v>
      </c>
    </row>
    <row r="318" s="14" customFormat="1">
      <c r="A318" s="14"/>
      <c r="B318" s="245"/>
      <c r="C318" s="246"/>
      <c r="D318" s="236" t="s">
        <v>226</v>
      </c>
      <c r="E318" s="247" t="s">
        <v>35</v>
      </c>
      <c r="F318" s="248" t="s">
        <v>428</v>
      </c>
      <c r="G318" s="246"/>
      <c r="H318" s="249">
        <v>14.789999999999999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226</v>
      </c>
      <c r="AU318" s="255" t="s">
        <v>90</v>
      </c>
      <c r="AV318" s="14" t="s">
        <v>90</v>
      </c>
      <c r="AW318" s="14" t="s">
        <v>41</v>
      </c>
      <c r="AX318" s="14" t="s">
        <v>80</v>
      </c>
      <c r="AY318" s="255" t="s">
        <v>208</v>
      </c>
    </row>
    <row r="319" s="14" customFormat="1">
      <c r="A319" s="14"/>
      <c r="B319" s="245"/>
      <c r="C319" s="246"/>
      <c r="D319" s="236" t="s">
        <v>226</v>
      </c>
      <c r="E319" s="247" t="s">
        <v>35</v>
      </c>
      <c r="F319" s="248" t="s">
        <v>429</v>
      </c>
      <c r="G319" s="246"/>
      <c r="H319" s="249">
        <v>17.452999999999999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226</v>
      </c>
      <c r="AU319" s="255" t="s">
        <v>90</v>
      </c>
      <c r="AV319" s="14" t="s">
        <v>90</v>
      </c>
      <c r="AW319" s="14" t="s">
        <v>41</v>
      </c>
      <c r="AX319" s="14" t="s">
        <v>80</v>
      </c>
      <c r="AY319" s="255" t="s">
        <v>208</v>
      </c>
    </row>
    <row r="320" s="14" customFormat="1">
      <c r="A320" s="14"/>
      <c r="B320" s="245"/>
      <c r="C320" s="246"/>
      <c r="D320" s="236" t="s">
        <v>226</v>
      </c>
      <c r="E320" s="247" t="s">
        <v>35</v>
      </c>
      <c r="F320" s="248" t="s">
        <v>430</v>
      </c>
      <c r="G320" s="246"/>
      <c r="H320" s="249">
        <v>9.7200000000000006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5" t="s">
        <v>226</v>
      </c>
      <c r="AU320" s="255" t="s">
        <v>90</v>
      </c>
      <c r="AV320" s="14" t="s">
        <v>90</v>
      </c>
      <c r="AW320" s="14" t="s">
        <v>41</v>
      </c>
      <c r="AX320" s="14" t="s">
        <v>80</v>
      </c>
      <c r="AY320" s="255" t="s">
        <v>208</v>
      </c>
    </row>
    <row r="321" s="14" customFormat="1">
      <c r="A321" s="14"/>
      <c r="B321" s="245"/>
      <c r="C321" s="246"/>
      <c r="D321" s="236" t="s">
        <v>226</v>
      </c>
      <c r="E321" s="247" t="s">
        <v>35</v>
      </c>
      <c r="F321" s="248" t="s">
        <v>431</v>
      </c>
      <c r="G321" s="246"/>
      <c r="H321" s="249">
        <v>14.789999999999999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226</v>
      </c>
      <c r="AU321" s="255" t="s">
        <v>90</v>
      </c>
      <c r="AV321" s="14" t="s">
        <v>90</v>
      </c>
      <c r="AW321" s="14" t="s">
        <v>41</v>
      </c>
      <c r="AX321" s="14" t="s">
        <v>80</v>
      </c>
      <c r="AY321" s="255" t="s">
        <v>208</v>
      </c>
    </row>
    <row r="322" s="14" customFormat="1">
      <c r="A322" s="14"/>
      <c r="B322" s="245"/>
      <c r="C322" s="246"/>
      <c r="D322" s="236" t="s">
        <v>226</v>
      </c>
      <c r="E322" s="247" t="s">
        <v>35</v>
      </c>
      <c r="F322" s="248" t="s">
        <v>432</v>
      </c>
      <c r="G322" s="246"/>
      <c r="H322" s="249">
        <v>9.9559999999999995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226</v>
      </c>
      <c r="AU322" s="255" t="s">
        <v>90</v>
      </c>
      <c r="AV322" s="14" t="s">
        <v>90</v>
      </c>
      <c r="AW322" s="14" t="s">
        <v>41</v>
      </c>
      <c r="AX322" s="14" t="s">
        <v>80</v>
      </c>
      <c r="AY322" s="255" t="s">
        <v>208</v>
      </c>
    </row>
    <row r="323" s="14" customFormat="1">
      <c r="A323" s="14"/>
      <c r="B323" s="245"/>
      <c r="C323" s="246"/>
      <c r="D323" s="236" t="s">
        <v>226</v>
      </c>
      <c r="E323" s="247" t="s">
        <v>35</v>
      </c>
      <c r="F323" s="248" t="s">
        <v>433</v>
      </c>
      <c r="G323" s="246"/>
      <c r="H323" s="249">
        <v>14.789999999999999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226</v>
      </c>
      <c r="AU323" s="255" t="s">
        <v>90</v>
      </c>
      <c r="AV323" s="14" t="s">
        <v>90</v>
      </c>
      <c r="AW323" s="14" t="s">
        <v>41</v>
      </c>
      <c r="AX323" s="14" t="s">
        <v>80</v>
      </c>
      <c r="AY323" s="255" t="s">
        <v>208</v>
      </c>
    </row>
    <row r="324" s="16" customFormat="1">
      <c r="A324" s="16"/>
      <c r="B324" s="267"/>
      <c r="C324" s="268"/>
      <c r="D324" s="236" t="s">
        <v>226</v>
      </c>
      <c r="E324" s="269" t="s">
        <v>165</v>
      </c>
      <c r="F324" s="270" t="s">
        <v>261</v>
      </c>
      <c r="G324" s="268"/>
      <c r="H324" s="271">
        <v>81.498999999999995</v>
      </c>
      <c r="I324" s="272"/>
      <c r="J324" s="268"/>
      <c r="K324" s="268"/>
      <c r="L324" s="273"/>
      <c r="M324" s="274"/>
      <c r="N324" s="275"/>
      <c r="O324" s="275"/>
      <c r="P324" s="275"/>
      <c r="Q324" s="275"/>
      <c r="R324" s="275"/>
      <c r="S324" s="275"/>
      <c r="T324" s="27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T324" s="277" t="s">
        <v>226</v>
      </c>
      <c r="AU324" s="277" t="s">
        <v>90</v>
      </c>
      <c r="AV324" s="16" t="s">
        <v>216</v>
      </c>
      <c r="AW324" s="16" t="s">
        <v>41</v>
      </c>
      <c r="AX324" s="16" t="s">
        <v>88</v>
      </c>
      <c r="AY324" s="277" t="s">
        <v>208</v>
      </c>
    </row>
    <row r="325" s="2" customFormat="1" ht="24.15" customHeight="1">
      <c r="A325" s="41"/>
      <c r="B325" s="42"/>
      <c r="C325" s="216" t="s">
        <v>434</v>
      </c>
      <c r="D325" s="216" t="s">
        <v>211</v>
      </c>
      <c r="E325" s="217" t="s">
        <v>424</v>
      </c>
      <c r="F325" s="218" t="s">
        <v>425</v>
      </c>
      <c r="G325" s="219" t="s">
        <v>149</v>
      </c>
      <c r="H325" s="220">
        <v>86.025999999999996</v>
      </c>
      <c r="I325" s="221"/>
      <c r="J325" s="222">
        <f>ROUND(I325*H325,2)</f>
        <v>0</v>
      </c>
      <c r="K325" s="218" t="s">
        <v>215</v>
      </c>
      <c r="L325" s="47"/>
      <c r="M325" s="223" t="s">
        <v>35</v>
      </c>
      <c r="N325" s="224" t="s">
        <v>51</v>
      </c>
      <c r="O325" s="87"/>
      <c r="P325" s="225">
        <f>O325*H325</f>
        <v>0</v>
      </c>
      <c r="Q325" s="225">
        <v>0.00012999999999999999</v>
      </c>
      <c r="R325" s="225">
        <f>Q325*H325</f>
        <v>0.011183379999999998</v>
      </c>
      <c r="S325" s="225">
        <v>0</v>
      </c>
      <c r="T325" s="226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27" t="s">
        <v>216</v>
      </c>
      <c r="AT325" s="227" t="s">
        <v>211</v>
      </c>
      <c r="AU325" s="227" t="s">
        <v>90</v>
      </c>
      <c r="AY325" s="19" t="s">
        <v>208</v>
      </c>
      <c r="BE325" s="228">
        <f>IF(N325="základní",J325,0)</f>
        <v>0</v>
      </c>
      <c r="BF325" s="228">
        <f>IF(N325="snížená",J325,0)</f>
        <v>0</v>
      </c>
      <c r="BG325" s="228">
        <f>IF(N325="zákl. přenesená",J325,0)</f>
        <v>0</v>
      </c>
      <c r="BH325" s="228">
        <f>IF(N325="sníž. přenesená",J325,0)</f>
        <v>0</v>
      </c>
      <c r="BI325" s="228">
        <f>IF(N325="nulová",J325,0)</f>
        <v>0</v>
      </c>
      <c r="BJ325" s="19" t="s">
        <v>88</v>
      </c>
      <c r="BK325" s="228">
        <f>ROUND(I325*H325,2)</f>
        <v>0</v>
      </c>
      <c r="BL325" s="19" t="s">
        <v>216</v>
      </c>
      <c r="BM325" s="227" t="s">
        <v>435</v>
      </c>
    </row>
    <row r="326" s="2" customFormat="1">
      <c r="A326" s="41"/>
      <c r="B326" s="42"/>
      <c r="C326" s="43"/>
      <c r="D326" s="229" t="s">
        <v>218</v>
      </c>
      <c r="E326" s="43"/>
      <c r="F326" s="230" t="s">
        <v>427</v>
      </c>
      <c r="G326" s="43"/>
      <c r="H326" s="43"/>
      <c r="I326" s="231"/>
      <c r="J326" s="43"/>
      <c r="K326" s="43"/>
      <c r="L326" s="47"/>
      <c r="M326" s="232"/>
      <c r="N326" s="233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19" t="s">
        <v>218</v>
      </c>
      <c r="AU326" s="19" t="s">
        <v>90</v>
      </c>
    </row>
    <row r="327" s="14" customFormat="1">
      <c r="A327" s="14"/>
      <c r="B327" s="245"/>
      <c r="C327" s="246"/>
      <c r="D327" s="236" t="s">
        <v>226</v>
      </c>
      <c r="E327" s="247" t="s">
        <v>35</v>
      </c>
      <c r="F327" s="248" t="s">
        <v>147</v>
      </c>
      <c r="G327" s="246"/>
      <c r="H327" s="249">
        <v>86.025999999999996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226</v>
      </c>
      <c r="AU327" s="255" t="s">
        <v>90</v>
      </c>
      <c r="AV327" s="14" t="s">
        <v>90</v>
      </c>
      <c r="AW327" s="14" t="s">
        <v>41</v>
      </c>
      <c r="AX327" s="14" t="s">
        <v>88</v>
      </c>
      <c r="AY327" s="255" t="s">
        <v>208</v>
      </c>
    </row>
    <row r="328" s="2" customFormat="1" ht="16.5" customHeight="1">
      <c r="A328" s="41"/>
      <c r="B328" s="42"/>
      <c r="C328" s="216" t="s">
        <v>7</v>
      </c>
      <c r="D328" s="216" t="s">
        <v>211</v>
      </c>
      <c r="E328" s="217" t="s">
        <v>436</v>
      </c>
      <c r="F328" s="218" t="s">
        <v>437</v>
      </c>
      <c r="G328" s="219" t="s">
        <v>149</v>
      </c>
      <c r="H328" s="220">
        <v>86.025999999999996</v>
      </c>
      <c r="I328" s="221"/>
      <c r="J328" s="222">
        <f>ROUND(I328*H328,2)</f>
        <v>0</v>
      </c>
      <c r="K328" s="218" t="s">
        <v>215</v>
      </c>
      <c r="L328" s="47"/>
      <c r="M328" s="223" t="s">
        <v>35</v>
      </c>
      <c r="N328" s="224" t="s">
        <v>51</v>
      </c>
      <c r="O328" s="87"/>
      <c r="P328" s="225">
        <f>O328*H328</f>
        <v>0</v>
      </c>
      <c r="Q328" s="225">
        <v>1.0000000000000001E-05</v>
      </c>
      <c r="R328" s="225">
        <f>Q328*H328</f>
        <v>0.00086026000000000006</v>
      </c>
      <c r="S328" s="225">
        <v>0</v>
      </c>
      <c r="T328" s="226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27" t="s">
        <v>216</v>
      </c>
      <c r="AT328" s="227" t="s">
        <v>211</v>
      </c>
      <c r="AU328" s="227" t="s">
        <v>90</v>
      </c>
      <c r="AY328" s="19" t="s">
        <v>208</v>
      </c>
      <c r="BE328" s="228">
        <f>IF(N328="základní",J328,0)</f>
        <v>0</v>
      </c>
      <c r="BF328" s="228">
        <f>IF(N328="snížená",J328,0)</f>
        <v>0</v>
      </c>
      <c r="BG328" s="228">
        <f>IF(N328="zákl. přenesená",J328,0)</f>
        <v>0</v>
      </c>
      <c r="BH328" s="228">
        <f>IF(N328="sníž. přenesená",J328,0)</f>
        <v>0</v>
      </c>
      <c r="BI328" s="228">
        <f>IF(N328="nulová",J328,0)</f>
        <v>0</v>
      </c>
      <c r="BJ328" s="19" t="s">
        <v>88</v>
      </c>
      <c r="BK328" s="228">
        <f>ROUND(I328*H328,2)</f>
        <v>0</v>
      </c>
      <c r="BL328" s="19" t="s">
        <v>216</v>
      </c>
      <c r="BM328" s="227" t="s">
        <v>438</v>
      </c>
    </row>
    <row r="329" s="2" customFormat="1">
      <c r="A329" s="41"/>
      <c r="B329" s="42"/>
      <c r="C329" s="43"/>
      <c r="D329" s="229" t="s">
        <v>218</v>
      </c>
      <c r="E329" s="43"/>
      <c r="F329" s="230" t="s">
        <v>439</v>
      </c>
      <c r="G329" s="43"/>
      <c r="H329" s="43"/>
      <c r="I329" s="231"/>
      <c r="J329" s="43"/>
      <c r="K329" s="43"/>
      <c r="L329" s="47"/>
      <c r="M329" s="232"/>
      <c r="N329" s="233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19" t="s">
        <v>218</v>
      </c>
      <c r="AU329" s="19" t="s">
        <v>90</v>
      </c>
    </row>
    <row r="330" s="14" customFormat="1">
      <c r="A330" s="14"/>
      <c r="B330" s="245"/>
      <c r="C330" s="246"/>
      <c r="D330" s="236" t="s">
        <v>226</v>
      </c>
      <c r="E330" s="247" t="s">
        <v>35</v>
      </c>
      <c r="F330" s="248" t="s">
        <v>147</v>
      </c>
      <c r="G330" s="246"/>
      <c r="H330" s="249">
        <v>86.025999999999996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226</v>
      </c>
      <c r="AU330" s="255" t="s">
        <v>90</v>
      </c>
      <c r="AV330" s="14" t="s">
        <v>90</v>
      </c>
      <c r="AW330" s="14" t="s">
        <v>41</v>
      </c>
      <c r="AX330" s="14" t="s">
        <v>80</v>
      </c>
      <c r="AY330" s="255" t="s">
        <v>208</v>
      </c>
    </row>
    <row r="331" s="16" customFormat="1">
      <c r="A331" s="16"/>
      <c r="B331" s="267"/>
      <c r="C331" s="268"/>
      <c r="D331" s="236" t="s">
        <v>226</v>
      </c>
      <c r="E331" s="269" t="s">
        <v>35</v>
      </c>
      <c r="F331" s="270" t="s">
        <v>261</v>
      </c>
      <c r="G331" s="268"/>
      <c r="H331" s="271">
        <v>86.025999999999996</v>
      </c>
      <c r="I331" s="272"/>
      <c r="J331" s="268"/>
      <c r="K331" s="268"/>
      <c r="L331" s="273"/>
      <c r="M331" s="274"/>
      <c r="N331" s="275"/>
      <c r="O331" s="275"/>
      <c r="P331" s="275"/>
      <c r="Q331" s="275"/>
      <c r="R331" s="275"/>
      <c r="S331" s="275"/>
      <c r="T331" s="27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T331" s="277" t="s">
        <v>226</v>
      </c>
      <c r="AU331" s="277" t="s">
        <v>90</v>
      </c>
      <c r="AV331" s="16" t="s">
        <v>216</v>
      </c>
      <c r="AW331" s="16" t="s">
        <v>41</v>
      </c>
      <c r="AX331" s="16" t="s">
        <v>88</v>
      </c>
      <c r="AY331" s="277" t="s">
        <v>208</v>
      </c>
    </row>
    <row r="332" s="2" customFormat="1" ht="16.5" customHeight="1">
      <c r="A332" s="41"/>
      <c r="B332" s="42"/>
      <c r="C332" s="216" t="s">
        <v>440</v>
      </c>
      <c r="D332" s="216" t="s">
        <v>211</v>
      </c>
      <c r="E332" s="217" t="s">
        <v>441</v>
      </c>
      <c r="F332" s="218" t="s">
        <v>442</v>
      </c>
      <c r="G332" s="219" t="s">
        <v>149</v>
      </c>
      <c r="H332" s="220">
        <v>356.38499999999999</v>
      </c>
      <c r="I332" s="221"/>
      <c r="J332" s="222">
        <f>ROUND(I332*H332,2)</f>
        <v>0</v>
      </c>
      <c r="K332" s="218" t="s">
        <v>215</v>
      </c>
      <c r="L332" s="47"/>
      <c r="M332" s="223" t="s">
        <v>35</v>
      </c>
      <c r="N332" s="224" t="s">
        <v>51</v>
      </c>
      <c r="O332" s="87"/>
      <c r="P332" s="225">
        <f>O332*H332</f>
        <v>0</v>
      </c>
      <c r="Q332" s="225">
        <v>0</v>
      </c>
      <c r="R332" s="225">
        <f>Q332*H332</f>
        <v>0</v>
      </c>
      <c r="S332" s="225">
        <v>0</v>
      </c>
      <c r="T332" s="226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27" t="s">
        <v>216</v>
      </c>
      <c r="AT332" s="227" t="s">
        <v>211</v>
      </c>
      <c r="AU332" s="227" t="s">
        <v>90</v>
      </c>
      <c r="AY332" s="19" t="s">
        <v>208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9" t="s">
        <v>88</v>
      </c>
      <c r="BK332" s="228">
        <f>ROUND(I332*H332,2)</f>
        <v>0</v>
      </c>
      <c r="BL332" s="19" t="s">
        <v>216</v>
      </c>
      <c r="BM332" s="227" t="s">
        <v>443</v>
      </c>
    </row>
    <row r="333" s="2" customFormat="1">
      <c r="A333" s="41"/>
      <c r="B333" s="42"/>
      <c r="C333" s="43"/>
      <c r="D333" s="229" t="s">
        <v>218</v>
      </c>
      <c r="E333" s="43"/>
      <c r="F333" s="230" t="s">
        <v>444</v>
      </c>
      <c r="G333" s="43"/>
      <c r="H333" s="43"/>
      <c r="I333" s="231"/>
      <c r="J333" s="43"/>
      <c r="K333" s="43"/>
      <c r="L333" s="47"/>
      <c r="M333" s="232"/>
      <c r="N333" s="233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19" t="s">
        <v>218</v>
      </c>
      <c r="AU333" s="19" t="s">
        <v>90</v>
      </c>
    </row>
    <row r="334" s="14" customFormat="1">
      <c r="A334" s="14"/>
      <c r="B334" s="245"/>
      <c r="C334" s="246"/>
      <c r="D334" s="236" t="s">
        <v>226</v>
      </c>
      <c r="E334" s="247" t="s">
        <v>35</v>
      </c>
      <c r="F334" s="248" t="s">
        <v>155</v>
      </c>
      <c r="G334" s="246"/>
      <c r="H334" s="249">
        <v>356.38499999999999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226</v>
      </c>
      <c r="AU334" s="255" t="s">
        <v>90</v>
      </c>
      <c r="AV334" s="14" t="s">
        <v>90</v>
      </c>
      <c r="AW334" s="14" t="s">
        <v>41</v>
      </c>
      <c r="AX334" s="14" t="s">
        <v>88</v>
      </c>
      <c r="AY334" s="255" t="s">
        <v>208</v>
      </c>
    </row>
    <row r="335" s="2" customFormat="1" ht="24.15" customHeight="1">
      <c r="A335" s="41"/>
      <c r="B335" s="42"/>
      <c r="C335" s="216" t="s">
        <v>445</v>
      </c>
      <c r="D335" s="216" t="s">
        <v>211</v>
      </c>
      <c r="E335" s="217" t="s">
        <v>446</v>
      </c>
      <c r="F335" s="218" t="s">
        <v>447</v>
      </c>
      <c r="G335" s="219" t="s">
        <v>149</v>
      </c>
      <c r="H335" s="220">
        <v>23.989000000000001</v>
      </c>
      <c r="I335" s="221"/>
      <c r="J335" s="222">
        <f>ROUND(I335*H335,2)</f>
        <v>0</v>
      </c>
      <c r="K335" s="218" t="s">
        <v>215</v>
      </c>
      <c r="L335" s="47"/>
      <c r="M335" s="223" t="s">
        <v>35</v>
      </c>
      <c r="N335" s="224" t="s">
        <v>51</v>
      </c>
      <c r="O335" s="87"/>
      <c r="P335" s="225">
        <f>O335*H335</f>
        <v>0</v>
      </c>
      <c r="Q335" s="225">
        <v>0</v>
      </c>
      <c r="R335" s="225">
        <f>Q335*H335</f>
        <v>0</v>
      </c>
      <c r="S335" s="225">
        <v>0.13100000000000001</v>
      </c>
      <c r="T335" s="226">
        <f>S335*H335</f>
        <v>3.1425590000000003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27" t="s">
        <v>216</v>
      </c>
      <c r="AT335" s="227" t="s">
        <v>211</v>
      </c>
      <c r="AU335" s="227" t="s">
        <v>90</v>
      </c>
      <c r="AY335" s="19" t="s">
        <v>208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9" t="s">
        <v>88</v>
      </c>
      <c r="BK335" s="228">
        <f>ROUND(I335*H335,2)</f>
        <v>0</v>
      </c>
      <c r="BL335" s="19" t="s">
        <v>216</v>
      </c>
      <c r="BM335" s="227" t="s">
        <v>448</v>
      </c>
    </row>
    <row r="336" s="2" customFormat="1">
      <c r="A336" s="41"/>
      <c r="B336" s="42"/>
      <c r="C336" s="43"/>
      <c r="D336" s="229" t="s">
        <v>218</v>
      </c>
      <c r="E336" s="43"/>
      <c r="F336" s="230" t="s">
        <v>449</v>
      </c>
      <c r="G336" s="43"/>
      <c r="H336" s="43"/>
      <c r="I336" s="231"/>
      <c r="J336" s="43"/>
      <c r="K336" s="43"/>
      <c r="L336" s="47"/>
      <c r="M336" s="232"/>
      <c r="N336" s="233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19" t="s">
        <v>218</v>
      </c>
      <c r="AU336" s="19" t="s">
        <v>90</v>
      </c>
    </row>
    <row r="337" s="13" customFormat="1">
      <c r="A337" s="13"/>
      <c r="B337" s="234"/>
      <c r="C337" s="235"/>
      <c r="D337" s="236" t="s">
        <v>226</v>
      </c>
      <c r="E337" s="237" t="s">
        <v>35</v>
      </c>
      <c r="F337" s="238" t="s">
        <v>450</v>
      </c>
      <c r="G337" s="235"/>
      <c r="H337" s="237" t="s">
        <v>35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226</v>
      </c>
      <c r="AU337" s="244" t="s">
        <v>90</v>
      </c>
      <c r="AV337" s="13" t="s">
        <v>88</v>
      </c>
      <c r="AW337" s="13" t="s">
        <v>41</v>
      </c>
      <c r="AX337" s="13" t="s">
        <v>80</v>
      </c>
      <c r="AY337" s="244" t="s">
        <v>208</v>
      </c>
    </row>
    <row r="338" s="14" customFormat="1">
      <c r="A338" s="14"/>
      <c r="B338" s="245"/>
      <c r="C338" s="246"/>
      <c r="D338" s="236" t="s">
        <v>226</v>
      </c>
      <c r="E338" s="247" t="s">
        <v>35</v>
      </c>
      <c r="F338" s="248" t="s">
        <v>451</v>
      </c>
      <c r="G338" s="246"/>
      <c r="H338" s="249">
        <v>7.1130000000000004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226</v>
      </c>
      <c r="AU338" s="255" t="s">
        <v>90</v>
      </c>
      <c r="AV338" s="14" t="s">
        <v>90</v>
      </c>
      <c r="AW338" s="14" t="s">
        <v>41</v>
      </c>
      <c r="AX338" s="14" t="s">
        <v>80</v>
      </c>
      <c r="AY338" s="255" t="s">
        <v>208</v>
      </c>
    </row>
    <row r="339" s="14" customFormat="1">
      <c r="A339" s="14"/>
      <c r="B339" s="245"/>
      <c r="C339" s="246"/>
      <c r="D339" s="236" t="s">
        <v>226</v>
      </c>
      <c r="E339" s="247" t="s">
        <v>35</v>
      </c>
      <c r="F339" s="248" t="s">
        <v>452</v>
      </c>
      <c r="G339" s="246"/>
      <c r="H339" s="249">
        <v>2.6499999999999999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5" t="s">
        <v>226</v>
      </c>
      <c r="AU339" s="255" t="s">
        <v>90</v>
      </c>
      <c r="AV339" s="14" t="s">
        <v>90</v>
      </c>
      <c r="AW339" s="14" t="s">
        <v>41</v>
      </c>
      <c r="AX339" s="14" t="s">
        <v>80</v>
      </c>
      <c r="AY339" s="255" t="s">
        <v>208</v>
      </c>
    </row>
    <row r="340" s="14" customFormat="1">
      <c r="A340" s="14"/>
      <c r="B340" s="245"/>
      <c r="C340" s="246"/>
      <c r="D340" s="236" t="s">
        <v>226</v>
      </c>
      <c r="E340" s="247" t="s">
        <v>35</v>
      </c>
      <c r="F340" s="248" t="s">
        <v>453</v>
      </c>
      <c r="G340" s="246"/>
      <c r="H340" s="249">
        <v>7.1130000000000004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5" t="s">
        <v>226</v>
      </c>
      <c r="AU340" s="255" t="s">
        <v>90</v>
      </c>
      <c r="AV340" s="14" t="s">
        <v>90</v>
      </c>
      <c r="AW340" s="14" t="s">
        <v>41</v>
      </c>
      <c r="AX340" s="14" t="s">
        <v>80</v>
      </c>
      <c r="AY340" s="255" t="s">
        <v>208</v>
      </c>
    </row>
    <row r="341" s="14" customFormat="1">
      <c r="A341" s="14"/>
      <c r="B341" s="245"/>
      <c r="C341" s="246"/>
      <c r="D341" s="236" t="s">
        <v>226</v>
      </c>
      <c r="E341" s="247" t="s">
        <v>35</v>
      </c>
      <c r="F341" s="248" t="s">
        <v>454</v>
      </c>
      <c r="G341" s="246"/>
      <c r="H341" s="249">
        <v>7.1130000000000004</v>
      </c>
      <c r="I341" s="250"/>
      <c r="J341" s="246"/>
      <c r="K341" s="246"/>
      <c r="L341" s="251"/>
      <c r="M341" s="252"/>
      <c r="N341" s="253"/>
      <c r="O341" s="253"/>
      <c r="P341" s="253"/>
      <c r="Q341" s="253"/>
      <c r="R341" s="253"/>
      <c r="S341" s="253"/>
      <c r="T341" s="25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5" t="s">
        <v>226</v>
      </c>
      <c r="AU341" s="255" t="s">
        <v>90</v>
      </c>
      <c r="AV341" s="14" t="s">
        <v>90</v>
      </c>
      <c r="AW341" s="14" t="s">
        <v>41</v>
      </c>
      <c r="AX341" s="14" t="s">
        <v>80</v>
      </c>
      <c r="AY341" s="255" t="s">
        <v>208</v>
      </c>
    </row>
    <row r="342" s="16" customFormat="1">
      <c r="A342" s="16"/>
      <c r="B342" s="267"/>
      <c r="C342" s="268"/>
      <c r="D342" s="236" t="s">
        <v>226</v>
      </c>
      <c r="E342" s="269" t="s">
        <v>35</v>
      </c>
      <c r="F342" s="270" t="s">
        <v>261</v>
      </c>
      <c r="G342" s="268"/>
      <c r="H342" s="271">
        <v>23.989000000000001</v>
      </c>
      <c r="I342" s="272"/>
      <c r="J342" s="268"/>
      <c r="K342" s="268"/>
      <c r="L342" s="273"/>
      <c r="M342" s="274"/>
      <c r="N342" s="275"/>
      <c r="O342" s="275"/>
      <c r="P342" s="275"/>
      <c r="Q342" s="275"/>
      <c r="R342" s="275"/>
      <c r="S342" s="275"/>
      <c r="T342" s="27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T342" s="277" t="s">
        <v>226</v>
      </c>
      <c r="AU342" s="277" t="s">
        <v>90</v>
      </c>
      <c r="AV342" s="16" t="s">
        <v>216</v>
      </c>
      <c r="AW342" s="16" t="s">
        <v>41</v>
      </c>
      <c r="AX342" s="16" t="s">
        <v>88</v>
      </c>
      <c r="AY342" s="277" t="s">
        <v>208</v>
      </c>
    </row>
    <row r="343" s="2" customFormat="1" ht="33" customHeight="1">
      <c r="A343" s="41"/>
      <c r="B343" s="42"/>
      <c r="C343" s="216" t="s">
        <v>455</v>
      </c>
      <c r="D343" s="216" t="s">
        <v>211</v>
      </c>
      <c r="E343" s="217" t="s">
        <v>456</v>
      </c>
      <c r="F343" s="218" t="s">
        <v>457</v>
      </c>
      <c r="G343" s="219" t="s">
        <v>149</v>
      </c>
      <c r="H343" s="220">
        <v>1.8</v>
      </c>
      <c r="I343" s="221"/>
      <c r="J343" s="222">
        <f>ROUND(I343*H343,2)</f>
        <v>0</v>
      </c>
      <c r="K343" s="218" t="s">
        <v>215</v>
      </c>
      <c r="L343" s="47"/>
      <c r="M343" s="223" t="s">
        <v>35</v>
      </c>
      <c r="N343" s="224" t="s">
        <v>51</v>
      </c>
      <c r="O343" s="87"/>
      <c r="P343" s="225">
        <f>O343*H343</f>
        <v>0</v>
      </c>
      <c r="Q343" s="225">
        <v>0</v>
      </c>
      <c r="R343" s="225">
        <f>Q343*H343</f>
        <v>0</v>
      </c>
      <c r="S343" s="225">
        <v>0.183</v>
      </c>
      <c r="T343" s="226">
        <f>S343*H343</f>
        <v>0.32940000000000003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27" t="s">
        <v>216</v>
      </c>
      <c r="AT343" s="227" t="s">
        <v>211</v>
      </c>
      <c r="AU343" s="227" t="s">
        <v>90</v>
      </c>
      <c r="AY343" s="19" t="s">
        <v>208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9" t="s">
        <v>88</v>
      </c>
      <c r="BK343" s="228">
        <f>ROUND(I343*H343,2)</f>
        <v>0</v>
      </c>
      <c r="BL343" s="19" t="s">
        <v>216</v>
      </c>
      <c r="BM343" s="227" t="s">
        <v>458</v>
      </c>
    </row>
    <row r="344" s="2" customFormat="1">
      <c r="A344" s="41"/>
      <c r="B344" s="42"/>
      <c r="C344" s="43"/>
      <c r="D344" s="229" t="s">
        <v>218</v>
      </c>
      <c r="E344" s="43"/>
      <c r="F344" s="230" t="s">
        <v>459</v>
      </c>
      <c r="G344" s="43"/>
      <c r="H344" s="43"/>
      <c r="I344" s="231"/>
      <c r="J344" s="43"/>
      <c r="K344" s="43"/>
      <c r="L344" s="47"/>
      <c r="M344" s="232"/>
      <c r="N344" s="233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19" t="s">
        <v>218</v>
      </c>
      <c r="AU344" s="19" t="s">
        <v>90</v>
      </c>
    </row>
    <row r="345" s="14" customFormat="1">
      <c r="A345" s="14"/>
      <c r="B345" s="245"/>
      <c r="C345" s="246"/>
      <c r="D345" s="236" t="s">
        <v>226</v>
      </c>
      <c r="E345" s="247" t="s">
        <v>35</v>
      </c>
      <c r="F345" s="248" t="s">
        <v>460</v>
      </c>
      <c r="G345" s="246"/>
      <c r="H345" s="249">
        <v>0.90000000000000002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5" t="s">
        <v>226</v>
      </c>
      <c r="AU345" s="255" t="s">
        <v>90</v>
      </c>
      <c r="AV345" s="14" t="s">
        <v>90</v>
      </c>
      <c r="AW345" s="14" t="s">
        <v>41</v>
      </c>
      <c r="AX345" s="14" t="s">
        <v>80</v>
      </c>
      <c r="AY345" s="255" t="s">
        <v>208</v>
      </c>
    </row>
    <row r="346" s="14" customFormat="1">
      <c r="A346" s="14"/>
      <c r="B346" s="245"/>
      <c r="C346" s="246"/>
      <c r="D346" s="236" t="s">
        <v>226</v>
      </c>
      <c r="E346" s="247" t="s">
        <v>35</v>
      </c>
      <c r="F346" s="248" t="s">
        <v>461</v>
      </c>
      <c r="G346" s="246"/>
      <c r="H346" s="249">
        <v>0.29999999999999999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5" t="s">
        <v>226</v>
      </c>
      <c r="AU346" s="255" t="s">
        <v>90</v>
      </c>
      <c r="AV346" s="14" t="s">
        <v>90</v>
      </c>
      <c r="AW346" s="14" t="s">
        <v>41</v>
      </c>
      <c r="AX346" s="14" t="s">
        <v>80</v>
      </c>
      <c r="AY346" s="255" t="s">
        <v>208</v>
      </c>
    </row>
    <row r="347" s="14" customFormat="1">
      <c r="A347" s="14"/>
      <c r="B347" s="245"/>
      <c r="C347" s="246"/>
      <c r="D347" s="236" t="s">
        <v>226</v>
      </c>
      <c r="E347" s="247" t="s">
        <v>35</v>
      </c>
      <c r="F347" s="248" t="s">
        <v>462</v>
      </c>
      <c r="G347" s="246"/>
      <c r="H347" s="249">
        <v>0.59999999999999998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226</v>
      </c>
      <c r="AU347" s="255" t="s">
        <v>90</v>
      </c>
      <c r="AV347" s="14" t="s">
        <v>90</v>
      </c>
      <c r="AW347" s="14" t="s">
        <v>41</v>
      </c>
      <c r="AX347" s="14" t="s">
        <v>80</v>
      </c>
      <c r="AY347" s="255" t="s">
        <v>208</v>
      </c>
    </row>
    <row r="348" s="16" customFormat="1">
      <c r="A348" s="16"/>
      <c r="B348" s="267"/>
      <c r="C348" s="268"/>
      <c r="D348" s="236" t="s">
        <v>226</v>
      </c>
      <c r="E348" s="269" t="s">
        <v>35</v>
      </c>
      <c r="F348" s="270" t="s">
        <v>261</v>
      </c>
      <c r="G348" s="268"/>
      <c r="H348" s="271">
        <v>1.8</v>
      </c>
      <c r="I348" s="272"/>
      <c r="J348" s="268"/>
      <c r="K348" s="268"/>
      <c r="L348" s="273"/>
      <c r="M348" s="274"/>
      <c r="N348" s="275"/>
      <c r="O348" s="275"/>
      <c r="P348" s="275"/>
      <c r="Q348" s="275"/>
      <c r="R348" s="275"/>
      <c r="S348" s="275"/>
      <c r="T348" s="27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T348" s="277" t="s">
        <v>226</v>
      </c>
      <c r="AU348" s="277" t="s">
        <v>90</v>
      </c>
      <c r="AV348" s="16" t="s">
        <v>216</v>
      </c>
      <c r="AW348" s="16" t="s">
        <v>41</v>
      </c>
      <c r="AX348" s="16" t="s">
        <v>88</v>
      </c>
      <c r="AY348" s="277" t="s">
        <v>208</v>
      </c>
    </row>
    <row r="349" s="2" customFormat="1" ht="33" customHeight="1">
      <c r="A349" s="41"/>
      <c r="B349" s="42"/>
      <c r="C349" s="216" t="s">
        <v>463</v>
      </c>
      <c r="D349" s="216" t="s">
        <v>211</v>
      </c>
      <c r="E349" s="217" t="s">
        <v>464</v>
      </c>
      <c r="F349" s="218" t="s">
        <v>465</v>
      </c>
      <c r="G349" s="219" t="s">
        <v>149</v>
      </c>
      <c r="H349" s="220">
        <v>0.59999999999999998</v>
      </c>
      <c r="I349" s="221"/>
      <c r="J349" s="222">
        <f>ROUND(I349*H349,2)</f>
        <v>0</v>
      </c>
      <c r="K349" s="218" t="s">
        <v>215</v>
      </c>
      <c r="L349" s="47"/>
      <c r="M349" s="223" t="s">
        <v>35</v>
      </c>
      <c r="N349" s="224" t="s">
        <v>51</v>
      </c>
      <c r="O349" s="87"/>
      <c r="P349" s="225">
        <f>O349*H349</f>
        <v>0</v>
      </c>
      <c r="Q349" s="225">
        <v>0</v>
      </c>
      <c r="R349" s="225">
        <f>Q349*H349</f>
        <v>0</v>
      </c>
      <c r="S349" s="225">
        <v>0.27500000000000002</v>
      </c>
      <c r="T349" s="226">
        <f>S349*H349</f>
        <v>0.16500000000000001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27" t="s">
        <v>216</v>
      </c>
      <c r="AT349" s="227" t="s">
        <v>211</v>
      </c>
      <c r="AU349" s="227" t="s">
        <v>90</v>
      </c>
      <c r="AY349" s="19" t="s">
        <v>208</v>
      </c>
      <c r="BE349" s="228">
        <f>IF(N349="základní",J349,0)</f>
        <v>0</v>
      </c>
      <c r="BF349" s="228">
        <f>IF(N349="snížená",J349,0)</f>
        <v>0</v>
      </c>
      <c r="BG349" s="228">
        <f>IF(N349="zákl. přenesená",J349,0)</f>
        <v>0</v>
      </c>
      <c r="BH349" s="228">
        <f>IF(N349="sníž. přenesená",J349,0)</f>
        <v>0</v>
      </c>
      <c r="BI349" s="228">
        <f>IF(N349="nulová",J349,0)</f>
        <v>0</v>
      </c>
      <c r="BJ349" s="19" t="s">
        <v>88</v>
      </c>
      <c r="BK349" s="228">
        <f>ROUND(I349*H349,2)</f>
        <v>0</v>
      </c>
      <c r="BL349" s="19" t="s">
        <v>216</v>
      </c>
      <c r="BM349" s="227" t="s">
        <v>466</v>
      </c>
    </row>
    <row r="350" s="2" customFormat="1">
      <c r="A350" s="41"/>
      <c r="B350" s="42"/>
      <c r="C350" s="43"/>
      <c r="D350" s="229" t="s">
        <v>218</v>
      </c>
      <c r="E350" s="43"/>
      <c r="F350" s="230" t="s">
        <v>467</v>
      </c>
      <c r="G350" s="43"/>
      <c r="H350" s="43"/>
      <c r="I350" s="231"/>
      <c r="J350" s="43"/>
      <c r="K350" s="43"/>
      <c r="L350" s="47"/>
      <c r="M350" s="232"/>
      <c r="N350" s="233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9" t="s">
        <v>218</v>
      </c>
      <c r="AU350" s="19" t="s">
        <v>90</v>
      </c>
    </row>
    <row r="351" s="14" customFormat="1">
      <c r="A351" s="14"/>
      <c r="B351" s="245"/>
      <c r="C351" s="246"/>
      <c r="D351" s="236" t="s">
        <v>226</v>
      </c>
      <c r="E351" s="247" t="s">
        <v>35</v>
      </c>
      <c r="F351" s="248" t="s">
        <v>468</v>
      </c>
      <c r="G351" s="246"/>
      <c r="H351" s="249">
        <v>0.59999999999999998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5" t="s">
        <v>226</v>
      </c>
      <c r="AU351" s="255" t="s">
        <v>90</v>
      </c>
      <c r="AV351" s="14" t="s">
        <v>90</v>
      </c>
      <c r="AW351" s="14" t="s">
        <v>41</v>
      </c>
      <c r="AX351" s="14" t="s">
        <v>88</v>
      </c>
      <c r="AY351" s="255" t="s">
        <v>208</v>
      </c>
    </row>
    <row r="352" s="2" customFormat="1" ht="24.15" customHeight="1">
      <c r="A352" s="41"/>
      <c r="B352" s="42"/>
      <c r="C352" s="216" t="s">
        <v>469</v>
      </c>
      <c r="D352" s="216" t="s">
        <v>211</v>
      </c>
      <c r="E352" s="217" t="s">
        <v>470</v>
      </c>
      <c r="F352" s="218" t="s">
        <v>471</v>
      </c>
      <c r="G352" s="219" t="s">
        <v>149</v>
      </c>
      <c r="H352" s="220">
        <v>46.491999999999997</v>
      </c>
      <c r="I352" s="221"/>
      <c r="J352" s="222">
        <f>ROUND(I352*H352,2)</f>
        <v>0</v>
      </c>
      <c r="K352" s="218" t="s">
        <v>215</v>
      </c>
      <c r="L352" s="47"/>
      <c r="M352" s="223" t="s">
        <v>35</v>
      </c>
      <c r="N352" s="224" t="s">
        <v>51</v>
      </c>
      <c r="O352" s="87"/>
      <c r="P352" s="225">
        <f>O352*H352</f>
        <v>0</v>
      </c>
      <c r="Q352" s="225">
        <v>0</v>
      </c>
      <c r="R352" s="225">
        <f>Q352*H352</f>
        <v>0</v>
      </c>
      <c r="S352" s="225">
        <v>0.075999999999999998</v>
      </c>
      <c r="T352" s="226">
        <f>S352*H352</f>
        <v>3.5333919999999996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27" t="s">
        <v>216</v>
      </c>
      <c r="AT352" s="227" t="s">
        <v>211</v>
      </c>
      <c r="AU352" s="227" t="s">
        <v>90</v>
      </c>
      <c r="AY352" s="19" t="s">
        <v>208</v>
      </c>
      <c r="BE352" s="228">
        <f>IF(N352="základní",J352,0)</f>
        <v>0</v>
      </c>
      <c r="BF352" s="228">
        <f>IF(N352="snížená",J352,0)</f>
        <v>0</v>
      </c>
      <c r="BG352" s="228">
        <f>IF(N352="zákl. přenesená",J352,0)</f>
        <v>0</v>
      </c>
      <c r="BH352" s="228">
        <f>IF(N352="sníž. přenesená",J352,0)</f>
        <v>0</v>
      </c>
      <c r="BI352" s="228">
        <f>IF(N352="nulová",J352,0)</f>
        <v>0</v>
      </c>
      <c r="BJ352" s="19" t="s">
        <v>88</v>
      </c>
      <c r="BK352" s="228">
        <f>ROUND(I352*H352,2)</f>
        <v>0</v>
      </c>
      <c r="BL352" s="19" t="s">
        <v>216</v>
      </c>
      <c r="BM352" s="227" t="s">
        <v>472</v>
      </c>
    </row>
    <row r="353" s="2" customFormat="1">
      <c r="A353" s="41"/>
      <c r="B353" s="42"/>
      <c r="C353" s="43"/>
      <c r="D353" s="229" t="s">
        <v>218</v>
      </c>
      <c r="E353" s="43"/>
      <c r="F353" s="230" t="s">
        <v>473</v>
      </c>
      <c r="G353" s="43"/>
      <c r="H353" s="43"/>
      <c r="I353" s="231"/>
      <c r="J353" s="43"/>
      <c r="K353" s="43"/>
      <c r="L353" s="47"/>
      <c r="M353" s="232"/>
      <c r="N353" s="233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19" t="s">
        <v>218</v>
      </c>
      <c r="AU353" s="19" t="s">
        <v>90</v>
      </c>
    </row>
    <row r="354" s="13" customFormat="1">
      <c r="A354" s="13"/>
      <c r="B354" s="234"/>
      <c r="C354" s="235"/>
      <c r="D354" s="236" t="s">
        <v>226</v>
      </c>
      <c r="E354" s="237" t="s">
        <v>35</v>
      </c>
      <c r="F354" s="238" t="s">
        <v>474</v>
      </c>
      <c r="G354" s="235"/>
      <c r="H354" s="237" t="s">
        <v>35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226</v>
      </c>
      <c r="AU354" s="244" t="s">
        <v>90</v>
      </c>
      <c r="AV354" s="13" t="s">
        <v>88</v>
      </c>
      <c r="AW354" s="13" t="s">
        <v>41</v>
      </c>
      <c r="AX354" s="13" t="s">
        <v>80</v>
      </c>
      <c r="AY354" s="244" t="s">
        <v>208</v>
      </c>
    </row>
    <row r="355" s="14" customFormat="1">
      <c r="A355" s="14"/>
      <c r="B355" s="245"/>
      <c r="C355" s="246"/>
      <c r="D355" s="236" t="s">
        <v>226</v>
      </c>
      <c r="E355" s="247" t="s">
        <v>35</v>
      </c>
      <c r="F355" s="248" t="s">
        <v>475</v>
      </c>
      <c r="G355" s="246"/>
      <c r="H355" s="249">
        <v>8.2739999999999991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5" t="s">
        <v>226</v>
      </c>
      <c r="AU355" s="255" t="s">
        <v>90</v>
      </c>
      <c r="AV355" s="14" t="s">
        <v>90</v>
      </c>
      <c r="AW355" s="14" t="s">
        <v>41</v>
      </c>
      <c r="AX355" s="14" t="s">
        <v>80</v>
      </c>
      <c r="AY355" s="255" t="s">
        <v>208</v>
      </c>
    </row>
    <row r="356" s="14" customFormat="1">
      <c r="A356" s="14"/>
      <c r="B356" s="245"/>
      <c r="C356" s="246"/>
      <c r="D356" s="236" t="s">
        <v>226</v>
      </c>
      <c r="E356" s="247" t="s">
        <v>35</v>
      </c>
      <c r="F356" s="248" t="s">
        <v>476</v>
      </c>
      <c r="G356" s="246"/>
      <c r="H356" s="249">
        <v>11.032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226</v>
      </c>
      <c r="AU356" s="255" t="s">
        <v>90</v>
      </c>
      <c r="AV356" s="14" t="s">
        <v>90</v>
      </c>
      <c r="AW356" s="14" t="s">
        <v>41</v>
      </c>
      <c r="AX356" s="14" t="s">
        <v>80</v>
      </c>
      <c r="AY356" s="255" t="s">
        <v>208</v>
      </c>
    </row>
    <row r="357" s="14" customFormat="1">
      <c r="A357" s="14"/>
      <c r="B357" s="245"/>
      <c r="C357" s="246"/>
      <c r="D357" s="236" t="s">
        <v>226</v>
      </c>
      <c r="E357" s="247" t="s">
        <v>35</v>
      </c>
      <c r="F357" s="248" t="s">
        <v>477</v>
      </c>
      <c r="G357" s="246"/>
      <c r="H357" s="249">
        <v>4.7279999999999998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226</v>
      </c>
      <c r="AU357" s="255" t="s">
        <v>90</v>
      </c>
      <c r="AV357" s="14" t="s">
        <v>90</v>
      </c>
      <c r="AW357" s="14" t="s">
        <v>41</v>
      </c>
      <c r="AX357" s="14" t="s">
        <v>80</v>
      </c>
      <c r="AY357" s="255" t="s">
        <v>208</v>
      </c>
    </row>
    <row r="358" s="14" customFormat="1">
      <c r="A358" s="14"/>
      <c r="B358" s="245"/>
      <c r="C358" s="246"/>
      <c r="D358" s="236" t="s">
        <v>226</v>
      </c>
      <c r="E358" s="247" t="s">
        <v>35</v>
      </c>
      <c r="F358" s="248" t="s">
        <v>478</v>
      </c>
      <c r="G358" s="246"/>
      <c r="H358" s="249">
        <v>8.2739999999999991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5" t="s">
        <v>226</v>
      </c>
      <c r="AU358" s="255" t="s">
        <v>90</v>
      </c>
      <c r="AV358" s="14" t="s">
        <v>90</v>
      </c>
      <c r="AW358" s="14" t="s">
        <v>41</v>
      </c>
      <c r="AX358" s="14" t="s">
        <v>80</v>
      </c>
      <c r="AY358" s="255" t="s">
        <v>208</v>
      </c>
    </row>
    <row r="359" s="14" customFormat="1">
      <c r="A359" s="14"/>
      <c r="B359" s="245"/>
      <c r="C359" s="246"/>
      <c r="D359" s="236" t="s">
        <v>226</v>
      </c>
      <c r="E359" s="247" t="s">
        <v>35</v>
      </c>
      <c r="F359" s="248" t="s">
        <v>479</v>
      </c>
      <c r="G359" s="246"/>
      <c r="H359" s="249">
        <v>5.9100000000000001</v>
      </c>
      <c r="I359" s="250"/>
      <c r="J359" s="246"/>
      <c r="K359" s="246"/>
      <c r="L359" s="251"/>
      <c r="M359" s="252"/>
      <c r="N359" s="253"/>
      <c r="O359" s="253"/>
      <c r="P359" s="253"/>
      <c r="Q359" s="253"/>
      <c r="R359" s="253"/>
      <c r="S359" s="253"/>
      <c r="T359" s="25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5" t="s">
        <v>226</v>
      </c>
      <c r="AU359" s="255" t="s">
        <v>90</v>
      </c>
      <c r="AV359" s="14" t="s">
        <v>90</v>
      </c>
      <c r="AW359" s="14" t="s">
        <v>41</v>
      </c>
      <c r="AX359" s="14" t="s">
        <v>80</v>
      </c>
      <c r="AY359" s="255" t="s">
        <v>208</v>
      </c>
    </row>
    <row r="360" s="14" customFormat="1">
      <c r="A360" s="14"/>
      <c r="B360" s="245"/>
      <c r="C360" s="246"/>
      <c r="D360" s="236" t="s">
        <v>226</v>
      </c>
      <c r="E360" s="247" t="s">
        <v>35</v>
      </c>
      <c r="F360" s="248" t="s">
        <v>480</v>
      </c>
      <c r="G360" s="246"/>
      <c r="H360" s="249">
        <v>8.2739999999999991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5" t="s">
        <v>226</v>
      </c>
      <c r="AU360" s="255" t="s">
        <v>90</v>
      </c>
      <c r="AV360" s="14" t="s">
        <v>90</v>
      </c>
      <c r="AW360" s="14" t="s">
        <v>41</v>
      </c>
      <c r="AX360" s="14" t="s">
        <v>80</v>
      </c>
      <c r="AY360" s="255" t="s">
        <v>208</v>
      </c>
    </row>
    <row r="361" s="16" customFormat="1">
      <c r="A361" s="16"/>
      <c r="B361" s="267"/>
      <c r="C361" s="268"/>
      <c r="D361" s="236" t="s">
        <v>226</v>
      </c>
      <c r="E361" s="269" t="s">
        <v>35</v>
      </c>
      <c r="F361" s="270" t="s">
        <v>261</v>
      </c>
      <c r="G361" s="268"/>
      <c r="H361" s="271">
        <v>46.491999999999997</v>
      </c>
      <c r="I361" s="272"/>
      <c r="J361" s="268"/>
      <c r="K361" s="268"/>
      <c r="L361" s="273"/>
      <c r="M361" s="274"/>
      <c r="N361" s="275"/>
      <c r="O361" s="275"/>
      <c r="P361" s="275"/>
      <c r="Q361" s="275"/>
      <c r="R361" s="275"/>
      <c r="S361" s="275"/>
      <c r="T361" s="27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77" t="s">
        <v>226</v>
      </c>
      <c r="AU361" s="277" t="s">
        <v>90</v>
      </c>
      <c r="AV361" s="16" t="s">
        <v>216</v>
      </c>
      <c r="AW361" s="16" t="s">
        <v>41</v>
      </c>
      <c r="AX361" s="16" t="s">
        <v>88</v>
      </c>
      <c r="AY361" s="277" t="s">
        <v>208</v>
      </c>
    </row>
    <row r="362" s="2" customFormat="1" ht="24.15" customHeight="1">
      <c r="A362" s="41"/>
      <c r="B362" s="42"/>
      <c r="C362" s="216" t="s">
        <v>481</v>
      </c>
      <c r="D362" s="216" t="s">
        <v>211</v>
      </c>
      <c r="E362" s="217" t="s">
        <v>482</v>
      </c>
      <c r="F362" s="218" t="s">
        <v>483</v>
      </c>
      <c r="G362" s="219" t="s">
        <v>381</v>
      </c>
      <c r="H362" s="220">
        <v>2</v>
      </c>
      <c r="I362" s="221"/>
      <c r="J362" s="222">
        <f>ROUND(I362*H362,2)</f>
        <v>0</v>
      </c>
      <c r="K362" s="218" t="s">
        <v>215</v>
      </c>
      <c r="L362" s="47"/>
      <c r="M362" s="223" t="s">
        <v>35</v>
      </c>
      <c r="N362" s="224" t="s">
        <v>51</v>
      </c>
      <c r="O362" s="87"/>
      <c r="P362" s="225">
        <f>O362*H362</f>
        <v>0</v>
      </c>
      <c r="Q362" s="225">
        <v>0</v>
      </c>
      <c r="R362" s="225">
        <f>Q362*H362</f>
        <v>0</v>
      </c>
      <c r="S362" s="225">
        <v>0.069000000000000006</v>
      </c>
      <c r="T362" s="226">
        <f>S362*H362</f>
        <v>0.13800000000000001</v>
      </c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R362" s="227" t="s">
        <v>216</v>
      </c>
      <c r="AT362" s="227" t="s">
        <v>211</v>
      </c>
      <c r="AU362" s="227" t="s">
        <v>90</v>
      </c>
      <c r="AY362" s="19" t="s">
        <v>208</v>
      </c>
      <c r="BE362" s="228">
        <f>IF(N362="základní",J362,0)</f>
        <v>0</v>
      </c>
      <c r="BF362" s="228">
        <f>IF(N362="snížená",J362,0)</f>
        <v>0</v>
      </c>
      <c r="BG362" s="228">
        <f>IF(N362="zákl. přenesená",J362,0)</f>
        <v>0</v>
      </c>
      <c r="BH362" s="228">
        <f>IF(N362="sníž. přenesená",J362,0)</f>
        <v>0</v>
      </c>
      <c r="BI362" s="228">
        <f>IF(N362="nulová",J362,0)</f>
        <v>0</v>
      </c>
      <c r="BJ362" s="19" t="s">
        <v>88</v>
      </c>
      <c r="BK362" s="228">
        <f>ROUND(I362*H362,2)</f>
        <v>0</v>
      </c>
      <c r="BL362" s="19" t="s">
        <v>216</v>
      </c>
      <c r="BM362" s="227" t="s">
        <v>484</v>
      </c>
    </row>
    <row r="363" s="2" customFormat="1">
      <c r="A363" s="41"/>
      <c r="B363" s="42"/>
      <c r="C363" s="43"/>
      <c r="D363" s="229" t="s">
        <v>218</v>
      </c>
      <c r="E363" s="43"/>
      <c r="F363" s="230" t="s">
        <v>485</v>
      </c>
      <c r="G363" s="43"/>
      <c r="H363" s="43"/>
      <c r="I363" s="231"/>
      <c r="J363" s="43"/>
      <c r="K363" s="43"/>
      <c r="L363" s="47"/>
      <c r="M363" s="232"/>
      <c r="N363" s="233"/>
      <c r="O363" s="87"/>
      <c r="P363" s="87"/>
      <c r="Q363" s="87"/>
      <c r="R363" s="87"/>
      <c r="S363" s="87"/>
      <c r="T363" s="88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T363" s="19" t="s">
        <v>218</v>
      </c>
      <c r="AU363" s="19" t="s">
        <v>90</v>
      </c>
    </row>
    <row r="364" s="14" customFormat="1">
      <c r="A364" s="14"/>
      <c r="B364" s="245"/>
      <c r="C364" s="246"/>
      <c r="D364" s="236" t="s">
        <v>226</v>
      </c>
      <c r="E364" s="247" t="s">
        <v>35</v>
      </c>
      <c r="F364" s="248" t="s">
        <v>486</v>
      </c>
      <c r="G364" s="246"/>
      <c r="H364" s="249">
        <v>2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226</v>
      </c>
      <c r="AU364" s="255" t="s">
        <v>90</v>
      </c>
      <c r="AV364" s="14" t="s">
        <v>90</v>
      </c>
      <c r="AW364" s="14" t="s">
        <v>41</v>
      </c>
      <c r="AX364" s="14" t="s">
        <v>88</v>
      </c>
      <c r="AY364" s="255" t="s">
        <v>208</v>
      </c>
    </row>
    <row r="365" s="2" customFormat="1" ht="16.5" customHeight="1">
      <c r="A365" s="41"/>
      <c r="B365" s="42"/>
      <c r="C365" s="216" t="s">
        <v>487</v>
      </c>
      <c r="D365" s="216" t="s">
        <v>211</v>
      </c>
      <c r="E365" s="217" t="s">
        <v>488</v>
      </c>
      <c r="F365" s="218" t="s">
        <v>489</v>
      </c>
      <c r="G365" s="219" t="s">
        <v>490</v>
      </c>
      <c r="H365" s="220">
        <v>47.200000000000003</v>
      </c>
      <c r="I365" s="221"/>
      <c r="J365" s="222">
        <f>ROUND(I365*H365,2)</f>
        <v>0</v>
      </c>
      <c r="K365" s="218" t="s">
        <v>215</v>
      </c>
      <c r="L365" s="47"/>
      <c r="M365" s="223" t="s">
        <v>35</v>
      </c>
      <c r="N365" s="224" t="s">
        <v>51</v>
      </c>
      <c r="O365" s="87"/>
      <c r="P365" s="225">
        <f>O365*H365</f>
        <v>0</v>
      </c>
      <c r="Q365" s="225">
        <v>0</v>
      </c>
      <c r="R365" s="225">
        <f>Q365*H365</f>
        <v>0</v>
      </c>
      <c r="S365" s="225">
        <v>0</v>
      </c>
      <c r="T365" s="226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27" t="s">
        <v>216</v>
      </c>
      <c r="AT365" s="227" t="s">
        <v>211</v>
      </c>
      <c r="AU365" s="227" t="s">
        <v>90</v>
      </c>
      <c r="AY365" s="19" t="s">
        <v>208</v>
      </c>
      <c r="BE365" s="228">
        <f>IF(N365="základní",J365,0)</f>
        <v>0</v>
      </c>
      <c r="BF365" s="228">
        <f>IF(N365="snížená",J365,0)</f>
        <v>0</v>
      </c>
      <c r="BG365" s="228">
        <f>IF(N365="zákl. přenesená",J365,0)</f>
        <v>0</v>
      </c>
      <c r="BH365" s="228">
        <f>IF(N365="sníž. přenesená",J365,0)</f>
        <v>0</v>
      </c>
      <c r="BI365" s="228">
        <f>IF(N365="nulová",J365,0)</f>
        <v>0</v>
      </c>
      <c r="BJ365" s="19" t="s">
        <v>88</v>
      </c>
      <c r="BK365" s="228">
        <f>ROUND(I365*H365,2)</f>
        <v>0</v>
      </c>
      <c r="BL365" s="19" t="s">
        <v>216</v>
      </c>
      <c r="BM365" s="227" t="s">
        <v>491</v>
      </c>
    </row>
    <row r="366" s="2" customFormat="1">
      <c r="A366" s="41"/>
      <c r="B366" s="42"/>
      <c r="C366" s="43"/>
      <c r="D366" s="229" t="s">
        <v>218</v>
      </c>
      <c r="E366" s="43"/>
      <c r="F366" s="230" t="s">
        <v>492</v>
      </c>
      <c r="G366" s="43"/>
      <c r="H366" s="43"/>
      <c r="I366" s="231"/>
      <c r="J366" s="43"/>
      <c r="K366" s="43"/>
      <c r="L366" s="47"/>
      <c r="M366" s="232"/>
      <c r="N366" s="233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T366" s="19" t="s">
        <v>218</v>
      </c>
      <c r="AU366" s="19" t="s">
        <v>90</v>
      </c>
    </row>
    <row r="367" s="13" customFormat="1">
      <c r="A367" s="13"/>
      <c r="B367" s="234"/>
      <c r="C367" s="235"/>
      <c r="D367" s="236" t="s">
        <v>226</v>
      </c>
      <c r="E367" s="237" t="s">
        <v>35</v>
      </c>
      <c r="F367" s="238" t="s">
        <v>493</v>
      </c>
      <c r="G367" s="235"/>
      <c r="H367" s="237" t="s">
        <v>35</v>
      </c>
      <c r="I367" s="239"/>
      <c r="J367" s="235"/>
      <c r="K367" s="235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226</v>
      </c>
      <c r="AU367" s="244" t="s">
        <v>90</v>
      </c>
      <c r="AV367" s="13" t="s">
        <v>88</v>
      </c>
      <c r="AW367" s="13" t="s">
        <v>41</v>
      </c>
      <c r="AX367" s="13" t="s">
        <v>80</v>
      </c>
      <c r="AY367" s="244" t="s">
        <v>208</v>
      </c>
    </row>
    <row r="368" s="14" customFormat="1">
      <c r="A368" s="14"/>
      <c r="B368" s="245"/>
      <c r="C368" s="246"/>
      <c r="D368" s="236" t="s">
        <v>226</v>
      </c>
      <c r="E368" s="247" t="s">
        <v>35</v>
      </c>
      <c r="F368" s="248" t="s">
        <v>494</v>
      </c>
      <c r="G368" s="246"/>
      <c r="H368" s="249">
        <v>4.2000000000000002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226</v>
      </c>
      <c r="AU368" s="255" t="s">
        <v>90</v>
      </c>
      <c r="AV368" s="14" t="s">
        <v>90</v>
      </c>
      <c r="AW368" s="14" t="s">
        <v>41</v>
      </c>
      <c r="AX368" s="14" t="s">
        <v>80</v>
      </c>
      <c r="AY368" s="255" t="s">
        <v>208</v>
      </c>
    </row>
    <row r="369" s="14" customFormat="1">
      <c r="A369" s="14"/>
      <c r="B369" s="245"/>
      <c r="C369" s="246"/>
      <c r="D369" s="236" t="s">
        <v>226</v>
      </c>
      <c r="E369" s="247" t="s">
        <v>35</v>
      </c>
      <c r="F369" s="248" t="s">
        <v>495</v>
      </c>
      <c r="G369" s="246"/>
      <c r="H369" s="249">
        <v>5.5999999999999996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5" t="s">
        <v>226</v>
      </c>
      <c r="AU369" s="255" t="s">
        <v>90</v>
      </c>
      <c r="AV369" s="14" t="s">
        <v>90</v>
      </c>
      <c r="AW369" s="14" t="s">
        <v>41</v>
      </c>
      <c r="AX369" s="14" t="s">
        <v>80</v>
      </c>
      <c r="AY369" s="255" t="s">
        <v>208</v>
      </c>
    </row>
    <row r="370" s="14" customFormat="1">
      <c r="A370" s="14"/>
      <c r="B370" s="245"/>
      <c r="C370" s="246"/>
      <c r="D370" s="236" t="s">
        <v>226</v>
      </c>
      <c r="E370" s="247" t="s">
        <v>35</v>
      </c>
      <c r="F370" s="248" t="s">
        <v>496</v>
      </c>
      <c r="G370" s="246"/>
      <c r="H370" s="249">
        <v>2.3999999999999999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5" t="s">
        <v>226</v>
      </c>
      <c r="AU370" s="255" t="s">
        <v>90</v>
      </c>
      <c r="AV370" s="14" t="s">
        <v>90</v>
      </c>
      <c r="AW370" s="14" t="s">
        <v>41</v>
      </c>
      <c r="AX370" s="14" t="s">
        <v>80</v>
      </c>
      <c r="AY370" s="255" t="s">
        <v>208</v>
      </c>
    </row>
    <row r="371" s="14" customFormat="1">
      <c r="A371" s="14"/>
      <c r="B371" s="245"/>
      <c r="C371" s="246"/>
      <c r="D371" s="236" t="s">
        <v>226</v>
      </c>
      <c r="E371" s="247" t="s">
        <v>35</v>
      </c>
      <c r="F371" s="248" t="s">
        <v>497</v>
      </c>
      <c r="G371" s="246"/>
      <c r="H371" s="249">
        <v>4.2000000000000002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5" t="s">
        <v>226</v>
      </c>
      <c r="AU371" s="255" t="s">
        <v>90</v>
      </c>
      <c r="AV371" s="14" t="s">
        <v>90</v>
      </c>
      <c r="AW371" s="14" t="s">
        <v>41</v>
      </c>
      <c r="AX371" s="14" t="s">
        <v>80</v>
      </c>
      <c r="AY371" s="255" t="s">
        <v>208</v>
      </c>
    </row>
    <row r="372" s="14" customFormat="1">
      <c r="A372" s="14"/>
      <c r="B372" s="245"/>
      <c r="C372" s="246"/>
      <c r="D372" s="236" t="s">
        <v>226</v>
      </c>
      <c r="E372" s="247" t="s">
        <v>35</v>
      </c>
      <c r="F372" s="248" t="s">
        <v>498</v>
      </c>
      <c r="G372" s="246"/>
      <c r="H372" s="249">
        <v>3</v>
      </c>
      <c r="I372" s="250"/>
      <c r="J372" s="246"/>
      <c r="K372" s="246"/>
      <c r="L372" s="251"/>
      <c r="M372" s="252"/>
      <c r="N372" s="253"/>
      <c r="O372" s="253"/>
      <c r="P372" s="253"/>
      <c r="Q372" s="253"/>
      <c r="R372" s="253"/>
      <c r="S372" s="253"/>
      <c r="T372" s="25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5" t="s">
        <v>226</v>
      </c>
      <c r="AU372" s="255" t="s">
        <v>90</v>
      </c>
      <c r="AV372" s="14" t="s">
        <v>90</v>
      </c>
      <c r="AW372" s="14" t="s">
        <v>41</v>
      </c>
      <c r="AX372" s="14" t="s">
        <v>80</v>
      </c>
      <c r="AY372" s="255" t="s">
        <v>208</v>
      </c>
    </row>
    <row r="373" s="14" customFormat="1">
      <c r="A373" s="14"/>
      <c r="B373" s="245"/>
      <c r="C373" s="246"/>
      <c r="D373" s="236" t="s">
        <v>226</v>
      </c>
      <c r="E373" s="247" t="s">
        <v>35</v>
      </c>
      <c r="F373" s="248" t="s">
        <v>499</v>
      </c>
      <c r="G373" s="246"/>
      <c r="H373" s="249">
        <v>4.2000000000000002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226</v>
      </c>
      <c r="AU373" s="255" t="s">
        <v>90</v>
      </c>
      <c r="AV373" s="14" t="s">
        <v>90</v>
      </c>
      <c r="AW373" s="14" t="s">
        <v>41</v>
      </c>
      <c r="AX373" s="14" t="s">
        <v>80</v>
      </c>
      <c r="AY373" s="255" t="s">
        <v>208</v>
      </c>
    </row>
    <row r="374" s="15" customFormat="1">
      <c r="A374" s="15"/>
      <c r="B374" s="256"/>
      <c r="C374" s="257"/>
      <c r="D374" s="236" t="s">
        <v>226</v>
      </c>
      <c r="E374" s="258" t="s">
        <v>35</v>
      </c>
      <c r="F374" s="259" t="s">
        <v>232</v>
      </c>
      <c r="G374" s="257"/>
      <c r="H374" s="260">
        <v>23.600000000000001</v>
      </c>
      <c r="I374" s="261"/>
      <c r="J374" s="257"/>
      <c r="K374" s="257"/>
      <c r="L374" s="262"/>
      <c r="M374" s="263"/>
      <c r="N374" s="264"/>
      <c r="O374" s="264"/>
      <c r="P374" s="264"/>
      <c r="Q374" s="264"/>
      <c r="R374" s="264"/>
      <c r="S374" s="264"/>
      <c r="T374" s="26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66" t="s">
        <v>226</v>
      </c>
      <c r="AU374" s="266" t="s">
        <v>90</v>
      </c>
      <c r="AV374" s="15" t="s">
        <v>209</v>
      </c>
      <c r="AW374" s="15" t="s">
        <v>41</v>
      </c>
      <c r="AX374" s="15" t="s">
        <v>80</v>
      </c>
      <c r="AY374" s="266" t="s">
        <v>208</v>
      </c>
    </row>
    <row r="375" s="14" customFormat="1">
      <c r="A375" s="14"/>
      <c r="B375" s="245"/>
      <c r="C375" s="246"/>
      <c r="D375" s="236" t="s">
        <v>226</v>
      </c>
      <c r="E375" s="247" t="s">
        <v>35</v>
      </c>
      <c r="F375" s="248" t="s">
        <v>500</v>
      </c>
      <c r="G375" s="246"/>
      <c r="H375" s="249">
        <v>23.600000000000001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5" t="s">
        <v>226</v>
      </c>
      <c r="AU375" s="255" t="s">
        <v>90</v>
      </c>
      <c r="AV375" s="14" t="s">
        <v>90</v>
      </c>
      <c r="AW375" s="14" t="s">
        <v>41</v>
      </c>
      <c r="AX375" s="14" t="s">
        <v>80</v>
      </c>
      <c r="AY375" s="255" t="s">
        <v>208</v>
      </c>
    </row>
    <row r="376" s="16" customFormat="1">
      <c r="A376" s="16"/>
      <c r="B376" s="267"/>
      <c r="C376" s="268"/>
      <c r="D376" s="236" t="s">
        <v>226</v>
      </c>
      <c r="E376" s="269" t="s">
        <v>35</v>
      </c>
      <c r="F376" s="270" t="s">
        <v>261</v>
      </c>
      <c r="G376" s="268"/>
      <c r="H376" s="271">
        <v>47.200000000000003</v>
      </c>
      <c r="I376" s="272"/>
      <c r="J376" s="268"/>
      <c r="K376" s="268"/>
      <c r="L376" s="273"/>
      <c r="M376" s="274"/>
      <c r="N376" s="275"/>
      <c r="O376" s="275"/>
      <c r="P376" s="275"/>
      <c r="Q376" s="275"/>
      <c r="R376" s="275"/>
      <c r="S376" s="275"/>
      <c r="T376" s="27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T376" s="277" t="s">
        <v>226</v>
      </c>
      <c r="AU376" s="277" t="s">
        <v>90</v>
      </c>
      <c r="AV376" s="16" t="s">
        <v>216</v>
      </c>
      <c r="AW376" s="16" t="s">
        <v>41</v>
      </c>
      <c r="AX376" s="16" t="s">
        <v>88</v>
      </c>
      <c r="AY376" s="277" t="s">
        <v>208</v>
      </c>
    </row>
    <row r="377" s="2" customFormat="1" ht="16.5" customHeight="1">
      <c r="A377" s="41"/>
      <c r="B377" s="42"/>
      <c r="C377" s="216" t="s">
        <v>501</v>
      </c>
      <c r="D377" s="216" t="s">
        <v>211</v>
      </c>
      <c r="E377" s="217" t="s">
        <v>502</v>
      </c>
      <c r="F377" s="218" t="s">
        <v>503</v>
      </c>
      <c r="G377" s="219" t="s">
        <v>490</v>
      </c>
      <c r="H377" s="220">
        <v>67.5</v>
      </c>
      <c r="I377" s="221"/>
      <c r="J377" s="222">
        <f>ROUND(I377*H377,2)</f>
        <v>0</v>
      </c>
      <c r="K377" s="218" t="s">
        <v>35</v>
      </c>
      <c r="L377" s="47"/>
      <c r="M377" s="223" t="s">
        <v>35</v>
      </c>
      <c r="N377" s="224" t="s">
        <v>51</v>
      </c>
      <c r="O377" s="87"/>
      <c r="P377" s="225">
        <f>O377*H377</f>
        <v>0</v>
      </c>
      <c r="Q377" s="225">
        <v>3.0000000000000001E-05</v>
      </c>
      <c r="R377" s="225">
        <f>Q377*H377</f>
        <v>0.0020249999999999999</v>
      </c>
      <c r="S377" s="225">
        <v>0.0030000000000000001</v>
      </c>
      <c r="T377" s="226">
        <f>S377*H377</f>
        <v>0.20250000000000001</v>
      </c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R377" s="227" t="s">
        <v>216</v>
      </c>
      <c r="AT377" s="227" t="s">
        <v>211</v>
      </c>
      <c r="AU377" s="227" t="s">
        <v>90</v>
      </c>
      <c r="AY377" s="19" t="s">
        <v>208</v>
      </c>
      <c r="BE377" s="228">
        <f>IF(N377="základní",J377,0)</f>
        <v>0</v>
      </c>
      <c r="BF377" s="228">
        <f>IF(N377="snížená",J377,0)</f>
        <v>0</v>
      </c>
      <c r="BG377" s="228">
        <f>IF(N377="zákl. přenesená",J377,0)</f>
        <v>0</v>
      </c>
      <c r="BH377" s="228">
        <f>IF(N377="sníž. přenesená",J377,0)</f>
        <v>0</v>
      </c>
      <c r="BI377" s="228">
        <f>IF(N377="nulová",J377,0)</f>
        <v>0</v>
      </c>
      <c r="BJ377" s="19" t="s">
        <v>88</v>
      </c>
      <c r="BK377" s="228">
        <f>ROUND(I377*H377,2)</f>
        <v>0</v>
      </c>
      <c r="BL377" s="19" t="s">
        <v>216</v>
      </c>
      <c r="BM377" s="227" t="s">
        <v>504</v>
      </c>
    </row>
    <row r="378" s="2" customFormat="1">
      <c r="A378" s="41"/>
      <c r="B378" s="42"/>
      <c r="C378" s="43"/>
      <c r="D378" s="236" t="s">
        <v>395</v>
      </c>
      <c r="E378" s="43"/>
      <c r="F378" s="288" t="s">
        <v>505</v>
      </c>
      <c r="G378" s="43"/>
      <c r="H378" s="43"/>
      <c r="I378" s="231"/>
      <c r="J378" s="43"/>
      <c r="K378" s="43"/>
      <c r="L378" s="47"/>
      <c r="M378" s="232"/>
      <c r="N378" s="233"/>
      <c r="O378" s="87"/>
      <c r="P378" s="87"/>
      <c r="Q378" s="87"/>
      <c r="R378" s="87"/>
      <c r="S378" s="87"/>
      <c r="T378" s="88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T378" s="19" t="s">
        <v>395</v>
      </c>
      <c r="AU378" s="19" t="s">
        <v>90</v>
      </c>
    </row>
    <row r="379" s="13" customFormat="1">
      <c r="A379" s="13"/>
      <c r="B379" s="234"/>
      <c r="C379" s="235"/>
      <c r="D379" s="236" t="s">
        <v>226</v>
      </c>
      <c r="E379" s="237" t="s">
        <v>35</v>
      </c>
      <c r="F379" s="238" t="s">
        <v>506</v>
      </c>
      <c r="G379" s="235"/>
      <c r="H379" s="237" t="s">
        <v>35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226</v>
      </c>
      <c r="AU379" s="244" t="s">
        <v>90</v>
      </c>
      <c r="AV379" s="13" t="s">
        <v>88</v>
      </c>
      <c r="AW379" s="13" t="s">
        <v>41</v>
      </c>
      <c r="AX379" s="13" t="s">
        <v>80</v>
      </c>
      <c r="AY379" s="244" t="s">
        <v>208</v>
      </c>
    </row>
    <row r="380" s="14" customFormat="1">
      <c r="A380" s="14"/>
      <c r="B380" s="245"/>
      <c r="C380" s="246"/>
      <c r="D380" s="236" t="s">
        <v>226</v>
      </c>
      <c r="E380" s="247" t="s">
        <v>35</v>
      </c>
      <c r="F380" s="248" t="s">
        <v>507</v>
      </c>
      <c r="G380" s="246"/>
      <c r="H380" s="249">
        <v>19.5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5" t="s">
        <v>226</v>
      </c>
      <c r="AU380" s="255" t="s">
        <v>90</v>
      </c>
      <c r="AV380" s="14" t="s">
        <v>90</v>
      </c>
      <c r="AW380" s="14" t="s">
        <v>41</v>
      </c>
      <c r="AX380" s="14" t="s">
        <v>80</v>
      </c>
      <c r="AY380" s="255" t="s">
        <v>208</v>
      </c>
    </row>
    <row r="381" s="14" customFormat="1">
      <c r="A381" s="14"/>
      <c r="B381" s="245"/>
      <c r="C381" s="246"/>
      <c r="D381" s="236" t="s">
        <v>226</v>
      </c>
      <c r="E381" s="247" t="s">
        <v>35</v>
      </c>
      <c r="F381" s="248" t="s">
        <v>508</v>
      </c>
      <c r="G381" s="246"/>
      <c r="H381" s="249">
        <v>12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5" t="s">
        <v>226</v>
      </c>
      <c r="AU381" s="255" t="s">
        <v>90</v>
      </c>
      <c r="AV381" s="14" t="s">
        <v>90</v>
      </c>
      <c r="AW381" s="14" t="s">
        <v>41</v>
      </c>
      <c r="AX381" s="14" t="s">
        <v>80</v>
      </c>
      <c r="AY381" s="255" t="s">
        <v>208</v>
      </c>
    </row>
    <row r="382" s="14" customFormat="1">
      <c r="A382" s="14"/>
      <c r="B382" s="245"/>
      <c r="C382" s="246"/>
      <c r="D382" s="236" t="s">
        <v>226</v>
      </c>
      <c r="E382" s="247" t="s">
        <v>35</v>
      </c>
      <c r="F382" s="248" t="s">
        <v>509</v>
      </c>
      <c r="G382" s="246"/>
      <c r="H382" s="249">
        <v>18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5" t="s">
        <v>226</v>
      </c>
      <c r="AU382" s="255" t="s">
        <v>90</v>
      </c>
      <c r="AV382" s="14" t="s">
        <v>90</v>
      </c>
      <c r="AW382" s="14" t="s">
        <v>41</v>
      </c>
      <c r="AX382" s="14" t="s">
        <v>80</v>
      </c>
      <c r="AY382" s="255" t="s">
        <v>208</v>
      </c>
    </row>
    <row r="383" s="14" customFormat="1">
      <c r="A383" s="14"/>
      <c r="B383" s="245"/>
      <c r="C383" s="246"/>
      <c r="D383" s="236" t="s">
        <v>226</v>
      </c>
      <c r="E383" s="247" t="s">
        <v>35</v>
      </c>
      <c r="F383" s="248" t="s">
        <v>510</v>
      </c>
      <c r="G383" s="246"/>
      <c r="H383" s="249">
        <v>18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226</v>
      </c>
      <c r="AU383" s="255" t="s">
        <v>90</v>
      </c>
      <c r="AV383" s="14" t="s">
        <v>90</v>
      </c>
      <c r="AW383" s="14" t="s">
        <v>41</v>
      </c>
      <c r="AX383" s="14" t="s">
        <v>80</v>
      </c>
      <c r="AY383" s="255" t="s">
        <v>208</v>
      </c>
    </row>
    <row r="384" s="16" customFormat="1">
      <c r="A384" s="16"/>
      <c r="B384" s="267"/>
      <c r="C384" s="268"/>
      <c r="D384" s="236" t="s">
        <v>226</v>
      </c>
      <c r="E384" s="269" t="s">
        <v>35</v>
      </c>
      <c r="F384" s="270" t="s">
        <v>261</v>
      </c>
      <c r="G384" s="268"/>
      <c r="H384" s="271">
        <v>67.5</v>
      </c>
      <c r="I384" s="272"/>
      <c r="J384" s="268"/>
      <c r="K384" s="268"/>
      <c r="L384" s="273"/>
      <c r="M384" s="274"/>
      <c r="N384" s="275"/>
      <c r="O384" s="275"/>
      <c r="P384" s="275"/>
      <c r="Q384" s="275"/>
      <c r="R384" s="275"/>
      <c r="S384" s="275"/>
      <c r="T384" s="27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T384" s="277" t="s">
        <v>226</v>
      </c>
      <c r="AU384" s="277" t="s">
        <v>90</v>
      </c>
      <c r="AV384" s="16" t="s">
        <v>216</v>
      </c>
      <c r="AW384" s="16" t="s">
        <v>41</v>
      </c>
      <c r="AX384" s="16" t="s">
        <v>88</v>
      </c>
      <c r="AY384" s="277" t="s">
        <v>208</v>
      </c>
    </row>
    <row r="385" s="2" customFormat="1" ht="16.5" customHeight="1">
      <c r="A385" s="41"/>
      <c r="B385" s="42"/>
      <c r="C385" s="216" t="s">
        <v>511</v>
      </c>
      <c r="D385" s="216" t="s">
        <v>211</v>
      </c>
      <c r="E385" s="217" t="s">
        <v>512</v>
      </c>
      <c r="F385" s="218" t="s">
        <v>513</v>
      </c>
      <c r="G385" s="219" t="s">
        <v>490</v>
      </c>
      <c r="H385" s="220">
        <v>36</v>
      </c>
      <c r="I385" s="221"/>
      <c r="J385" s="222">
        <f>ROUND(I385*H385,2)</f>
        <v>0</v>
      </c>
      <c r="K385" s="218" t="s">
        <v>35</v>
      </c>
      <c r="L385" s="47"/>
      <c r="M385" s="223" t="s">
        <v>35</v>
      </c>
      <c r="N385" s="224" t="s">
        <v>51</v>
      </c>
      <c r="O385" s="87"/>
      <c r="P385" s="225">
        <f>O385*H385</f>
        <v>0</v>
      </c>
      <c r="Q385" s="225">
        <v>3.0000000000000001E-05</v>
      </c>
      <c r="R385" s="225">
        <f>Q385*H385</f>
        <v>0.00108</v>
      </c>
      <c r="S385" s="225">
        <v>0.0030000000000000001</v>
      </c>
      <c r="T385" s="226">
        <f>S385*H385</f>
        <v>0.108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27" t="s">
        <v>216</v>
      </c>
      <c r="AT385" s="227" t="s">
        <v>211</v>
      </c>
      <c r="AU385" s="227" t="s">
        <v>90</v>
      </c>
      <c r="AY385" s="19" t="s">
        <v>208</v>
      </c>
      <c r="BE385" s="228">
        <f>IF(N385="základní",J385,0)</f>
        <v>0</v>
      </c>
      <c r="BF385" s="228">
        <f>IF(N385="snížená",J385,0)</f>
        <v>0</v>
      </c>
      <c r="BG385" s="228">
        <f>IF(N385="zákl. přenesená",J385,0)</f>
        <v>0</v>
      </c>
      <c r="BH385" s="228">
        <f>IF(N385="sníž. přenesená",J385,0)</f>
        <v>0</v>
      </c>
      <c r="BI385" s="228">
        <f>IF(N385="nulová",J385,0)</f>
        <v>0</v>
      </c>
      <c r="BJ385" s="19" t="s">
        <v>88</v>
      </c>
      <c r="BK385" s="228">
        <f>ROUND(I385*H385,2)</f>
        <v>0</v>
      </c>
      <c r="BL385" s="19" t="s">
        <v>216</v>
      </c>
      <c r="BM385" s="227" t="s">
        <v>514</v>
      </c>
    </row>
    <row r="386" s="2" customFormat="1">
      <c r="A386" s="41"/>
      <c r="B386" s="42"/>
      <c r="C386" s="43"/>
      <c r="D386" s="236" t="s">
        <v>395</v>
      </c>
      <c r="E386" s="43"/>
      <c r="F386" s="288" t="s">
        <v>505</v>
      </c>
      <c r="G386" s="43"/>
      <c r="H386" s="43"/>
      <c r="I386" s="231"/>
      <c r="J386" s="43"/>
      <c r="K386" s="43"/>
      <c r="L386" s="47"/>
      <c r="M386" s="232"/>
      <c r="N386" s="233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19" t="s">
        <v>395</v>
      </c>
      <c r="AU386" s="19" t="s">
        <v>90</v>
      </c>
    </row>
    <row r="387" s="13" customFormat="1">
      <c r="A387" s="13"/>
      <c r="B387" s="234"/>
      <c r="C387" s="235"/>
      <c r="D387" s="236" t="s">
        <v>226</v>
      </c>
      <c r="E387" s="237" t="s">
        <v>35</v>
      </c>
      <c r="F387" s="238" t="s">
        <v>515</v>
      </c>
      <c r="G387" s="235"/>
      <c r="H387" s="237" t="s">
        <v>35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226</v>
      </c>
      <c r="AU387" s="244" t="s">
        <v>90</v>
      </c>
      <c r="AV387" s="13" t="s">
        <v>88</v>
      </c>
      <c r="AW387" s="13" t="s">
        <v>41</v>
      </c>
      <c r="AX387" s="13" t="s">
        <v>80</v>
      </c>
      <c r="AY387" s="244" t="s">
        <v>208</v>
      </c>
    </row>
    <row r="388" s="14" customFormat="1">
      <c r="A388" s="14"/>
      <c r="B388" s="245"/>
      <c r="C388" s="246"/>
      <c r="D388" s="236" t="s">
        <v>226</v>
      </c>
      <c r="E388" s="247" t="s">
        <v>35</v>
      </c>
      <c r="F388" s="248" t="s">
        <v>516</v>
      </c>
      <c r="G388" s="246"/>
      <c r="H388" s="249">
        <v>12</v>
      </c>
      <c r="I388" s="250"/>
      <c r="J388" s="246"/>
      <c r="K388" s="246"/>
      <c r="L388" s="251"/>
      <c r="M388" s="252"/>
      <c r="N388" s="253"/>
      <c r="O388" s="253"/>
      <c r="P388" s="253"/>
      <c r="Q388" s="253"/>
      <c r="R388" s="253"/>
      <c r="S388" s="253"/>
      <c r="T388" s="25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5" t="s">
        <v>226</v>
      </c>
      <c r="AU388" s="255" t="s">
        <v>90</v>
      </c>
      <c r="AV388" s="14" t="s">
        <v>90</v>
      </c>
      <c r="AW388" s="14" t="s">
        <v>41</v>
      </c>
      <c r="AX388" s="14" t="s">
        <v>80</v>
      </c>
      <c r="AY388" s="255" t="s">
        <v>208</v>
      </c>
    </row>
    <row r="389" s="14" customFormat="1">
      <c r="A389" s="14"/>
      <c r="B389" s="245"/>
      <c r="C389" s="246"/>
      <c r="D389" s="236" t="s">
        <v>226</v>
      </c>
      <c r="E389" s="247" t="s">
        <v>35</v>
      </c>
      <c r="F389" s="248" t="s">
        <v>517</v>
      </c>
      <c r="G389" s="246"/>
      <c r="H389" s="249">
        <v>4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5" t="s">
        <v>226</v>
      </c>
      <c r="AU389" s="255" t="s">
        <v>90</v>
      </c>
      <c r="AV389" s="14" t="s">
        <v>90</v>
      </c>
      <c r="AW389" s="14" t="s">
        <v>41</v>
      </c>
      <c r="AX389" s="14" t="s">
        <v>80</v>
      </c>
      <c r="AY389" s="255" t="s">
        <v>208</v>
      </c>
    </row>
    <row r="390" s="14" customFormat="1">
      <c r="A390" s="14"/>
      <c r="B390" s="245"/>
      <c r="C390" s="246"/>
      <c r="D390" s="236" t="s">
        <v>226</v>
      </c>
      <c r="E390" s="247" t="s">
        <v>35</v>
      </c>
      <c r="F390" s="248" t="s">
        <v>518</v>
      </c>
      <c r="G390" s="246"/>
      <c r="H390" s="249">
        <v>8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5" t="s">
        <v>226</v>
      </c>
      <c r="AU390" s="255" t="s">
        <v>90</v>
      </c>
      <c r="AV390" s="14" t="s">
        <v>90</v>
      </c>
      <c r="AW390" s="14" t="s">
        <v>41</v>
      </c>
      <c r="AX390" s="14" t="s">
        <v>80</v>
      </c>
      <c r="AY390" s="255" t="s">
        <v>208</v>
      </c>
    </row>
    <row r="391" s="14" customFormat="1">
      <c r="A391" s="14"/>
      <c r="B391" s="245"/>
      <c r="C391" s="246"/>
      <c r="D391" s="236" t="s">
        <v>226</v>
      </c>
      <c r="E391" s="247" t="s">
        <v>35</v>
      </c>
      <c r="F391" s="248" t="s">
        <v>519</v>
      </c>
      <c r="G391" s="246"/>
      <c r="H391" s="249">
        <v>4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5" t="s">
        <v>226</v>
      </c>
      <c r="AU391" s="255" t="s">
        <v>90</v>
      </c>
      <c r="AV391" s="14" t="s">
        <v>90</v>
      </c>
      <c r="AW391" s="14" t="s">
        <v>41</v>
      </c>
      <c r="AX391" s="14" t="s">
        <v>80</v>
      </c>
      <c r="AY391" s="255" t="s">
        <v>208</v>
      </c>
    </row>
    <row r="392" s="14" customFormat="1">
      <c r="A392" s="14"/>
      <c r="B392" s="245"/>
      <c r="C392" s="246"/>
      <c r="D392" s="236" t="s">
        <v>226</v>
      </c>
      <c r="E392" s="247" t="s">
        <v>35</v>
      </c>
      <c r="F392" s="248" t="s">
        <v>520</v>
      </c>
      <c r="G392" s="246"/>
      <c r="H392" s="249">
        <v>8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226</v>
      </c>
      <c r="AU392" s="255" t="s">
        <v>90</v>
      </c>
      <c r="AV392" s="14" t="s">
        <v>90</v>
      </c>
      <c r="AW392" s="14" t="s">
        <v>41</v>
      </c>
      <c r="AX392" s="14" t="s">
        <v>80</v>
      </c>
      <c r="AY392" s="255" t="s">
        <v>208</v>
      </c>
    </row>
    <row r="393" s="16" customFormat="1">
      <c r="A393" s="16"/>
      <c r="B393" s="267"/>
      <c r="C393" s="268"/>
      <c r="D393" s="236" t="s">
        <v>226</v>
      </c>
      <c r="E393" s="269" t="s">
        <v>35</v>
      </c>
      <c r="F393" s="270" t="s">
        <v>261</v>
      </c>
      <c r="G393" s="268"/>
      <c r="H393" s="271">
        <v>36</v>
      </c>
      <c r="I393" s="272"/>
      <c r="J393" s="268"/>
      <c r="K393" s="268"/>
      <c r="L393" s="273"/>
      <c r="M393" s="274"/>
      <c r="N393" s="275"/>
      <c r="O393" s="275"/>
      <c r="P393" s="275"/>
      <c r="Q393" s="275"/>
      <c r="R393" s="275"/>
      <c r="S393" s="275"/>
      <c r="T393" s="27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T393" s="277" t="s">
        <v>226</v>
      </c>
      <c r="AU393" s="277" t="s">
        <v>90</v>
      </c>
      <c r="AV393" s="16" t="s">
        <v>216</v>
      </c>
      <c r="AW393" s="16" t="s">
        <v>41</v>
      </c>
      <c r="AX393" s="16" t="s">
        <v>88</v>
      </c>
      <c r="AY393" s="277" t="s">
        <v>208</v>
      </c>
    </row>
    <row r="394" s="2" customFormat="1" ht="21.75" customHeight="1">
      <c r="A394" s="41"/>
      <c r="B394" s="42"/>
      <c r="C394" s="216" t="s">
        <v>521</v>
      </c>
      <c r="D394" s="216" t="s">
        <v>211</v>
      </c>
      <c r="E394" s="217" t="s">
        <v>522</v>
      </c>
      <c r="F394" s="218" t="s">
        <v>523</v>
      </c>
      <c r="G394" s="219" t="s">
        <v>149</v>
      </c>
      <c r="H394" s="220">
        <v>81.498999999999995</v>
      </c>
      <c r="I394" s="221"/>
      <c r="J394" s="222">
        <f>ROUND(I394*H394,2)</f>
        <v>0</v>
      </c>
      <c r="K394" s="218" t="s">
        <v>215</v>
      </c>
      <c r="L394" s="47"/>
      <c r="M394" s="223" t="s">
        <v>35</v>
      </c>
      <c r="N394" s="224" t="s">
        <v>51</v>
      </c>
      <c r="O394" s="87"/>
      <c r="P394" s="225">
        <f>O394*H394</f>
        <v>0</v>
      </c>
      <c r="Q394" s="225">
        <v>0</v>
      </c>
      <c r="R394" s="225">
        <f>Q394*H394</f>
        <v>0</v>
      </c>
      <c r="S394" s="225">
        <v>0.050000000000000003</v>
      </c>
      <c r="T394" s="226">
        <f>S394*H394</f>
        <v>4.0749500000000003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R394" s="227" t="s">
        <v>216</v>
      </c>
      <c r="AT394" s="227" t="s">
        <v>211</v>
      </c>
      <c r="AU394" s="227" t="s">
        <v>90</v>
      </c>
      <c r="AY394" s="19" t="s">
        <v>208</v>
      </c>
      <c r="BE394" s="228">
        <f>IF(N394="základní",J394,0)</f>
        <v>0</v>
      </c>
      <c r="BF394" s="228">
        <f>IF(N394="snížená",J394,0)</f>
        <v>0</v>
      </c>
      <c r="BG394" s="228">
        <f>IF(N394="zákl. přenesená",J394,0)</f>
        <v>0</v>
      </c>
      <c r="BH394" s="228">
        <f>IF(N394="sníž. přenesená",J394,0)</f>
        <v>0</v>
      </c>
      <c r="BI394" s="228">
        <f>IF(N394="nulová",J394,0)</f>
        <v>0</v>
      </c>
      <c r="BJ394" s="19" t="s">
        <v>88</v>
      </c>
      <c r="BK394" s="228">
        <f>ROUND(I394*H394,2)</f>
        <v>0</v>
      </c>
      <c r="BL394" s="19" t="s">
        <v>216</v>
      </c>
      <c r="BM394" s="227" t="s">
        <v>524</v>
      </c>
    </row>
    <row r="395" s="2" customFormat="1">
      <c r="A395" s="41"/>
      <c r="B395" s="42"/>
      <c r="C395" s="43"/>
      <c r="D395" s="229" t="s">
        <v>218</v>
      </c>
      <c r="E395" s="43"/>
      <c r="F395" s="230" t="s">
        <v>525</v>
      </c>
      <c r="G395" s="43"/>
      <c r="H395" s="43"/>
      <c r="I395" s="231"/>
      <c r="J395" s="43"/>
      <c r="K395" s="43"/>
      <c r="L395" s="47"/>
      <c r="M395" s="232"/>
      <c r="N395" s="233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19" t="s">
        <v>218</v>
      </c>
      <c r="AU395" s="19" t="s">
        <v>90</v>
      </c>
    </row>
    <row r="396" s="13" customFormat="1">
      <c r="A396" s="13"/>
      <c r="B396" s="234"/>
      <c r="C396" s="235"/>
      <c r="D396" s="236" t="s">
        <v>226</v>
      </c>
      <c r="E396" s="237" t="s">
        <v>35</v>
      </c>
      <c r="F396" s="238" t="s">
        <v>526</v>
      </c>
      <c r="G396" s="235"/>
      <c r="H396" s="237" t="s">
        <v>35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226</v>
      </c>
      <c r="AU396" s="244" t="s">
        <v>90</v>
      </c>
      <c r="AV396" s="13" t="s">
        <v>88</v>
      </c>
      <c r="AW396" s="13" t="s">
        <v>41</v>
      </c>
      <c r="AX396" s="13" t="s">
        <v>80</v>
      </c>
      <c r="AY396" s="244" t="s">
        <v>208</v>
      </c>
    </row>
    <row r="397" s="14" customFormat="1">
      <c r="A397" s="14"/>
      <c r="B397" s="245"/>
      <c r="C397" s="246"/>
      <c r="D397" s="236" t="s">
        <v>226</v>
      </c>
      <c r="E397" s="247" t="s">
        <v>35</v>
      </c>
      <c r="F397" s="248" t="s">
        <v>165</v>
      </c>
      <c r="G397" s="246"/>
      <c r="H397" s="249">
        <v>81.498999999999995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5" t="s">
        <v>226</v>
      </c>
      <c r="AU397" s="255" t="s">
        <v>90</v>
      </c>
      <c r="AV397" s="14" t="s">
        <v>90</v>
      </c>
      <c r="AW397" s="14" t="s">
        <v>41</v>
      </c>
      <c r="AX397" s="14" t="s">
        <v>88</v>
      </c>
      <c r="AY397" s="255" t="s">
        <v>208</v>
      </c>
    </row>
    <row r="398" s="2" customFormat="1" ht="24.15" customHeight="1">
      <c r="A398" s="41"/>
      <c r="B398" s="42"/>
      <c r="C398" s="216" t="s">
        <v>527</v>
      </c>
      <c r="D398" s="216" t="s">
        <v>211</v>
      </c>
      <c r="E398" s="217" t="s">
        <v>528</v>
      </c>
      <c r="F398" s="218" t="s">
        <v>529</v>
      </c>
      <c r="G398" s="219" t="s">
        <v>149</v>
      </c>
      <c r="H398" s="220">
        <v>208.41999999999999</v>
      </c>
      <c r="I398" s="221"/>
      <c r="J398" s="222">
        <f>ROUND(I398*H398,2)</f>
        <v>0</v>
      </c>
      <c r="K398" s="218" t="s">
        <v>215</v>
      </c>
      <c r="L398" s="47"/>
      <c r="M398" s="223" t="s">
        <v>35</v>
      </c>
      <c r="N398" s="224" t="s">
        <v>51</v>
      </c>
      <c r="O398" s="87"/>
      <c r="P398" s="225">
        <f>O398*H398</f>
        <v>0</v>
      </c>
      <c r="Q398" s="225">
        <v>0</v>
      </c>
      <c r="R398" s="225">
        <f>Q398*H398</f>
        <v>0</v>
      </c>
      <c r="S398" s="225">
        <v>0.045999999999999999</v>
      </c>
      <c r="T398" s="226">
        <f>S398*H398</f>
        <v>9.5873200000000001</v>
      </c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R398" s="227" t="s">
        <v>216</v>
      </c>
      <c r="AT398" s="227" t="s">
        <v>211</v>
      </c>
      <c r="AU398" s="227" t="s">
        <v>90</v>
      </c>
      <c r="AY398" s="19" t="s">
        <v>208</v>
      </c>
      <c r="BE398" s="228">
        <f>IF(N398="základní",J398,0)</f>
        <v>0</v>
      </c>
      <c r="BF398" s="228">
        <f>IF(N398="snížená",J398,0)</f>
        <v>0</v>
      </c>
      <c r="BG398" s="228">
        <f>IF(N398="zákl. přenesená",J398,0)</f>
        <v>0</v>
      </c>
      <c r="BH398" s="228">
        <f>IF(N398="sníž. přenesená",J398,0)</f>
        <v>0</v>
      </c>
      <c r="BI398" s="228">
        <f>IF(N398="nulová",J398,0)</f>
        <v>0</v>
      </c>
      <c r="BJ398" s="19" t="s">
        <v>88</v>
      </c>
      <c r="BK398" s="228">
        <f>ROUND(I398*H398,2)</f>
        <v>0</v>
      </c>
      <c r="BL398" s="19" t="s">
        <v>216</v>
      </c>
      <c r="BM398" s="227" t="s">
        <v>530</v>
      </c>
    </row>
    <row r="399" s="2" customFormat="1">
      <c r="A399" s="41"/>
      <c r="B399" s="42"/>
      <c r="C399" s="43"/>
      <c r="D399" s="229" t="s">
        <v>218</v>
      </c>
      <c r="E399" s="43"/>
      <c r="F399" s="230" t="s">
        <v>531</v>
      </c>
      <c r="G399" s="43"/>
      <c r="H399" s="43"/>
      <c r="I399" s="231"/>
      <c r="J399" s="43"/>
      <c r="K399" s="43"/>
      <c r="L399" s="47"/>
      <c r="M399" s="232"/>
      <c r="N399" s="233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19" t="s">
        <v>218</v>
      </c>
      <c r="AU399" s="19" t="s">
        <v>90</v>
      </c>
    </row>
    <row r="400" s="13" customFormat="1">
      <c r="A400" s="13"/>
      <c r="B400" s="234"/>
      <c r="C400" s="235"/>
      <c r="D400" s="236" t="s">
        <v>226</v>
      </c>
      <c r="E400" s="237" t="s">
        <v>35</v>
      </c>
      <c r="F400" s="238" t="s">
        <v>532</v>
      </c>
      <c r="G400" s="235"/>
      <c r="H400" s="237" t="s">
        <v>35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226</v>
      </c>
      <c r="AU400" s="244" t="s">
        <v>90</v>
      </c>
      <c r="AV400" s="13" t="s">
        <v>88</v>
      </c>
      <c r="AW400" s="13" t="s">
        <v>41</v>
      </c>
      <c r="AX400" s="13" t="s">
        <v>80</v>
      </c>
      <c r="AY400" s="244" t="s">
        <v>208</v>
      </c>
    </row>
    <row r="401" s="14" customFormat="1">
      <c r="A401" s="14"/>
      <c r="B401" s="245"/>
      <c r="C401" s="246"/>
      <c r="D401" s="236" t="s">
        <v>226</v>
      </c>
      <c r="E401" s="247" t="s">
        <v>35</v>
      </c>
      <c r="F401" s="248" t="s">
        <v>533</v>
      </c>
      <c r="G401" s="246"/>
      <c r="H401" s="249">
        <v>45.5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5" t="s">
        <v>226</v>
      </c>
      <c r="AU401" s="255" t="s">
        <v>90</v>
      </c>
      <c r="AV401" s="14" t="s">
        <v>90</v>
      </c>
      <c r="AW401" s="14" t="s">
        <v>41</v>
      </c>
      <c r="AX401" s="14" t="s">
        <v>80</v>
      </c>
      <c r="AY401" s="255" t="s">
        <v>208</v>
      </c>
    </row>
    <row r="402" s="14" customFormat="1">
      <c r="A402" s="14"/>
      <c r="B402" s="245"/>
      <c r="C402" s="246"/>
      <c r="D402" s="236" t="s">
        <v>226</v>
      </c>
      <c r="E402" s="247" t="s">
        <v>35</v>
      </c>
      <c r="F402" s="248" t="s">
        <v>534</v>
      </c>
      <c r="G402" s="246"/>
      <c r="H402" s="249">
        <v>40.5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5" t="s">
        <v>226</v>
      </c>
      <c r="AU402" s="255" t="s">
        <v>90</v>
      </c>
      <c r="AV402" s="14" t="s">
        <v>90</v>
      </c>
      <c r="AW402" s="14" t="s">
        <v>41</v>
      </c>
      <c r="AX402" s="14" t="s">
        <v>80</v>
      </c>
      <c r="AY402" s="255" t="s">
        <v>208</v>
      </c>
    </row>
    <row r="403" s="14" customFormat="1">
      <c r="A403" s="14"/>
      <c r="B403" s="245"/>
      <c r="C403" s="246"/>
      <c r="D403" s="236" t="s">
        <v>226</v>
      </c>
      <c r="E403" s="247" t="s">
        <v>35</v>
      </c>
      <c r="F403" s="248" t="s">
        <v>535</v>
      </c>
      <c r="G403" s="246"/>
      <c r="H403" s="249">
        <v>24.079999999999998</v>
      </c>
      <c r="I403" s="250"/>
      <c r="J403" s="246"/>
      <c r="K403" s="246"/>
      <c r="L403" s="251"/>
      <c r="M403" s="252"/>
      <c r="N403" s="253"/>
      <c r="O403" s="253"/>
      <c r="P403" s="253"/>
      <c r="Q403" s="253"/>
      <c r="R403" s="253"/>
      <c r="S403" s="253"/>
      <c r="T403" s="25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5" t="s">
        <v>226</v>
      </c>
      <c r="AU403" s="255" t="s">
        <v>90</v>
      </c>
      <c r="AV403" s="14" t="s">
        <v>90</v>
      </c>
      <c r="AW403" s="14" t="s">
        <v>41</v>
      </c>
      <c r="AX403" s="14" t="s">
        <v>80</v>
      </c>
      <c r="AY403" s="255" t="s">
        <v>208</v>
      </c>
    </row>
    <row r="404" s="14" customFormat="1">
      <c r="A404" s="14"/>
      <c r="B404" s="245"/>
      <c r="C404" s="246"/>
      <c r="D404" s="236" t="s">
        <v>226</v>
      </c>
      <c r="E404" s="247" t="s">
        <v>35</v>
      </c>
      <c r="F404" s="248" t="s">
        <v>536</v>
      </c>
      <c r="G404" s="246"/>
      <c r="H404" s="249">
        <v>36.399999999999999</v>
      </c>
      <c r="I404" s="250"/>
      <c r="J404" s="246"/>
      <c r="K404" s="246"/>
      <c r="L404" s="251"/>
      <c r="M404" s="252"/>
      <c r="N404" s="253"/>
      <c r="O404" s="253"/>
      <c r="P404" s="253"/>
      <c r="Q404" s="253"/>
      <c r="R404" s="253"/>
      <c r="S404" s="253"/>
      <c r="T404" s="25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5" t="s">
        <v>226</v>
      </c>
      <c r="AU404" s="255" t="s">
        <v>90</v>
      </c>
      <c r="AV404" s="14" t="s">
        <v>90</v>
      </c>
      <c r="AW404" s="14" t="s">
        <v>41</v>
      </c>
      <c r="AX404" s="14" t="s">
        <v>80</v>
      </c>
      <c r="AY404" s="255" t="s">
        <v>208</v>
      </c>
    </row>
    <row r="405" s="14" customFormat="1">
      <c r="A405" s="14"/>
      <c r="B405" s="245"/>
      <c r="C405" s="246"/>
      <c r="D405" s="236" t="s">
        <v>226</v>
      </c>
      <c r="E405" s="247" t="s">
        <v>35</v>
      </c>
      <c r="F405" s="248" t="s">
        <v>537</v>
      </c>
      <c r="G405" s="246"/>
      <c r="H405" s="249">
        <v>25.539999999999999</v>
      </c>
      <c r="I405" s="250"/>
      <c r="J405" s="246"/>
      <c r="K405" s="246"/>
      <c r="L405" s="251"/>
      <c r="M405" s="252"/>
      <c r="N405" s="253"/>
      <c r="O405" s="253"/>
      <c r="P405" s="253"/>
      <c r="Q405" s="253"/>
      <c r="R405" s="253"/>
      <c r="S405" s="253"/>
      <c r="T405" s="25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5" t="s">
        <v>226</v>
      </c>
      <c r="AU405" s="255" t="s">
        <v>90</v>
      </c>
      <c r="AV405" s="14" t="s">
        <v>90</v>
      </c>
      <c r="AW405" s="14" t="s">
        <v>41</v>
      </c>
      <c r="AX405" s="14" t="s">
        <v>80</v>
      </c>
      <c r="AY405" s="255" t="s">
        <v>208</v>
      </c>
    </row>
    <row r="406" s="14" customFormat="1">
      <c r="A406" s="14"/>
      <c r="B406" s="245"/>
      <c r="C406" s="246"/>
      <c r="D406" s="236" t="s">
        <v>226</v>
      </c>
      <c r="E406" s="247" t="s">
        <v>35</v>
      </c>
      <c r="F406" s="248" t="s">
        <v>538</v>
      </c>
      <c r="G406" s="246"/>
      <c r="H406" s="249">
        <v>36.399999999999999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5" t="s">
        <v>226</v>
      </c>
      <c r="AU406" s="255" t="s">
        <v>90</v>
      </c>
      <c r="AV406" s="14" t="s">
        <v>90</v>
      </c>
      <c r="AW406" s="14" t="s">
        <v>41</v>
      </c>
      <c r="AX406" s="14" t="s">
        <v>80</v>
      </c>
      <c r="AY406" s="255" t="s">
        <v>208</v>
      </c>
    </row>
    <row r="407" s="16" customFormat="1">
      <c r="A407" s="16"/>
      <c r="B407" s="267"/>
      <c r="C407" s="268"/>
      <c r="D407" s="236" t="s">
        <v>226</v>
      </c>
      <c r="E407" s="269" t="s">
        <v>35</v>
      </c>
      <c r="F407" s="270" t="s">
        <v>261</v>
      </c>
      <c r="G407" s="268"/>
      <c r="H407" s="271">
        <v>208.41999999999999</v>
      </c>
      <c r="I407" s="272"/>
      <c r="J407" s="268"/>
      <c r="K407" s="268"/>
      <c r="L407" s="273"/>
      <c r="M407" s="274"/>
      <c r="N407" s="275"/>
      <c r="O407" s="275"/>
      <c r="P407" s="275"/>
      <c r="Q407" s="275"/>
      <c r="R407" s="275"/>
      <c r="S407" s="275"/>
      <c r="T407" s="27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T407" s="277" t="s">
        <v>226</v>
      </c>
      <c r="AU407" s="277" t="s">
        <v>90</v>
      </c>
      <c r="AV407" s="16" t="s">
        <v>216</v>
      </c>
      <c r="AW407" s="16" t="s">
        <v>41</v>
      </c>
      <c r="AX407" s="16" t="s">
        <v>88</v>
      </c>
      <c r="AY407" s="277" t="s">
        <v>208</v>
      </c>
    </row>
    <row r="408" s="2" customFormat="1" ht="24.15" customHeight="1">
      <c r="A408" s="41"/>
      <c r="B408" s="42"/>
      <c r="C408" s="216" t="s">
        <v>539</v>
      </c>
      <c r="D408" s="216" t="s">
        <v>211</v>
      </c>
      <c r="E408" s="217" t="s">
        <v>540</v>
      </c>
      <c r="F408" s="218" t="s">
        <v>541</v>
      </c>
      <c r="G408" s="219" t="s">
        <v>149</v>
      </c>
      <c r="H408" s="220">
        <v>311.03899999999999</v>
      </c>
      <c r="I408" s="221"/>
      <c r="J408" s="222">
        <f>ROUND(I408*H408,2)</f>
        <v>0</v>
      </c>
      <c r="K408" s="218" t="s">
        <v>215</v>
      </c>
      <c r="L408" s="47"/>
      <c r="M408" s="223" t="s">
        <v>35</v>
      </c>
      <c r="N408" s="224" t="s">
        <v>51</v>
      </c>
      <c r="O408" s="87"/>
      <c r="P408" s="225">
        <f>O408*H408</f>
        <v>0</v>
      </c>
      <c r="Q408" s="225">
        <v>0</v>
      </c>
      <c r="R408" s="225">
        <f>Q408*H408</f>
        <v>0</v>
      </c>
      <c r="S408" s="225">
        <v>0.068000000000000005</v>
      </c>
      <c r="T408" s="226">
        <f>S408*H408</f>
        <v>21.150652000000001</v>
      </c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R408" s="227" t="s">
        <v>216</v>
      </c>
      <c r="AT408" s="227" t="s">
        <v>211</v>
      </c>
      <c r="AU408" s="227" t="s">
        <v>90</v>
      </c>
      <c r="AY408" s="19" t="s">
        <v>208</v>
      </c>
      <c r="BE408" s="228">
        <f>IF(N408="základní",J408,0)</f>
        <v>0</v>
      </c>
      <c r="BF408" s="228">
        <f>IF(N408="snížená",J408,0)</f>
        <v>0</v>
      </c>
      <c r="BG408" s="228">
        <f>IF(N408="zákl. přenesená",J408,0)</f>
        <v>0</v>
      </c>
      <c r="BH408" s="228">
        <f>IF(N408="sníž. přenesená",J408,0)</f>
        <v>0</v>
      </c>
      <c r="BI408" s="228">
        <f>IF(N408="nulová",J408,0)</f>
        <v>0</v>
      </c>
      <c r="BJ408" s="19" t="s">
        <v>88</v>
      </c>
      <c r="BK408" s="228">
        <f>ROUND(I408*H408,2)</f>
        <v>0</v>
      </c>
      <c r="BL408" s="19" t="s">
        <v>216</v>
      </c>
      <c r="BM408" s="227" t="s">
        <v>542</v>
      </c>
    </row>
    <row r="409" s="2" customFormat="1">
      <c r="A409" s="41"/>
      <c r="B409" s="42"/>
      <c r="C409" s="43"/>
      <c r="D409" s="229" t="s">
        <v>218</v>
      </c>
      <c r="E409" s="43"/>
      <c r="F409" s="230" t="s">
        <v>543</v>
      </c>
      <c r="G409" s="43"/>
      <c r="H409" s="43"/>
      <c r="I409" s="231"/>
      <c r="J409" s="43"/>
      <c r="K409" s="43"/>
      <c r="L409" s="47"/>
      <c r="M409" s="232"/>
      <c r="N409" s="233"/>
      <c r="O409" s="87"/>
      <c r="P409" s="87"/>
      <c r="Q409" s="87"/>
      <c r="R409" s="87"/>
      <c r="S409" s="87"/>
      <c r="T409" s="88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T409" s="19" t="s">
        <v>218</v>
      </c>
      <c r="AU409" s="19" t="s">
        <v>90</v>
      </c>
    </row>
    <row r="410" s="13" customFormat="1">
      <c r="A410" s="13"/>
      <c r="B410" s="234"/>
      <c r="C410" s="235"/>
      <c r="D410" s="236" t="s">
        <v>226</v>
      </c>
      <c r="E410" s="237" t="s">
        <v>35</v>
      </c>
      <c r="F410" s="238" t="s">
        <v>544</v>
      </c>
      <c r="G410" s="235"/>
      <c r="H410" s="237" t="s">
        <v>35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226</v>
      </c>
      <c r="AU410" s="244" t="s">
        <v>90</v>
      </c>
      <c r="AV410" s="13" t="s">
        <v>88</v>
      </c>
      <c r="AW410" s="13" t="s">
        <v>41</v>
      </c>
      <c r="AX410" s="13" t="s">
        <v>80</v>
      </c>
      <c r="AY410" s="244" t="s">
        <v>208</v>
      </c>
    </row>
    <row r="411" s="14" customFormat="1">
      <c r="A411" s="14"/>
      <c r="B411" s="245"/>
      <c r="C411" s="246"/>
      <c r="D411" s="236" t="s">
        <v>226</v>
      </c>
      <c r="E411" s="247" t="s">
        <v>35</v>
      </c>
      <c r="F411" s="248" t="s">
        <v>545</v>
      </c>
      <c r="G411" s="246"/>
      <c r="H411" s="249">
        <v>72.799999999999997</v>
      </c>
      <c r="I411" s="250"/>
      <c r="J411" s="246"/>
      <c r="K411" s="246"/>
      <c r="L411" s="251"/>
      <c r="M411" s="252"/>
      <c r="N411" s="253"/>
      <c r="O411" s="253"/>
      <c r="P411" s="253"/>
      <c r="Q411" s="253"/>
      <c r="R411" s="253"/>
      <c r="S411" s="253"/>
      <c r="T411" s="25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5" t="s">
        <v>226</v>
      </c>
      <c r="AU411" s="255" t="s">
        <v>90</v>
      </c>
      <c r="AV411" s="14" t="s">
        <v>90</v>
      </c>
      <c r="AW411" s="14" t="s">
        <v>41</v>
      </c>
      <c r="AX411" s="14" t="s">
        <v>80</v>
      </c>
      <c r="AY411" s="255" t="s">
        <v>208</v>
      </c>
    </row>
    <row r="412" s="14" customFormat="1">
      <c r="A412" s="14"/>
      <c r="B412" s="245"/>
      <c r="C412" s="246"/>
      <c r="D412" s="236" t="s">
        <v>226</v>
      </c>
      <c r="E412" s="247" t="s">
        <v>35</v>
      </c>
      <c r="F412" s="248" t="s">
        <v>546</v>
      </c>
      <c r="G412" s="246"/>
      <c r="H412" s="249">
        <v>-15.6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5" t="s">
        <v>226</v>
      </c>
      <c r="AU412" s="255" t="s">
        <v>90</v>
      </c>
      <c r="AV412" s="14" t="s">
        <v>90</v>
      </c>
      <c r="AW412" s="14" t="s">
        <v>41</v>
      </c>
      <c r="AX412" s="14" t="s">
        <v>80</v>
      </c>
      <c r="AY412" s="255" t="s">
        <v>208</v>
      </c>
    </row>
    <row r="413" s="14" customFormat="1">
      <c r="A413" s="14"/>
      <c r="B413" s="245"/>
      <c r="C413" s="246"/>
      <c r="D413" s="236" t="s">
        <v>226</v>
      </c>
      <c r="E413" s="247" t="s">
        <v>35</v>
      </c>
      <c r="F413" s="248" t="s">
        <v>547</v>
      </c>
      <c r="G413" s="246"/>
      <c r="H413" s="249">
        <v>81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5" t="s">
        <v>226</v>
      </c>
      <c r="AU413" s="255" t="s">
        <v>90</v>
      </c>
      <c r="AV413" s="14" t="s">
        <v>90</v>
      </c>
      <c r="AW413" s="14" t="s">
        <v>41</v>
      </c>
      <c r="AX413" s="14" t="s">
        <v>80</v>
      </c>
      <c r="AY413" s="255" t="s">
        <v>208</v>
      </c>
    </row>
    <row r="414" s="14" customFormat="1">
      <c r="A414" s="14"/>
      <c r="B414" s="245"/>
      <c r="C414" s="246"/>
      <c r="D414" s="236" t="s">
        <v>226</v>
      </c>
      <c r="E414" s="247" t="s">
        <v>35</v>
      </c>
      <c r="F414" s="248" t="s">
        <v>548</v>
      </c>
      <c r="G414" s="246"/>
      <c r="H414" s="249">
        <v>-20.600000000000001</v>
      </c>
      <c r="I414" s="250"/>
      <c r="J414" s="246"/>
      <c r="K414" s="246"/>
      <c r="L414" s="251"/>
      <c r="M414" s="252"/>
      <c r="N414" s="253"/>
      <c r="O414" s="253"/>
      <c r="P414" s="253"/>
      <c r="Q414" s="253"/>
      <c r="R414" s="253"/>
      <c r="S414" s="253"/>
      <c r="T414" s="25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5" t="s">
        <v>226</v>
      </c>
      <c r="AU414" s="255" t="s">
        <v>90</v>
      </c>
      <c r="AV414" s="14" t="s">
        <v>90</v>
      </c>
      <c r="AW414" s="14" t="s">
        <v>41</v>
      </c>
      <c r="AX414" s="14" t="s">
        <v>80</v>
      </c>
      <c r="AY414" s="255" t="s">
        <v>208</v>
      </c>
    </row>
    <row r="415" s="14" customFormat="1">
      <c r="A415" s="14"/>
      <c r="B415" s="245"/>
      <c r="C415" s="246"/>
      <c r="D415" s="236" t="s">
        <v>226</v>
      </c>
      <c r="E415" s="247" t="s">
        <v>35</v>
      </c>
      <c r="F415" s="248" t="s">
        <v>549</v>
      </c>
      <c r="G415" s="246"/>
      <c r="H415" s="249">
        <v>48.159999999999997</v>
      </c>
      <c r="I415" s="250"/>
      <c r="J415" s="246"/>
      <c r="K415" s="246"/>
      <c r="L415" s="251"/>
      <c r="M415" s="252"/>
      <c r="N415" s="253"/>
      <c r="O415" s="253"/>
      <c r="P415" s="253"/>
      <c r="Q415" s="253"/>
      <c r="R415" s="253"/>
      <c r="S415" s="253"/>
      <c r="T415" s="25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5" t="s">
        <v>226</v>
      </c>
      <c r="AU415" s="255" t="s">
        <v>90</v>
      </c>
      <c r="AV415" s="14" t="s">
        <v>90</v>
      </c>
      <c r="AW415" s="14" t="s">
        <v>41</v>
      </c>
      <c r="AX415" s="14" t="s">
        <v>80</v>
      </c>
      <c r="AY415" s="255" t="s">
        <v>208</v>
      </c>
    </row>
    <row r="416" s="14" customFormat="1">
      <c r="A416" s="14"/>
      <c r="B416" s="245"/>
      <c r="C416" s="246"/>
      <c r="D416" s="236" t="s">
        <v>226</v>
      </c>
      <c r="E416" s="247" t="s">
        <v>35</v>
      </c>
      <c r="F416" s="248" t="s">
        <v>550</v>
      </c>
      <c r="G416" s="246"/>
      <c r="H416" s="249">
        <v>-8.4000000000000004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5" t="s">
        <v>226</v>
      </c>
      <c r="AU416" s="255" t="s">
        <v>90</v>
      </c>
      <c r="AV416" s="14" t="s">
        <v>90</v>
      </c>
      <c r="AW416" s="14" t="s">
        <v>41</v>
      </c>
      <c r="AX416" s="14" t="s">
        <v>80</v>
      </c>
      <c r="AY416" s="255" t="s">
        <v>208</v>
      </c>
    </row>
    <row r="417" s="14" customFormat="1">
      <c r="A417" s="14"/>
      <c r="B417" s="245"/>
      <c r="C417" s="246"/>
      <c r="D417" s="236" t="s">
        <v>226</v>
      </c>
      <c r="E417" s="247" t="s">
        <v>35</v>
      </c>
      <c r="F417" s="248" t="s">
        <v>551</v>
      </c>
      <c r="G417" s="246"/>
      <c r="H417" s="249">
        <v>72.799999999999997</v>
      </c>
      <c r="I417" s="250"/>
      <c r="J417" s="246"/>
      <c r="K417" s="246"/>
      <c r="L417" s="251"/>
      <c r="M417" s="252"/>
      <c r="N417" s="253"/>
      <c r="O417" s="253"/>
      <c r="P417" s="253"/>
      <c r="Q417" s="253"/>
      <c r="R417" s="253"/>
      <c r="S417" s="253"/>
      <c r="T417" s="25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5" t="s">
        <v>226</v>
      </c>
      <c r="AU417" s="255" t="s">
        <v>90</v>
      </c>
      <c r="AV417" s="14" t="s">
        <v>90</v>
      </c>
      <c r="AW417" s="14" t="s">
        <v>41</v>
      </c>
      <c r="AX417" s="14" t="s">
        <v>80</v>
      </c>
      <c r="AY417" s="255" t="s">
        <v>208</v>
      </c>
    </row>
    <row r="418" s="14" customFormat="1">
      <c r="A418" s="14"/>
      <c r="B418" s="245"/>
      <c r="C418" s="246"/>
      <c r="D418" s="236" t="s">
        <v>226</v>
      </c>
      <c r="E418" s="247" t="s">
        <v>35</v>
      </c>
      <c r="F418" s="248" t="s">
        <v>552</v>
      </c>
      <c r="G418" s="246"/>
      <c r="H418" s="249">
        <v>-15.6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5" t="s">
        <v>226</v>
      </c>
      <c r="AU418" s="255" t="s">
        <v>90</v>
      </c>
      <c r="AV418" s="14" t="s">
        <v>90</v>
      </c>
      <c r="AW418" s="14" t="s">
        <v>41</v>
      </c>
      <c r="AX418" s="14" t="s">
        <v>80</v>
      </c>
      <c r="AY418" s="255" t="s">
        <v>208</v>
      </c>
    </row>
    <row r="419" s="14" customFormat="1">
      <c r="A419" s="14"/>
      <c r="B419" s="245"/>
      <c r="C419" s="246"/>
      <c r="D419" s="236" t="s">
        <v>226</v>
      </c>
      <c r="E419" s="247" t="s">
        <v>35</v>
      </c>
      <c r="F419" s="248" t="s">
        <v>553</v>
      </c>
      <c r="G419" s="246"/>
      <c r="H419" s="249">
        <v>51.079000000000001</v>
      </c>
      <c r="I419" s="250"/>
      <c r="J419" s="246"/>
      <c r="K419" s="246"/>
      <c r="L419" s="251"/>
      <c r="M419" s="252"/>
      <c r="N419" s="253"/>
      <c r="O419" s="253"/>
      <c r="P419" s="253"/>
      <c r="Q419" s="253"/>
      <c r="R419" s="253"/>
      <c r="S419" s="253"/>
      <c r="T419" s="25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5" t="s">
        <v>226</v>
      </c>
      <c r="AU419" s="255" t="s">
        <v>90</v>
      </c>
      <c r="AV419" s="14" t="s">
        <v>90</v>
      </c>
      <c r="AW419" s="14" t="s">
        <v>41</v>
      </c>
      <c r="AX419" s="14" t="s">
        <v>80</v>
      </c>
      <c r="AY419" s="255" t="s">
        <v>208</v>
      </c>
    </row>
    <row r="420" s="14" customFormat="1">
      <c r="A420" s="14"/>
      <c r="B420" s="245"/>
      <c r="C420" s="246"/>
      <c r="D420" s="236" t="s">
        <v>226</v>
      </c>
      <c r="E420" s="247" t="s">
        <v>35</v>
      </c>
      <c r="F420" s="248" t="s">
        <v>554</v>
      </c>
      <c r="G420" s="246"/>
      <c r="H420" s="249">
        <v>-11.800000000000001</v>
      </c>
      <c r="I420" s="250"/>
      <c r="J420" s="246"/>
      <c r="K420" s="246"/>
      <c r="L420" s="251"/>
      <c r="M420" s="252"/>
      <c r="N420" s="253"/>
      <c r="O420" s="253"/>
      <c r="P420" s="253"/>
      <c r="Q420" s="253"/>
      <c r="R420" s="253"/>
      <c r="S420" s="253"/>
      <c r="T420" s="25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5" t="s">
        <v>226</v>
      </c>
      <c r="AU420" s="255" t="s">
        <v>90</v>
      </c>
      <c r="AV420" s="14" t="s">
        <v>90</v>
      </c>
      <c r="AW420" s="14" t="s">
        <v>41</v>
      </c>
      <c r="AX420" s="14" t="s">
        <v>80</v>
      </c>
      <c r="AY420" s="255" t="s">
        <v>208</v>
      </c>
    </row>
    <row r="421" s="14" customFormat="1">
      <c r="A421" s="14"/>
      <c r="B421" s="245"/>
      <c r="C421" s="246"/>
      <c r="D421" s="236" t="s">
        <v>226</v>
      </c>
      <c r="E421" s="247" t="s">
        <v>35</v>
      </c>
      <c r="F421" s="248" t="s">
        <v>555</v>
      </c>
      <c r="G421" s="246"/>
      <c r="H421" s="249">
        <v>72.799999999999997</v>
      </c>
      <c r="I421" s="250"/>
      <c r="J421" s="246"/>
      <c r="K421" s="246"/>
      <c r="L421" s="251"/>
      <c r="M421" s="252"/>
      <c r="N421" s="253"/>
      <c r="O421" s="253"/>
      <c r="P421" s="253"/>
      <c r="Q421" s="253"/>
      <c r="R421" s="253"/>
      <c r="S421" s="253"/>
      <c r="T421" s="25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5" t="s">
        <v>226</v>
      </c>
      <c r="AU421" s="255" t="s">
        <v>90</v>
      </c>
      <c r="AV421" s="14" t="s">
        <v>90</v>
      </c>
      <c r="AW421" s="14" t="s">
        <v>41</v>
      </c>
      <c r="AX421" s="14" t="s">
        <v>80</v>
      </c>
      <c r="AY421" s="255" t="s">
        <v>208</v>
      </c>
    </row>
    <row r="422" s="14" customFormat="1">
      <c r="A422" s="14"/>
      <c r="B422" s="245"/>
      <c r="C422" s="246"/>
      <c r="D422" s="236" t="s">
        <v>226</v>
      </c>
      <c r="E422" s="247" t="s">
        <v>35</v>
      </c>
      <c r="F422" s="248" t="s">
        <v>556</v>
      </c>
      <c r="G422" s="246"/>
      <c r="H422" s="249">
        <v>-15.6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5" t="s">
        <v>226</v>
      </c>
      <c r="AU422" s="255" t="s">
        <v>90</v>
      </c>
      <c r="AV422" s="14" t="s">
        <v>90</v>
      </c>
      <c r="AW422" s="14" t="s">
        <v>41</v>
      </c>
      <c r="AX422" s="14" t="s">
        <v>80</v>
      </c>
      <c r="AY422" s="255" t="s">
        <v>208</v>
      </c>
    </row>
    <row r="423" s="16" customFormat="1">
      <c r="A423" s="16"/>
      <c r="B423" s="267"/>
      <c r="C423" s="268"/>
      <c r="D423" s="236" t="s">
        <v>226</v>
      </c>
      <c r="E423" s="269" t="s">
        <v>35</v>
      </c>
      <c r="F423" s="270" t="s">
        <v>261</v>
      </c>
      <c r="G423" s="268"/>
      <c r="H423" s="271">
        <v>311.03899999999999</v>
      </c>
      <c r="I423" s="272"/>
      <c r="J423" s="268"/>
      <c r="K423" s="268"/>
      <c r="L423" s="273"/>
      <c r="M423" s="274"/>
      <c r="N423" s="275"/>
      <c r="O423" s="275"/>
      <c r="P423" s="275"/>
      <c r="Q423" s="275"/>
      <c r="R423" s="275"/>
      <c r="S423" s="275"/>
      <c r="T423" s="27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T423" s="277" t="s">
        <v>226</v>
      </c>
      <c r="AU423" s="277" t="s">
        <v>90</v>
      </c>
      <c r="AV423" s="16" t="s">
        <v>216</v>
      </c>
      <c r="AW423" s="16" t="s">
        <v>41</v>
      </c>
      <c r="AX423" s="16" t="s">
        <v>88</v>
      </c>
      <c r="AY423" s="277" t="s">
        <v>208</v>
      </c>
    </row>
    <row r="424" s="12" customFormat="1" ht="22.8" customHeight="1">
      <c r="A424" s="12"/>
      <c r="B424" s="200"/>
      <c r="C424" s="201"/>
      <c r="D424" s="202" t="s">
        <v>79</v>
      </c>
      <c r="E424" s="214" t="s">
        <v>557</v>
      </c>
      <c r="F424" s="214" t="s">
        <v>558</v>
      </c>
      <c r="G424" s="201"/>
      <c r="H424" s="201"/>
      <c r="I424" s="204"/>
      <c r="J424" s="215">
        <f>BK424</f>
        <v>0</v>
      </c>
      <c r="K424" s="201"/>
      <c r="L424" s="206"/>
      <c r="M424" s="207"/>
      <c r="N424" s="208"/>
      <c r="O424" s="208"/>
      <c r="P424" s="209">
        <f>SUM(P425:P436)</f>
        <v>0</v>
      </c>
      <c r="Q424" s="208"/>
      <c r="R424" s="209">
        <f>SUM(R425:R436)</f>
        <v>0</v>
      </c>
      <c r="S424" s="208"/>
      <c r="T424" s="210">
        <f>SUM(T425:T436)</f>
        <v>0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11" t="s">
        <v>88</v>
      </c>
      <c r="AT424" s="212" t="s">
        <v>79</v>
      </c>
      <c r="AU424" s="212" t="s">
        <v>88</v>
      </c>
      <c r="AY424" s="211" t="s">
        <v>208</v>
      </c>
      <c r="BK424" s="213">
        <f>SUM(BK425:BK436)</f>
        <v>0</v>
      </c>
    </row>
    <row r="425" s="2" customFormat="1" ht="24.15" customHeight="1">
      <c r="A425" s="41"/>
      <c r="B425" s="42"/>
      <c r="C425" s="216" t="s">
        <v>559</v>
      </c>
      <c r="D425" s="216" t="s">
        <v>211</v>
      </c>
      <c r="E425" s="217" t="s">
        <v>560</v>
      </c>
      <c r="F425" s="218" t="s">
        <v>561</v>
      </c>
      <c r="G425" s="219" t="s">
        <v>214</v>
      </c>
      <c r="H425" s="220">
        <v>47.002000000000002</v>
      </c>
      <c r="I425" s="221"/>
      <c r="J425" s="222">
        <f>ROUND(I425*H425,2)</f>
        <v>0</v>
      </c>
      <c r="K425" s="218" t="s">
        <v>215</v>
      </c>
      <c r="L425" s="47"/>
      <c r="M425" s="223" t="s">
        <v>35</v>
      </c>
      <c r="N425" s="224" t="s">
        <v>51</v>
      </c>
      <c r="O425" s="87"/>
      <c r="P425" s="225">
        <f>O425*H425</f>
        <v>0</v>
      </c>
      <c r="Q425" s="225">
        <v>0</v>
      </c>
      <c r="R425" s="225">
        <f>Q425*H425</f>
        <v>0</v>
      </c>
      <c r="S425" s="225">
        <v>0</v>
      </c>
      <c r="T425" s="226">
        <f>S425*H425</f>
        <v>0</v>
      </c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R425" s="227" t="s">
        <v>216</v>
      </c>
      <c r="AT425" s="227" t="s">
        <v>211</v>
      </c>
      <c r="AU425" s="227" t="s">
        <v>90</v>
      </c>
      <c r="AY425" s="19" t="s">
        <v>208</v>
      </c>
      <c r="BE425" s="228">
        <f>IF(N425="základní",J425,0)</f>
        <v>0</v>
      </c>
      <c r="BF425" s="228">
        <f>IF(N425="snížená",J425,0)</f>
        <v>0</v>
      </c>
      <c r="BG425" s="228">
        <f>IF(N425="zákl. přenesená",J425,0)</f>
        <v>0</v>
      </c>
      <c r="BH425" s="228">
        <f>IF(N425="sníž. přenesená",J425,0)</f>
        <v>0</v>
      </c>
      <c r="BI425" s="228">
        <f>IF(N425="nulová",J425,0)</f>
        <v>0</v>
      </c>
      <c r="BJ425" s="19" t="s">
        <v>88</v>
      </c>
      <c r="BK425" s="228">
        <f>ROUND(I425*H425,2)</f>
        <v>0</v>
      </c>
      <c r="BL425" s="19" t="s">
        <v>216</v>
      </c>
      <c r="BM425" s="227" t="s">
        <v>562</v>
      </c>
    </row>
    <row r="426" s="2" customFormat="1">
      <c r="A426" s="41"/>
      <c r="B426" s="42"/>
      <c r="C426" s="43"/>
      <c r="D426" s="229" t="s">
        <v>218</v>
      </c>
      <c r="E426" s="43"/>
      <c r="F426" s="230" t="s">
        <v>563</v>
      </c>
      <c r="G426" s="43"/>
      <c r="H426" s="43"/>
      <c r="I426" s="231"/>
      <c r="J426" s="43"/>
      <c r="K426" s="43"/>
      <c r="L426" s="47"/>
      <c r="M426" s="232"/>
      <c r="N426" s="233"/>
      <c r="O426" s="87"/>
      <c r="P426" s="87"/>
      <c r="Q426" s="87"/>
      <c r="R426" s="87"/>
      <c r="S426" s="87"/>
      <c r="T426" s="88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T426" s="19" t="s">
        <v>218</v>
      </c>
      <c r="AU426" s="19" t="s">
        <v>90</v>
      </c>
    </row>
    <row r="427" s="2" customFormat="1" ht="33" customHeight="1">
      <c r="A427" s="41"/>
      <c r="B427" s="42"/>
      <c r="C427" s="216" t="s">
        <v>564</v>
      </c>
      <c r="D427" s="216" t="s">
        <v>211</v>
      </c>
      <c r="E427" s="217" t="s">
        <v>565</v>
      </c>
      <c r="F427" s="218" t="s">
        <v>566</v>
      </c>
      <c r="G427" s="219" t="s">
        <v>214</v>
      </c>
      <c r="H427" s="220">
        <v>94.004000000000005</v>
      </c>
      <c r="I427" s="221"/>
      <c r="J427" s="222">
        <f>ROUND(I427*H427,2)</f>
        <v>0</v>
      </c>
      <c r="K427" s="218" t="s">
        <v>215</v>
      </c>
      <c r="L427" s="47"/>
      <c r="M427" s="223" t="s">
        <v>35</v>
      </c>
      <c r="N427" s="224" t="s">
        <v>51</v>
      </c>
      <c r="O427" s="87"/>
      <c r="P427" s="225">
        <f>O427*H427</f>
        <v>0</v>
      </c>
      <c r="Q427" s="225">
        <v>0</v>
      </c>
      <c r="R427" s="225">
        <f>Q427*H427</f>
        <v>0</v>
      </c>
      <c r="S427" s="225">
        <v>0</v>
      </c>
      <c r="T427" s="226">
        <f>S427*H427</f>
        <v>0</v>
      </c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R427" s="227" t="s">
        <v>216</v>
      </c>
      <c r="AT427" s="227" t="s">
        <v>211</v>
      </c>
      <c r="AU427" s="227" t="s">
        <v>90</v>
      </c>
      <c r="AY427" s="19" t="s">
        <v>208</v>
      </c>
      <c r="BE427" s="228">
        <f>IF(N427="základní",J427,0)</f>
        <v>0</v>
      </c>
      <c r="BF427" s="228">
        <f>IF(N427="snížená",J427,0)</f>
        <v>0</v>
      </c>
      <c r="BG427" s="228">
        <f>IF(N427="zákl. přenesená",J427,0)</f>
        <v>0</v>
      </c>
      <c r="BH427" s="228">
        <f>IF(N427="sníž. přenesená",J427,0)</f>
        <v>0</v>
      </c>
      <c r="BI427" s="228">
        <f>IF(N427="nulová",J427,0)</f>
        <v>0</v>
      </c>
      <c r="BJ427" s="19" t="s">
        <v>88</v>
      </c>
      <c r="BK427" s="228">
        <f>ROUND(I427*H427,2)</f>
        <v>0</v>
      </c>
      <c r="BL427" s="19" t="s">
        <v>216</v>
      </c>
      <c r="BM427" s="227" t="s">
        <v>567</v>
      </c>
    </row>
    <row r="428" s="2" customFormat="1">
      <c r="A428" s="41"/>
      <c r="B428" s="42"/>
      <c r="C428" s="43"/>
      <c r="D428" s="229" t="s">
        <v>218</v>
      </c>
      <c r="E428" s="43"/>
      <c r="F428" s="230" t="s">
        <v>568</v>
      </c>
      <c r="G428" s="43"/>
      <c r="H428" s="43"/>
      <c r="I428" s="231"/>
      <c r="J428" s="43"/>
      <c r="K428" s="43"/>
      <c r="L428" s="47"/>
      <c r="M428" s="232"/>
      <c r="N428" s="233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19" t="s">
        <v>218</v>
      </c>
      <c r="AU428" s="19" t="s">
        <v>90</v>
      </c>
    </row>
    <row r="429" s="14" customFormat="1">
      <c r="A429" s="14"/>
      <c r="B429" s="245"/>
      <c r="C429" s="246"/>
      <c r="D429" s="236" t="s">
        <v>226</v>
      </c>
      <c r="E429" s="246"/>
      <c r="F429" s="248" t="s">
        <v>569</v>
      </c>
      <c r="G429" s="246"/>
      <c r="H429" s="249">
        <v>94.004000000000005</v>
      </c>
      <c r="I429" s="250"/>
      <c r="J429" s="246"/>
      <c r="K429" s="246"/>
      <c r="L429" s="251"/>
      <c r="M429" s="252"/>
      <c r="N429" s="253"/>
      <c r="O429" s="253"/>
      <c r="P429" s="253"/>
      <c r="Q429" s="253"/>
      <c r="R429" s="253"/>
      <c r="S429" s="253"/>
      <c r="T429" s="25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5" t="s">
        <v>226</v>
      </c>
      <c r="AU429" s="255" t="s">
        <v>90</v>
      </c>
      <c r="AV429" s="14" t="s">
        <v>90</v>
      </c>
      <c r="AW429" s="14" t="s">
        <v>4</v>
      </c>
      <c r="AX429" s="14" t="s">
        <v>88</v>
      </c>
      <c r="AY429" s="255" t="s">
        <v>208</v>
      </c>
    </row>
    <row r="430" s="2" customFormat="1" ht="21.75" customHeight="1">
      <c r="A430" s="41"/>
      <c r="B430" s="42"/>
      <c r="C430" s="216" t="s">
        <v>570</v>
      </c>
      <c r="D430" s="216" t="s">
        <v>211</v>
      </c>
      <c r="E430" s="217" t="s">
        <v>571</v>
      </c>
      <c r="F430" s="218" t="s">
        <v>572</v>
      </c>
      <c r="G430" s="219" t="s">
        <v>214</v>
      </c>
      <c r="H430" s="220">
        <v>47.002000000000002</v>
      </c>
      <c r="I430" s="221"/>
      <c r="J430" s="222">
        <f>ROUND(I430*H430,2)</f>
        <v>0</v>
      </c>
      <c r="K430" s="218" t="s">
        <v>215</v>
      </c>
      <c r="L430" s="47"/>
      <c r="M430" s="223" t="s">
        <v>35</v>
      </c>
      <c r="N430" s="224" t="s">
        <v>51</v>
      </c>
      <c r="O430" s="87"/>
      <c r="P430" s="225">
        <f>O430*H430</f>
        <v>0</v>
      </c>
      <c r="Q430" s="225">
        <v>0</v>
      </c>
      <c r="R430" s="225">
        <f>Q430*H430</f>
        <v>0</v>
      </c>
      <c r="S430" s="225">
        <v>0</v>
      </c>
      <c r="T430" s="226">
        <f>S430*H430</f>
        <v>0</v>
      </c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R430" s="227" t="s">
        <v>216</v>
      </c>
      <c r="AT430" s="227" t="s">
        <v>211</v>
      </c>
      <c r="AU430" s="227" t="s">
        <v>90</v>
      </c>
      <c r="AY430" s="19" t="s">
        <v>208</v>
      </c>
      <c r="BE430" s="228">
        <f>IF(N430="základní",J430,0)</f>
        <v>0</v>
      </c>
      <c r="BF430" s="228">
        <f>IF(N430="snížená",J430,0)</f>
        <v>0</v>
      </c>
      <c r="BG430" s="228">
        <f>IF(N430="zákl. přenesená",J430,0)</f>
        <v>0</v>
      </c>
      <c r="BH430" s="228">
        <f>IF(N430="sníž. přenesená",J430,0)</f>
        <v>0</v>
      </c>
      <c r="BI430" s="228">
        <f>IF(N430="nulová",J430,0)</f>
        <v>0</v>
      </c>
      <c r="BJ430" s="19" t="s">
        <v>88</v>
      </c>
      <c r="BK430" s="228">
        <f>ROUND(I430*H430,2)</f>
        <v>0</v>
      </c>
      <c r="BL430" s="19" t="s">
        <v>216</v>
      </c>
      <c r="BM430" s="227" t="s">
        <v>573</v>
      </c>
    </row>
    <row r="431" s="2" customFormat="1">
      <c r="A431" s="41"/>
      <c r="B431" s="42"/>
      <c r="C431" s="43"/>
      <c r="D431" s="229" t="s">
        <v>218</v>
      </c>
      <c r="E431" s="43"/>
      <c r="F431" s="230" t="s">
        <v>574</v>
      </c>
      <c r="G431" s="43"/>
      <c r="H431" s="43"/>
      <c r="I431" s="231"/>
      <c r="J431" s="43"/>
      <c r="K431" s="43"/>
      <c r="L431" s="47"/>
      <c r="M431" s="232"/>
      <c r="N431" s="233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T431" s="19" t="s">
        <v>218</v>
      </c>
      <c r="AU431" s="19" t="s">
        <v>90</v>
      </c>
    </row>
    <row r="432" s="2" customFormat="1" ht="24.15" customHeight="1">
      <c r="A432" s="41"/>
      <c r="B432" s="42"/>
      <c r="C432" s="216" t="s">
        <v>575</v>
      </c>
      <c r="D432" s="216" t="s">
        <v>211</v>
      </c>
      <c r="E432" s="217" t="s">
        <v>576</v>
      </c>
      <c r="F432" s="218" t="s">
        <v>577</v>
      </c>
      <c r="G432" s="219" t="s">
        <v>214</v>
      </c>
      <c r="H432" s="220">
        <v>658.02800000000002</v>
      </c>
      <c r="I432" s="221"/>
      <c r="J432" s="222">
        <f>ROUND(I432*H432,2)</f>
        <v>0</v>
      </c>
      <c r="K432" s="218" t="s">
        <v>215</v>
      </c>
      <c r="L432" s="47"/>
      <c r="M432" s="223" t="s">
        <v>35</v>
      </c>
      <c r="N432" s="224" t="s">
        <v>51</v>
      </c>
      <c r="O432" s="87"/>
      <c r="P432" s="225">
        <f>O432*H432</f>
        <v>0</v>
      </c>
      <c r="Q432" s="225">
        <v>0</v>
      </c>
      <c r="R432" s="225">
        <f>Q432*H432</f>
        <v>0</v>
      </c>
      <c r="S432" s="225">
        <v>0</v>
      </c>
      <c r="T432" s="226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27" t="s">
        <v>216</v>
      </c>
      <c r="AT432" s="227" t="s">
        <v>211</v>
      </c>
      <c r="AU432" s="227" t="s">
        <v>90</v>
      </c>
      <c r="AY432" s="19" t="s">
        <v>208</v>
      </c>
      <c r="BE432" s="228">
        <f>IF(N432="základní",J432,0)</f>
        <v>0</v>
      </c>
      <c r="BF432" s="228">
        <f>IF(N432="snížená",J432,0)</f>
        <v>0</v>
      </c>
      <c r="BG432" s="228">
        <f>IF(N432="zákl. přenesená",J432,0)</f>
        <v>0</v>
      </c>
      <c r="BH432" s="228">
        <f>IF(N432="sníž. přenesená",J432,0)</f>
        <v>0</v>
      </c>
      <c r="BI432" s="228">
        <f>IF(N432="nulová",J432,0)</f>
        <v>0</v>
      </c>
      <c r="BJ432" s="19" t="s">
        <v>88</v>
      </c>
      <c r="BK432" s="228">
        <f>ROUND(I432*H432,2)</f>
        <v>0</v>
      </c>
      <c r="BL432" s="19" t="s">
        <v>216</v>
      </c>
      <c r="BM432" s="227" t="s">
        <v>578</v>
      </c>
    </row>
    <row r="433" s="2" customFormat="1">
      <c r="A433" s="41"/>
      <c r="B433" s="42"/>
      <c r="C433" s="43"/>
      <c r="D433" s="229" t="s">
        <v>218</v>
      </c>
      <c r="E433" s="43"/>
      <c r="F433" s="230" t="s">
        <v>579</v>
      </c>
      <c r="G433" s="43"/>
      <c r="H433" s="43"/>
      <c r="I433" s="231"/>
      <c r="J433" s="43"/>
      <c r="K433" s="43"/>
      <c r="L433" s="47"/>
      <c r="M433" s="232"/>
      <c r="N433" s="233"/>
      <c r="O433" s="87"/>
      <c r="P433" s="87"/>
      <c r="Q433" s="87"/>
      <c r="R433" s="87"/>
      <c r="S433" s="87"/>
      <c r="T433" s="88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T433" s="19" t="s">
        <v>218</v>
      </c>
      <c r="AU433" s="19" t="s">
        <v>90</v>
      </c>
    </row>
    <row r="434" s="14" customFormat="1">
      <c r="A434" s="14"/>
      <c r="B434" s="245"/>
      <c r="C434" s="246"/>
      <c r="D434" s="236" t="s">
        <v>226</v>
      </c>
      <c r="E434" s="246"/>
      <c r="F434" s="248" t="s">
        <v>580</v>
      </c>
      <c r="G434" s="246"/>
      <c r="H434" s="249">
        <v>658.02800000000002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5" t="s">
        <v>226</v>
      </c>
      <c r="AU434" s="255" t="s">
        <v>90</v>
      </c>
      <c r="AV434" s="14" t="s">
        <v>90</v>
      </c>
      <c r="AW434" s="14" t="s">
        <v>4</v>
      </c>
      <c r="AX434" s="14" t="s">
        <v>88</v>
      </c>
      <c r="AY434" s="255" t="s">
        <v>208</v>
      </c>
    </row>
    <row r="435" s="2" customFormat="1" ht="24.15" customHeight="1">
      <c r="A435" s="41"/>
      <c r="B435" s="42"/>
      <c r="C435" s="216" t="s">
        <v>581</v>
      </c>
      <c r="D435" s="216" t="s">
        <v>211</v>
      </c>
      <c r="E435" s="217" t="s">
        <v>582</v>
      </c>
      <c r="F435" s="218" t="s">
        <v>583</v>
      </c>
      <c r="G435" s="219" t="s">
        <v>214</v>
      </c>
      <c r="H435" s="220">
        <v>47.002000000000002</v>
      </c>
      <c r="I435" s="221"/>
      <c r="J435" s="222">
        <f>ROUND(I435*H435,2)</f>
        <v>0</v>
      </c>
      <c r="K435" s="218" t="s">
        <v>215</v>
      </c>
      <c r="L435" s="47"/>
      <c r="M435" s="223" t="s">
        <v>35</v>
      </c>
      <c r="N435" s="224" t="s">
        <v>51</v>
      </c>
      <c r="O435" s="87"/>
      <c r="P435" s="225">
        <f>O435*H435</f>
        <v>0</v>
      </c>
      <c r="Q435" s="225">
        <v>0</v>
      </c>
      <c r="R435" s="225">
        <f>Q435*H435</f>
        <v>0</v>
      </c>
      <c r="S435" s="225">
        <v>0</v>
      </c>
      <c r="T435" s="226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27" t="s">
        <v>216</v>
      </c>
      <c r="AT435" s="227" t="s">
        <v>211</v>
      </c>
      <c r="AU435" s="227" t="s">
        <v>90</v>
      </c>
      <c r="AY435" s="19" t="s">
        <v>208</v>
      </c>
      <c r="BE435" s="228">
        <f>IF(N435="základní",J435,0)</f>
        <v>0</v>
      </c>
      <c r="BF435" s="228">
        <f>IF(N435="snížená",J435,0)</f>
        <v>0</v>
      </c>
      <c r="BG435" s="228">
        <f>IF(N435="zákl. přenesená",J435,0)</f>
        <v>0</v>
      </c>
      <c r="BH435" s="228">
        <f>IF(N435="sníž. přenesená",J435,0)</f>
        <v>0</v>
      </c>
      <c r="BI435" s="228">
        <f>IF(N435="nulová",J435,0)</f>
        <v>0</v>
      </c>
      <c r="BJ435" s="19" t="s">
        <v>88</v>
      </c>
      <c r="BK435" s="228">
        <f>ROUND(I435*H435,2)</f>
        <v>0</v>
      </c>
      <c r="BL435" s="19" t="s">
        <v>216</v>
      </c>
      <c r="BM435" s="227" t="s">
        <v>584</v>
      </c>
    </row>
    <row r="436" s="2" customFormat="1">
      <c r="A436" s="41"/>
      <c r="B436" s="42"/>
      <c r="C436" s="43"/>
      <c r="D436" s="229" t="s">
        <v>218</v>
      </c>
      <c r="E436" s="43"/>
      <c r="F436" s="230" t="s">
        <v>585</v>
      </c>
      <c r="G436" s="43"/>
      <c r="H436" s="43"/>
      <c r="I436" s="231"/>
      <c r="J436" s="43"/>
      <c r="K436" s="43"/>
      <c r="L436" s="47"/>
      <c r="M436" s="232"/>
      <c r="N436" s="233"/>
      <c r="O436" s="87"/>
      <c r="P436" s="87"/>
      <c r="Q436" s="87"/>
      <c r="R436" s="87"/>
      <c r="S436" s="87"/>
      <c r="T436" s="88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T436" s="19" t="s">
        <v>218</v>
      </c>
      <c r="AU436" s="19" t="s">
        <v>90</v>
      </c>
    </row>
    <row r="437" s="12" customFormat="1" ht="22.8" customHeight="1">
      <c r="A437" s="12"/>
      <c r="B437" s="200"/>
      <c r="C437" s="201"/>
      <c r="D437" s="202" t="s">
        <v>79</v>
      </c>
      <c r="E437" s="214" t="s">
        <v>586</v>
      </c>
      <c r="F437" s="214" t="s">
        <v>587</v>
      </c>
      <c r="G437" s="201"/>
      <c r="H437" s="201"/>
      <c r="I437" s="204"/>
      <c r="J437" s="215">
        <f>BK437</f>
        <v>0</v>
      </c>
      <c r="K437" s="201"/>
      <c r="L437" s="206"/>
      <c r="M437" s="207"/>
      <c r="N437" s="208"/>
      <c r="O437" s="208"/>
      <c r="P437" s="209">
        <f>SUM(P438:P439)</f>
        <v>0</v>
      </c>
      <c r="Q437" s="208"/>
      <c r="R437" s="209">
        <f>SUM(R438:R439)</f>
        <v>0</v>
      </c>
      <c r="S437" s="208"/>
      <c r="T437" s="210">
        <f>SUM(T438:T439)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11" t="s">
        <v>88</v>
      </c>
      <c r="AT437" s="212" t="s">
        <v>79</v>
      </c>
      <c r="AU437" s="212" t="s">
        <v>88</v>
      </c>
      <c r="AY437" s="211" t="s">
        <v>208</v>
      </c>
      <c r="BK437" s="213">
        <f>SUM(BK438:BK439)</f>
        <v>0</v>
      </c>
    </row>
    <row r="438" s="2" customFormat="1" ht="33" customHeight="1">
      <c r="A438" s="41"/>
      <c r="B438" s="42"/>
      <c r="C438" s="216" t="s">
        <v>588</v>
      </c>
      <c r="D438" s="216" t="s">
        <v>211</v>
      </c>
      <c r="E438" s="217" t="s">
        <v>589</v>
      </c>
      <c r="F438" s="218" t="s">
        <v>590</v>
      </c>
      <c r="G438" s="219" t="s">
        <v>214</v>
      </c>
      <c r="H438" s="220">
        <v>26.420000000000002</v>
      </c>
      <c r="I438" s="221"/>
      <c r="J438" s="222">
        <f>ROUND(I438*H438,2)</f>
        <v>0</v>
      </c>
      <c r="K438" s="218" t="s">
        <v>215</v>
      </c>
      <c r="L438" s="47"/>
      <c r="M438" s="223" t="s">
        <v>35</v>
      </c>
      <c r="N438" s="224" t="s">
        <v>51</v>
      </c>
      <c r="O438" s="87"/>
      <c r="P438" s="225">
        <f>O438*H438</f>
        <v>0</v>
      </c>
      <c r="Q438" s="225">
        <v>0</v>
      </c>
      <c r="R438" s="225">
        <f>Q438*H438</f>
        <v>0</v>
      </c>
      <c r="S438" s="225">
        <v>0</v>
      </c>
      <c r="T438" s="226">
        <f>S438*H438</f>
        <v>0</v>
      </c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R438" s="227" t="s">
        <v>216</v>
      </c>
      <c r="AT438" s="227" t="s">
        <v>211</v>
      </c>
      <c r="AU438" s="227" t="s">
        <v>90</v>
      </c>
      <c r="AY438" s="19" t="s">
        <v>208</v>
      </c>
      <c r="BE438" s="228">
        <f>IF(N438="základní",J438,0)</f>
        <v>0</v>
      </c>
      <c r="BF438" s="228">
        <f>IF(N438="snížená",J438,0)</f>
        <v>0</v>
      </c>
      <c r="BG438" s="228">
        <f>IF(N438="zákl. přenesená",J438,0)</f>
        <v>0</v>
      </c>
      <c r="BH438" s="228">
        <f>IF(N438="sníž. přenesená",J438,0)</f>
        <v>0</v>
      </c>
      <c r="BI438" s="228">
        <f>IF(N438="nulová",J438,0)</f>
        <v>0</v>
      </c>
      <c r="BJ438" s="19" t="s">
        <v>88</v>
      </c>
      <c r="BK438" s="228">
        <f>ROUND(I438*H438,2)</f>
        <v>0</v>
      </c>
      <c r="BL438" s="19" t="s">
        <v>216</v>
      </c>
      <c r="BM438" s="227" t="s">
        <v>591</v>
      </c>
    </row>
    <row r="439" s="2" customFormat="1">
      <c r="A439" s="41"/>
      <c r="B439" s="42"/>
      <c r="C439" s="43"/>
      <c r="D439" s="229" t="s">
        <v>218</v>
      </c>
      <c r="E439" s="43"/>
      <c r="F439" s="230" t="s">
        <v>592</v>
      </c>
      <c r="G439" s="43"/>
      <c r="H439" s="43"/>
      <c r="I439" s="231"/>
      <c r="J439" s="43"/>
      <c r="K439" s="43"/>
      <c r="L439" s="47"/>
      <c r="M439" s="232"/>
      <c r="N439" s="233"/>
      <c r="O439" s="87"/>
      <c r="P439" s="87"/>
      <c r="Q439" s="87"/>
      <c r="R439" s="87"/>
      <c r="S439" s="87"/>
      <c r="T439" s="88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T439" s="19" t="s">
        <v>218</v>
      </c>
      <c r="AU439" s="19" t="s">
        <v>90</v>
      </c>
    </row>
    <row r="440" s="12" customFormat="1" ht="25.92" customHeight="1">
      <c r="A440" s="12"/>
      <c r="B440" s="200"/>
      <c r="C440" s="201"/>
      <c r="D440" s="202" t="s">
        <v>79</v>
      </c>
      <c r="E440" s="203" t="s">
        <v>593</v>
      </c>
      <c r="F440" s="203" t="s">
        <v>594</v>
      </c>
      <c r="G440" s="201"/>
      <c r="H440" s="201"/>
      <c r="I440" s="204"/>
      <c r="J440" s="205">
        <f>BK440</f>
        <v>0</v>
      </c>
      <c r="K440" s="201"/>
      <c r="L440" s="206"/>
      <c r="M440" s="207"/>
      <c r="N440" s="208"/>
      <c r="O440" s="208"/>
      <c r="P440" s="209">
        <f>P441+P507+P529+P551+P606+P650+P826+P926+P956+P1032+P1109</f>
        <v>0</v>
      </c>
      <c r="Q440" s="208"/>
      <c r="R440" s="209">
        <f>R441+R507+R529+R551+R606+R650+R826+R926+R956+R1032+R1109</f>
        <v>12.552173490000001</v>
      </c>
      <c r="S440" s="208"/>
      <c r="T440" s="210">
        <f>T441+T507+T529+T551+T606+T650+T826+T926+T956+T1032+T1109</f>
        <v>4.5699375999999994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1" t="s">
        <v>90</v>
      </c>
      <c r="AT440" s="212" t="s">
        <v>79</v>
      </c>
      <c r="AU440" s="212" t="s">
        <v>80</v>
      </c>
      <c r="AY440" s="211" t="s">
        <v>208</v>
      </c>
      <c r="BK440" s="213">
        <f>BK441+BK507+BK529+BK551+BK606+BK650+BK826+BK926+BK956+BK1032+BK1109</f>
        <v>0</v>
      </c>
    </row>
    <row r="441" s="12" customFormat="1" ht="22.8" customHeight="1">
      <c r="A441" s="12"/>
      <c r="B441" s="200"/>
      <c r="C441" s="201"/>
      <c r="D441" s="202" t="s">
        <v>79</v>
      </c>
      <c r="E441" s="214" t="s">
        <v>595</v>
      </c>
      <c r="F441" s="214" t="s">
        <v>596</v>
      </c>
      <c r="G441" s="201"/>
      <c r="H441" s="201"/>
      <c r="I441" s="204"/>
      <c r="J441" s="215">
        <f>BK441</f>
        <v>0</v>
      </c>
      <c r="K441" s="201"/>
      <c r="L441" s="206"/>
      <c r="M441" s="207"/>
      <c r="N441" s="208"/>
      <c r="O441" s="208"/>
      <c r="P441" s="209">
        <f>SUM(P442:P506)</f>
        <v>0</v>
      </c>
      <c r="Q441" s="208"/>
      <c r="R441" s="209">
        <f>SUM(R442:R506)</f>
        <v>0.282051</v>
      </c>
      <c r="S441" s="208"/>
      <c r="T441" s="210">
        <f>SUM(T442:T506)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11" t="s">
        <v>90</v>
      </c>
      <c r="AT441" s="212" t="s">
        <v>79</v>
      </c>
      <c r="AU441" s="212" t="s">
        <v>88</v>
      </c>
      <c r="AY441" s="211" t="s">
        <v>208</v>
      </c>
      <c r="BK441" s="213">
        <f>SUM(BK442:BK506)</f>
        <v>0</v>
      </c>
    </row>
    <row r="442" s="2" customFormat="1" ht="24.15" customHeight="1">
      <c r="A442" s="41"/>
      <c r="B442" s="42"/>
      <c r="C442" s="216" t="s">
        <v>597</v>
      </c>
      <c r="D442" s="216" t="s">
        <v>211</v>
      </c>
      <c r="E442" s="217" t="s">
        <v>598</v>
      </c>
      <c r="F442" s="218" t="s">
        <v>599</v>
      </c>
      <c r="G442" s="219" t="s">
        <v>149</v>
      </c>
      <c r="H442" s="220">
        <v>86.025999999999996</v>
      </c>
      <c r="I442" s="221"/>
      <c r="J442" s="222">
        <f>ROUND(I442*H442,2)</f>
        <v>0</v>
      </c>
      <c r="K442" s="218" t="s">
        <v>215</v>
      </c>
      <c r="L442" s="47"/>
      <c r="M442" s="223" t="s">
        <v>35</v>
      </c>
      <c r="N442" s="224" t="s">
        <v>51</v>
      </c>
      <c r="O442" s="87"/>
      <c r="P442" s="225">
        <f>O442*H442</f>
        <v>0</v>
      </c>
      <c r="Q442" s="225">
        <v>0</v>
      </c>
      <c r="R442" s="225">
        <f>Q442*H442</f>
        <v>0</v>
      </c>
      <c r="S442" s="225">
        <v>0</v>
      </c>
      <c r="T442" s="226">
        <f>S442*H442</f>
        <v>0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27" t="s">
        <v>408</v>
      </c>
      <c r="AT442" s="227" t="s">
        <v>211</v>
      </c>
      <c r="AU442" s="227" t="s">
        <v>90</v>
      </c>
      <c r="AY442" s="19" t="s">
        <v>208</v>
      </c>
      <c r="BE442" s="228">
        <f>IF(N442="základní",J442,0)</f>
        <v>0</v>
      </c>
      <c r="BF442" s="228">
        <f>IF(N442="snížená",J442,0)</f>
        <v>0</v>
      </c>
      <c r="BG442" s="228">
        <f>IF(N442="zákl. přenesená",J442,0)</f>
        <v>0</v>
      </c>
      <c r="BH442" s="228">
        <f>IF(N442="sníž. přenesená",J442,0)</f>
        <v>0</v>
      </c>
      <c r="BI442" s="228">
        <f>IF(N442="nulová",J442,0)</f>
        <v>0</v>
      </c>
      <c r="BJ442" s="19" t="s">
        <v>88</v>
      </c>
      <c r="BK442" s="228">
        <f>ROUND(I442*H442,2)</f>
        <v>0</v>
      </c>
      <c r="BL442" s="19" t="s">
        <v>408</v>
      </c>
      <c r="BM442" s="227" t="s">
        <v>600</v>
      </c>
    </row>
    <row r="443" s="2" customFormat="1">
      <c r="A443" s="41"/>
      <c r="B443" s="42"/>
      <c r="C443" s="43"/>
      <c r="D443" s="229" t="s">
        <v>218</v>
      </c>
      <c r="E443" s="43"/>
      <c r="F443" s="230" t="s">
        <v>601</v>
      </c>
      <c r="G443" s="43"/>
      <c r="H443" s="43"/>
      <c r="I443" s="231"/>
      <c r="J443" s="43"/>
      <c r="K443" s="43"/>
      <c r="L443" s="47"/>
      <c r="M443" s="232"/>
      <c r="N443" s="233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T443" s="19" t="s">
        <v>218</v>
      </c>
      <c r="AU443" s="19" t="s">
        <v>90</v>
      </c>
    </row>
    <row r="444" s="13" customFormat="1">
      <c r="A444" s="13"/>
      <c r="B444" s="234"/>
      <c r="C444" s="235"/>
      <c r="D444" s="236" t="s">
        <v>226</v>
      </c>
      <c r="E444" s="237" t="s">
        <v>35</v>
      </c>
      <c r="F444" s="238" t="s">
        <v>602</v>
      </c>
      <c r="G444" s="235"/>
      <c r="H444" s="237" t="s">
        <v>35</v>
      </c>
      <c r="I444" s="239"/>
      <c r="J444" s="235"/>
      <c r="K444" s="235"/>
      <c r="L444" s="240"/>
      <c r="M444" s="241"/>
      <c r="N444" s="242"/>
      <c r="O444" s="242"/>
      <c r="P444" s="242"/>
      <c r="Q444" s="242"/>
      <c r="R444" s="242"/>
      <c r="S444" s="242"/>
      <c r="T444" s="24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4" t="s">
        <v>226</v>
      </c>
      <c r="AU444" s="244" t="s">
        <v>90</v>
      </c>
      <c r="AV444" s="13" t="s">
        <v>88</v>
      </c>
      <c r="AW444" s="13" t="s">
        <v>41</v>
      </c>
      <c r="AX444" s="13" t="s">
        <v>80</v>
      </c>
      <c r="AY444" s="244" t="s">
        <v>208</v>
      </c>
    </row>
    <row r="445" s="14" customFormat="1">
      <c r="A445" s="14"/>
      <c r="B445" s="245"/>
      <c r="C445" s="246"/>
      <c r="D445" s="236" t="s">
        <v>226</v>
      </c>
      <c r="E445" s="247" t="s">
        <v>35</v>
      </c>
      <c r="F445" s="248" t="s">
        <v>603</v>
      </c>
      <c r="G445" s="246"/>
      <c r="H445" s="249">
        <v>86.025999999999996</v>
      </c>
      <c r="I445" s="250"/>
      <c r="J445" s="246"/>
      <c r="K445" s="246"/>
      <c r="L445" s="251"/>
      <c r="M445" s="252"/>
      <c r="N445" s="253"/>
      <c r="O445" s="253"/>
      <c r="P445" s="253"/>
      <c r="Q445" s="253"/>
      <c r="R445" s="253"/>
      <c r="S445" s="253"/>
      <c r="T445" s="25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5" t="s">
        <v>226</v>
      </c>
      <c r="AU445" s="255" t="s">
        <v>90</v>
      </c>
      <c r="AV445" s="14" t="s">
        <v>90</v>
      </c>
      <c r="AW445" s="14" t="s">
        <v>41</v>
      </c>
      <c r="AX445" s="14" t="s">
        <v>80</v>
      </c>
      <c r="AY445" s="255" t="s">
        <v>208</v>
      </c>
    </row>
    <row r="446" s="16" customFormat="1">
      <c r="A446" s="16"/>
      <c r="B446" s="267"/>
      <c r="C446" s="268"/>
      <c r="D446" s="236" t="s">
        <v>226</v>
      </c>
      <c r="E446" s="269" t="s">
        <v>35</v>
      </c>
      <c r="F446" s="270" t="s">
        <v>261</v>
      </c>
      <c r="G446" s="268"/>
      <c r="H446" s="271">
        <v>86.025999999999996</v>
      </c>
      <c r="I446" s="272"/>
      <c r="J446" s="268"/>
      <c r="K446" s="268"/>
      <c r="L446" s="273"/>
      <c r="M446" s="274"/>
      <c r="N446" s="275"/>
      <c r="O446" s="275"/>
      <c r="P446" s="275"/>
      <c r="Q446" s="275"/>
      <c r="R446" s="275"/>
      <c r="S446" s="275"/>
      <c r="T446" s="27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T446" s="277" t="s">
        <v>226</v>
      </c>
      <c r="AU446" s="277" t="s">
        <v>90</v>
      </c>
      <c r="AV446" s="16" t="s">
        <v>216</v>
      </c>
      <c r="AW446" s="16" t="s">
        <v>41</v>
      </c>
      <c r="AX446" s="16" t="s">
        <v>88</v>
      </c>
      <c r="AY446" s="277" t="s">
        <v>208</v>
      </c>
    </row>
    <row r="447" s="2" customFormat="1" ht="16.5" customHeight="1">
      <c r="A447" s="41"/>
      <c r="B447" s="42"/>
      <c r="C447" s="278" t="s">
        <v>604</v>
      </c>
      <c r="D447" s="278" t="s">
        <v>391</v>
      </c>
      <c r="E447" s="279" t="s">
        <v>605</v>
      </c>
      <c r="F447" s="280" t="s">
        <v>606</v>
      </c>
      <c r="G447" s="281" t="s">
        <v>607</v>
      </c>
      <c r="H447" s="282">
        <v>117.39</v>
      </c>
      <c r="I447" s="283"/>
      <c r="J447" s="284">
        <f>ROUND(I447*H447,2)</f>
        <v>0</v>
      </c>
      <c r="K447" s="280" t="s">
        <v>215</v>
      </c>
      <c r="L447" s="285"/>
      <c r="M447" s="286" t="s">
        <v>35</v>
      </c>
      <c r="N447" s="287" t="s">
        <v>51</v>
      </c>
      <c r="O447" s="87"/>
      <c r="P447" s="225">
        <f>O447*H447</f>
        <v>0</v>
      </c>
      <c r="Q447" s="225">
        <v>0.001</v>
      </c>
      <c r="R447" s="225">
        <f>Q447*H447</f>
        <v>0.11739000000000001</v>
      </c>
      <c r="S447" s="225">
        <v>0</v>
      </c>
      <c r="T447" s="226">
        <f>S447*H447</f>
        <v>0</v>
      </c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R447" s="227" t="s">
        <v>527</v>
      </c>
      <c r="AT447" s="227" t="s">
        <v>391</v>
      </c>
      <c r="AU447" s="227" t="s">
        <v>90</v>
      </c>
      <c r="AY447" s="19" t="s">
        <v>208</v>
      </c>
      <c r="BE447" s="228">
        <f>IF(N447="základní",J447,0)</f>
        <v>0</v>
      </c>
      <c r="BF447" s="228">
        <f>IF(N447="snížená",J447,0)</f>
        <v>0</v>
      </c>
      <c r="BG447" s="228">
        <f>IF(N447="zákl. přenesená",J447,0)</f>
        <v>0</v>
      </c>
      <c r="BH447" s="228">
        <f>IF(N447="sníž. přenesená",J447,0)</f>
        <v>0</v>
      </c>
      <c r="BI447" s="228">
        <f>IF(N447="nulová",J447,0)</f>
        <v>0</v>
      </c>
      <c r="BJ447" s="19" t="s">
        <v>88</v>
      </c>
      <c r="BK447" s="228">
        <f>ROUND(I447*H447,2)</f>
        <v>0</v>
      </c>
      <c r="BL447" s="19" t="s">
        <v>408</v>
      </c>
      <c r="BM447" s="227" t="s">
        <v>608</v>
      </c>
    </row>
    <row r="448" s="2" customFormat="1">
      <c r="A448" s="41"/>
      <c r="B448" s="42"/>
      <c r="C448" s="43"/>
      <c r="D448" s="236" t="s">
        <v>395</v>
      </c>
      <c r="E448" s="43"/>
      <c r="F448" s="288" t="s">
        <v>609</v>
      </c>
      <c r="G448" s="43"/>
      <c r="H448" s="43"/>
      <c r="I448" s="231"/>
      <c r="J448" s="43"/>
      <c r="K448" s="43"/>
      <c r="L448" s="47"/>
      <c r="M448" s="232"/>
      <c r="N448" s="233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T448" s="19" t="s">
        <v>395</v>
      </c>
      <c r="AU448" s="19" t="s">
        <v>90</v>
      </c>
    </row>
    <row r="449" s="14" customFormat="1">
      <c r="A449" s="14"/>
      <c r="B449" s="245"/>
      <c r="C449" s="246"/>
      <c r="D449" s="236" t="s">
        <v>226</v>
      </c>
      <c r="E449" s="247" t="s">
        <v>35</v>
      </c>
      <c r="F449" s="248" t="s">
        <v>610</v>
      </c>
      <c r="G449" s="246"/>
      <c r="H449" s="249">
        <v>86.025999999999996</v>
      </c>
      <c r="I449" s="250"/>
      <c r="J449" s="246"/>
      <c r="K449" s="246"/>
      <c r="L449" s="251"/>
      <c r="M449" s="252"/>
      <c r="N449" s="253"/>
      <c r="O449" s="253"/>
      <c r="P449" s="253"/>
      <c r="Q449" s="253"/>
      <c r="R449" s="253"/>
      <c r="S449" s="253"/>
      <c r="T449" s="25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5" t="s">
        <v>226</v>
      </c>
      <c r="AU449" s="255" t="s">
        <v>90</v>
      </c>
      <c r="AV449" s="14" t="s">
        <v>90</v>
      </c>
      <c r="AW449" s="14" t="s">
        <v>41</v>
      </c>
      <c r="AX449" s="14" t="s">
        <v>80</v>
      </c>
      <c r="AY449" s="255" t="s">
        <v>208</v>
      </c>
    </row>
    <row r="450" s="14" customFormat="1">
      <c r="A450" s="14"/>
      <c r="B450" s="245"/>
      <c r="C450" s="246"/>
      <c r="D450" s="236" t="s">
        <v>226</v>
      </c>
      <c r="E450" s="247" t="s">
        <v>35</v>
      </c>
      <c r="F450" s="248" t="s">
        <v>611</v>
      </c>
      <c r="G450" s="246"/>
      <c r="H450" s="249">
        <v>31.364000000000001</v>
      </c>
      <c r="I450" s="250"/>
      <c r="J450" s="246"/>
      <c r="K450" s="246"/>
      <c r="L450" s="251"/>
      <c r="M450" s="252"/>
      <c r="N450" s="253"/>
      <c r="O450" s="253"/>
      <c r="P450" s="253"/>
      <c r="Q450" s="253"/>
      <c r="R450" s="253"/>
      <c r="S450" s="253"/>
      <c r="T450" s="25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5" t="s">
        <v>226</v>
      </c>
      <c r="AU450" s="255" t="s">
        <v>90</v>
      </c>
      <c r="AV450" s="14" t="s">
        <v>90</v>
      </c>
      <c r="AW450" s="14" t="s">
        <v>41</v>
      </c>
      <c r="AX450" s="14" t="s">
        <v>80</v>
      </c>
      <c r="AY450" s="255" t="s">
        <v>208</v>
      </c>
    </row>
    <row r="451" s="16" customFormat="1">
      <c r="A451" s="16"/>
      <c r="B451" s="267"/>
      <c r="C451" s="268"/>
      <c r="D451" s="236" t="s">
        <v>226</v>
      </c>
      <c r="E451" s="269" t="s">
        <v>35</v>
      </c>
      <c r="F451" s="270" t="s">
        <v>261</v>
      </c>
      <c r="G451" s="268"/>
      <c r="H451" s="271">
        <v>117.39</v>
      </c>
      <c r="I451" s="272"/>
      <c r="J451" s="268"/>
      <c r="K451" s="268"/>
      <c r="L451" s="273"/>
      <c r="M451" s="274"/>
      <c r="N451" s="275"/>
      <c r="O451" s="275"/>
      <c r="P451" s="275"/>
      <c r="Q451" s="275"/>
      <c r="R451" s="275"/>
      <c r="S451" s="275"/>
      <c r="T451" s="27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T451" s="277" t="s">
        <v>226</v>
      </c>
      <c r="AU451" s="277" t="s">
        <v>90</v>
      </c>
      <c r="AV451" s="16" t="s">
        <v>216</v>
      </c>
      <c r="AW451" s="16" t="s">
        <v>41</v>
      </c>
      <c r="AX451" s="16" t="s">
        <v>88</v>
      </c>
      <c r="AY451" s="277" t="s">
        <v>208</v>
      </c>
    </row>
    <row r="452" s="2" customFormat="1" ht="24.15" customHeight="1">
      <c r="A452" s="41"/>
      <c r="B452" s="42"/>
      <c r="C452" s="216" t="s">
        <v>612</v>
      </c>
      <c r="D452" s="216" t="s">
        <v>211</v>
      </c>
      <c r="E452" s="217" t="s">
        <v>613</v>
      </c>
      <c r="F452" s="218" t="s">
        <v>614</v>
      </c>
      <c r="G452" s="219" t="s">
        <v>149</v>
      </c>
      <c r="H452" s="220">
        <v>31.364000000000001</v>
      </c>
      <c r="I452" s="221"/>
      <c r="J452" s="222">
        <f>ROUND(I452*H452,2)</f>
        <v>0</v>
      </c>
      <c r="K452" s="218" t="s">
        <v>215</v>
      </c>
      <c r="L452" s="47"/>
      <c r="M452" s="223" t="s">
        <v>35</v>
      </c>
      <c r="N452" s="224" t="s">
        <v>51</v>
      </c>
      <c r="O452" s="87"/>
      <c r="P452" s="225">
        <f>O452*H452</f>
        <v>0</v>
      </c>
      <c r="Q452" s="225">
        <v>0</v>
      </c>
      <c r="R452" s="225">
        <f>Q452*H452</f>
        <v>0</v>
      </c>
      <c r="S452" s="225">
        <v>0</v>
      </c>
      <c r="T452" s="226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27" t="s">
        <v>408</v>
      </c>
      <c r="AT452" s="227" t="s">
        <v>211</v>
      </c>
      <c r="AU452" s="227" t="s">
        <v>90</v>
      </c>
      <c r="AY452" s="19" t="s">
        <v>208</v>
      </c>
      <c r="BE452" s="228">
        <f>IF(N452="základní",J452,0)</f>
        <v>0</v>
      </c>
      <c r="BF452" s="228">
        <f>IF(N452="snížená",J452,0)</f>
        <v>0</v>
      </c>
      <c r="BG452" s="228">
        <f>IF(N452="zákl. přenesená",J452,0)</f>
        <v>0</v>
      </c>
      <c r="BH452" s="228">
        <f>IF(N452="sníž. přenesená",J452,0)</f>
        <v>0</v>
      </c>
      <c r="BI452" s="228">
        <f>IF(N452="nulová",J452,0)</f>
        <v>0</v>
      </c>
      <c r="BJ452" s="19" t="s">
        <v>88</v>
      </c>
      <c r="BK452" s="228">
        <f>ROUND(I452*H452,2)</f>
        <v>0</v>
      </c>
      <c r="BL452" s="19" t="s">
        <v>408</v>
      </c>
      <c r="BM452" s="227" t="s">
        <v>615</v>
      </c>
    </row>
    <row r="453" s="2" customFormat="1">
      <c r="A453" s="41"/>
      <c r="B453" s="42"/>
      <c r="C453" s="43"/>
      <c r="D453" s="229" t="s">
        <v>218</v>
      </c>
      <c r="E453" s="43"/>
      <c r="F453" s="230" t="s">
        <v>616</v>
      </c>
      <c r="G453" s="43"/>
      <c r="H453" s="43"/>
      <c r="I453" s="231"/>
      <c r="J453" s="43"/>
      <c r="K453" s="43"/>
      <c r="L453" s="47"/>
      <c r="M453" s="232"/>
      <c r="N453" s="233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T453" s="19" t="s">
        <v>218</v>
      </c>
      <c r="AU453" s="19" t="s">
        <v>90</v>
      </c>
    </row>
    <row r="454" s="13" customFormat="1">
      <c r="A454" s="13"/>
      <c r="B454" s="234"/>
      <c r="C454" s="235"/>
      <c r="D454" s="236" t="s">
        <v>226</v>
      </c>
      <c r="E454" s="237" t="s">
        <v>35</v>
      </c>
      <c r="F454" s="238" t="s">
        <v>617</v>
      </c>
      <c r="G454" s="235"/>
      <c r="H454" s="237" t="s">
        <v>35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4" t="s">
        <v>226</v>
      </c>
      <c r="AU454" s="244" t="s">
        <v>90</v>
      </c>
      <c r="AV454" s="13" t="s">
        <v>88</v>
      </c>
      <c r="AW454" s="13" t="s">
        <v>41</v>
      </c>
      <c r="AX454" s="13" t="s">
        <v>80</v>
      </c>
      <c r="AY454" s="244" t="s">
        <v>208</v>
      </c>
    </row>
    <row r="455" s="13" customFormat="1">
      <c r="A455" s="13"/>
      <c r="B455" s="234"/>
      <c r="C455" s="235"/>
      <c r="D455" s="236" t="s">
        <v>226</v>
      </c>
      <c r="E455" s="237" t="s">
        <v>35</v>
      </c>
      <c r="F455" s="238" t="s">
        <v>618</v>
      </c>
      <c r="G455" s="235"/>
      <c r="H455" s="237" t="s">
        <v>35</v>
      </c>
      <c r="I455" s="239"/>
      <c r="J455" s="235"/>
      <c r="K455" s="235"/>
      <c r="L455" s="240"/>
      <c r="M455" s="241"/>
      <c r="N455" s="242"/>
      <c r="O455" s="242"/>
      <c r="P455" s="242"/>
      <c r="Q455" s="242"/>
      <c r="R455" s="242"/>
      <c r="S455" s="242"/>
      <c r="T455" s="24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4" t="s">
        <v>226</v>
      </c>
      <c r="AU455" s="244" t="s">
        <v>90</v>
      </c>
      <c r="AV455" s="13" t="s">
        <v>88</v>
      </c>
      <c r="AW455" s="13" t="s">
        <v>41</v>
      </c>
      <c r="AX455" s="13" t="s">
        <v>80</v>
      </c>
      <c r="AY455" s="244" t="s">
        <v>208</v>
      </c>
    </row>
    <row r="456" s="14" customFormat="1">
      <c r="A456" s="14"/>
      <c r="B456" s="245"/>
      <c r="C456" s="246"/>
      <c r="D456" s="236" t="s">
        <v>226</v>
      </c>
      <c r="E456" s="247" t="s">
        <v>35</v>
      </c>
      <c r="F456" s="248" t="s">
        <v>619</v>
      </c>
      <c r="G456" s="246"/>
      <c r="H456" s="249">
        <v>10.9</v>
      </c>
      <c r="I456" s="250"/>
      <c r="J456" s="246"/>
      <c r="K456" s="246"/>
      <c r="L456" s="251"/>
      <c r="M456" s="252"/>
      <c r="N456" s="253"/>
      <c r="O456" s="253"/>
      <c r="P456" s="253"/>
      <c r="Q456" s="253"/>
      <c r="R456" s="253"/>
      <c r="S456" s="253"/>
      <c r="T456" s="25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5" t="s">
        <v>226</v>
      </c>
      <c r="AU456" s="255" t="s">
        <v>90</v>
      </c>
      <c r="AV456" s="14" t="s">
        <v>90</v>
      </c>
      <c r="AW456" s="14" t="s">
        <v>41</v>
      </c>
      <c r="AX456" s="14" t="s">
        <v>80</v>
      </c>
      <c r="AY456" s="255" t="s">
        <v>208</v>
      </c>
    </row>
    <row r="457" s="14" customFormat="1">
      <c r="A457" s="14"/>
      <c r="B457" s="245"/>
      <c r="C457" s="246"/>
      <c r="D457" s="236" t="s">
        <v>226</v>
      </c>
      <c r="E457" s="247" t="s">
        <v>35</v>
      </c>
      <c r="F457" s="248" t="s">
        <v>620</v>
      </c>
      <c r="G457" s="246"/>
      <c r="H457" s="249">
        <v>5.5999999999999996</v>
      </c>
      <c r="I457" s="250"/>
      <c r="J457" s="246"/>
      <c r="K457" s="246"/>
      <c r="L457" s="251"/>
      <c r="M457" s="252"/>
      <c r="N457" s="253"/>
      <c r="O457" s="253"/>
      <c r="P457" s="253"/>
      <c r="Q457" s="253"/>
      <c r="R457" s="253"/>
      <c r="S457" s="253"/>
      <c r="T457" s="25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5" t="s">
        <v>226</v>
      </c>
      <c r="AU457" s="255" t="s">
        <v>90</v>
      </c>
      <c r="AV457" s="14" t="s">
        <v>90</v>
      </c>
      <c r="AW457" s="14" t="s">
        <v>41</v>
      </c>
      <c r="AX457" s="14" t="s">
        <v>80</v>
      </c>
      <c r="AY457" s="255" t="s">
        <v>208</v>
      </c>
    </row>
    <row r="458" s="14" customFormat="1">
      <c r="A458" s="14"/>
      <c r="B458" s="245"/>
      <c r="C458" s="246"/>
      <c r="D458" s="236" t="s">
        <v>226</v>
      </c>
      <c r="E458" s="247" t="s">
        <v>35</v>
      </c>
      <c r="F458" s="248" t="s">
        <v>621</v>
      </c>
      <c r="G458" s="246"/>
      <c r="H458" s="249">
        <v>5.9000000000000004</v>
      </c>
      <c r="I458" s="250"/>
      <c r="J458" s="246"/>
      <c r="K458" s="246"/>
      <c r="L458" s="251"/>
      <c r="M458" s="252"/>
      <c r="N458" s="253"/>
      <c r="O458" s="253"/>
      <c r="P458" s="253"/>
      <c r="Q458" s="253"/>
      <c r="R458" s="253"/>
      <c r="S458" s="253"/>
      <c r="T458" s="25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5" t="s">
        <v>226</v>
      </c>
      <c r="AU458" s="255" t="s">
        <v>90</v>
      </c>
      <c r="AV458" s="14" t="s">
        <v>90</v>
      </c>
      <c r="AW458" s="14" t="s">
        <v>41</v>
      </c>
      <c r="AX458" s="14" t="s">
        <v>80</v>
      </c>
      <c r="AY458" s="255" t="s">
        <v>208</v>
      </c>
    </row>
    <row r="459" s="14" customFormat="1">
      <c r="A459" s="14"/>
      <c r="B459" s="245"/>
      <c r="C459" s="246"/>
      <c r="D459" s="236" t="s">
        <v>226</v>
      </c>
      <c r="E459" s="247" t="s">
        <v>35</v>
      </c>
      <c r="F459" s="248" t="s">
        <v>622</v>
      </c>
      <c r="G459" s="246"/>
      <c r="H459" s="249">
        <v>3.7999999999999998</v>
      </c>
      <c r="I459" s="250"/>
      <c r="J459" s="246"/>
      <c r="K459" s="246"/>
      <c r="L459" s="251"/>
      <c r="M459" s="252"/>
      <c r="N459" s="253"/>
      <c r="O459" s="253"/>
      <c r="P459" s="253"/>
      <c r="Q459" s="253"/>
      <c r="R459" s="253"/>
      <c r="S459" s="253"/>
      <c r="T459" s="25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5" t="s">
        <v>226</v>
      </c>
      <c r="AU459" s="255" t="s">
        <v>90</v>
      </c>
      <c r="AV459" s="14" t="s">
        <v>90</v>
      </c>
      <c r="AW459" s="14" t="s">
        <v>41</v>
      </c>
      <c r="AX459" s="14" t="s">
        <v>80</v>
      </c>
      <c r="AY459" s="255" t="s">
        <v>208</v>
      </c>
    </row>
    <row r="460" s="15" customFormat="1">
      <c r="A460" s="15"/>
      <c r="B460" s="256"/>
      <c r="C460" s="257"/>
      <c r="D460" s="236" t="s">
        <v>226</v>
      </c>
      <c r="E460" s="258" t="s">
        <v>35</v>
      </c>
      <c r="F460" s="259" t="s">
        <v>232</v>
      </c>
      <c r="G460" s="257"/>
      <c r="H460" s="260">
        <v>26.199999999999999</v>
      </c>
      <c r="I460" s="261"/>
      <c r="J460" s="257"/>
      <c r="K460" s="257"/>
      <c r="L460" s="262"/>
      <c r="M460" s="263"/>
      <c r="N460" s="264"/>
      <c r="O460" s="264"/>
      <c r="P460" s="264"/>
      <c r="Q460" s="264"/>
      <c r="R460" s="264"/>
      <c r="S460" s="264"/>
      <c r="T460" s="26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6" t="s">
        <v>226</v>
      </c>
      <c r="AU460" s="266" t="s">
        <v>90</v>
      </c>
      <c r="AV460" s="15" t="s">
        <v>209</v>
      </c>
      <c r="AW460" s="15" t="s">
        <v>41</v>
      </c>
      <c r="AX460" s="15" t="s">
        <v>80</v>
      </c>
      <c r="AY460" s="266" t="s">
        <v>208</v>
      </c>
    </row>
    <row r="461" s="13" customFormat="1">
      <c r="A461" s="13"/>
      <c r="B461" s="234"/>
      <c r="C461" s="235"/>
      <c r="D461" s="236" t="s">
        <v>226</v>
      </c>
      <c r="E461" s="237" t="s">
        <v>35</v>
      </c>
      <c r="F461" s="238" t="s">
        <v>623</v>
      </c>
      <c r="G461" s="235"/>
      <c r="H461" s="237" t="s">
        <v>35</v>
      </c>
      <c r="I461" s="239"/>
      <c r="J461" s="235"/>
      <c r="K461" s="235"/>
      <c r="L461" s="240"/>
      <c r="M461" s="241"/>
      <c r="N461" s="242"/>
      <c r="O461" s="242"/>
      <c r="P461" s="242"/>
      <c r="Q461" s="242"/>
      <c r="R461" s="242"/>
      <c r="S461" s="242"/>
      <c r="T461" s="24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4" t="s">
        <v>226</v>
      </c>
      <c r="AU461" s="244" t="s">
        <v>90</v>
      </c>
      <c r="AV461" s="13" t="s">
        <v>88</v>
      </c>
      <c r="AW461" s="13" t="s">
        <v>41</v>
      </c>
      <c r="AX461" s="13" t="s">
        <v>80</v>
      </c>
      <c r="AY461" s="244" t="s">
        <v>208</v>
      </c>
    </row>
    <row r="462" s="14" customFormat="1">
      <c r="A462" s="14"/>
      <c r="B462" s="245"/>
      <c r="C462" s="246"/>
      <c r="D462" s="236" t="s">
        <v>226</v>
      </c>
      <c r="E462" s="247" t="s">
        <v>35</v>
      </c>
      <c r="F462" s="248" t="s">
        <v>624</v>
      </c>
      <c r="G462" s="246"/>
      <c r="H462" s="249">
        <v>5.2000000000000002</v>
      </c>
      <c r="I462" s="250"/>
      <c r="J462" s="246"/>
      <c r="K462" s="246"/>
      <c r="L462" s="251"/>
      <c r="M462" s="252"/>
      <c r="N462" s="253"/>
      <c r="O462" s="253"/>
      <c r="P462" s="253"/>
      <c r="Q462" s="253"/>
      <c r="R462" s="253"/>
      <c r="S462" s="253"/>
      <c r="T462" s="25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5" t="s">
        <v>226</v>
      </c>
      <c r="AU462" s="255" t="s">
        <v>90</v>
      </c>
      <c r="AV462" s="14" t="s">
        <v>90</v>
      </c>
      <c r="AW462" s="14" t="s">
        <v>41</v>
      </c>
      <c r="AX462" s="14" t="s">
        <v>80</v>
      </c>
      <c r="AY462" s="255" t="s">
        <v>208</v>
      </c>
    </row>
    <row r="463" s="14" customFormat="1">
      <c r="A463" s="14"/>
      <c r="B463" s="245"/>
      <c r="C463" s="246"/>
      <c r="D463" s="236" t="s">
        <v>226</v>
      </c>
      <c r="E463" s="247" t="s">
        <v>35</v>
      </c>
      <c r="F463" s="248" t="s">
        <v>625</v>
      </c>
      <c r="G463" s="246"/>
      <c r="H463" s="249">
        <v>3.6000000000000001</v>
      </c>
      <c r="I463" s="250"/>
      <c r="J463" s="246"/>
      <c r="K463" s="246"/>
      <c r="L463" s="251"/>
      <c r="M463" s="252"/>
      <c r="N463" s="253"/>
      <c r="O463" s="253"/>
      <c r="P463" s="253"/>
      <c r="Q463" s="253"/>
      <c r="R463" s="253"/>
      <c r="S463" s="253"/>
      <c r="T463" s="25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5" t="s">
        <v>226</v>
      </c>
      <c r="AU463" s="255" t="s">
        <v>90</v>
      </c>
      <c r="AV463" s="14" t="s">
        <v>90</v>
      </c>
      <c r="AW463" s="14" t="s">
        <v>41</v>
      </c>
      <c r="AX463" s="14" t="s">
        <v>80</v>
      </c>
      <c r="AY463" s="255" t="s">
        <v>208</v>
      </c>
    </row>
    <row r="464" s="14" customFormat="1">
      <c r="A464" s="14"/>
      <c r="B464" s="245"/>
      <c r="C464" s="246"/>
      <c r="D464" s="236" t="s">
        <v>226</v>
      </c>
      <c r="E464" s="247" t="s">
        <v>35</v>
      </c>
      <c r="F464" s="248" t="s">
        <v>626</v>
      </c>
      <c r="G464" s="246"/>
      <c r="H464" s="249">
        <v>10.9</v>
      </c>
      <c r="I464" s="250"/>
      <c r="J464" s="246"/>
      <c r="K464" s="246"/>
      <c r="L464" s="251"/>
      <c r="M464" s="252"/>
      <c r="N464" s="253"/>
      <c r="O464" s="253"/>
      <c r="P464" s="253"/>
      <c r="Q464" s="253"/>
      <c r="R464" s="253"/>
      <c r="S464" s="253"/>
      <c r="T464" s="25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5" t="s">
        <v>226</v>
      </c>
      <c r="AU464" s="255" t="s">
        <v>90</v>
      </c>
      <c r="AV464" s="14" t="s">
        <v>90</v>
      </c>
      <c r="AW464" s="14" t="s">
        <v>41</v>
      </c>
      <c r="AX464" s="14" t="s">
        <v>80</v>
      </c>
      <c r="AY464" s="255" t="s">
        <v>208</v>
      </c>
    </row>
    <row r="465" s="14" customFormat="1">
      <c r="A465" s="14"/>
      <c r="B465" s="245"/>
      <c r="C465" s="246"/>
      <c r="D465" s="236" t="s">
        <v>226</v>
      </c>
      <c r="E465" s="247" t="s">
        <v>35</v>
      </c>
      <c r="F465" s="248" t="s">
        <v>627</v>
      </c>
      <c r="G465" s="246"/>
      <c r="H465" s="249">
        <v>5.5999999999999996</v>
      </c>
      <c r="I465" s="250"/>
      <c r="J465" s="246"/>
      <c r="K465" s="246"/>
      <c r="L465" s="251"/>
      <c r="M465" s="252"/>
      <c r="N465" s="253"/>
      <c r="O465" s="253"/>
      <c r="P465" s="253"/>
      <c r="Q465" s="253"/>
      <c r="R465" s="253"/>
      <c r="S465" s="253"/>
      <c r="T465" s="25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5" t="s">
        <v>226</v>
      </c>
      <c r="AU465" s="255" t="s">
        <v>90</v>
      </c>
      <c r="AV465" s="14" t="s">
        <v>90</v>
      </c>
      <c r="AW465" s="14" t="s">
        <v>41</v>
      </c>
      <c r="AX465" s="14" t="s">
        <v>80</v>
      </c>
      <c r="AY465" s="255" t="s">
        <v>208</v>
      </c>
    </row>
    <row r="466" s="14" customFormat="1">
      <c r="A466" s="14"/>
      <c r="B466" s="245"/>
      <c r="C466" s="246"/>
      <c r="D466" s="236" t="s">
        <v>226</v>
      </c>
      <c r="E466" s="247" t="s">
        <v>35</v>
      </c>
      <c r="F466" s="248" t="s">
        <v>628</v>
      </c>
      <c r="G466" s="246"/>
      <c r="H466" s="249">
        <v>5.9000000000000004</v>
      </c>
      <c r="I466" s="250"/>
      <c r="J466" s="246"/>
      <c r="K466" s="246"/>
      <c r="L466" s="251"/>
      <c r="M466" s="252"/>
      <c r="N466" s="253"/>
      <c r="O466" s="253"/>
      <c r="P466" s="253"/>
      <c r="Q466" s="253"/>
      <c r="R466" s="253"/>
      <c r="S466" s="253"/>
      <c r="T466" s="25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5" t="s">
        <v>226</v>
      </c>
      <c r="AU466" s="255" t="s">
        <v>90</v>
      </c>
      <c r="AV466" s="14" t="s">
        <v>90</v>
      </c>
      <c r="AW466" s="14" t="s">
        <v>41</v>
      </c>
      <c r="AX466" s="14" t="s">
        <v>80</v>
      </c>
      <c r="AY466" s="255" t="s">
        <v>208</v>
      </c>
    </row>
    <row r="467" s="14" customFormat="1">
      <c r="A467" s="14"/>
      <c r="B467" s="245"/>
      <c r="C467" s="246"/>
      <c r="D467" s="236" t="s">
        <v>226</v>
      </c>
      <c r="E467" s="247" t="s">
        <v>35</v>
      </c>
      <c r="F467" s="248" t="s">
        <v>629</v>
      </c>
      <c r="G467" s="246"/>
      <c r="H467" s="249">
        <v>3.7999999999999998</v>
      </c>
      <c r="I467" s="250"/>
      <c r="J467" s="246"/>
      <c r="K467" s="246"/>
      <c r="L467" s="251"/>
      <c r="M467" s="252"/>
      <c r="N467" s="253"/>
      <c r="O467" s="253"/>
      <c r="P467" s="253"/>
      <c r="Q467" s="253"/>
      <c r="R467" s="253"/>
      <c r="S467" s="253"/>
      <c r="T467" s="25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5" t="s">
        <v>226</v>
      </c>
      <c r="AU467" s="255" t="s">
        <v>90</v>
      </c>
      <c r="AV467" s="14" t="s">
        <v>90</v>
      </c>
      <c r="AW467" s="14" t="s">
        <v>41</v>
      </c>
      <c r="AX467" s="14" t="s">
        <v>80</v>
      </c>
      <c r="AY467" s="255" t="s">
        <v>208</v>
      </c>
    </row>
    <row r="468" s="15" customFormat="1">
      <c r="A468" s="15"/>
      <c r="B468" s="256"/>
      <c r="C468" s="257"/>
      <c r="D468" s="236" t="s">
        <v>226</v>
      </c>
      <c r="E468" s="258" t="s">
        <v>35</v>
      </c>
      <c r="F468" s="259" t="s">
        <v>232</v>
      </c>
      <c r="G468" s="257"/>
      <c r="H468" s="260">
        <v>35</v>
      </c>
      <c r="I468" s="261"/>
      <c r="J468" s="257"/>
      <c r="K468" s="257"/>
      <c r="L468" s="262"/>
      <c r="M468" s="263"/>
      <c r="N468" s="264"/>
      <c r="O468" s="264"/>
      <c r="P468" s="264"/>
      <c r="Q468" s="264"/>
      <c r="R468" s="264"/>
      <c r="S468" s="264"/>
      <c r="T468" s="26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66" t="s">
        <v>226</v>
      </c>
      <c r="AU468" s="266" t="s">
        <v>90</v>
      </c>
      <c r="AV468" s="15" t="s">
        <v>209</v>
      </c>
      <c r="AW468" s="15" t="s">
        <v>41</v>
      </c>
      <c r="AX468" s="15" t="s">
        <v>80</v>
      </c>
      <c r="AY468" s="266" t="s">
        <v>208</v>
      </c>
    </row>
    <row r="469" s="13" customFormat="1">
      <c r="A469" s="13"/>
      <c r="B469" s="234"/>
      <c r="C469" s="235"/>
      <c r="D469" s="236" t="s">
        <v>226</v>
      </c>
      <c r="E469" s="237" t="s">
        <v>35</v>
      </c>
      <c r="F469" s="238" t="s">
        <v>630</v>
      </c>
      <c r="G469" s="235"/>
      <c r="H469" s="237" t="s">
        <v>35</v>
      </c>
      <c r="I469" s="239"/>
      <c r="J469" s="235"/>
      <c r="K469" s="235"/>
      <c r="L469" s="240"/>
      <c r="M469" s="241"/>
      <c r="N469" s="242"/>
      <c r="O469" s="242"/>
      <c r="P469" s="242"/>
      <c r="Q469" s="242"/>
      <c r="R469" s="242"/>
      <c r="S469" s="242"/>
      <c r="T469" s="24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4" t="s">
        <v>226</v>
      </c>
      <c r="AU469" s="244" t="s">
        <v>90</v>
      </c>
      <c r="AV469" s="13" t="s">
        <v>88</v>
      </c>
      <c r="AW469" s="13" t="s">
        <v>41</v>
      </c>
      <c r="AX469" s="13" t="s">
        <v>80</v>
      </c>
      <c r="AY469" s="244" t="s">
        <v>208</v>
      </c>
    </row>
    <row r="470" s="14" customFormat="1">
      <c r="A470" s="14"/>
      <c r="B470" s="245"/>
      <c r="C470" s="246"/>
      <c r="D470" s="236" t="s">
        <v>226</v>
      </c>
      <c r="E470" s="247" t="s">
        <v>35</v>
      </c>
      <c r="F470" s="248" t="s">
        <v>631</v>
      </c>
      <c r="G470" s="246"/>
      <c r="H470" s="249">
        <v>6.7800000000000002</v>
      </c>
      <c r="I470" s="250"/>
      <c r="J470" s="246"/>
      <c r="K470" s="246"/>
      <c r="L470" s="251"/>
      <c r="M470" s="252"/>
      <c r="N470" s="253"/>
      <c r="O470" s="253"/>
      <c r="P470" s="253"/>
      <c r="Q470" s="253"/>
      <c r="R470" s="253"/>
      <c r="S470" s="253"/>
      <c r="T470" s="25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5" t="s">
        <v>226</v>
      </c>
      <c r="AU470" s="255" t="s">
        <v>90</v>
      </c>
      <c r="AV470" s="14" t="s">
        <v>90</v>
      </c>
      <c r="AW470" s="14" t="s">
        <v>41</v>
      </c>
      <c r="AX470" s="14" t="s">
        <v>80</v>
      </c>
      <c r="AY470" s="255" t="s">
        <v>208</v>
      </c>
    </row>
    <row r="471" s="14" customFormat="1">
      <c r="A471" s="14"/>
      <c r="B471" s="245"/>
      <c r="C471" s="246"/>
      <c r="D471" s="236" t="s">
        <v>226</v>
      </c>
      <c r="E471" s="247" t="s">
        <v>35</v>
      </c>
      <c r="F471" s="248" t="s">
        <v>632</v>
      </c>
      <c r="G471" s="246"/>
      <c r="H471" s="249">
        <v>7.2000000000000002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5" t="s">
        <v>226</v>
      </c>
      <c r="AU471" s="255" t="s">
        <v>90</v>
      </c>
      <c r="AV471" s="14" t="s">
        <v>90</v>
      </c>
      <c r="AW471" s="14" t="s">
        <v>41</v>
      </c>
      <c r="AX471" s="14" t="s">
        <v>80</v>
      </c>
      <c r="AY471" s="255" t="s">
        <v>208</v>
      </c>
    </row>
    <row r="472" s="14" customFormat="1">
      <c r="A472" s="14"/>
      <c r="B472" s="245"/>
      <c r="C472" s="246"/>
      <c r="D472" s="236" t="s">
        <v>226</v>
      </c>
      <c r="E472" s="247" t="s">
        <v>35</v>
      </c>
      <c r="F472" s="248" t="s">
        <v>633</v>
      </c>
      <c r="G472" s="246"/>
      <c r="H472" s="249">
        <v>6.5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5" t="s">
        <v>226</v>
      </c>
      <c r="AU472" s="255" t="s">
        <v>90</v>
      </c>
      <c r="AV472" s="14" t="s">
        <v>90</v>
      </c>
      <c r="AW472" s="14" t="s">
        <v>41</v>
      </c>
      <c r="AX472" s="14" t="s">
        <v>80</v>
      </c>
      <c r="AY472" s="255" t="s">
        <v>208</v>
      </c>
    </row>
    <row r="473" s="15" customFormat="1">
      <c r="A473" s="15"/>
      <c r="B473" s="256"/>
      <c r="C473" s="257"/>
      <c r="D473" s="236" t="s">
        <v>226</v>
      </c>
      <c r="E473" s="258" t="s">
        <v>35</v>
      </c>
      <c r="F473" s="259" t="s">
        <v>232</v>
      </c>
      <c r="G473" s="257"/>
      <c r="H473" s="260">
        <v>20.48</v>
      </c>
      <c r="I473" s="261"/>
      <c r="J473" s="257"/>
      <c r="K473" s="257"/>
      <c r="L473" s="262"/>
      <c r="M473" s="263"/>
      <c r="N473" s="264"/>
      <c r="O473" s="264"/>
      <c r="P473" s="264"/>
      <c r="Q473" s="264"/>
      <c r="R473" s="264"/>
      <c r="S473" s="264"/>
      <c r="T473" s="26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66" t="s">
        <v>226</v>
      </c>
      <c r="AU473" s="266" t="s">
        <v>90</v>
      </c>
      <c r="AV473" s="15" t="s">
        <v>209</v>
      </c>
      <c r="AW473" s="15" t="s">
        <v>41</v>
      </c>
      <c r="AX473" s="15" t="s">
        <v>80</v>
      </c>
      <c r="AY473" s="266" t="s">
        <v>208</v>
      </c>
    </row>
    <row r="474" s="13" customFormat="1">
      <c r="A474" s="13"/>
      <c r="B474" s="234"/>
      <c r="C474" s="235"/>
      <c r="D474" s="236" t="s">
        <v>226</v>
      </c>
      <c r="E474" s="237" t="s">
        <v>35</v>
      </c>
      <c r="F474" s="238" t="s">
        <v>634</v>
      </c>
      <c r="G474" s="235"/>
      <c r="H474" s="237" t="s">
        <v>35</v>
      </c>
      <c r="I474" s="239"/>
      <c r="J474" s="235"/>
      <c r="K474" s="235"/>
      <c r="L474" s="240"/>
      <c r="M474" s="241"/>
      <c r="N474" s="242"/>
      <c r="O474" s="242"/>
      <c r="P474" s="242"/>
      <c r="Q474" s="242"/>
      <c r="R474" s="242"/>
      <c r="S474" s="242"/>
      <c r="T474" s="24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4" t="s">
        <v>226</v>
      </c>
      <c r="AU474" s="244" t="s">
        <v>90</v>
      </c>
      <c r="AV474" s="13" t="s">
        <v>88</v>
      </c>
      <c r="AW474" s="13" t="s">
        <v>41</v>
      </c>
      <c r="AX474" s="13" t="s">
        <v>80</v>
      </c>
      <c r="AY474" s="244" t="s">
        <v>208</v>
      </c>
    </row>
    <row r="475" s="14" customFormat="1">
      <c r="A475" s="14"/>
      <c r="B475" s="245"/>
      <c r="C475" s="246"/>
      <c r="D475" s="236" t="s">
        <v>226</v>
      </c>
      <c r="E475" s="247" t="s">
        <v>35</v>
      </c>
      <c r="F475" s="248" t="s">
        <v>635</v>
      </c>
      <c r="G475" s="246"/>
      <c r="H475" s="249">
        <v>5.7000000000000002</v>
      </c>
      <c r="I475" s="250"/>
      <c r="J475" s="246"/>
      <c r="K475" s="246"/>
      <c r="L475" s="251"/>
      <c r="M475" s="252"/>
      <c r="N475" s="253"/>
      <c r="O475" s="253"/>
      <c r="P475" s="253"/>
      <c r="Q475" s="253"/>
      <c r="R475" s="253"/>
      <c r="S475" s="253"/>
      <c r="T475" s="25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5" t="s">
        <v>226</v>
      </c>
      <c r="AU475" s="255" t="s">
        <v>90</v>
      </c>
      <c r="AV475" s="14" t="s">
        <v>90</v>
      </c>
      <c r="AW475" s="14" t="s">
        <v>41</v>
      </c>
      <c r="AX475" s="14" t="s">
        <v>80</v>
      </c>
      <c r="AY475" s="255" t="s">
        <v>208</v>
      </c>
    </row>
    <row r="476" s="14" customFormat="1">
      <c r="A476" s="14"/>
      <c r="B476" s="245"/>
      <c r="C476" s="246"/>
      <c r="D476" s="236" t="s">
        <v>226</v>
      </c>
      <c r="E476" s="247" t="s">
        <v>35</v>
      </c>
      <c r="F476" s="248" t="s">
        <v>636</v>
      </c>
      <c r="G476" s="246"/>
      <c r="H476" s="249">
        <v>5.7999999999999998</v>
      </c>
      <c r="I476" s="250"/>
      <c r="J476" s="246"/>
      <c r="K476" s="246"/>
      <c r="L476" s="251"/>
      <c r="M476" s="252"/>
      <c r="N476" s="253"/>
      <c r="O476" s="253"/>
      <c r="P476" s="253"/>
      <c r="Q476" s="253"/>
      <c r="R476" s="253"/>
      <c r="S476" s="253"/>
      <c r="T476" s="25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5" t="s">
        <v>226</v>
      </c>
      <c r="AU476" s="255" t="s">
        <v>90</v>
      </c>
      <c r="AV476" s="14" t="s">
        <v>90</v>
      </c>
      <c r="AW476" s="14" t="s">
        <v>41</v>
      </c>
      <c r="AX476" s="14" t="s">
        <v>80</v>
      </c>
      <c r="AY476" s="255" t="s">
        <v>208</v>
      </c>
    </row>
    <row r="477" s="14" customFormat="1">
      <c r="A477" s="14"/>
      <c r="B477" s="245"/>
      <c r="C477" s="246"/>
      <c r="D477" s="236" t="s">
        <v>226</v>
      </c>
      <c r="E477" s="247" t="s">
        <v>35</v>
      </c>
      <c r="F477" s="248" t="s">
        <v>637</v>
      </c>
      <c r="G477" s="246"/>
      <c r="H477" s="249">
        <v>3.7999999999999998</v>
      </c>
      <c r="I477" s="250"/>
      <c r="J477" s="246"/>
      <c r="K477" s="246"/>
      <c r="L477" s="251"/>
      <c r="M477" s="252"/>
      <c r="N477" s="253"/>
      <c r="O477" s="253"/>
      <c r="P477" s="253"/>
      <c r="Q477" s="253"/>
      <c r="R477" s="253"/>
      <c r="S477" s="253"/>
      <c r="T477" s="25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5" t="s">
        <v>226</v>
      </c>
      <c r="AU477" s="255" t="s">
        <v>90</v>
      </c>
      <c r="AV477" s="14" t="s">
        <v>90</v>
      </c>
      <c r="AW477" s="14" t="s">
        <v>41</v>
      </c>
      <c r="AX477" s="14" t="s">
        <v>80</v>
      </c>
      <c r="AY477" s="255" t="s">
        <v>208</v>
      </c>
    </row>
    <row r="478" s="14" customFormat="1">
      <c r="A478" s="14"/>
      <c r="B478" s="245"/>
      <c r="C478" s="246"/>
      <c r="D478" s="236" t="s">
        <v>226</v>
      </c>
      <c r="E478" s="247" t="s">
        <v>35</v>
      </c>
      <c r="F478" s="248" t="s">
        <v>638</v>
      </c>
      <c r="G478" s="246"/>
      <c r="H478" s="249">
        <v>10.9</v>
      </c>
      <c r="I478" s="250"/>
      <c r="J478" s="246"/>
      <c r="K478" s="246"/>
      <c r="L478" s="251"/>
      <c r="M478" s="252"/>
      <c r="N478" s="253"/>
      <c r="O478" s="253"/>
      <c r="P478" s="253"/>
      <c r="Q478" s="253"/>
      <c r="R478" s="253"/>
      <c r="S478" s="253"/>
      <c r="T478" s="25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5" t="s">
        <v>226</v>
      </c>
      <c r="AU478" s="255" t="s">
        <v>90</v>
      </c>
      <c r="AV478" s="14" t="s">
        <v>90</v>
      </c>
      <c r="AW478" s="14" t="s">
        <v>41</v>
      </c>
      <c r="AX478" s="14" t="s">
        <v>80</v>
      </c>
      <c r="AY478" s="255" t="s">
        <v>208</v>
      </c>
    </row>
    <row r="479" s="15" customFormat="1">
      <c r="A479" s="15"/>
      <c r="B479" s="256"/>
      <c r="C479" s="257"/>
      <c r="D479" s="236" t="s">
        <v>226</v>
      </c>
      <c r="E479" s="258" t="s">
        <v>35</v>
      </c>
      <c r="F479" s="259" t="s">
        <v>232</v>
      </c>
      <c r="G479" s="257"/>
      <c r="H479" s="260">
        <v>26.199999999999999</v>
      </c>
      <c r="I479" s="261"/>
      <c r="J479" s="257"/>
      <c r="K479" s="257"/>
      <c r="L479" s="262"/>
      <c r="M479" s="263"/>
      <c r="N479" s="264"/>
      <c r="O479" s="264"/>
      <c r="P479" s="264"/>
      <c r="Q479" s="264"/>
      <c r="R479" s="264"/>
      <c r="S479" s="264"/>
      <c r="T479" s="26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66" t="s">
        <v>226</v>
      </c>
      <c r="AU479" s="266" t="s">
        <v>90</v>
      </c>
      <c r="AV479" s="15" t="s">
        <v>209</v>
      </c>
      <c r="AW479" s="15" t="s">
        <v>41</v>
      </c>
      <c r="AX479" s="15" t="s">
        <v>80</v>
      </c>
      <c r="AY479" s="266" t="s">
        <v>208</v>
      </c>
    </row>
    <row r="480" s="13" customFormat="1">
      <c r="A480" s="13"/>
      <c r="B480" s="234"/>
      <c r="C480" s="235"/>
      <c r="D480" s="236" t="s">
        <v>226</v>
      </c>
      <c r="E480" s="237" t="s">
        <v>35</v>
      </c>
      <c r="F480" s="238" t="s">
        <v>639</v>
      </c>
      <c r="G480" s="235"/>
      <c r="H480" s="237" t="s">
        <v>35</v>
      </c>
      <c r="I480" s="239"/>
      <c r="J480" s="235"/>
      <c r="K480" s="235"/>
      <c r="L480" s="240"/>
      <c r="M480" s="241"/>
      <c r="N480" s="242"/>
      <c r="O480" s="242"/>
      <c r="P480" s="242"/>
      <c r="Q480" s="242"/>
      <c r="R480" s="242"/>
      <c r="S480" s="242"/>
      <c r="T480" s="24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4" t="s">
        <v>226</v>
      </c>
      <c r="AU480" s="244" t="s">
        <v>90</v>
      </c>
      <c r="AV480" s="13" t="s">
        <v>88</v>
      </c>
      <c r="AW480" s="13" t="s">
        <v>41</v>
      </c>
      <c r="AX480" s="13" t="s">
        <v>80</v>
      </c>
      <c r="AY480" s="244" t="s">
        <v>208</v>
      </c>
    </row>
    <row r="481" s="14" customFormat="1">
      <c r="A481" s="14"/>
      <c r="B481" s="245"/>
      <c r="C481" s="246"/>
      <c r="D481" s="236" t="s">
        <v>226</v>
      </c>
      <c r="E481" s="247" t="s">
        <v>35</v>
      </c>
      <c r="F481" s="248" t="s">
        <v>640</v>
      </c>
      <c r="G481" s="246"/>
      <c r="H481" s="249">
        <v>6.5099999999999998</v>
      </c>
      <c r="I481" s="250"/>
      <c r="J481" s="246"/>
      <c r="K481" s="246"/>
      <c r="L481" s="251"/>
      <c r="M481" s="252"/>
      <c r="N481" s="253"/>
      <c r="O481" s="253"/>
      <c r="P481" s="253"/>
      <c r="Q481" s="253"/>
      <c r="R481" s="253"/>
      <c r="S481" s="253"/>
      <c r="T481" s="25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5" t="s">
        <v>226</v>
      </c>
      <c r="AU481" s="255" t="s">
        <v>90</v>
      </c>
      <c r="AV481" s="14" t="s">
        <v>90</v>
      </c>
      <c r="AW481" s="14" t="s">
        <v>41</v>
      </c>
      <c r="AX481" s="14" t="s">
        <v>80</v>
      </c>
      <c r="AY481" s="255" t="s">
        <v>208</v>
      </c>
    </row>
    <row r="482" s="14" customFormat="1">
      <c r="A482" s="14"/>
      <c r="B482" s="245"/>
      <c r="C482" s="246"/>
      <c r="D482" s="236" t="s">
        <v>226</v>
      </c>
      <c r="E482" s="247" t="s">
        <v>35</v>
      </c>
      <c r="F482" s="248" t="s">
        <v>641</v>
      </c>
      <c r="G482" s="246"/>
      <c r="H482" s="249">
        <v>7.2000000000000002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5" t="s">
        <v>226</v>
      </c>
      <c r="AU482" s="255" t="s">
        <v>90</v>
      </c>
      <c r="AV482" s="14" t="s">
        <v>90</v>
      </c>
      <c r="AW482" s="14" t="s">
        <v>41</v>
      </c>
      <c r="AX482" s="14" t="s">
        <v>80</v>
      </c>
      <c r="AY482" s="255" t="s">
        <v>208</v>
      </c>
    </row>
    <row r="483" s="14" customFormat="1">
      <c r="A483" s="14"/>
      <c r="B483" s="245"/>
      <c r="C483" s="246"/>
      <c r="D483" s="236" t="s">
        <v>226</v>
      </c>
      <c r="E483" s="247" t="s">
        <v>35</v>
      </c>
      <c r="F483" s="248" t="s">
        <v>642</v>
      </c>
      <c r="G483" s="246"/>
      <c r="H483" s="249">
        <v>5.5599999999999996</v>
      </c>
      <c r="I483" s="250"/>
      <c r="J483" s="246"/>
      <c r="K483" s="246"/>
      <c r="L483" s="251"/>
      <c r="M483" s="252"/>
      <c r="N483" s="253"/>
      <c r="O483" s="253"/>
      <c r="P483" s="253"/>
      <c r="Q483" s="253"/>
      <c r="R483" s="253"/>
      <c r="S483" s="253"/>
      <c r="T483" s="25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5" t="s">
        <v>226</v>
      </c>
      <c r="AU483" s="255" t="s">
        <v>90</v>
      </c>
      <c r="AV483" s="14" t="s">
        <v>90</v>
      </c>
      <c r="AW483" s="14" t="s">
        <v>41</v>
      </c>
      <c r="AX483" s="14" t="s">
        <v>80</v>
      </c>
      <c r="AY483" s="255" t="s">
        <v>208</v>
      </c>
    </row>
    <row r="484" s="14" customFormat="1">
      <c r="A484" s="14"/>
      <c r="B484" s="245"/>
      <c r="C484" s="246"/>
      <c r="D484" s="236" t="s">
        <v>226</v>
      </c>
      <c r="E484" s="247" t="s">
        <v>35</v>
      </c>
      <c r="F484" s="248" t="s">
        <v>643</v>
      </c>
      <c r="G484" s="246"/>
      <c r="H484" s="249">
        <v>3.5699999999999998</v>
      </c>
      <c r="I484" s="250"/>
      <c r="J484" s="246"/>
      <c r="K484" s="246"/>
      <c r="L484" s="251"/>
      <c r="M484" s="252"/>
      <c r="N484" s="253"/>
      <c r="O484" s="253"/>
      <c r="P484" s="253"/>
      <c r="Q484" s="253"/>
      <c r="R484" s="253"/>
      <c r="S484" s="253"/>
      <c r="T484" s="25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5" t="s">
        <v>226</v>
      </c>
      <c r="AU484" s="255" t="s">
        <v>90</v>
      </c>
      <c r="AV484" s="14" t="s">
        <v>90</v>
      </c>
      <c r="AW484" s="14" t="s">
        <v>41</v>
      </c>
      <c r="AX484" s="14" t="s">
        <v>80</v>
      </c>
      <c r="AY484" s="255" t="s">
        <v>208</v>
      </c>
    </row>
    <row r="485" s="15" customFormat="1">
      <c r="A485" s="15"/>
      <c r="B485" s="256"/>
      <c r="C485" s="257"/>
      <c r="D485" s="236" t="s">
        <v>226</v>
      </c>
      <c r="E485" s="258" t="s">
        <v>35</v>
      </c>
      <c r="F485" s="259" t="s">
        <v>232</v>
      </c>
      <c r="G485" s="257"/>
      <c r="H485" s="260">
        <v>22.84</v>
      </c>
      <c r="I485" s="261"/>
      <c r="J485" s="257"/>
      <c r="K485" s="257"/>
      <c r="L485" s="262"/>
      <c r="M485" s="263"/>
      <c r="N485" s="264"/>
      <c r="O485" s="264"/>
      <c r="P485" s="264"/>
      <c r="Q485" s="264"/>
      <c r="R485" s="264"/>
      <c r="S485" s="264"/>
      <c r="T485" s="26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6" t="s">
        <v>226</v>
      </c>
      <c r="AU485" s="266" t="s">
        <v>90</v>
      </c>
      <c r="AV485" s="15" t="s">
        <v>209</v>
      </c>
      <c r="AW485" s="15" t="s">
        <v>41</v>
      </c>
      <c r="AX485" s="15" t="s">
        <v>80</v>
      </c>
      <c r="AY485" s="266" t="s">
        <v>208</v>
      </c>
    </row>
    <row r="486" s="13" customFormat="1">
      <c r="A486" s="13"/>
      <c r="B486" s="234"/>
      <c r="C486" s="235"/>
      <c r="D486" s="236" t="s">
        <v>226</v>
      </c>
      <c r="E486" s="237" t="s">
        <v>35</v>
      </c>
      <c r="F486" s="238" t="s">
        <v>644</v>
      </c>
      <c r="G486" s="235"/>
      <c r="H486" s="237" t="s">
        <v>35</v>
      </c>
      <c r="I486" s="239"/>
      <c r="J486" s="235"/>
      <c r="K486" s="235"/>
      <c r="L486" s="240"/>
      <c r="M486" s="241"/>
      <c r="N486" s="242"/>
      <c r="O486" s="242"/>
      <c r="P486" s="242"/>
      <c r="Q486" s="242"/>
      <c r="R486" s="242"/>
      <c r="S486" s="242"/>
      <c r="T486" s="24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4" t="s">
        <v>226</v>
      </c>
      <c r="AU486" s="244" t="s">
        <v>90</v>
      </c>
      <c r="AV486" s="13" t="s">
        <v>88</v>
      </c>
      <c r="AW486" s="13" t="s">
        <v>41</v>
      </c>
      <c r="AX486" s="13" t="s">
        <v>80</v>
      </c>
      <c r="AY486" s="244" t="s">
        <v>208</v>
      </c>
    </row>
    <row r="487" s="14" customFormat="1">
      <c r="A487" s="14"/>
      <c r="B487" s="245"/>
      <c r="C487" s="246"/>
      <c r="D487" s="236" t="s">
        <v>226</v>
      </c>
      <c r="E487" s="247" t="s">
        <v>35</v>
      </c>
      <c r="F487" s="248" t="s">
        <v>645</v>
      </c>
      <c r="G487" s="246"/>
      <c r="H487" s="249">
        <v>5.5999999999999996</v>
      </c>
      <c r="I487" s="250"/>
      <c r="J487" s="246"/>
      <c r="K487" s="246"/>
      <c r="L487" s="251"/>
      <c r="M487" s="252"/>
      <c r="N487" s="253"/>
      <c r="O487" s="253"/>
      <c r="P487" s="253"/>
      <c r="Q487" s="253"/>
      <c r="R487" s="253"/>
      <c r="S487" s="253"/>
      <c r="T487" s="25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5" t="s">
        <v>226</v>
      </c>
      <c r="AU487" s="255" t="s">
        <v>90</v>
      </c>
      <c r="AV487" s="14" t="s">
        <v>90</v>
      </c>
      <c r="AW487" s="14" t="s">
        <v>41</v>
      </c>
      <c r="AX487" s="14" t="s">
        <v>80</v>
      </c>
      <c r="AY487" s="255" t="s">
        <v>208</v>
      </c>
    </row>
    <row r="488" s="14" customFormat="1">
      <c r="A488" s="14"/>
      <c r="B488" s="245"/>
      <c r="C488" s="246"/>
      <c r="D488" s="236" t="s">
        <v>226</v>
      </c>
      <c r="E488" s="247" t="s">
        <v>35</v>
      </c>
      <c r="F488" s="248" t="s">
        <v>646</v>
      </c>
      <c r="G488" s="246"/>
      <c r="H488" s="249">
        <v>5.7999999999999998</v>
      </c>
      <c r="I488" s="250"/>
      <c r="J488" s="246"/>
      <c r="K488" s="246"/>
      <c r="L488" s="251"/>
      <c r="M488" s="252"/>
      <c r="N488" s="253"/>
      <c r="O488" s="253"/>
      <c r="P488" s="253"/>
      <c r="Q488" s="253"/>
      <c r="R488" s="253"/>
      <c r="S488" s="253"/>
      <c r="T488" s="25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5" t="s">
        <v>226</v>
      </c>
      <c r="AU488" s="255" t="s">
        <v>90</v>
      </c>
      <c r="AV488" s="14" t="s">
        <v>90</v>
      </c>
      <c r="AW488" s="14" t="s">
        <v>41</v>
      </c>
      <c r="AX488" s="14" t="s">
        <v>80</v>
      </c>
      <c r="AY488" s="255" t="s">
        <v>208</v>
      </c>
    </row>
    <row r="489" s="14" customFormat="1">
      <c r="A489" s="14"/>
      <c r="B489" s="245"/>
      <c r="C489" s="246"/>
      <c r="D489" s="236" t="s">
        <v>226</v>
      </c>
      <c r="E489" s="247" t="s">
        <v>35</v>
      </c>
      <c r="F489" s="248" t="s">
        <v>647</v>
      </c>
      <c r="G489" s="246"/>
      <c r="H489" s="249">
        <v>3.7999999999999998</v>
      </c>
      <c r="I489" s="250"/>
      <c r="J489" s="246"/>
      <c r="K489" s="246"/>
      <c r="L489" s="251"/>
      <c r="M489" s="252"/>
      <c r="N489" s="253"/>
      <c r="O489" s="253"/>
      <c r="P489" s="253"/>
      <c r="Q489" s="253"/>
      <c r="R489" s="253"/>
      <c r="S489" s="253"/>
      <c r="T489" s="25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5" t="s">
        <v>226</v>
      </c>
      <c r="AU489" s="255" t="s">
        <v>90</v>
      </c>
      <c r="AV489" s="14" t="s">
        <v>90</v>
      </c>
      <c r="AW489" s="14" t="s">
        <v>41</v>
      </c>
      <c r="AX489" s="14" t="s">
        <v>80</v>
      </c>
      <c r="AY489" s="255" t="s">
        <v>208</v>
      </c>
    </row>
    <row r="490" s="14" customFormat="1">
      <c r="A490" s="14"/>
      <c r="B490" s="245"/>
      <c r="C490" s="246"/>
      <c r="D490" s="236" t="s">
        <v>226</v>
      </c>
      <c r="E490" s="247" t="s">
        <v>35</v>
      </c>
      <c r="F490" s="248" t="s">
        <v>648</v>
      </c>
      <c r="G490" s="246"/>
      <c r="H490" s="249">
        <v>10.9</v>
      </c>
      <c r="I490" s="250"/>
      <c r="J490" s="246"/>
      <c r="K490" s="246"/>
      <c r="L490" s="251"/>
      <c r="M490" s="252"/>
      <c r="N490" s="253"/>
      <c r="O490" s="253"/>
      <c r="P490" s="253"/>
      <c r="Q490" s="253"/>
      <c r="R490" s="253"/>
      <c r="S490" s="253"/>
      <c r="T490" s="25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5" t="s">
        <v>226</v>
      </c>
      <c r="AU490" s="255" t="s">
        <v>90</v>
      </c>
      <c r="AV490" s="14" t="s">
        <v>90</v>
      </c>
      <c r="AW490" s="14" t="s">
        <v>41</v>
      </c>
      <c r="AX490" s="14" t="s">
        <v>80</v>
      </c>
      <c r="AY490" s="255" t="s">
        <v>208</v>
      </c>
    </row>
    <row r="491" s="15" customFormat="1">
      <c r="A491" s="15"/>
      <c r="B491" s="256"/>
      <c r="C491" s="257"/>
      <c r="D491" s="236" t="s">
        <v>226</v>
      </c>
      <c r="E491" s="258" t="s">
        <v>35</v>
      </c>
      <c r="F491" s="259" t="s">
        <v>232</v>
      </c>
      <c r="G491" s="257"/>
      <c r="H491" s="260">
        <v>26.100000000000001</v>
      </c>
      <c r="I491" s="261"/>
      <c r="J491" s="257"/>
      <c r="K491" s="257"/>
      <c r="L491" s="262"/>
      <c r="M491" s="263"/>
      <c r="N491" s="264"/>
      <c r="O491" s="264"/>
      <c r="P491" s="264"/>
      <c r="Q491" s="264"/>
      <c r="R491" s="264"/>
      <c r="S491" s="264"/>
      <c r="T491" s="26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66" t="s">
        <v>226</v>
      </c>
      <c r="AU491" s="266" t="s">
        <v>90</v>
      </c>
      <c r="AV491" s="15" t="s">
        <v>209</v>
      </c>
      <c r="AW491" s="15" t="s">
        <v>41</v>
      </c>
      <c r="AX491" s="15" t="s">
        <v>80</v>
      </c>
      <c r="AY491" s="266" t="s">
        <v>208</v>
      </c>
    </row>
    <row r="492" s="16" customFormat="1">
      <c r="A492" s="16"/>
      <c r="B492" s="267"/>
      <c r="C492" s="268"/>
      <c r="D492" s="236" t="s">
        <v>226</v>
      </c>
      <c r="E492" s="269" t="s">
        <v>158</v>
      </c>
      <c r="F492" s="270" t="s">
        <v>261</v>
      </c>
      <c r="G492" s="268"/>
      <c r="H492" s="271">
        <v>156.81999999999999</v>
      </c>
      <c r="I492" s="272"/>
      <c r="J492" s="268"/>
      <c r="K492" s="268"/>
      <c r="L492" s="273"/>
      <c r="M492" s="274"/>
      <c r="N492" s="275"/>
      <c r="O492" s="275"/>
      <c r="P492" s="275"/>
      <c r="Q492" s="275"/>
      <c r="R492" s="275"/>
      <c r="S492" s="275"/>
      <c r="T492" s="27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T492" s="277" t="s">
        <v>226</v>
      </c>
      <c r="AU492" s="277" t="s">
        <v>90</v>
      </c>
      <c r="AV492" s="16" t="s">
        <v>216</v>
      </c>
      <c r="AW492" s="16" t="s">
        <v>41</v>
      </c>
      <c r="AX492" s="16" t="s">
        <v>80</v>
      </c>
      <c r="AY492" s="277" t="s">
        <v>208</v>
      </c>
    </row>
    <row r="493" s="14" customFormat="1">
      <c r="A493" s="14"/>
      <c r="B493" s="245"/>
      <c r="C493" s="246"/>
      <c r="D493" s="236" t="s">
        <v>226</v>
      </c>
      <c r="E493" s="247" t="s">
        <v>35</v>
      </c>
      <c r="F493" s="248" t="s">
        <v>611</v>
      </c>
      <c r="G493" s="246"/>
      <c r="H493" s="249">
        <v>31.364000000000001</v>
      </c>
      <c r="I493" s="250"/>
      <c r="J493" s="246"/>
      <c r="K493" s="246"/>
      <c r="L493" s="251"/>
      <c r="M493" s="252"/>
      <c r="N493" s="253"/>
      <c r="O493" s="253"/>
      <c r="P493" s="253"/>
      <c r="Q493" s="253"/>
      <c r="R493" s="253"/>
      <c r="S493" s="253"/>
      <c r="T493" s="25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5" t="s">
        <v>226</v>
      </c>
      <c r="AU493" s="255" t="s">
        <v>90</v>
      </c>
      <c r="AV493" s="14" t="s">
        <v>90</v>
      </c>
      <c r="AW493" s="14" t="s">
        <v>41</v>
      </c>
      <c r="AX493" s="14" t="s">
        <v>88</v>
      </c>
      <c r="AY493" s="255" t="s">
        <v>208</v>
      </c>
    </row>
    <row r="494" s="2" customFormat="1" ht="24.15" customHeight="1">
      <c r="A494" s="41"/>
      <c r="B494" s="42"/>
      <c r="C494" s="216" t="s">
        <v>649</v>
      </c>
      <c r="D494" s="216" t="s">
        <v>211</v>
      </c>
      <c r="E494" s="217" t="s">
        <v>650</v>
      </c>
      <c r="F494" s="218" t="s">
        <v>651</v>
      </c>
      <c r="G494" s="219" t="s">
        <v>490</v>
      </c>
      <c r="H494" s="220">
        <v>156.81999999999999</v>
      </c>
      <c r="I494" s="221"/>
      <c r="J494" s="222">
        <f>ROUND(I494*H494,2)</f>
        <v>0</v>
      </c>
      <c r="K494" s="218" t="s">
        <v>215</v>
      </c>
      <c r="L494" s="47"/>
      <c r="M494" s="223" t="s">
        <v>35</v>
      </c>
      <c r="N494" s="224" t="s">
        <v>51</v>
      </c>
      <c r="O494" s="87"/>
      <c r="P494" s="225">
        <f>O494*H494</f>
        <v>0</v>
      </c>
      <c r="Q494" s="225">
        <v>0</v>
      </c>
      <c r="R494" s="225">
        <f>Q494*H494</f>
        <v>0</v>
      </c>
      <c r="S494" s="225">
        <v>0</v>
      </c>
      <c r="T494" s="226">
        <f>S494*H494</f>
        <v>0</v>
      </c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R494" s="227" t="s">
        <v>408</v>
      </c>
      <c r="AT494" s="227" t="s">
        <v>211</v>
      </c>
      <c r="AU494" s="227" t="s">
        <v>90</v>
      </c>
      <c r="AY494" s="19" t="s">
        <v>208</v>
      </c>
      <c r="BE494" s="228">
        <f>IF(N494="základní",J494,0)</f>
        <v>0</v>
      </c>
      <c r="BF494" s="228">
        <f>IF(N494="snížená",J494,0)</f>
        <v>0</v>
      </c>
      <c r="BG494" s="228">
        <f>IF(N494="zákl. přenesená",J494,0)</f>
        <v>0</v>
      </c>
      <c r="BH494" s="228">
        <f>IF(N494="sníž. přenesená",J494,0)</f>
        <v>0</v>
      </c>
      <c r="BI494" s="228">
        <f>IF(N494="nulová",J494,0)</f>
        <v>0</v>
      </c>
      <c r="BJ494" s="19" t="s">
        <v>88</v>
      </c>
      <c r="BK494" s="228">
        <f>ROUND(I494*H494,2)</f>
        <v>0</v>
      </c>
      <c r="BL494" s="19" t="s">
        <v>408</v>
      </c>
      <c r="BM494" s="227" t="s">
        <v>652</v>
      </c>
    </row>
    <row r="495" s="2" customFormat="1">
      <c r="A495" s="41"/>
      <c r="B495" s="42"/>
      <c r="C495" s="43"/>
      <c r="D495" s="229" t="s">
        <v>218</v>
      </c>
      <c r="E495" s="43"/>
      <c r="F495" s="230" t="s">
        <v>653</v>
      </c>
      <c r="G495" s="43"/>
      <c r="H495" s="43"/>
      <c r="I495" s="231"/>
      <c r="J495" s="43"/>
      <c r="K495" s="43"/>
      <c r="L495" s="47"/>
      <c r="M495" s="232"/>
      <c r="N495" s="233"/>
      <c r="O495" s="87"/>
      <c r="P495" s="87"/>
      <c r="Q495" s="87"/>
      <c r="R495" s="87"/>
      <c r="S495" s="87"/>
      <c r="T495" s="88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T495" s="19" t="s">
        <v>218</v>
      </c>
      <c r="AU495" s="19" t="s">
        <v>90</v>
      </c>
    </row>
    <row r="496" s="14" customFormat="1">
      <c r="A496" s="14"/>
      <c r="B496" s="245"/>
      <c r="C496" s="246"/>
      <c r="D496" s="236" t="s">
        <v>226</v>
      </c>
      <c r="E496" s="247" t="s">
        <v>35</v>
      </c>
      <c r="F496" s="248" t="s">
        <v>158</v>
      </c>
      <c r="G496" s="246"/>
      <c r="H496" s="249">
        <v>156.81999999999999</v>
      </c>
      <c r="I496" s="250"/>
      <c r="J496" s="246"/>
      <c r="K496" s="246"/>
      <c r="L496" s="251"/>
      <c r="M496" s="252"/>
      <c r="N496" s="253"/>
      <c r="O496" s="253"/>
      <c r="P496" s="253"/>
      <c r="Q496" s="253"/>
      <c r="R496" s="253"/>
      <c r="S496" s="253"/>
      <c r="T496" s="25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5" t="s">
        <v>226</v>
      </c>
      <c r="AU496" s="255" t="s">
        <v>90</v>
      </c>
      <c r="AV496" s="14" t="s">
        <v>90</v>
      </c>
      <c r="AW496" s="14" t="s">
        <v>41</v>
      </c>
      <c r="AX496" s="14" t="s">
        <v>80</v>
      </c>
      <c r="AY496" s="255" t="s">
        <v>208</v>
      </c>
    </row>
    <row r="497" s="16" customFormat="1">
      <c r="A497" s="16"/>
      <c r="B497" s="267"/>
      <c r="C497" s="268"/>
      <c r="D497" s="236" t="s">
        <v>226</v>
      </c>
      <c r="E497" s="269" t="s">
        <v>35</v>
      </c>
      <c r="F497" s="270" t="s">
        <v>261</v>
      </c>
      <c r="G497" s="268"/>
      <c r="H497" s="271">
        <v>156.81999999999999</v>
      </c>
      <c r="I497" s="272"/>
      <c r="J497" s="268"/>
      <c r="K497" s="268"/>
      <c r="L497" s="273"/>
      <c r="M497" s="274"/>
      <c r="N497" s="275"/>
      <c r="O497" s="275"/>
      <c r="P497" s="275"/>
      <c r="Q497" s="275"/>
      <c r="R497" s="275"/>
      <c r="S497" s="275"/>
      <c r="T497" s="27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T497" s="277" t="s">
        <v>226</v>
      </c>
      <c r="AU497" s="277" t="s">
        <v>90</v>
      </c>
      <c r="AV497" s="16" t="s">
        <v>216</v>
      </c>
      <c r="AW497" s="16" t="s">
        <v>4</v>
      </c>
      <c r="AX497" s="16" t="s">
        <v>88</v>
      </c>
      <c r="AY497" s="277" t="s">
        <v>208</v>
      </c>
    </row>
    <row r="498" s="2" customFormat="1" ht="16.5" customHeight="1">
      <c r="A498" s="41"/>
      <c r="B498" s="42"/>
      <c r="C498" s="278" t="s">
        <v>654</v>
      </c>
      <c r="D498" s="278" t="s">
        <v>391</v>
      </c>
      <c r="E498" s="279" t="s">
        <v>655</v>
      </c>
      <c r="F498" s="280" t="s">
        <v>656</v>
      </c>
      <c r="G498" s="281" t="s">
        <v>490</v>
      </c>
      <c r="H498" s="282">
        <v>164.661</v>
      </c>
      <c r="I498" s="283"/>
      <c r="J498" s="284">
        <f>ROUND(I498*H498,2)</f>
        <v>0</v>
      </c>
      <c r="K498" s="280" t="s">
        <v>215</v>
      </c>
      <c r="L498" s="285"/>
      <c r="M498" s="286" t="s">
        <v>35</v>
      </c>
      <c r="N498" s="287" t="s">
        <v>51</v>
      </c>
      <c r="O498" s="87"/>
      <c r="P498" s="225">
        <f>O498*H498</f>
        <v>0</v>
      </c>
      <c r="Q498" s="225">
        <v>0.001</v>
      </c>
      <c r="R498" s="225">
        <f>Q498*H498</f>
        <v>0.164661</v>
      </c>
      <c r="S498" s="225">
        <v>0</v>
      </c>
      <c r="T498" s="226">
        <f>S498*H498</f>
        <v>0</v>
      </c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R498" s="227" t="s">
        <v>527</v>
      </c>
      <c r="AT498" s="227" t="s">
        <v>391</v>
      </c>
      <c r="AU498" s="227" t="s">
        <v>90</v>
      </c>
      <c r="AY498" s="19" t="s">
        <v>208</v>
      </c>
      <c r="BE498" s="228">
        <f>IF(N498="základní",J498,0)</f>
        <v>0</v>
      </c>
      <c r="BF498" s="228">
        <f>IF(N498="snížená",J498,0)</f>
        <v>0</v>
      </c>
      <c r="BG498" s="228">
        <f>IF(N498="zákl. přenesená",J498,0)</f>
        <v>0</v>
      </c>
      <c r="BH498" s="228">
        <f>IF(N498="sníž. přenesená",J498,0)</f>
        <v>0</v>
      </c>
      <c r="BI498" s="228">
        <f>IF(N498="nulová",J498,0)</f>
        <v>0</v>
      </c>
      <c r="BJ498" s="19" t="s">
        <v>88</v>
      </c>
      <c r="BK498" s="228">
        <f>ROUND(I498*H498,2)</f>
        <v>0</v>
      </c>
      <c r="BL498" s="19" t="s">
        <v>408</v>
      </c>
      <c r="BM498" s="227" t="s">
        <v>657</v>
      </c>
    </row>
    <row r="499" s="14" customFormat="1">
      <c r="A499" s="14"/>
      <c r="B499" s="245"/>
      <c r="C499" s="246"/>
      <c r="D499" s="236" t="s">
        <v>226</v>
      </c>
      <c r="E499" s="247" t="s">
        <v>35</v>
      </c>
      <c r="F499" s="248" t="s">
        <v>158</v>
      </c>
      <c r="G499" s="246"/>
      <c r="H499" s="249">
        <v>156.81999999999999</v>
      </c>
      <c r="I499" s="250"/>
      <c r="J499" s="246"/>
      <c r="K499" s="246"/>
      <c r="L499" s="251"/>
      <c r="M499" s="252"/>
      <c r="N499" s="253"/>
      <c r="O499" s="253"/>
      <c r="P499" s="253"/>
      <c r="Q499" s="253"/>
      <c r="R499" s="253"/>
      <c r="S499" s="253"/>
      <c r="T499" s="25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5" t="s">
        <v>226</v>
      </c>
      <c r="AU499" s="255" t="s">
        <v>90</v>
      </c>
      <c r="AV499" s="14" t="s">
        <v>90</v>
      </c>
      <c r="AW499" s="14" t="s">
        <v>41</v>
      </c>
      <c r="AX499" s="14" t="s">
        <v>80</v>
      </c>
      <c r="AY499" s="255" t="s">
        <v>208</v>
      </c>
    </row>
    <row r="500" s="14" customFormat="1">
      <c r="A500" s="14"/>
      <c r="B500" s="245"/>
      <c r="C500" s="246"/>
      <c r="D500" s="236" t="s">
        <v>226</v>
      </c>
      <c r="E500" s="247" t="s">
        <v>35</v>
      </c>
      <c r="F500" s="248" t="s">
        <v>658</v>
      </c>
      <c r="G500" s="246"/>
      <c r="H500" s="249">
        <v>164.661</v>
      </c>
      <c r="I500" s="250"/>
      <c r="J500" s="246"/>
      <c r="K500" s="246"/>
      <c r="L500" s="251"/>
      <c r="M500" s="252"/>
      <c r="N500" s="253"/>
      <c r="O500" s="253"/>
      <c r="P500" s="253"/>
      <c r="Q500" s="253"/>
      <c r="R500" s="253"/>
      <c r="S500" s="253"/>
      <c r="T500" s="25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5" t="s">
        <v>226</v>
      </c>
      <c r="AU500" s="255" t="s">
        <v>90</v>
      </c>
      <c r="AV500" s="14" t="s">
        <v>90</v>
      </c>
      <c r="AW500" s="14" t="s">
        <v>41</v>
      </c>
      <c r="AX500" s="14" t="s">
        <v>88</v>
      </c>
      <c r="AY500" s="255" t="s">
        <v>208</v>
      </c>
    </row>
    <row r="501" s="2" customFormat="1" ht="24.15" customHeight="1">
      <c r="A501" s="41"/>
      <c r="B501" s="42"/>
      <c r="C501" s="216" t="s">
        <v>659</v>
      </c>
      <c r="D501" s="216" t="s">
        <v>211</v>
      </c>
      <c r="E501" s="217" t="s">
        <v>660</v>
      </c>
      <c r="F501" s="218" t="s">
        <v>661</v>
      </c>
      <c r="G501" s="219" t="s">
        <v>214</v>
      </c>
      <c r="H501" s="220">
        <v>0.28199999999999997</v>
      </c>
      <c r="I501" s="221"/>
      <c r="J501" s="222">
        <f>ROUND(I501*H501,2)</f>
        <v>0</v>
      </c>
      <c r="K501" s="218" t="s">
        <v>215</v>
      </c>
      <c r="L501" s="47"/>
      <c r="M501" s="223" t="s">
        <v>35</v>
      </c>
      <c r="N501" s="224" t="s">
        <v>51</v>
      </c>
      <c r="O501" s="87"/>
      <c r="P501" s="225">
        <f>O501*H501</f>
        <v>0</v>
      </c>
      <c r="Q501" s="225">
        <v>0</v>
      </c>
      <c r="R501" s="225">
        <f>Q501*H501</f>
        <v>0</v>
      </c>
      <c r="S501" s="225">
        <v>0</v>
      </c>
      <c r="T501" s="226">
        <f>S501*H501</f>
        <v>0</v>
      </c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R501" s="227" t="s">
        <v>408</v>
      </c>
      <c r="AT501" s="227" t="s">
        <v>211</v>
      </c>
      <c r="AU501" s="227" t="s">
        <v>90</v>
      </c>
      <c r="AY501" s="19" t="s">
        <v>208</v>
      </c>
      <c r="BE501" s="228">
        <f>IF(N501="základní",J501,0)</f>
        <v>0</v>
      </c>
      <c r="BF501" s="228">
        <f>IF(N501="snížená",J501,0)</f>
        <v>0</v>
      </c>
      <c r="BG501" s="228">
        <f>IF(N501="zákl. přenesená",J501,0)</f>
        <v>0</v>
      </c>
      <c r="BH501" s="228">
        <f>IF(N501="sníž. přenesená",J501,0)</f>
        <v>0</v>
      </c>
      <c r="BI501" s="228">
        <f>IF(N501="nulová",J501,0)</f>
        <v>0</v>
      </c>
      <c r="BJ501" s="19" t="s">
        <v>88</v>
      </c>
      <c r="BK501" s="228">
        <f>ROUND(I501*H501,2)</f>
        <v>0</v>
      </c>
      <c r="BL501" s="19" t="s">
        <v>408</v>
      </c>
      <c r="BM501" s="227" t="s">
        <v>662</v>
      </c>
    </row>
    <row r="502" s="2" customFormat="1">
      <c r="A502" s="41"/>
      <c r="B502" s="42"/>
      <c r="C502" s="43"/>
      <c r="D502" s="229" t="s">
        <v>218</v>
      </c>
      <c r="E502" s="43"/>
      <c r="F502" s="230" t="s">
        <v>663</v>
      </c>
      <c r="G502" s="43"/>
      <c r="H502" s="43"/>
      <c r="I502" s="231"/>
      <c r="J502" s="43"/>
      <c r="K502" s="43"/>
      <c r="L502" s="47"/>
      <c r="M502" s="232"/>
      <c r="N502" s="233"/>
      <c r="O502" s="87"/>
      <c r="P502" s="87"/>
      <c r="Q502" s="87"/>
      <c r="R502" s="87"/>
      <c r="S502" s="87"/>
      <c r="T502" s="88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T502" s="19" t="s">
        <v>218</v>
      </c>
      <c r="AU502" s="19" t="s">
        <v>90</v>
      </c>
    </row>
    <row r="503" s="2" customFormat="1" ht="33" customHeight="1">
      <c r="A503" s="41"/>
      <c r="B503" s="42"/>
      <c r="C503" s="216" t="s">
        <v>664</v>
      </c>
      <c r="D503" s="216" t="s">
        <v>211</v>
      </c>
      <c r="E503" s="217" t="s">
        <v>665</v>
      </c>
      <c r="F503" s="218" t="s">
        <v>666</v>
      </c>
      <c r="G503" s="219" t="s">
        <v>214</v>
      </c>
      <c r="H503" s="220">
        <v>0.28199999999999997</v>
      </c>
      <c r="I503" s="221"/>
      <c r="J503" s="222">
        <f>ROUND(I503*H503,2)</f>
        <v>0</v>
      </c>
      <c r="K503" s="218" t="s">
        <v>215</v>
      </c>
      <c r="L503" s="47"/>
      <c r="M503" s="223" t="s">
        <v>35</v>
      </c>
      <c r="N503" s="224" t="s">
        <v>51</v>
      </c>
      <c r="O503" s="87"/>
      <c r="P503" s="225">
        <f>O503*H503</f>
        <v>0</v>
      </c>
      <c r="Q503" s="225">
        <v>0</v>
      </c>
      <c r="R503" s="225">
        <f>Q503*H503</f>
        <v>0</v>
      </c>
      <c r="S503" s="225">
        <v>0</v>
      </c>
      <c r="T503" s="226">
        <f>S503*H503</f>
        <v>0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27" t="s">
        <v>408</v>
      </c>
      <c r="AT503" s="227" t="s">
        <v>211</v>
      </c>
      <c r="AU503" s="227" t="s">
        <v>90</v>
      </c>
      <c r="AY503" s="19" t="s">
        <v>208</v>
      </c>
      <c r="BE503" s="228">
        <f>IF(N503="základní",J503,0)</f>
        <v>0</v>
      </c>
      <c r="BF503" s="228">
        <f>IF(N503="snížená",J503,0)</f>
        <v>0</v>
      </c>
      <c r="BG503" s="228">
        <f>IF(N503="zákl. přenesená",J503,0)</f>
        <v>0</v>
      </c>
      <c r="BH503" s="228">
        <f>IF(N503="sníž. přenesená",J503,0)</f>
        <v>0</v>
      </c>
      <c r="BI503" s="228">
        <f>IF(N503="nulová",J503,0)</f>
        <v>0</v>
      </c>
      <c r="BJ503" s="19" t="s">
        <v>88</v>
      </c>
      <c r="BK503" s="228">
        <f>ROUND(I503*H503,2)</f>
        <v>0</v>
      </c>
      <c r="BL503" s="19" t="s">
        <v>408</v>
      </c>
      <c r="BM503" s="227" t="s">
        <v>667</v>
      </c>
    </row>
    <row r="504" s="2" customFormat="1">
      <c r="A504" s="41"/>
      <c r="B504" s="42"/>
      <c r="C504" s="43"/>
      <c r="D504" s="229" t="s">
        <v>218</v>
      </c>
      <c r="E504" s="43"/>
      <c r="F504" s="230" t="s">
        <v>668</v>
      </c>
      <c r="G504" s="43"/>
      <c r="H504" s="43"/>
      <c r="I504" s="231"/>
      <c r="J504" s="43"/>
      <c r="K504" s="43"/>
      <c r="L504" s="47"/>
      <c r="M504" s="232"/>
      <c r="N504" s="233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T504" s="19" t="s">
        <v>218</v>
      </c>
      <c r="AU504" s="19" t="s">
        <v>90</v>
      </c>
    </row>
    <row r="505" s="2" customFormat="1" ht="33" customHeight="1">
      <c r="A505" s="41"/>
      <c r="B505" s="42"/>
      <c r="C505" s="216" t="s">
        <v>669</v>
      </c>
      <c r="D505" s="216" t="s">
        <v>211</v>
      </c>
      <c r="E505" s="217" t="s">
        <v>670</v>
      </c>
      <c r="F505" s="218" t="s">
        <v>671</v>
      </c>
      <c r="G505" s="219" t="s">
        <v>214</v>
      </c>
      <c r="H505" s="220">
        <v>0.28199999999999997</v>
      </c>
      <c r="I505" s="221"/>
      <c r="J505" s="222">
        <f>ROUND(I505*H505,2)</f>
        <v>0</v>
      </c>
      <c r="K505" s="218" t="s">
        <v>215</v>
      </c>
      <c r="L505" s="47"/>
      <c r="M505" s="223" t="s">
        <v>35</v>
      </c>
      <c r="N505" s="224" t="s">
        <v>51</v>
      </c>
      <c r="O505" s="87"/>
      <c r="P505" s="225">
        <f>O505*H505</f>
        <v>0</v>
      </c>
      <c r="Q505" s="225">
        <v>0</v>
      </c>
      <c r="R505" s="225">
        <f>Q505*H505</f>
        <v>0</v>
      </c>
      <c r="S505" s="225">
        <v>0</v>
      </c>
      <c r="T505" s="226">
        <f>S505*H505</f>
        <v>0</v>
      </c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R505" s="227" t="s">
        <v>408</v>
      </c>
      <c r="AT505" s="227" t="s">
        <v>211</v>
      </c>
      <c r="AU505" s="227" t="s">
        <v>90</v>
      </c>
      <c r="AY505" s="19" t="s">
        <v>208</v>
      </c>
      <c r="BE505" s="228">
        <f>IF(N505="základní",J505,0)</f>
        <v>0</v>
      </c>
      <c r="BF505" s="228">
        <f>IF(N505="snížená",J505,0)</f>
        <v>0</v>
      </c>
      <c r="BG505" s="228">
        <f>IF(N505="zákl. přenesená",J505,0)</f>
        <v>0</v>
      </c>
      <c r="BH505" s="228">
        <f>IF(N505="sníž. přenesená",J505,0)</f>
        <v>0</v>
      </c>
      <c r="BI505" s="228">
        <f>IF(N505="nulová",J505,0)</f>
        <v>0</v>
      </c>
      <c r="BJ505" s="19" t="s">
        <v>88</v>
      </c>
      <c r="BK505" s="228">
        <f>ROUND(I505*H505,2)</f>
        <v>0</v>
      </c>
      <c r="BL505" s="19" t="s">
        <v>408</v>
      </c>
      <c r="BM505" s="227" t="s">
        <v>672</v>
      </c>
    </row>
    <row r="506" s="2" customFormat="1">
      <c r="A506" s="41"/>
      <c r="B506" s="42"/>
      <c r="C506" s="43"/>
      <c r="D506" s="229" t="s">
        <v>218</v>
      </c>
      <c r="E506" s="43"/>
      <c r="F506" s="230" t="s">
        <v>673</v>
      </c>
      <c r="G506" s="43"/>
      <c r="H506" s="43"/>
      <c r="I506" s="231"/>
      <c r="J506" s="43"/>
      <c r="K506" s="43"/>
      <c r="L506" s="47"/>
      <c r="M506" s="232"/>
      <c r="N506" s="233"/>
      <c r="O506" s="87"/>
      <c r="P506" s="87"/>
      <c r="Q506" s="87"/>
      <c r="R506" s="87"/>
      <c r="S506" s="87"/>
      <c r="T506" s="88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T506" s="19" t="s">
        <v>218</v>
      </c>
      <c r="AU506" s="19" t="s">
        <v>90</v>
      </c>
    </row>
    <row r="507" s="12" customFormat="1" ht="22.8" customHeight="1">
      <c r="A507" s="12"/>
      <c r="B507" s="200"/>
      <c r="C507" s="201"/>
      <c r="D507" s="202" t="s">
        <v>79</v>
      </c>
      <c r="E507" s="214" t="s">
        <v>674</v>
      </c>
      <c r="F507" s="214" t="s">
        <v>675</v>
      </c>
      <c r="G507" s="201"/>
      <c r="H507" s="201"/>
      <c r="I507" s="204"/>
      <c r="J507" s="215">
        <f>BK507</f>
        <v>0</v>
      </c>
      <c r="K507" s="201"/>
      <c r="L507" s="206"/>
      <c r="M507" s="207"/>
      <c r="N507" s="208"/>
      <c r="O507" s="208"/>
      <c r="P507" s="209">
        <f>SUM(P508:P528)</f>
        <v>0</v>
      </c>
      <c r="Q507" s="208"/>
      <c r="R507" s="209">
        <f>SUM(R508:R528)</f>
        <v>0.020400000000000001</v>
      </c>
      <c r="S507" s="208"/>
      <c r="T507" s="210">
        <f>SUM(T508:T528)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11" t="s">
        <v>90</v>
      </c>
      <c r="AT507" s="212" t="s">
        <v>79</v>
      </c>
      <c r="AU507" s="212" t="s">
        <v>88</v>
      </c>
      <c r="AY507" s="211" t="s">
        <v>208</v>
      </c>
      <c r="BK507" s="213">
        <f>SUM(BK508:BK528)</f>
        <v>0</v>
      </c>
    </row>
    <row r="508" s="2" customFormat="1" ht="16.5" customHeight="1">
      <c r="A508" s="41"/>
      <c r="B508" s="42"/>
      <c r="C508" s="216" t="s">
        <v>676</v>
      </c>
      <c r="D508" s="216" t="s">
        <v>211</v>
      </c>
      <c r="E508" s="217" t="s">
        <v>677</v>
      </c>
      <c r="F508" s="218" t="s">
        <v>678</v>
      </c>
      <c r="G508" s="219" t="s">
        <v>679</v>
      </c>
      <c r="H508" s="220">
        <v>10</v>
      </c>
      <c r="I508" s="221"/>
      <c r="J508" s="222">
        <f>ROUND(I508*H508,2)</f>
        <v>0</v>
      </c>
      <c r="K508" s="218" t="s">
        <v>215</v>
      </c>
      <c r="L508" s="47"/>
      <c r="M508" s="223" t="s">
        <v>35</v>
      </c>
      <c r="N508" s="224" t="s">
        <v>51</v>
      </c>
      <c r="O508" s="87"/>
      <c r="P508" s="225">
        <f>O508*H508</f>
        <v>0</v>
      </c>
      <c r="Q508" s="225">
        <v>0.00080000000000000004</v>
      </c>
      <c r="R508" s="225">
        <f>Q508*H508</f>
        <v>0.0080000000000000002</v>
      </c>
      <c r="S508" s="225">
        <v>0</v>
      </c>
      <c r="T508" s="226">
        <f>S508*H508</f>
        <v>0</v>
      </c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R508" s="227" t="s">
        <v>408</v>
      </c>
      <c r="AT508" s="227" t="s">
        <v>211</v>
      </c>
      <c r="AU508" s="227" t="s">
        <v>90</v>
      </c>
      <c r="AY508" s="19" t="s">
        <v>208</v>
      </c>
      <c r="BE508" s="228">
        <f>IF(N508="základní",J508,0)</f>
        <v>0</v>
      </c>
      <c r="BF508" s="228">
        <f>IF(N508="snížená",J508,0)</f>
        <v>0</v>
      </c>
      <c r="BG508" s="228">
        <f>IF(N508="zákl. přenesená",J508,0)</f>
        <v>0</v>
      </c>
      <c r="BH508" s="228">
        <f>IF(N508="sníž. přenesená",J508,0)</f>
        <v>0</v>
      </c>
      <c r="BI508" s="228">
        <f>IF(N508="nulová",J508,0)</f>
        <v>0</v>
      </c>
      <c r="BJ508" s="19" t="s">
        <v>88</v>
      </c>
      <c r="BK508" s="228">
        <f>ROUND(I508*H508,2)</f>
        <v>0</v>
      </c>
      <c r="BL508" s="19" t="s">
        <v>408</v>
      </c>
      <c r="BM508" s="227" t="s">
        <v>680</v>
      </c>
    </row>
    <row r="509" s="2" customFormat="1">
      <c r="A509" s="41"/>
      <c r="B509" s="42"/>
      <c r="C509" s="43"/>
      <c r="D509" s="229" t="s">
        <v>218</v>
      </c>
      <c r="E509" s="43"/>
      <c r="F509" s="230" t="s">
        <v>681</v>
      </c>
      <c r="G509" s="43"/>
      <c r="H509" s="43"/>
      <c r="I509" s="231"/>
      <c r="J509" s="43"/>
      <c r="K509" s="43"/>
      <c r="L509" s="47"/>
      <c r="M509" s="232"/>
      <c r="N509" s="233"/>
      <c r="O509" s="87"/>
      <c r="P509" s="87"/>
      <c r="Q509" s="87"/>
      <c r="R509" s="87"/>
      <c r="S509" s="87"/>
      <c r="T509" s="88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T509" s="19" t="s">
        <v>218</v>
      </c>
      <c r="AU509" s="19" t="s">
        <v>90</v>
      </c>
    </row>
    <row r="510" s="13" customFormat="1">
      <c r="A510" s="13"/>
      <c r="B510" s="234"/>
      <c r="C510" s="235"/>
      <c r="D510" s="236" t="s">
        <v>226</v>
      </c>
      <c r="E510" s="237" t="s">
        <v>35</v>
      </c>
      <c r="F510" s="238" t="s">
        <v>682</v>
      </c>
      <c r="G510" s="235"/>
      <c r="H510" s="237" t="s">
        <v>35</v>
      </c>
      <c r="I510" s="239"/>
      <c r="J510" s="235"/>
      <c r="K510" s="235"/>
      <c r="L510" s="240"/>
      <c r="M510" s="241"/>
      <c r="N510" s="242"/>
      <c r="O510" s="242"/>
      <c r="P510" s="242"/>
      <c r="Q510" s="242"/>
      <c r="R510" s="242"/>
      <c r="S510" s="242"/>
      <c r="T510" s="24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4" t="s">
        <v>226</v>
      </c>
      <c r="AU510" s="244" t="s">
        <v>90</v>
      </c>
      <c r="AV510" s="13" t="s">
        <v>88</v>
      </c>
      <c r="AW510" s="13" t="s">
        <v>41</v>
      </c>
      <c r="AX510" s="13" t="s">
        <v>80</v>
      </c>
      <c r="AY510" s="244" t="s">
        <v>208</v>
      </c>
    </row>
    <row r="511" s="14" customFormat="1">
      <c r="A511" s="14"/>
      <c r="B511" s="245"/>
      <c r="C511" s="246"/>
      <c r="D511" s="236" t="s">
        <v>226</v>
      </c>
      <c r="E511" s="247" t="s">
        <v>35</v>
      </c>
      <c r="F511" s="248" t="s">
        <v>683</v>
      </c>
      <c r="G511" s="246"/>
      <c r="H511" s="249">
        <v>10</v>
      </c>
      <c r="I511" s="250"/>
      <c r="J511" s="246"/>
      <c r="K511" s="246"/>
      <c r="L511" s="251"/>
      <c r="M511" s="252"/>
      <c r="N511" s="253"/>
      <c r="O511" s="253"/>
      <c r="P511" s="253"/>
      <c r="Q511" s="253"/>
      <c r="R511" s="253"/>
      <c r="S511" s="253"/>
      <c r="T511" s="25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5" t="s">
        <v>226</v>
      </c>
      <c r="AU511" s="255" t="s">
        <v>90</v>
      </c>
      <c r="AV511" s="14" t="s">
        <v>90</v>
      </c>
      <c r="AW511" s="14" t="s">
        <v>41</v>
      </c>
      <c r="AX511" s="14" t="s">
        <v>88</v>
      </c>
      <c r="AY511" s="255" t="s">
        <v>208</v>
      </c>
    </row>
    <row r="512" s="2" customFormat="1" ht="16.5" customHeight="1">
      <c r="A512" s="41"/>
      <c r="B512" s="42"/>
      <c r="C512" s="216" t="s">
        <v>684</v>
      </c>
      <c r="D512" s="216" t="s">
        <v>211</v>
      </c>
      <c r="E512" s="217" t="s">
        <v>685</v>
      </c>
      <c r="F512" s="218" t="s">
        <v>686</v>
      </c>
      <c r="G512" s="219" t="s">
        <v>679</v>
      </c>
      <c r="H512" s="220">
        <v>4</v>
      </c>
      <c r="I512" s="221"/>
      <c r="J512" s="222">
        <f>ROUND(I512*H512,2)</f>
        <v>0</v>
      </c>
      <c r="K512" s="218" t="s">
        <v>215</v>
      </c>
      <c r="L512" s="47"/>
      <c r="M512" s="223" t="s">
        <v>35</v>
      </c>
      <c r="N512" s="224" t="s">
        <v>51</v>
      </c>
      <c r="O512" s="87"/>
      <c r="P512" s="225">
        <f>O512*H512</f>
        <v>0</v>
      </c>
      <c r="Q512" s="225">
        <v>0.0015</v>
      </c>
      <c r="R512" s="225">
        <f>Q512*H512</f>
        <v>0.0060000000000000001</v>
      </c>
      <c r="S512" s="225">
        <v>0</v>
      </c>
      <c r="T512" s="226">
        <f>S512*H512</f>
        <v>0</v>
      </c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R512" s="227" t="s">
        <v>408</v>
      </c>
      <c r="AT512" s="227" t="s">
        <v>211</v>
      </c>
      <c r="AU512" s="227" t="s">
        <v>90</v>
      </c>
      <c r="AY512" s="19" t="s">
        <v>208</v>
      </c>
      <c r="BE512" s="228">
        <f>IF(N512="základní",J512,0)</f>
        <v>0</v>
      </c>
      <c r="BF512" s="228">
        <f>IF(N512="snížená",J512,0)</f>
        <v>0</v>
      </c>
      <c r="BG512" s="228">
        <f>IF(N512="zákl. přenesená",J512,0)</f>
        <v>0</v>
      </c>
      <c r="BH512" s="228">
        <f>IF(N512="sníž. přenesená",J512,0)</f>
        <v>0</v>
      </c>
      <c r="BI512" s="228">
        <f>IF(N512="nulová",J512,0)</f>
        <v>0</v>
      </c>
      <c r="BJ512" s="19" t="s">
        <v>88</v>
      </c>
      <c r="BK512" s="228">
        <f>ROUND(I512*H512,2)</f>
        <v>0</v>
      </c>
      <c r="BL512" s="19" t="s">
        <v>408</v>
      </c>
      <c r="BM512" s="227" t="s">
        <v>687</v>
      </c>
    </row>
    <row r="513" s="2" customFormat="1">
      <c r="A513" s="41"/>
      <c r="B513" s="42"/>
      <c r="C513" s="43"/>
      <c r="D513" s="229" t="s">
        <v>218</v>
      </c>
      <c r="E513" s="43"/>
      <c r="F513" s="230" t="s">
        <v>688</v>
      </c>
      <c r="G513" s="43"/>
      <c r="H513" s="43"/>
      <c r="I513" s="231"/>
      <c r="J513" s="43"/>
      <c r="K513" s="43"/>
      <c r="L513" s="47"/>
      <c r="M513" s="232"/>
      <c r="N513" s="233"/>
      <c r="O513" s="87"/>
      <c r="P513" s="87"/>
      <c r="Q513" s="87"/>
      <c r="R513" s="87"/>
      <c r="S513" s="87"/>
      <c r="T513" s="88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T513" s="19" t="s">
        <v>218</v>
      </c>
      <c r="AU513" s="19" t="s">
        <v>90</v>
      </c>
    </row>
    <row r="514" s="13" customFormat="1">
      <c r="A514" s="13"/>
      <c r="B514" s="234"/>
      <c r="C514" s="235"/>
      <c r="D514" s="236" t="s">
        <v>226</v>
      </c>
      <c r="E514" s="237" t="s">
        <v>35</v>
      </c>
      <c r="F514" s="238" t="s">
        <v>689</v>
      </c>
      <c r="G514" s="235"/>
      <c r="H514" s="237" t="s">
        <v>35</v>
      </c>
      <c r="I514" s="239"/>
      <c r="J514" s="235"/>
      <c r="K514" s="235"/>
      <c r="L514" s="240"/>
      <c r="M514" s="241"/>
      <c r="N514" s="242"/>
      <c r="O514" s="242"/>
      <c r="P514" s="242"/>
      <c r="Q514" s="242"/>
      <c r="R514" s="242"/>
      <c r="S514" s="242"/>
      <c r="T514" s="24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4" t="s">
        <v>226</v>
      </c>
      <c r="AU514" s="244" t="s">
        <v>90</v>
      </c>
      <c r="AV514" s="13" t="s">
        <v>88</v>
      </c>
      <c r="AW514" s="13" t="s">
        <v>41</v>
      </c>
      <c r="AX514" s="13" t="s">
        <v>80</v>
      </c>
      <c r="AY514" s="244" t="s">
        <v>208</v>
      </c>
    </row>
    <row r="515" s="14" customFormat="1">
      <c r="A515" s="14"/>
      <c r="B515" s="245"/>
      <c r="C515" s="246"/>
      <c r="D515" s="236" t="s">
        <v>226</v>
      </c>
      <c r="E515" s="247" t="s">
        <v>35</v>
      </c>
      <c r="F515" s="248" t="s">
        <v>690</v>
      </c>
      <c r="G515" s="246"/>
      <c r="H515" s="249">
        <v>4</v>
      </c>
      <c r="I515" s="250"/>
      <c r="J515" s="246"/>
      <c r="K515" s="246"/>
      <c r="L515" s="251"/>
      <c r="M515" s="252"/>
      <c r="N515" s="253"/>
      <c r="O515" s="253"/>
      <c r="P515" s="253"/>
      <c r="Q515" s="253"/>
      <c r="R515" s="253"/>
      <c r="S515" s="253"/>
      <c r="T515" s="25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5" t="s">
        <v>226</v>
      </c>
      <c r="AU515" s="255" t="s">
        <v>90</v>
      </c>
      <c r="AV515" s="14" t="s">
        <v>90</v>
      </c>
      <c r="AW515" s="14" t="s">
        <v>41</v>
      </c>
      <c r="AX515" s="14" t="s">
        <v>88</v>
      </c>
      <c r="AY515" s="255" t="s">
        <v>208</v>
      </c>
    </row>
    <row r="516" s="2" customFormat="1" ht="16.5" customHeight="1">
      <c r="A516" s="41"/>
      <c r="B516" s="42"/>
      <c r="C516" s="216" t="s">
        <v>691</v>
      </c>
      <c r="D516" s="216" t="s">
        <v>211</v>
      </c>
      <c r="E516" s="217" t="s">
        <v>692</v>
      </c>
      <c r="F516" s="218" t="s">
        <v>693</v>
      </c>
      <c r="G516" s="219" t="s">
        <v>679</v>
      </c>
      <c r="H516" s="220">
        <v>4</v>
      </c>
      <c r="I516" s="221"/>
      <c r="J516" s="222">
        <f>ROUND(I516*H516,2)</f>
        <v>0</v>
      </c>
      <c r="K516" s="218" t="s">
        <v>215</v>
      </c>
      <c r="L516" s="47"/>
      <c r="M516" s="223" t="s">
        <v>35</v>
      </c>
      <c r="N516" s="224" t="s">
        <v>51</v>
      </c>
      <c r="O516" s="87"/>
      <c r="P516" s="225">
        <f>O516*H516</f>
        <v>0</v>
      </c>
      <c r="Q516" s="225">
        <v>0.00075000000000000002</v>
      </c>
      <c r="R516" s="225">
        <f>Q516*H516</f>
        <v>0.0030000000000000001</v>
      </c>
      <c r="S516" s="225">
        <v>0</v>
      </c>
      <c r="T516" s="226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27" t="s">
        <v>408</v>
      </c>
      <c r="AT516" s="227" t="s">
        <v>211</v>
      </c>
      <c r="AU516" s="227" t="s">
        <v>90</v>
      </c>
      <c r="AY516" s="19" t="s">
        <v>208</v>
      </c>
      <c r="BE516" s="228">
        <f>IF(N516="základní",J516,0)</f>
        <v>0</v>
      </c>
      <c r="BF516" s="228">
        <f>IF(N516="snížená",J516,0)</f>
        <v>0</v>
      </c>
      <c r="BG516" s="228">
        <f>IF(N516="zákl. přenesená",J516,0)</f>
        <v>0</v>
      </c>
      <c r="BH516" s="228">
        <f>IF(N516="sníž. přenesená",J516,0)</f>
        <v>0</v>
      </c>
      <c r="BI516" s="228">
        <f>IF(N516="nulová",J516,0)</f>
        <v>0</v>
      </c>
      <c r="BJ516" s="19" t="s">
        <v>88</v>
      </c>
      <c r="BK516" s="228">
        <f>ROUND(I516*H516,2)</f>
        <v>0</v>
      </c>
      <c r="BL516" s="19" t="s">
        <v>408</v>
      </c>
      <c r="BM516" s="227" t="s">
        <v>694</v>
      </c>
    </row>
    <row r="517" s="2" customFormat="1">
      <c r="A517" s="41"/>
      <c r="B517" s="42"/>
      <c r="C517" s="43"/>
      <c r="D517" s="229" t="s">
        <v>218</v>
      </c>
      <c r="E517" s="43"/>
      <c r="F517" s="230" t="s">
        <v>695</v>
      </c>
      <c r="G517" s="43"/>
      <c r="H517" s="43"/>
      <c r="I517" s="231"/>
      <c r="J517" s="43"/>
      <c r="K517" s="43"/>
      <c r="L517" s="47"/>
      <c r="M517" s="232"/>
      <c r="N517" s="233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T517" s="19" t="s">
        <v>218</v>
      </c>
      <c r="AU517" s="19" t="s">
        <v>90</v>
      </c>
    </row>
    <row r="518" s="13" customFormat="1">
      <c r="A518" s="13"/>
      <c r="B518" s="234"/>
      <c r="C518" s="235"/>
      <c r="D518" s="236" t="s">
        <v>226</v>
      </c>
      <c r="E518" s="237" t="s">
        <v>35</v>
      </c>
      <c r="F518" s="238" t="s">
        <v>696</v>
      </c>
      <c r="G518" s="235"/>
      <c r="H518" s="237" t="s">
        <v>35</v>
      </c>
      <c r="I518" s="239"/>
      <c r="J518" s="235"/>
      <c r="K518" s="235"/>
      <c r="L518" s="240"/>
      <c r="M518" s="241"/>
      <c r="N518" s="242"/>
      <c r="O518" s="242"/>
      <c r="P518" s="242"/>
      <c r="Q518" s="242"/>
      <c r="R518" s="242"/>
      <c r="S518" s="242"/>
      <c r="T518" s="24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4" t="s">
        <v>226</v>
      </c>
      <c r="AU518" s="244" t="s">
        <v>90</v>
      </c>
      <c r="AV518" s="13" t="s">
        <v>88</v>
      </c>
      <c r="AW518" s="13" t="s">
        <v>41</v>
      </c>
      <c r="AX518" s="13" t="s">
        <v>80</v>
      </c>
      <c r="AY518" s="244" t="s">
        <v>208</v>
      </c>
    </row>
    <row r="519" s="14" customFormat="1">
      <c r="A519" s="14"/>
      <c r="B519" s="245"/>
      <c r="C519" s="246"/>
      <c r="D519" s="236" t="s">
        <v>226</v>
      </c>
      <c r="E519" s="247" t="s">
        <v>35</v>
      </c>
      <c r="F519" s="248" t="s">
        <v>697</v>
      </c>
      <c r="G519" s="246"/>
      <c r="H519" s="249">
        <v>4</v>
      </c>
      <c r="I519" s="250"/>
      <c r="J519" s="246"/>
      <c r="K519" s="246"/>
      <c r="L519" s="251"/>
      <c r="M519" s="252"/>
      <c r="N519" s="253"/>
      <c r="O519" s="253"/>
      <c r="P519" s="253"/>
      <c r="Q519" s="253"/>
      <c r="R519" s="253"/>
      <c r="S519" s="253"/>
      <c r="T519" s="25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5" t="s">
        <v>226</v>
      </c>
      <c r="AU519" s="255" t="s">
        <v>90</v>
      </c>
      <c r="AV519" s="14" t="s">
        <v>90</v>
      </c>
      <c r="AW519" s="14" t="s">
        <v>41</v>
      </c>
      <c r="AX519" s="14" t="s">
        <v>88</v>
      </c>
      <c r="AY519" s="255" t="s">
        <v>208</v>
      </c>
    </row>
    <row r="520" s="2" customFormat="1" ht="16.5" customHeight="1">
      <c r="A520" s="41"/>
      <c r="B520" s="42"/>
      <c r="C520" s="216" t="s">
        <v>698</v>
      </c>
      <c r="D520" s="216" t="s">
        <v>211</v>
      </c>
      <c r="E520" s="217" t="s">
        <v>699</v>
      </c>
      <c r="F520" s="218" t="s">
        <v>700</v>
      </c>
      <c r="G520" s="219" t="s">
        <v>679</v>
      </c>
      <c r="H520" s="220">
        <v>4</v>
      </c>
      <c r="I520" s="221"/>
      <c r="J520" s="222">
        <f>ROUND(I520*H520,2)</f>
        <v>0</v>
      </c>
      <c r="K520" s="218" t="s">
        <v>215</v>
      </c>
      <c r="L520" s="47"/>
      <c r="M520" s="223" t="s">
        <v>35</v>
      </c>
      <c r="N520" s="224" t="s">
        <v>51</v>
      </c>
      <c r="O520" s="87"/>
      <c r="P520" s="225">
        <f>O520*H520</f>
        <v>0</v>
      </c>
      <c r="Q520" s="225">
        <v>0.00084999999999999995</v>
      </c>
      <c r="R520" s="225">
        <f>Q520*H520</f>
        <v>0.0033999999999999998</v>
      </c>
      <c r="S520" s="225">
        <v>0</v>
      </c>
      <c r="T520" s="226">
        <f>S520*H520</f>
        <v>0</v>
      </c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R520" s="227" t="s">
        <v>216</v>
      </c>
      <c r="AT520" s="227" t="s">
        <v>211</v>
      </c>
      <c r="AU520" s="227" t="s">
        <v>90</v>
      </c>
      <c r="AY520" s="19" t="s">
        <v>208</v>
      </c>
      <c r="BE520" s="228">
        <f>IF(N520="základní",J520,0)</f>
        <v>0</v>
      </c>
      <c r="BF520" s="228">
        <f>IF(N520="snížená",J520,0)</f>
        <v>0</v>
      </c>
      <c r="BG520" s="228">
        <f>IF(N520="zákl. přenesená",J520,0)</f>
        <v>0</v>
      </c>
      <c r="BH520" s="228">
        <f>IF(N520="sníž. přenesená",J520,0)</f>
        <v>0</v>
      </c>
      <c r="BI520" s="228">
        <f>IF(N520="nulová",J520,0)</f>
        <v>0</v>
      </c>
      <c r="BJ520" s="19" t="s">
        <v>88</v>
      </c>
      <c r="BK520" s="228">
        <f>ROUND(I520*H520,2)</f>
        <v>0</v>
      </c>
      <c r="BL520" s="19" t="s">
        <v>216</v>
      </c>
      <c r="BM520" s="227" t="s">
        <v>701</v>
      </c>
    </row>
    <row r="521" s="2" customFormat="1">
      <c r="A521" s="41"/>
      <c r="B521" s="42"/>
      <c r="C521" s="43"/>
      <c r="D521" s="229" t="s">
        <v>218</v>
      </c>
      <c r="E521" s="43"/>
      <c r="F521" s="230" t="s">
        <v>702</v>
      </c>
      <c r="G521" s="43"/>
      <c r="H521" s="43"/>
      <c r="I521" s="231"/>
      <c r="J521" s="43"/>
      <c r="K521" s="43"/>
      <c r="L521" s="47"/>
      <c r="M521" s="232"/>
      <c r="N521" s="233"/>
      <c r="O521" s="87"/>
      <c r="P521" s="87"/>
      <c r="Q521" s="87"/>
      <c r="R521" s="87"/>
      <c r="S521" s="87"/>
      <c r="T521" s="88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T521" s="19" t="s">
        <v>218</v>
      </c>
      <c r="AU521" s="19" t="s">
        <v>90</v>
      </c>
    </row>
    <row r="522" s="14" customFormat="1">
      <c r="A522" s="14"/>
      <c r="B522" s="245"/>
      <c r="C522" s="246"/>
      <c r="D522" s="236" t="s">
        <v>226</v>
      </c>
      <c r="E522" s="247" t="s">
        <v>35</v>
      </c>
      <c r="F522" s="248" t="s">
        <v>690</v>
      </c>
      <c r="G522" s="246"/>
      <c r="H522" s="249">
        <v>4</v>
      </c>
      <c r="I522" s="250"/>
      <c r="J522" s="246"/>
      <c r="K522" s="246"/>
      <c r="L522" s="251"/>
      <c r="M522" s="252"/>
      <c r="N522" s="253"/>
      <c r="O522" s="253"/>
      <c r="P522" s="253"/>
      <c r="Q522" s="253"/>
      <c r="R522" s="253"/>
      <c r="S522" s="253"/>
      <c r="T522" s="25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5" t="s">
        <v>226</v>
      </c>
      <c r="AU522" s="255" t="s">
        <v>90</v>
      </c>
      <c r="AV522" s="14" t="s">
        <v>90</v>
      </c>
      <c r="AW522" s="14" t="s">
        <v>41</v>
      </c>
      <c r="AX522" s="14" t="s">
        <v>88</v>
      </c>
      <c r="AY522" s="255" t="s">
        <v>208</v>
      </c>
    </row>
    <row r="523" s="2" customFormat="1" ht="24.15" customHeight="1">
      <c r="A523" s="41"/>
      <c r="B523" s="42"/>
      <c r="C523" s="216" t="s">
        <v>703</v>
      </c>
      <c r="D523" s="216" t="s">
        <v>211</v>
      </c>
      <c r="E523" s="217" t="s">
        <v>704</v>
      </c>
      <c r="F523" s="218" t="s">
        <v>705</v>
      </c>
      <c r="G523" s="219" t="s">
        <v>214</v>
      </c>
      <c r="H523" s="220">
        <v>0.02</v>
      </c>
      <c r="I523" s="221"/>
      <c r="J523" s="222">
        <f>ROUND(I523*H523,2)</f>
        <v>0</v>
      </c>
      <c r="K523" s="218" t="s">
        <v>215</v>
      </c>
      <c r="L523" s="47"/>
      <c r="M523" s="223" t="s">
        <v>35</v>
      </c>
      <c r="N523" s="224" t="s">
        <v>51</v>
      </c>
      <c r="O523" s="87"/>
      <c r="P523" s="225">
        <f>O523*H523</f>
        <v>0</v>
      </c>
      <c r="Q523" s="225">
        <v>0</v>
      </c>
      <c r="R523" s="225">
        <f>Q523*H523</f>
        <v>0</v>
      </c>
      <c r="S523" s="225">
        <v>0</v>
      </c>
      <c r="T523" s="226">
        <f>S523*H523</f>
        <v>0</v>
      </c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R523" s="227" t="s">
        <v>408</v>
      </c>
      <c r="AT523" s="227" t="s">
        <v>211</v>
      </c>
      <c r="AU523" s="227" t="s">
        <v>90</v>
      </c>
      <c r="AY523" s="19" t="s">
        <v>208</v>
      </c>
      <c r="BE523" s="228">
        <f>IF(N523="základní",J523,0)</f>
        <v>0</v>
      </c>
      <c r="BF523" s="228">
        <f>IF(N523="snížená",J523,0)</f>
        <v>0</v>
      </c>
      <c r="BG523" s="228">
        <f>IF(N523="zákl. přenesená",J523,0)</f>
        <v>0</v>
      </c>
      <c r="BH523" s="228">
        <f>IF(N523="sníž. přenesená",J523,0)</f>
        <v>0</v>
      </c>
      <c r="BI523" s="228">
        <f>IF(N523="nulová",J523,0)</f>
        <v>0</v>
      </c>
      <c r="BJ523" s="19" t="s">
        <v>88</v>
      </c>
      <c r="BK523" s="228">
        <f>ROUND(I523*H523,2)</f>
        <v>0</v>
      </c>
      <c r="BL523" s="19" t="s">
        <v>408</v>
      </c>
      <c r="BM523" s="227" t="s">
        <v>706</v>
      </c>
    </row>
    <row r="524" s="2" customFormat="1">
      <c r="A524" s="41"/>
      <c r="B524" s="42"/>
      <c r="C524" s="43"/>
      <c r="D524" s="229" t="s">
        <v>218</v>
      </c>
      <c r="E524" s="43"/>
      <c r="F524" s="230" t="s">
        <v>707</v>
      </c>
      <c r="G524" s="43"/>
      <c r="H524" s="43"/>
      <c r="I524" s="231"/>
      <c r="J524" s="43"/>
      <c r="K524" s="43"/>
      <c r="L524" s="47"/>
      <c r="M524" s="232"/>
      <c r="N524" s="233"/>
      <c r="O524" s="87"/>
      <c r="P524" s="87"/>
      <c r="Q524" s="87"/>
      <c r="R524" s="87"/>
      <c r="S524" s="87"/>
      <c r="T524" s="88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T524" s="19" t="s">
        <v>218</v>
      </c>
      <c r="AU524" s="19" t="s">
        <v>90</v>
      </c>
    </row>
    <row r="525" s="2" customFormat="1" ht="24.15" customHeight="1">
      <c r="A525" s="41"/>
      <c r="B525" s="42"/>
      <c r="C525" s="216" t="s">
        <v>708</v>
      </c>
      <c r="D525" s="216" t="s">
        <v>211</v>
      </c>
      <c r="E525" s="217" t="s">
        <v>709</v>
      </c>
      <c r="F525" s="218" t="s">
        <v>710</v>
      </c>
      <c r="G525" s="219" t="s">
        <v>214</v>
      </c>
      <c r="H525" s="220">
        <v>0.02</v>
      </c>
      <c r="I525" s="221"/>
      <c r="J525" s="222">
        <f>ROUND(I525*H525,2)</f>
        <v>0</v>
      </c>
      <c r="K525" s="218" t="s">
        <v>215</v>
      </c>
      <c r="L525" s="47"/>
      <c r="M525" s="223" t="s">
        <v>35</v>
      </c>
      <c r="N525" s="224" t="s">
        <v>51</v>
      </c>
      <c r="O525" s="87"/>
      <c r="P525" s="225">
        <f>O525*H525</f>
        <v>0</v>
      </c>
      <c r="Q525" s="225">
        <v>0</v>
      </c>
      <c r="R525" s="225">
        <f>Q525*H525</f>
        <v>0</v>
      </c>
      <c r="S525" s="225">
        <v>0</v>
      </c>
      <c r="T525" s="226">
        <f>S525*H525</f>
        <v>0</v>
      </c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R525" s="227" t="s">
        <v>408</v>
      </c>
      <c r="AT525" s="227" t="s">
        <v>211</v>
      </c>
      <c r="AU525" s="227" t="s">
        <v>90</v>
      </c>
      <c r="AY525" s="19" t="s">
        <v>208</v>
      </c>
      <c r="BE525" s="228">
        <f>IF(N525="základní",J525,0)</f>
        <v>0</v>
      </c>
      <c r="BF525" s="228">
        <f>IF(N525="snížená",J525,0)</f>
        <v>0</v>
      </c>
      <c r="BG525" s="228">
        <f>IF(N525="zákl. přenesená",J525,0)</f>
        <v>0</v>
      </c>
      <c r="BH525" s="228">
        <f>IF(N525="sníž. přenesená",J525,0)</f>
        <v>0</v>
      </c>
      <c r="BI525" s="228">
        <f>IF(N525="nulová",J525,0)</f>
        <v>0</v>
      </c>
      <c r="BJ525" s="19" t="s">
        <v>88</v>
      </c>
      <c r="BK525" s="228">
        <f>ROUND(I525*H525,2)</f>
        <v>0</v>
      </c>
      <c r="BL525" s="19" t="s">
        <v>408</v>
      </c>
      <c r="BM525" s="227" t="s">
        <v>711</v>
      </c>
    </row>
    <row r="526" s="2" customFormat="1">
      <c r="A526" s="41"/>
      <c r="B526" s="42"/>
      <c r="C526" s="43"/>
      <c r="D526" s="229" t="s">
        <v>218</v>
      </c>
      <c r="E526" s="43"/>
      <c r="F526" s="230" t="s">
        <v>712</v>
      </c>
      <c r="G526" s="43"/>
      <c r="H526" s="43"/>
      <c r="I526" s="231"/>
      <c r="J526" s="43"/>
      <c r="K526" s="43"/>
      <c r="L526" s="47"/>
      <c r="M526" s="232"/>
      <c r="N526" s="233"/>
      <c r="O526" s="87"/>
      <c r="P526" s="87"/>
      <c r="Q526" s="87"/>
      <c r="R526" s="87"/>
      <c r="S526" s="87"/>
      <c r="T526" s="88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T526" s="19" t="s">
        <v>218</v>
      </c>
      <c r="AU526" s="19" t="s">
        <v>90</v>
      </c>
    </row>
    <row r="527" s="2" customFormat="1" ht="24.15" customHeight="1">
      <c r="A527" s="41"/>
      <c r="B527" s="42"/>
      <c r="C527" s="216" t="s">
        <v>713</v>
      </c>
      <c r="D527" s="216" t="s">
        <v>211</v>
      </c>
      <c r="E527" s="217" t="s">
        <v>714</v>
      </c>
      <c r="F527" s="218" t="s">
        <v>715</v>
      </c>
      <c r="G527" s="219" t="s">
        <v>214</v>
      </c>
      <c r="H527" s="220">
        <v>0.02</v>
      </c>
      <c r="I527" s="221"/>
      <c r="J527" s="222">
        <f>ROUND(I527*H527,2)</f>
        <v>0</v>
      </c>
      <c r="K527" s="218" t="s">
        <v>215</v>
      </c>
      <c r="L527" s="47"/>
      <c r="M527" s="223" t="s">
        <v>35</v>
      </c>
      <c r="N527" s="224" t="s">
        <v>51</v>
      </c>
      <c r="O527" s="87"/>
      <c r="P527" s="225">
        <f>O527*H527</f>
        <v>0</v>
      </c>
      <c r="Q527" s="225">
        <v>0</v>
      </c>
      <c r="R527" s="225">
        <f>Q527*H527</f>
        <v>0</v>
      </c>
      <c r="S527" s="225">
        <v>0</v>
      </c>
      <c r="T527" s="226">
        <f>S527*H527</f>
        <v>0</v>
      </c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R527" s="227" t="s">
        <v>408</v>
      </c>
      <c r="AT527" s="227" t="s">
        <v>211</v>
      </c>
      <c r="AU527" s="227" t="s">
        <v>90</v>
      </c>
      <c r="AY527" s="19" t="s">
        <v>208</v>
      </c>
      <c r="BE527" s="228">
        <f>IF(N527="základní",J527,0)</f>
        <v>0</v>
      </c>
      <c r="BF527" s="228">
        <f>IF(N527="snížená",J527,0)</f>
        <v>0</v>
      </c>
      <c r="BG527" s="228">
        <f>IF(N527="zákl. přenesená",J527,0)</f>
        <v>0</v>
      </c>
      <c r="BH527" s="228">
        <f>IF(N527="sníž. přenesená",J527,0)</f>
        <v>0</v>
      </c>
      <c r="BI527" s="228">
        <f>IF(N527="nulová",J527,0)</f>
        <v>0</v>
      </c>
      <c r="BJ527" s="19" t="s">
        <v>88</v>
      </c>
      <c r="BK527" s="228">
        <f>ROUND(I527*H527,2)</f>
        <v>0</v>
      </c>
      <c r="BL527" s="19" t="s">
        <v>408</v>
      </c>
      <c r="BM527" s="227" t="s">
        <v>716</v>
      </c>
    </row>
    <row r="528" s="2" customFormat="1">
      <c r="A528" s="41"/>
      <c r="B528" s="42"/>
      <c r="C528" s="43"/>
      <c r="D528" s="229" t="s">
        <v>218</v>
      </c>
      <c r="E528" s="43"/>
      <c r="F528" s="230" t="s">
        <v>717</v>
      </c>
      <c r="G528" s="43"/>
      <c r="H528" s="43"/>
      <c r="I528" s="231"/>
      <c r="J528" s="43"/>
      <c r="K528" s="43"/>
      <c r="L528" s="47"/>
      <c r="M528" s="232"/>
      <c r="N528" s="233"/>
      <c r="O528" s="87"/>
      <c r="P528" s="87"/>
      <c r="Q528" s="87"/>
      <c r="R528" s="87"/>
      <c r="S528" s="87"/>
      <c r="T528" s="88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T528" s="19" t="s">
        <v>218</v>
      </c>
      <c r="AU528" s="19" t="s">
        <v>90</v>
      </c>
    </row>
    <row r="529" s="12" customFormat="1" ht="22.8" customHeight="1">
      <c r="A529" s="12"/>
      <c r="B529" s="200"/>
      <c r="C529" s="201"/>
      <c r="D529" s="202" t="s">
        <v>79</v>
      </c>
      <c r="E529" s="214" t="s">
        <v>718</v>
      </c>
      <c r="F529" s="214" t="s">
        <v>719</v>
      </c>
      <c r="G529" s="201"/>
      <c r="H529" s="201"/>
      <c r="I529" s="204"/>
      <c r="J529" s="215">
        <f>BK529</f>
        <v>0</v>
      </c>
      <c r="K529" s="201"/>
      <c r="L529" s="206"/>
      <c r="M529" s="207"/>
      <c r="N529" s="208"/>
      <c r="O529" s="208"/>
      <c r="P529" s="209">
        <f>SUM(P530:P550)</f>
        <v>0</v>
      </c>
      <c r="Q529" s="208"/>
      <c r="R529" s="209">
        <f>SUM(R530:R550)</f>
        <v>0.057200000000000001</v>
      </c>
      <c r="S529" s="208"/>
      <c r="T529" s="210">
        <f>SUM(T530:T550)</f>
        <v>0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11" t="s">
        <v>90</v>
      </c>
      <c r="AT529" s="212" t="s">
        <v>79</v>
      </c>
      <c r="AU529" s="212" t="s">
        <v>88</v>
      </c>
      <c r="AY529" s="211" t="s">
        <v>208</v>
      </c>
      <c r="BK529" s="213">
        <f>SUM(BK530:BK550)</f>
        <v>0</v>
      </c>
    </row>
    <row r="530" s="2" customFormat="1" ht="16.5" customHeight="1">
      <c r="A530" s="41"/>
      <c r="B530" s="42"/>
      <c r="C530" s="216" t="s">
        <v>720</v>
      </c>
      <c r="D530" s="216" t="s">
        <v>211</v>
      </c>
      <c r="E530" s="217" t="s">
        <v>721</v>
      </c>
      <c r="F530" s="218" t="s">
        <v>722</v>
      </c>
      <c r="G530" s="219" t="s">
        <v>381</v>
      </c>
      <c r="H530" s="220">
        <v>22</v>
      </c>
      <c r="I530" s="221"/>
      <c r="J530" s="222">
        <f>ROUND(I530*H530,2)</f>
        <v>0</v>
      </c>
      <c r="K530" s="218" t="s">
        <v>215</v>
      </c>
      <c r="L530" s="47"/>
      <c r="M530" s="223" t="s">
        <v>35</v>
      </c>
      <c r="N530" s="224" t="s">
        <v>51</v>
      </c>
      <c r="O530" s="87"/>
      <c r="P530" s="225">
        <f>O530*H530</f>
        <v>0</v>
      </c>
      <c r="Q530" s="225">
        <v>0</v>
      </c>
      <c r="R530" s="225">
        <f>Q530*H530</f>
        <v>0</v>
      </c>
      <c r="S530" s="225">
        <v>0</v>
      </c>
      <c r="T530" s="226">
        <f>S530*H530</f>
        <v>0</v>
      </c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R530" s="227" t="s">
        <v>408</v>
      </c>
      <c r="AT530" s="227" t="s">
        <v>211</v>
      </c>
      <c r="AU530" s="227" t="s">
        <v>90</v>
      </c>
      <c r="AY530" s="19" t="s">
        <v>208</v>
      </c>
      <c r="BE530" s="228">
        <f>IF(N530="základní",J530,0)</f>
        <v>0</v>
      </c>
      <c r="BF530" s="228">
        <f>IF(N530="snížená",J530,0)</f>
        <v>0</v>
      </c>
      <c r="BG530" s="228">
        <f>IF(N530="zákl. přenesená",J530,0)</f>
        <v>0</v>
      </c>
      <c r="BH530" s="228">
        <f>IF(N530="sníž. přenesená",J530,0)</f>
        <v>0</v>
      </c>
      <c r="BI530" s="228">
        <f>IF(N530="nulová",J530,0)</f>
        <v>0</v>
      </c>
      <c r="BJ530" s="19" t="s">
        <v>88</v>
      </c>
      <c r="BK530" s="228">
        <f>ROUND(I530*H530,2)</f>
        <v>0</v>
      </c>
      <c r="BL530" s="19" t="s">
        <v>408</v>
      </c>
      <c r="BM530" s="227" t="s">
        <v>723</v>
      </c>
    </row>
    <row r="531" s="2" customFormat="1">
      <c r="A531" s="41"/>
      <c r="B531" s="42"/>
      <c r="C531" s="43"/>
      <c r="D531" s="229" t="s">
        <v>218</v>
      </c>
      <c r="E531" s="43"/>
      <c r="F531" s="230" t="s">
        <v>724</v>
      </c>
      <c r="G531" s="43"/>
      <c r="H531" s="43"/>
      <c r="I531" s="231"/>
      <c r="J531" s="43"/>
      <c r="K531" s="43"/>
      <c r="L531" s="47"/>
      <c r="M531" s="232"/>
      <c r="N531" s="233"/>
      <c r="O531" s="87"/>
      <c r="P531" s="87"/>
      <c r="Q531" s="87"/>
      <c r="R531" s="87"/>
      <c r="S531" s="87"/>
      <c r="T531" s="88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T531" s="19" t="s">
        <v>218</v>
      </c>
      <c r="AU531" s="19" t="s">
        <v>90</v>
      </c>
    </row>
    <row r="532" s="14" customFormat="1">
      <c r="A532" s="14"/>
      <c r="B532" s="245"/>
      <c r="C532" s="246"/>
      <c r="D532" s="236" t="s">
        <v>226</v>
      </c>
      <c r="E532" s="247" t="s">
        <v>35</v>
      </c>
      <c r="F532" s="248" t="s">
        <v>725</v>
      </c>
      <c r="G532" s="246"/>
      <c r="H532" s="249">
        <v>4</v>
      </c>
      <c r="I532" s="250"/>
      <c r="J532" s="246"/>
      <c r="K532" s="246"/>
      <c r="L532" s="251"/>
      <c r="M532" s="252"/>
      <c r="N532" s="253"/>
      <c r="O532" s="253"/>
      <c r="P532" s="253"/>
      <c r="Q532" s="253"/>
      <c r="R532" s="253"/>
      <c r="S532" s="253"/>
      <c r="T532" s="25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5" t="s">
        <v>226</v>
      </c>
      <c r="AU532" s="255" t="s">
        <v>90</v>
      </c>
      <c r="AV532" s="14" t="s">
        <v>90</v>
      </c>
      <c r="AW532" s="14" t="s">
        <v>41</v>
      </c>
      <c r="AX532" s="14" t="s">
        <v>80</v>
      </c>
      <c r="AY532" s="255" t="s">
        <v>208</v>
      </c>
    </row>
    <row r="533" s="14" customFormat="1">
      <c r="A533" s="14"/>
      <c r="B533" s="245"/>
      <c r="C533" s="246"/>
      <c r="D533" s="236" t="s">
        <v>226</v>
      </c>
      <c r="E533" s="247" t="s">
        <v>35</v>
      </c>
      <c r="F533" s="248" t="s">
        <v>726</v>
      </c>
      <c r="G533" s="246"/>
      <c r="H533" s="249">
        <v>5</v>
      </c>
      <c r="I533" s="250"/>
      <c r="J533" s="246"/>
      <c r="K533" s="246"/>
      <c r="L533" s="251"/>
      <c r="M533" s="252"/>
      <c r="N533" s="253"/>
      <c r="O533" s="253"/>
      <c r="P533" s="253"/>
      <c r="Q533" s="253"/>
      <c r="R533" s="253"/>
      <c r="S533" s="253"/>
      <c r="T533" s="25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5" t="s">
        <v>226</v>
      </c>
      <c r="AU533" s="255" t="s">
        <v>90</v>
      </c>
      <c r="AV533" s="14" t="s">
        <v>90</v>
      </c>
      <c r="AW533" s="14" t="s">
        <v>41</v>
      </c>
      <c r="AX533" s="14" t="s">
        <v>80</v>
      </c>
      <c r="AY533" s="255" t="s">
        <v>208</v>
      </c>
    </row>
    <row r="534" s="14" customFormat="1">
      <c r="A534" s="14"/>
      <c r="B534" s="245"/>
      <c r="C534" s="246"/>
      <c r="D534" s="236" t="s">
        <v>226</v>
      </c>
      <c r="E534" s="247" t="s">
        <v>35</v>
      </c>
      <c r="F534" s="248" t="s">
        <v>727</v>
      </c>
      <c r="G534" s="246"/>
      <c r="H534" s="249">
        <v>2</v>
      </c>
      <c r="I534" s="250"/>
      <c r="J534" s="246"/>
      <c r="K534" s="246"/>
      <c r="L534" s="251"/>
      <c r="M534" s="252"/>
      <c r="N534" s="253"/>
      <c r="O534" s="253"/>
      <c r="P534" s="253"/>
      <c r="Q534" s="253"/>
      <c r="R534" s="253"/>
      <c r="S534" s="253"/>
      <c r="T534" s="25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5" t="s">
        <v>226</v>
      </c>
      <c r="AU534" s="255" t="s">
        <v>90</v>
      </c>
      <c r="AV534" s="14" t="s">
        <v>90</v>
      </c>
      <c r="AW534" s="14" t="s">
        <v>41</v>
      </c>
      <c r="AX534" s="14" t="s">
        <v>80</v>
      </c>
      <c r="AY534" s="255" t="s">
        <v>208</v>
      </c>
    </row>
    <row r="535" s="14" customFormat="1">
      <c r="A535" s="14"/>
      <c r="B535" s="245"/>
      <c r="C535" s="246"/>
      <c r="D535" s="236" t="s">
        <v>226</v>
      </c>
      <c r="E535" s="247" t="s">
        <v>35</v>
      </c>
      <c r="F535" s="248" t="s">
        <v>728</v>
      </c>
      <c r="G535" s="246"/>
      <c r="H535" s="249">
        <v>4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5" t="s">
        <v>226</v>
      </c>
      <c r="AU535" s="255" t="s">
        <v>90</v>
      </c>
      <c r="AV535" s="14" t="s">
        <v>90</v>
      </c>
      <c r="AW535" s="14" t="s">
        <v>41</v>
      </c>
      <c r="AX535" s="14" t="s">
        <v>80</v>
      </c>
      <c r="AY535" s="255" t="s">
        <v>208</v>
      </c>
    </row>
    <row r="536" s="14" customFormat="1">
      <c r="A536" s="14"/>
      <c r="B536" s="245"/>
      <c r="C536" s="246"/>
      <c r="D536" s="236" t="s">
        <v>226</v>
      </c>
      <c r="E536" s="247" t="s">
        <v>35</v>
      </c>
      <c r="F536" s="248" t="s">
        <v>729</v>
      </c>
      <c r="G536" s="246"/>
      <c r="H536" s="249">
        <v>3</v>
      </c>
      <c r="I536" s="250"/>
      <c r="J536" s="246"/>
      <c r="K536" s="246"/>
      <c r="L536" s="251"/>
      <c r="M536" s="252"/>
      <c r="N536" s="253"/>
      <c r="O536" s="253"/>
      <c r="P536" s="253"/>
      <c r="Q536" s="253"/>
      <c r="R536" s="253"/>
      <c r="S536" s="253"/>
      <c r="T536" s="25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5" t="s">
        <v>226</v>
      </c>
      <c r="AU536" s="255" t="s">
        <v>90</v>
      </c>
      <c r="AV536" s="14" t="s">
        <v>90</v>
      </c>
      <c r="AW536" s="14" t="s">
        <v>41</v>
      </c>
      <c r="AX536" s="14" t="s">
        <v>80</v>
      </c>
      <c r="AY536" s="255" t="s">
        <v>208</v>
      </c>
    </row>
    <row r="537" s="14" customFormat="1">
      <c r="A537" s="14"/>
      <c r="B537" s="245"/>
      <c r="C537" s="246"/>
      <c r="D537" s="236" t="s">
        <v>226</v>
      </c>
      <c r="E537" s="247" t="s">
        <v>35</v>
      </c>
      <c r="F537" s="248" t="s">
        <v>730</v>
      </c>
      <c r="G537" s="246"/>
      <c r="H537" s="249">
        <v>4</v>
      </c>
      <c r="I537" s="250"/>
      <c r="J537" s="246"/>
      <c r="K537" s="246"/>
      <c r="L537" s="251"/>
      <c r="M537" s="252"/>
      <c r="N537" s="253"/>
      <c r="O537" s="253"/>
      <c r="P537" s="253"/>
      <c r="Q537" s="253"/>
      <c r="R537" s="253"/>
      <c r="S537" s="253"/>
      <c r="T537" s="25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5" t="s">
        <v>226</v>
      </c>
      <c r="AU537" s="255" t="s">
        <v>90</v>
      </c>
      <c r="AV537" s="14" t="s">
        <v>90</v>
      </c>
      <c r="AW537" s="14" t="s">
        <v>41</v>
      </c>
      <c r="AX537" s="14" t="s">
        <v>80</v>
      </c>
      <c r="AY537" s="255" t="s">
        <v>208</v>
      </c>
    </row>
    <row r="538" s="16" customFormat="1">
      <c r="A538" s="16"/>
      <c r="B538" s="267"/>
      <c r="C538" s="268"/>
      <c r="D538" s="236" t="s">
        <v>226</v>
      </c>
      <c r="E538" s="269" t="s">
        <v>35</v>
      </c>
      <c r="F538" s="270" t="s">
        <v>261</v>
      </c>
      <c r="G538" s="268"/>
      <c r="H538" s="271">
        <v>22</v>
      </c>
      <c r="I538" s="272"/>
      <c r="J538" s="268"/>
      <c r="K538" s="268"/>
      <c r="L538" s="273"/>
      <c r="M538" s="274"/>
      <c r="N538" s="275"/>
      <c r="O538" s="275"/>
      <c r="P538" s="275"/>
      <c r="Q538" s="275"/>
      <c r="R538" s="275"/>
      <c r="S538" s="275"/>
      <c r="T538" s="27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T538" s="277" t="s">
        <v>226</v>
      </c>
      <c r="AU538" s="277" t="s">
        <v>90</v>
      </c>
      <c r="AV538" s="16" t="s">
        <v>216</v>
      </c>
      <c r="AW538" s="16" t="s">
        <v>41</v>
      </c>
      <c r="AX538" s="16" t="s">
        <v>88</v>
      </c>
      <c r="AY538" s="277" t="s">
        <v>208</v>
      </c>
    </row>
    <row r="539" s="2" customFormat="1" ht="16.5" customHeight="1">
      <c r="A539" s="41"/>
      <c r="B539" s="42"/>
      <c r="C539" s="278" t="s">
        <v>731</v>
      </c>
      <c r="D539" s="278" t="s">
        <v>391</v>
      </c>
      <c r="E539" s="279" t="s">
        <v>732</v>
      </c>
      <c r="F539" s="280" t="s">
        <v>733</v>
      </c>
      <c r="G539" s="281" t="s">
        <v>381</v>
      </c>
      <c r="H539" s="282">
        <v>22</v>
      </c>
      <c r="I539" s="283"/>
      <c r="J539" s="284">
        <f>ROUND(I539*H539,2)</f>
        <v>0</v>
      </c>
      <c r="K539" s="280" t="s">
        <v>35</v>
      </c>
      <c r="L539" s="285"/>
      <c r="M539" s="286" t="s">
        <v>35</v>
      </c>
      <c r="N539" s="287" t="s">
        <v>51</v>
      </c>
      <c r="O539" s="87"/>
      <c r="P539" s="225">
        <f>O539*H539</f>
        <v>0</v>
      </c>
      <c r="Q539" s="225">
        <v>0.0025999999999999999</v>
      </c>
      <c r="R539" s="225">
        <f>Q539*H539</f>
        <v>0.057200000000000001</v>
      </c>
      <c r="S539" s="225">
        <v>0</v>
      </c>
      <c r="T539" s="226">
        <f>S539*H539</f>
        <v>0</v>
      </c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R539" s="227" t="s">
        <v>527</v>
      </c>
      <c r="AT539" s="227" t="s">
        <v>391</v>
      </c>
      <c r="AU539" s="227" t="s">
        <v>90</v>
      </c>
      <c r="AY539" s="19" t="s">
        <v>208</v>
      </c>
      <c r="BE539" s="228">
        <f>IF(N539="základní",J539,0)</f>
        <v>0</v>
      </c>
      <c r="BF539" s="228">
        <f>IF(N539="snížená",J539,0)</f>
        <v>0</v>
      </c>
      <c r="BG539" s="228">
        <f>IF(N539="zákl. přenesená",J539,0)</f>
        <v>0</v>
      </c>
      <c r="BH539" s="228">
        <f>IF(N539="sníž. přenesená",J539,0)</f>
        <v>0</v>
      </c>
      <c r="BI539" s="228">
        <f>IF(N539="nulová",J539,0)</f>
        <v>0</v>
      </c>
      <c r="BJ539" s="19" t="s">
        <v>88</v>
      </c>
      <c r="BK539" s="228">
        <f>ROUND(I539*H539,2)</f>
        <v>0</v>
      </c>
      <c r="BL539" s="19" t="s">
        <v>408</v>
      </c>
      <c r="BM539" s="227" t="s">
        <v>734</v>
      </c>
    </row>
    <row r="540" s="14" customFormat="1">
      <c r="A540" s="14"/>
      <c r="B540" s="245"/>
      <c r="C540" s="246"/>
      <c r="D540" s="236" t="s">
        <v>226</v>
      </c>
      <c r="E540" s="247" t="s">
        <v>35</v>
      </c>
      <c r="F540" s="248" t="s">
        <v>725</v>
      </c>
      <c r="G540" s="246"/>
      <c r="H540" s="249">
        <v>4</v>
      </c>
      <c r="I540" s="250"/>
      <c r="J540" s="246"/>
      <c r="K540" s="246"/>
      <c r="L540" s="251"/>
      <c r="M540" s="252"/>
      <c r="N540" s="253"/>
      <c r="O540" s="253"/>
      <c r="P540" s="253"/>
      <c r="Q540" s="253"/>
      <c r="R540" s="253"/>
      <c r="S540" s="253"/>
      <c r="T540" s="25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5" t="s">
        <v>226</v>
      </c>
      <c r="AU540" s="255" t="s">
        <v>90</v>
      </c>
      <c r="AV540" s="14" t="s">
        <v>90</v>
      </c>
      <c r="AW540" s="14" t="s">
        <v>41</v>
      </c>
      <c r="AX540" s="14" t="s">
        <v>80</v>
      </c>
      <c r="AY540" s="255" t="s">
        <v>208</v>
      </c>
    </row>
    <row r="541" s="14" customFormat="1">
      <c r="A541" s="14"/>
      <c r="B541" s="245"/>
      <c r="C541" s="246"/>
      <c r="D541" s="236" t="s">
        <v>226</v>
      </c>
      <c r="E541" s="247" t="s">
        <v>35</v>
      </c>
      <c r="F541" s="248" t="s">
        <v>726</v>
      </c>
      <c r="G541" s="246"/>
      <c r="H541" s="249">
        <v>5</v>
      </c>
      <c r="I541" s="250"/>
      <c r="J541" s="246"/>
      <c r="K541" s="246"/>
      <c r="L541" s="251"/>
      <c r="M541" s="252"/>
      <c r="N541" s="253"/>
      <c r="O541" s="253"/>
      <c r="P541" s="253"/>
      <c r="Q541" s="253"/>
      <c r="R541" s="253"/>
      <c r="S541" s="253"/>
      <c r="T541" s="25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5" t="s">
        <v>226</v>
      </c>
      <c r="AU541" s="255" t="s">
        <v>90</v>
      </c>
      <c r="AV541" s="14" t="s">
        <v>90</v>
      </c>
      <c r="AW541" s="14" t="s">
        <v>41</v>
      </c>
      <c r="AX541" s="14" t="s">
        <v>80</v>
      </c>
      <c r="AY541" s="255" t="s">
        <v>208</v>
      </c>
    </row>
    <row r="542" s="14" customFormat="1">
      <c r="A542" s="14"/>
      <c r="B542" s="245"/>
      <c r="C542" s="246"/>
      <c r="D542" s="236" t="s">
        <v>226</v>
      </c>
      <c r="E542" s="247" t="s">
        <v>35</v>
      </c>
      <c r="F542" s="248" t="s">
        <v>727</v>
      </c>
      <c r="G542" s="246"/>
      <c r="H542" s="249">
        <v>2</v>
      </c>
      <c r="I542" s="250"/>
      <c r="J542" s="246"/>
      <c r="K542" s="246"/>
      <c r="L542" s="251"/>
      <c r="M542" s="252"/>
      <c r="N542" s="253"/>
      <c r="O542" s="253"/>
      <c r="P542" s="253"/>
      <c r="Q542" s="253"/>
      <c r="R542" s="253"/>
      <c r="S542" s="253"/>
      <c r="T542" s="25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5" t="s">
        <v>226</v>
      </c>
      <c r="AU542" s="255" t="s">
        <v>90</v>
      </c>
      <c r="AV542" s="14" t="s">
        <v>90</v>
      </c>
      <c r="AW542" s="14" t="s">
        <v>41</v>
      </c>
      <c r="AX542" s="14" t="s">
        <v>80</v>
      </c>
      <c r="AY542" s="255" t="s">
        <v>208</v>
      </c>
    </row>
    <row r="543" s="14" customFormat="1">
      <c r="A543" s="14"/>
      <c r="B543" s="245"/>
      <c r="C543" s="246"/>
      <c r="D543" s="236" t="s">
        <v>226</v>
      </c>
      <c r="E543" s="247" t="s">
        <v>35</v>
      </c>
      <c r="F543" s="248" t="s">
        <v>728</v>
      </c>
      <c r="G543" s="246"/>
      <c r="H543" s="249">
        <v>4</v>
      </c>
      <c r="I543" s="250"/>
      <c r="J543" s="246"/>
      <c r="K543" s="246"/>
      <c r="L543" s="251"/>
      <c r="M543" s="252"/>
      <c r="N543" s="253"/>
      <c r="O543" s="253"/>
      <c r="P543" s="253"/>
      <c r="Q543" s="253"/>
      <c r="R543" s="253"/>
      <c r="S543" s="253"/>
      <c r="T543" s="25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5" t="s">
        <v>226</v>
      </c>
      <c r="AU543" s="255" t="s">
        <v>90</v>
      </c>
      <c r="AV543" s="14" t="s">
        <v>90</v>
      </c>
      <c r="AW543" s="14" t="s">
        <v>41</v>
      </c>
      <c r="AX543" s="14" t="s">
        <v>80</v>
      </c>
      <c r="AY543" s="255" t="s">
        <v>208</v>
      </c>
    </row>
    <row r="544" s="14" customFormat="1">
      <c r="A544" s="14"/>
      <c r="B544" s="245"/>
      <c r="C544" s="246"/>
      <c r="D544" s="236" t="s">
        <v>226</v>
      </c>
      <c r="E544" s="247" t="s">
        <v>35</v>
      </c>
      <c r="F544" s="248" t="s">
        <v>729</v>
      </c>
      <c r="G544" s="246"/>
      <c r="H544" s="249">
        <v>3</v>
      </c>
      <c r="I544" s="250"/>
      <c r="J544" s="246"/>
      <c r="K544" s="246"/>
      <c r="L544" s="251"/>
      <c r="M544" s="252"/>
      <c r="N544" s="253"/>
      <c r="O544" s="253"/>
      <c r="P544" s="253"/>
      <c r="Q544" s="253"/>
      <c r="R544" s="253"/>
      <c r="S544" s="253"/>
      <c r="T544" s="25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5" t="s">
        <v>226</v>
      </c>
      <c r="AU544" s="255" t="s">
        <v>90</v>
      </c>
      <c r="AV544" s="14" t="s">
        <v>90</v>
      </c>
      <c r="AW544" s="14" t="s">
        <v>41</v>
      </c>
      <c r="AX544" s="14" t="s">
        <v>80</v>
      </c>
      <c r="AY544" s="255" t="s">
        <v>208</v>
      </c>
    </row>
    <row r="545" s="14" customFormat="1">
      <c r="A545" s="14"/>
      <c r="B545" s="245"/>
      <c r="C545" s="246"/>
      <c r="D545" s="236" t="s">
        <v>226</v>
      </c>
      <c r="E545" s="247" t="s">
        <v>35</v>
      </c>
      <c r="F545" s="248" t="s">
        <v>730</v>
      </c>
      <c r="G545" s="246"/>
      <c r="H545" s="249">
        <v>4</v>
      </c>
      <c r="I545" s="250"/>
      <c r="J545" s="246"/>
      <c r="K545" s="246"/>
      <c r="L545" s="251"/>
      <c r="M545" s="252"/>
      <c r="N545" s="253"/>
      <c r="O545" s="253"/>
      <c r="P545" s="253"/>
      <c r="Q545" s="253"/>
      <c r="R545" s="253"/>
      <c r="S545" s="253"/>
      <c r="T545" s="25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5" t="s">
        <v>226</v>
      </c>
      <c r="AU545" s="255" t="s">
        <v>90</v>
      </c>
      <c r="AV545" s="14" t="s">
        <v>90</v>
      </c>
      <c r="AW545" s="14" t="s">
        <v>41</v>
      </c>
      <c r="AX545" s="14" t="s">
        <v>80</v>
      </c>
      <c r="AY545" s="255" t="s">
        <v>208</v>
      </c>
    </row>
    <row r="546" s="16" customFormat="1">
      <c r="A546" s="16"/>
      <c r="B546" s="267"/>
      <c r="C546" s="268"/>
      <c r="D546" s="236" t="s">
        <v>226</v>
      </c>
      <c r="E546" s="269" t="s">
        <v>35</v>
      </c>
      <c r="F546" s="270" t="s">
        <v>261</v>
      </c>
      <c r="G546" s="268"/>
      <c r="H546" s="271">
        <v>22</v>
      </c>
      <c r="I546" s="272"/>
      <c r="J546" s="268"/>
      <c r="K546" s="268"/>
      <c r="L546" s="273"/>
      <c r="M546" s="274"/>
      <c r="N546" s="275"/>
      <c r="O546" s="275"/>
      <c r="P546" s="275"/>
      <c r="Q546" s="275"/>
      <c r="R546" s="275"/>
      <c r="S546" s="275"/>
      <c r="T546" s="27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T546" s="277" t="s">
        <v>226</v>
      </c>
      <c r="AU546" s="277" t="s">
        <v>90</v>
      </c>
      <c r="AV546" s="16" t="s">
        <v>216</v>
      </c>
      <c r="AW546" s="16" t="s">
        <v>41</v>
      </c>
      <c r="AX546" s="16" t="s">
        <v>88</v>
      </c>
      <c r="AY546" s="277" t="s">
        <v>208</v>
      </c>
    </row>
    <row r="547" s="2" customFormat="1" ht="24.15" customHeight="1">
      <c r="A547" s="41"/>
      <c r="B547" s="42"/>
      <c r="C547" s="216" t="s">
        <v>735</v>
      </c>
      <c r="D547" s="216" t="s">
        <v>211</v>
      </c>
      <c r="E547" s="217" t="s">
        <v>736</v>
      </c>
      <c r="F547" s="218" t="s">
        <v>737</v>
      </c>
      <c r="G547" s="219" t="s">
        <v>214</v>
      </c>
      <c r="H547" s="220">
        <v>0.057000000000000002</v>
      </c>
      <c r="I547" s="221"/>
      <c r="J547" s="222">
        <f>ROUND(I547*H547,2)</f>
        <v>0</v>
      </c>
      <c r="K547" s="218" t="s">
        <v>215</v>
      </c>
      <c r="L547" s="47"/>
      <c r="M547" s="223" t="s">
        <v>35</v>
      </c>
      <c r="N547" s="224" t="s">
        <v>51</v>
      </c>
      <c r="O547" s="87"/>
      <c r="P547" s="225">
        <f>O547*H547</f>
        <v>0</v>
      </c>
      <c r="Q547" s="225">
        <v>0</v>
      </c>
      <c r="R547" s="225">
        <f>Q547*H547</f>
        <v>0</v>
      </c>
      <c r="S547" s="225">
        <v>0</v>
      </c>
      <c r="T547" s="226">
        <f>S547*H547</f>
        <v>0</v>
      </c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R547" s="227" t="s">
        <v>408</v>
      </c>
      <c r="AT547" s="227" t="s">
        <v>211</v>
      </c>
      <c r="AU547" s="227" t="s">
        <v>90</v>
      </c>
      <c r="AY547" s="19" t="s">
        <v>208</v>
      </c>
      <c r="BE547" s="228">
        <f>IF(N547="základní",J547,0)</f>
        <v>0</v>
      </c>
      <c r="BF547" s="228">
        <f>IF(N547="snížená",J547,0)</f>
        <v>0</v>
      </c>
      <c r="BG547" s="228">
        <f>IF(N547="zákl. přenesená",J547,0)</f>
        <v>0</v>
      </c>
      <c r="BH547" s="228">
        <f>IF(N547="sníž. přenesená",J547,0)</f>
        <v>0</v>
      </c>
      <c r="BI547" s="228">
        <f>IF(N547="nulová",J547,0)</f>
        <v>0</v>
      </c>
      <c r="BJ547" s="19" t="s">
        <v>88</v>
      </c>
      <c r="BK547" s="228">
        <f>ROUND(I547*H547,2)</f>
        <v>0</v>
      </c>
      <c r="BL547" s="19" t="s">
        <v>408</v>
      </c>
      <c r="BM547" s="227" t="s">
        <v>738</v>
      </c>
    </row>
    <row r="548" s="2" customFormat="1">
      <c r="A548" s="41"/>
      <c r="B548" s="42"/>
      <c r="C548" s="43"/>
      <c r="D548" s="229" t="s">
        <v>218</v>
      </c>
      <c r="E548" s="43"/>
      <c r="F548" s="230" t="s">
        <v>739</v>
      </c>
      <c r="G548" s="43"/>
      <c r="H548" s="43"/>
      <c r="I548" s="231"/>
      <c r="J548" s="43"/>
      <c r="K548" s="43"/>
      <c r="L548" s="47"/>
      <c r="M548" s="232"/>
      <c r="N548" s="233"/>
      <c r="O548" s="87"/>
      <c r="P548" s="87"/>
      <c r="Q548" s="87"/>
      <c r="R548" s="87"/>
      <c r="S548" s="87"/>
      <c r="T548" s="88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T548" s="19" t="s">
        <v>218</v>
      </c>
      <c r="AU548" s="19" t="s">
        <v>90</v>
      </c>
    </row>
    <row r="549" s="2" customFormat="1" ht="24.15" customHeight="1">
      <c r="A549" s="41"/>
      <c r="B549" s="42"/>
      <c r="C549" s="216" t="s">
        <v>740</v>
      </c>
      <c r="D549" s="216" t="s">
        <v>211</v>
      </c>
      <c r="E549" s="217" t="s">
        <v>741</v>
      </c>
      <c r="F549" s="218" t="s">
        <v>742</v>
      </c>
      <c r="G549" s="219" t="s">
        <v>214</v>
      </c>
      <c r="H549" s="220">
        <v>0.057000000000000002</v>
      </c>
      <c r="I549" s="221"/>
      <c r="J549" s="222">
        <f>ROUND(I549*H549,2)</f>
        <v>0</v>
      </c>
      <c r="K549" s="218" t="s">
        <v>215</v>
      </c>
      <c r="L549" s="47"/>
      <c r="M549" s="223" t="s">
        <v>35</v>
      </c>
      <c r="N549" s="224" t="s">
        <v>51</v>
      </c>
      <c r="O549" s="87"/>
      <c r="P549" s="225">
        <f>O549*H549</f>
        <v>0</v>
      </c>
      <c r="Q549" s="225">
        <v>0</v>
      </c>
      <c r="R549" s="225">
        <f>Q549*H549</f>
        <v>0</v>
      </c>
      <c r="S549" s="225">
        <v>0</v>
      </c>
      <c r="T549" s="226">
        <f>S549*H549</f>
        <v>0</v>
      </c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R549" s="227" t="s">
        <v>408</v>
      </c>
      <c r="AT549" s="227" t="s">
        <v>211</v>
      </c>
      <c r="AU549" s="227" t="s">
        <v>90</v>
      </c>
      <c r="AY549" s="19" t="s">
        <v>208</v>
      </c>
      <c r="BE549" s="228">
        <f>IF(N549="základní",J549,0)</f>
        <v>0</v>
      </c>
      <c r="BF549" s="228">
        <f>IF(N549="snížená",J549,0)</f>
        <v>0</v>
      </c>
      <c r="BG549" s="228">
        <f>IF(N549="zákl. přenesená",J549,0)</f>
        <v>0</v>
      </c>
      <c r="BH549" s="228">
        <f>IF(N549="sníž. přenesená",J549,0)</f>
        <v>0</v>
      </c>
      <c r="BI549" s="228">
        <f>IF(N549="nulová",J549,0)</f>
        <v>0</v>
      </c>
      <c r="BJ549" s="19" t="s">
        <v>88</v>
      </c>
      <c r="BK549" s="228">
        <f>ROUND(I549*H549,2)</f>
        <v>0</v>
      </c>
      <c r="BL549" s="19" t="s">
        <v>408</v>
      </c>
      <c r="BM549" s="227" t="s">
        <v>743</v>
      </c>
    </row>
    <row r="550" s="2" customFormat="1">
      <c r="A550" s="41"/>
      <c r="B550" s="42"/>
      <c r="C550" s="43"/>
      <c r="D550" s="229" t="s">
        <v>218</v>
      </c>
      <c r="E550" s="43"/>
      <c r="F550" s="230" t="s">
        <v>744</v>
      </c>
      <c r="G550" s="43"/>
      <c r="H550" s="43"/>
      <c r="I550" s="231"/>
      <c r="J550" s="43"/>
      <c r="K550" s="43"/>
      <c r="L550" s="47"/>
      <c r="M550" s="232"/>
      <c r="N550" s="233"/>
      <c r="O550" s="87"/>
      <c r="P550" s="87"/>
      <c r="Q550" s="87"/>
      <c r="R550" s="87"/>
      <c r="S550" s="87"/>
      <c r="T550" s="88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T550" s="19" t="s">
        <v>218</v>
      </c>
      <c r="AU550" s="19" t="s">
        <v>90</v>
      </c>
    </row>
    <row r="551" s="12" customFormat="1" ht="22.8" customHeight="1">
      <c r="A551" s="12"/>
      <c r="B551" s="200"/>
      <c r="C551" s="201"/>
      <c r="D551" s="202" t="s">
        <v>79</v>
      </c>
      <c r="E551" s="214" t="s">
        <v>745</v>
      </c>
      <c r="F551" s="214" t="s">
        <v>746</v>
      </c>
      <c r="G551" s="201"/>
      <c r="H551" s="201"/>
      <c r="I551" s="204"/>
      <c r="J551" s="215">
        <f>BK551</f>
        <v>0</v>
      </c>
      <c r="K551" s="201"/>
      <c r="L551" s="206"/>
      <c r="M551" s="207"/>
      <c r="N551" s="208"/>
      <c r="O551" s="208"/>
      <c r="P551" s="209">
        <f>SUM(P552:P605)</f>
        <v>0</v>
      </c>
      <c r="Q551" s="208"/>
      <c r="R551" s="209">
        <f>SUM(R552:R605)</f>
        <v>1.0921410200000001</v>
      </c>
      <c r="S551" s="208"/>
      <c r="T551" s="210">
        <f>SUM(T552:T605)</f>
        <v>4.4969179999999991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11" t="s">
        <v>90</v>
      </c>
      <c r="AT551" s="212" t="s">
        <v>79</v>
      </c>
      <c r="AU551" s="212" t="s">
        <v>88</v>
      </c>
      <c r="AY551" s="211" t="s">
        <v>208</v>
      </c>
      <c r="BK551" s="213">
        <f>SUM(BK552:BK605)</f>
        <v>0</v>
      </c>
    </row>
    <row r="552" s="2" customFormat="1" ht="16.5" customHeight="1">
      <c r="A552" s="41"/>
      <c r="B552" s="42"/>
      <c r="C552" s="216" t="s">
        <v>747</v>
      </c>
      <c r="D552" s="216" t="s">
        <v>211</v>
      </c>
      <c r="E552" s="217" t="s">
        <v>748</v>
      </c>
      <c r="F552" s="218" t="s">
        <v>749</v>
      </c>
      <c r="G552" s="219" t="s">
        <v>149</v>
      </c>
      <c r="H552" s="220">
        <v>142.84999999999999</v>
      </c>
      <c r="I552" s="221"/>
      <c r="J552" s="222">
        <f>ROUND(I552*H552,2)</f>
        <v>0</v>
      </c>
      <c r="K552" s="218" t="s">
        <v>215</v>
      </c>
      <c r="L552" s="47"/>
      <c r="M552" s="223" t="s">
        <v>35</v>
      </c>
      <c r="N552" s="224" t="s">
        <v>51</v>
      </c>
      <c r="O552" s="87"/>
      <c r="P552" s="225">
        <f>O552*H552</f>
        <v>0</v>
      </c>
      <c r="Q552" s="225">
        <v>0</v>
      </c>
      <c r="R552" s="225">
        <f>Q552*H552</f>
        <v>0</v>
      </c>
      <c r="S552" s="225">
        <v>0.021999999999999999</v>
      </c>
      <c r="T552" s="226">
        <f>S552*H552</f>
        <v>3.1426999999999996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R552" s="227" t="s">
        <v>408</v>
      </c>
      <c r="AT552" s="227" t="s">
        <v>211</v>
      </c>
      <c r="AU552" s="227" t="s">
        <v>90</v>
      </c>
      <c r="AY552" s="19" t="s">
        <v>208</v>
      </c>
      <c r="BE552" s="228">
        <f>IF(N552="základní",J552,0)</f>
        <v>0</v>
      </c>
      <c r="BF552" s="228">
        <f>IF(N552="snížená",J552,0)</f>
        <v>0</v>
      </c>
      <c r="BG552" s="228">
        <f>IF(N552="zákl. přenesená",J552,0)</f>
        <v>0</v>
      </c>
      <c r="BH552" s="228">
        <f>IF(N552="sníž. přenesená",J552,0)</f>
        <v>0</v>
      </c>
      <c r="BI552" s="228">
        <f>IF(N552="nulová",J552,0)</f>
        <v>0</v>
      </c>
      <c r="BJ552" s="19" t="s">
        <v>88</v>
      </c>
      <c r="BK552" s="228">
        <f>ROUND(I552*H552,2)</f>
        <v>0</v>
      </c>
      <c r="BL552" s="19" t="s">
        <v>408</v>
      </c>
      <c r="BM552" s="227" t="s">
        <v>750</v>
      </c>
    </row>
    <row r="553" s="2" customFormat="1">
      <c r="A553" s="41"/>
      <c r="B553" s="42"/>
      <c r="C553" s="43"/>
      <c r="D553" s="229" t="s">
        <v>218</v>
      </c>
      <c r="E553" s="43"/>
      <c r="F553" s="230" t="s">
        <v>751</v>
      </c>
      <c r="G553" s="43"/>
      <c r="H553" s="43"/>
      <c r="I553" s="231"/>
      <c r="J553" s="43"/>
      <c r="K553" s="43"/>
      <c r="L553" s="47"/>
      <c r="M553" s="232"/>
      <c r="N553" s="233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T553" s="19" t="s">
        <v>218</v>
      </c>
      <c r="AU553" s="19" t="s">
        <v>90</v>
      </c>
    </row>
    <row r="554" s="13" customFormat="1">
      <c r="A554" s="13"/>
      <c r="B554" s="234"/>
      <c r="C554" s="235"/>
      <c r="D554" s="236" t="s">
        <v>226</v>
      </c>
      <c r="E554" s="237" t="s">
        <v>35</v>
      </c>
      <c r="F554" s="238" t="s">
        <v>752</v>
      </c>
      <c r="G554" s="235"/>
      <c r="H554" s="237" t="s">
        <v>35</v>
      </c>
      <c r="I554" s="239"/>
      <c r="J554" s="235"/>
      <c r="K554" s="235"/>
      <c r="L554" s="240"/>
      <c r="M554" s="241"/>
      <c r="N554" s="242"/>
      <c r="O554" s="242"/>
      <c r="P554" s="242"/>
      <c r="Q554" s="242"/>
      <c r="R554" s="242"/>
      <c r="S554" s="242"/>
      <c r="T554" s="24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4" t="s">
        <v>226</v>
      </c>
      <c r="AU554" s="244" t="s">
        <v>90</v>
      </c>
      <c r="AV554" s="13" t="s">
        <v>88</v>
      </c>
      <c r="AW554" s="13" t="s">
        <v>41</v>
      </c>
      <c r="AX554" s="13" t="s">
        <v>80</v>
      </c>
      <c r="AY554" s="244" t="s">
        <v>208</v>
      </c>
    </row>
    <row r="555" s="14" customFormat="1">
      <c r="A555" s="14"/>
      <c r="B555" s="245"/>
      <c r="C555" s="246"/>
      <c r="D555" s="236" t="s">
        <v>226</v>
      </c>
      <c r="E555" s="247" t="s">
        <v>35</v>
      </c>
      <c r="F555" s="248" t="s">
        <v>753</v>
      </c>
      <c r="G555" s="246"/>
      <c r="H555" s="249">
        <v>24.050000000000001</v>
      </c>
      <c r="I555" s="250"/>
      <c r="J555" s="246"/>
      <c r="K555" s="246"/>
      <c r="L555" s="251"/>
      <c r="M555" s="252"/>
      <c r="N555" s="253"/>
      <c r="O555" s="253"/>
      <c r="P555" s="253"/>
      <c r="Q555" s="253"/>
      <c r="R555" s="253"/>
      <c r="S555" s="253"/>
      <c r="T555" s="25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5" t="s">
        <v>226</v>
      </c>
      <c r="AU555" s="255" t="s">
        <v>90</v>
      </c>
      <c r="AV555" s="14" t="s">
        <v>90</v>
      </c>
      <c r="AW555" s="14" t="s">
        <v>41</v>
      </c>
      <c r="AX555" s="14" t="s">
        <v>80</v>
      </c>
      <c r="AY555" s="255" t="s">
        <v>208</v>
      </c>
    </row>
    <row r="556" s="14" customFormat="1">
      <c r="A556" s="14"/>
      <c r="B556" s="245"/>
      <c r="C556" s="246"/>
      <c r="D556" s="236" t="s">
        <v>226</v>
      </c>
      <c r="E556" s="247" t="s">
        <v>35</v>
      </c>
      <c r="F556" s="248" t="s">
        <v>754</v>
      </c>
      <c r="G556" s="246"/>
      <c r="H556" s="249">
        <v>28.199999999999999</v>
      </c>
      <c r="I556" s="250"/>
      <c r="J556" s="246"/>
      <c r="K556" s="246"/>
      <c r="L556" s="251"/>
      <c r="M556" s="252"/>
      <c r="N556" s="253"/>
      <c r="O556" s="253"/>
      <c r="P556" s="253"/>
      <c r="Q556" s="253"/>
      <c r="R556" s="253"/>
      <c r="S556" s="253"/>
      <c r="T556" s="25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5" t="s">
        <v>226</v>
      </c>
      <c r="AU556" s="255" t="s">
        <v>90</v>
      </c>
      <c r="AV556" s="14" t="s">
        <v>90</v>
      </c>
      <c r="AW556" s="14" t="s">
        <v>41</v>
      </c>
      <c r="AX556" s="14" t="s">
        <v>80</v>
      </c>
      <c r="AY556" s="255" t="s">
        <v>208</v>
      </c>
    </row>
    <row r="557" s="14" customFormat="1">
      <c r="A557" s="14"/>
      <c r="B557" s="245"/>
      <c r="C557" s="246"/>
      <c r="D557" s="236" t="s">
        <v>226</v>
      </c>
      <c r="E557" s="247" t="s">
        <v>35</v>
      </c>
      <c r="F557" s="248" t="s">
        <v>755</v>
      </c>
      <c r="G557" s="246"/>
      <c r="H557" s="249">
        <v>27</v>
      </c>
      <c r="I557" s="250"/>
      <c r="J557" s="246"/>
      <c r="K557" s="246"/>
      <c r="L557" s="251"/>
      <c r="M557" s="252"/>
      <c r="N557" s="253"/>
      <c r="O557" s="253"/>
      <c r="P557" s="253"/>
      <c r="Q557" s="253"/>
      <c r="R557" s="253"/>
      <c r="S557" s="253"/>
      <c r="T557" s="25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5" t="s">
        <v>226</v>
      </c>
      <c r="AU557" s="255" t="s">
        <v>90</v>
      </c>
      <c r="AV557" s="14" t="s">
        <v>90</v>
      </c>
      <c r="AW557" s="14" t="s">
        <v>41</v>
      </c>
      <c r="AX557" s="14" t="s">
        <v>80</v>
      </c>
      <c r="AY557" s="255" t="s">
        <v>208</v>
      </c>
    </row>
    <row r="558" s="14" customFormat="1">
      <c r="A558" s="14"/>
      <c r="B558" s="245"/>
      <c r="C558" s="246"/>
      <c r="D558" s="236" t="s">
        <v>226</v>
      </c>
      <c r="E558" s="247" t="s">
        <v>35</v>
      </c>
      <c r="F558" s="248" t="s">
        <v>756</v>
      </c>
      <c r="G558" s="246"/>
      <c r="H558" s="249">
        <v>22.199999999999999</v>
      </c>
      <c r="I558" s="250"/>
      <c r="J558" s="246"/>
      <c r="K558" s="246"/>
      <c r="L558" s="251"/>
      <c r="M558" s="252"/>
      <c r="N558" s="253"/>
      <c r="O558" s="253"/>
      <c r="P558" s="253"/>
      <c r="Q558" s="253"/>
      <c r="R558" s="253"/>
      <c r="S558" s="253"/>
      <c r="T558" s="25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5" t="s">
        <v>226</v>
      </c>
      <c r="AU558" s="255" t="s">
        <v>90</v>
      </c>
      <c r="AV558" s="14" t="s">
        <v>90</v>
      </c>
      <c r="AW558" s="14" t="s">
        <v>41</v>
      </c>
      <c r="AX558" s="14" t="s">
        <v>80</v>
      </c>
      <c r="AY558" s="255" t="s">
        <v>208</v>
      </c>
    </row>
    <row r="559" s="14" customFormat="1">
      <c r="A559" s="14"/>
      <c r="B559" s="245"/>
      <c r="C559" s="246"/>
      <c r="D559" s="236" t="s">
        <v>226</v>
      </c>
      <c r="E559" s="247" t="s">
        <v>35</v>
      </c>
      <c r="F559" s="248" t="s">
        <v>757</v>
      </c>
      <c r="G559" s="246"/>
      <c r="H559" s="249">
        <v>19.199999999999999</v>
      </c>
      <c r="I559" s="250"/>
      <c r="J559" s="246"/>
      <c r="K559" s="246"/>
      <c r="L559" s="251"/>
      <c r="M559" s="252"/>
      <c r="N559" s="253"/>
      <c r="O559" s="253"/>
      <c r="P559" s="253"/>
      <c r="Q559" s="253"/>
      <c r="R559" s="253"/>
      <c r="S559" s="253"/>
      <c r="T559" s="25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5" t="s">
        <v>226</v>
      </c>
      <c r="AU559" s="255" t="s">
        <v>90</v>
      </c>
      <c r="AV559" s="14" t="s">
        <v>90</v>
      </c>
      <c r="AW559" s="14" t="s">
        <v>41</v>
      </c>
      <c r="AX559" s="14" t="s">
        <v>80</v>
      </c>
      <c r="AY559" s="255" t="s">
        <v>208</v>
      </c>
    </row>
    <row r="560" s="14" customFormat="1">
      <c r="A560" s="14"/>
      <c r="B560" s="245"/>
      <c r="C560" s="246"/>
      <c r="D560" s="236" t="s">
        <v>226</v>
      </c>
      <c r="E560" s="247" t="s">
        <v>35</v>
      </c>
      <c r="F560" s="248" t="s">
        <v>758</v>
      </c>
      <c r="G560" s="246"/>
      <c r="H560" s="249">
        <v>22.199999999999999</v>
      </c>
      <c r="I560" s="250"/>
      <c r="J560" s="246"/>
      <c r="K560" s="246"/>
      <c r="L560" s="251"/>
      <c r="M560" s="252"/>
      <c r="N560" s="253"/>
      <c r="O560" s="253"/>
      <c r="P560" s="253"/>
      <c r="Q560" s="253"/>
      <c r="R560" s="253"/>
      <c r="S560" s="253"/>
      <c r="T560" s="25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5" t="s">
        <v>226</v>
      </c>
      <c r="AU560" s="255" t="s">
        <v>90</v>
      </c>
      <c r="AV560" s="14" t="s">
        <v>90</v>
      </c>
      <c r="AW560" s="14" t="s">
        <v>41</v>
      </c>
      <c r="AX560" s="14" t="s">
        <v>80</v>
      </c>
      <c r="AY560" s="255" t="s">
        <v>208</v>
      </c>
    </row>
    <row r="561" s="16" customFormat="1">
      <c r="A561" s="16"/>
      <c r="B561" s="267"/>
      <c r="C561" s="268"/>
      <c r="D561" s="236" t="s">
        <v>226</v>
      </c>
      <c r="E561" s="269" t="s">
        <v>35</v>
      </c>
      <c r="F561" s="270" t="s">
        <v>261</v>
      </c>
      <c r="G561" s="268"/>
      <c r="H561" s="271">
        <v>142.84999999999999</v>
      </c>
      <c r="I561" s="272"/>
      <c r="J561" s="268"/>
      <c r="K561" s="268"/>
      <c r="L561" s="273"/>
      <c r="M561" s="274"/>
      <c r="N561" s="275"/>
      <c r="O561" s="275"/>
      <c r="P561" s="275"/>
      <c r="Q561" s="275"/>
      <c r="R561" s="275"/>
      <c r="S561" s="275"/>
      <c r="T561" s="27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T561" s="277" t="s">
        <v>226</v>
      </c>
      <c r="AU561" s="277" t="s">
        <v>90</v>
      </c>
      <c r="AV561" s="16" t="s">
        <v>216</v>
      </c>
      <c r="AW561" s="16" t="s">
        <v>41</v>
      </c>
      <c r="AX561" s="16" t="s">
        <v>88</v>
      </c>
      <c r="AY561" s="277" t="s">
        <v>208</v>
      </c>
    </row>
    <row r="562" s="2" customFormat="1" ht="24.15" customHeight="1">
      <c r="A562" s="41"/>
      <c r="B562" s="42"/>
      <c r="C562" s="216" t="s">
        <v>759</v>
      </c>
      <c r="D562" s="216" t="s">
        <v>211</v>
      </c>
      <c r="E562" s="217" t="s">
        <v>760</v>
      </c>
      <c r="F562" s="218" t="s">
        <v>761</v>
      </c>
      <c r="G562" s="219" t="s">
        <v>490</v>
      </c>
      <c r="H562" s="220">
        <v>382.75</v>
      </c>
      <c r="I562" s="221"/>
      <c r="J562" s="222">
        <f>ROUND(I562*H562,2)</f>
        <v>0</v>
      </c>
      <c r="K562" s="218" t="s">
        <v>215</v>
      </c>
      <c r="L562" s="47"/>
      <c r="M562" s="223" t="s">
        <v>35</v>
      </c>
      <c r="N562" s="224" t="s">
        <v>51</v>
      </c>
      <c r="O562" s="87"/>
      <c r="P562" s="225">
        <f>O562*H562</f>
        <v>0</v>
      </c>
      <c r="Q562" s="225">
        <v>0</v>
      </c>
      <c r="R562" s="225">
        <f>Q562*H562</f>
        <v>0</v>
      </c>
      <c r="S562" s="225">
        <v>0</v>
      </c>
      <c r="T562" s="226">
        <f>S562*H562</f>
        <v>0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27" t="s">
        <v>408</v>
      </c>
      <c r="AT562" s="227" t="s">
        <v>211</v>
      </c>
      <c r="AU562" s="227" t="s">
        <v>90</v>
      </c>
      <c r="AY562" s="19" t="s">
        <v>208</v>
      </c>
      <c r="BE562" s="228">
        <f>IF(N562="základní",J562,0)</f>
        <v>0</v>
      </c>
      <c r="BF562" s="228">
        <f>IF(N562="snížená",J562,0)</f>
        <v>0</v>
      </c>
      <c r="BG562" s="228">
        <f>IF(N562="zákl. přenesená",J562,0)</f>
        <v>0</v>
      </c>
      <c r="BH562" s="228">
        <f>IF(N562="sníž. přenesená",J562,0)</f>
        <v>0</v>
      </c>
      <c r="BI562" s="228">
        <f>IF(N562="nulová",J562,0)</f>
        <v>0</v>
      </c>
      <c r="BJ562" s="19" t="s">
        <v>88</v>
      </c>
      <c r="BK562" s="228">
        <f>ROUND(I562*H562,2)</f>
        <v>0</v>
      </c>
      <c r="BL562" s="19" t="s">
        <v>408</v>
      </c>
      <c r="BM562" s="227" t="s">
        <v>762</v>
      </c>
    </row>
    <row r="563" s="2" customFormat="1">
      <c r="A563" s="41"/>
      <c r="B563" s="42"/>
      <c r="C563" s="43"/>
      <c r="D563" s="229" t="s">
        <v>218</v>
      </c>
      <c r="E563" s="43"/>
      <c r="F563" s="230" t="s">
        <v>763</v>
      </c>
      <c r="G563" s="43"/>
      <c r="H563" s="43"/>
      <c r="I563" s="231"/>
      <c r="J563" s="43"/>
      <c r="K563" s="43"/>
      <c r="L563" s="47"/>
      <c r="M563" s="232"/>
      <c r="N563" s="233"/>
      <c r="O563" s="87"/>
      <c r="P563" s="87"/>
      <c r="Q563" s="87"/>
      <c r="R563" s="87"/>
      <c r="S563" s="87"/>
      <c r="T563" s="88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T563" s="19" t="s">
        <v>218</v>
      </c>
      <c r="AU563" s="19" t="s">
        <v>90</v>
      </c>
    </row>
    <row r="564" s="13" customFormat="1">
      <c r="A564" s="13"/>
      <c r="B564" s="234"/>
      <c r="C564" s="235"/>
      <c r="D564" s="236" t="s">
        <v>226</v>
      </c>
      <c r="E564" s="237" t="s">
        <v>35</v>
      </c>
      <c r="F564" s="238" t="s">
        <v>764</v>
      </c>
      <c r="G564" s="235"/>
      <c r="H564" s="237" t="s">
        <v>35</v>
      </c>
      <c r="I564" s="239"/>
      <c r="J564" s="235"/>
      <c r="K564" s="235"/>
      <c r="L564" s="240"/>
      <c r="M564" s="241"/>
      <c r="N564" s="242"/>
      <c r="O564" s="242"/>
      <c r="P564" s="242"/>
      <c r="Q564" s="242"/>
      <c r="R564" s="242"/>
      <c r="S564" s="242"/>
      <c r="T564" s="24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4" t="s">
        <v>226</v>
      </c>
      <c r="AU564" s="244" t="s">
        <v>90</v>
      </c>
      <c r="AV564" s="13" t="s">
        <v>88</v>
      </c>
      <c r="AW564" s="13" t="s">
        <v>41</v>
      </c>
      <c r="AX564" s="13" t="s">
        <v>80</v>
      </c>
      <c r="AY564" s="244" t="s">
        <v>208</v>
      </c>
    </row>
    <row r="565" s="14" customFormat="1">
      <c r="A565" s="14"/>
      <c r="B565" s="245"/>
      <c r="C565" s="246"/>
      <c r="D565" s="236" t="s">
        <v>226</v>
      </c>
      <c r="E565" s="247" t="s">
        <v>35</v>
      </c>
      <c r="F565" s="248" t="s">
        <v>765</v>
      </c>
      <c r="G565" s="246"/>
      <c r="H565" s="249">
        <v>63.549999999999997</v>
      </c>
      <c r="I565" s="250"/>
      <c r="J565" s="246"/>
      <c r="K565" s="246"/>
      <c r="L565" s="251"/>
      <c r="M565" s="252"/>
      <c r="N565" s="253"/>
      <c r="O565" s="253"/>
      <c r="P565" s="253"/>
      <c r="Q565" s="253"/>
      <c r="R565" s="253"/>
      <c r="S565" s="253"/>
      <c r="T565" s="25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5" t="s">
        <v>226</v>
      </c>
      <c r="AU565" s="255" t="s">
        <v>90</v>
      </c>
      <c r="AV565" s="14" t="s">
        <v>90</v>
      </c>
      <c r="AW565" s="14" t="s">
        <v>41</v>
      </c>
      <c r="AX565" s="14" t="s">
        <v>80</v>
      </c>
      <c r="AY565" s="255" t="s">
        <v>208</v>
      </c>
    </row>
    <row r="566" s="14" customFormat="1">
      <c r="A566" s="14"/>
      <c r="B566" s="245"/>
      <c r="C566" s="246"/>
      <c r="D566" s="236" t="s">
        <v>226</v>
      </c>
      <c r="E566" s="247" t="s">
        <v>35</v>
      </c>
      <c r="F566" s="248" t="s">
        <v>766</v>
      </c>
      <c r="G566" s="246"/>
      <c r="H566" s="249">
        <v>72.799999999999997</v>
      </c>
      <c r="I566" s="250"/>
      <c r="J566" s="246"/>
      <c r="K566" s="246"/>
      <c r="L566" s="251"/>
      <c r="M566" s="252"/>
      <c r="N566" s="253"/>
      <c r="O566" s="253"/>
      <c r="P566" s="253"/>
      <c r="Q566" s="253"/>
      <c r="R566" s="253"/>
      <c r="S566" s="253"/>
      <c r="T566" s="25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5" t="s">
        <v>226</v>
      </c>
      <c r="AU566" s="255" t="s">
        <v>90</v>
      </c>
      <c r="AV566" s="14" t="s">
        <v>90</v>
      </c>
      <c r="AW566" s="14" t="s">
        <v>41</v>
      </c>
      <c r="AX566" s="14" t="s">
        <v>80</v>
      </c>
      <c r="AY566" s="255" t="s">
        <v>208</v>
      </c>
    </row>
    <row r="567" s="14" customFormat="1">
      <c r="A567" s="14"/>
      <c r="B567" s="245"/>
      <c r="C567" s="246"/>
      <c r="D567" s="236" t="s">
        <v>226</v>
      </c>
      <c r="E567" s="247" t="s">
        <v>35</v>
      </c>
      <c r="F567" s="248" t="s">
        <v>767</v>
      </c>
      <c r="G567" s="246"/>
      <c r="H567" s="249">
        <v>72</v>
      </c>
      <c r="I567" s="250"/>
      <c r="J567" s="246"/>
      <c r="K567" s="246"/>
      <c r="L567" s="251"/>
      <c r="M567" s="252"/>
      <c r="N567" s="253"/>
      <c r="O567" s="253"/>
      <c r="P567" s="253"/>
      <c r="Q567" s="253"/>
      <c r="R567" s="253"/>
      <c r="S567" s="253"/>
      <c r="T567" s="25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5" t="s">
        <v>226</v>
      </c>
      <c r="AU567" s="255" t="s">
        <v>90</v>
      </c>
      <c r="AV567" s="14" t="s">
        <v>90</v>
      </c>
      <c r="AW567" s="14" t="s">
        <v>41</v>
      </c>
      <c r="AX567" s="14" t="s">
        <v>80</v>
      </c>
      <c r="AY567" s="255" t="s">
        <v>208</v>
      </c>
    </row>
    <row r="568" s="14" customFormat="1">
      <c r="A568" s="14"/>
      <c r="B568" s="245"/>
      <c r="C568" s="246"/>
      <c r="D568" s="236" t="s">
        <v>226</v>
      </c>
      <c r="E568" s="247" t="s">
        <v>35</v>
      </c>
      <c r="F568" s="248" t="s">
        <v>768</v>
      </c>
      <c r="G568" s="246"/>
      <c r="H568" s="249">
        <v>59.799999999999997</v>
      </c>
      <c r="I568" s="250"/>
      <c r="J568" s="246"/>
      <c r="K568" s="246"/>
      <c r="L568" s="251"/>
      <c r="M568" s="252"/>
      <c r="N568" s="253"/>
      <c r="O568" s="253"/>
      <c r="P568" s="253"/>
      <c r="Q568" s="253"/>
      <c r="R568" s="253"/>
      <c r="S568" s="253"/>
      <c r="T568" s="25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5" t="s">
        <v>226</v>
      </c>
      <c r="AU568" s="255" t="s">
        <v>90</v>
      </c>
      <c r="AV568" s="14" t="s">
        <v>90</v>
      </c>
      <c r="AW568" s="14" t="s">
        <v>41</v>
      </c>
      <c r="AX568" s="14" t="s">
        <v>80</v>
      </c>
      <c r="AY568" s="255" t="s">
        <v>208</v>
      </c>
    </row>
    <row r="569" s="14" customFormat="1">
      <c r="A569" s="14"/>
      <c r="B569" s="245"/>
      <c r="C569" s="246"/>
      <c r="D569" s="236" t="s">
        <v>226</v>
      </c>
      <c r="E569" s="247" t="s">
        <v>35</v>
      </c>
      <c r="F569" s="248" t="s">
        <v>769</v>
      </c>
      <c r="G569" s="246"/>
      <c r="H569" s="249">
        <v>54.799999999999997</v>
      </c>
      <c r="I569" s="250"/>
      <c r="J569" s="246"/>
      <c r="K569" s="246"/>
      <c r="L569" s="251"/>
      <c r="M569" s="252"/>
      <c r="N569" s="253"/>
      <c r="O569" s="253"/>
      <c r="P569" s="253"/>
      <c r="Q569" s="253"/>
      <c r="R569" s="253"/>
      <c r="S569" s="253"/>
      <c r="T569" s="25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5" t="s">
        <v>226</v>
      </c>
      <c r="AU569" s="255" t="s">
        <v>90</v>
      </c>
      <c r="AV569" s="14" t="s">
        <v>90</v>
      </c>
      <c r="AW569" s="14" t="s">
        <v>41</v>
      </c>
      <c r="AX569" s="14" t="s">
        <v>80</v>
      </c>
      <c r="AY569" s="255" t="s">
        <v>208</v>
      </c>
    </row>
    <row r="570" s="14" customFormat="1">
      <c r="A570" s="14"/>
      <c r="B570" s="245"/>
      <c r="C570" s="246"/>
      <c r="D570" s="236" t="s">
        <v>226</v>
      </c>
      <c r="E570" s="247" t="s">
        <v>35</v>
      </c>
      <c r="F570" s="248" t="s">
        <v>770</v>
      </c>
      <c r="G570" s="246"/>
      <c r="H570" s="249">
        <v>59.799999999999997</v>
      </c>
      <c r="I570" s="250"/>
      <c r="J570" s="246"/>
      <c r="K570" s="246"/>
      <c r="L570" s="251"/>
      <c r="M570" s="252"/>
      <c r="N570" s="253"/>
      <c r="O570" s="253"/>
      <c r="P570" s="253"/>
      <c r="Q570" s="253"/>
      <c r="R570" s="253"/>
      <c r="S570" s="253"/>
      <c r="T570" s="25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5" t="s">
        <v>226</v>
      </c>
      <c r="AU570" s="255" t="s">
        <v>90</v>
      </c>
      <c r="AV570" s="14" t="s">
        <v>90</v>
      </c>
      <c r="AW570" s="14" t="s">
        <v>41</v>
      </c>
      <c r="AX570" s="14" t="s">
        <v>80</v>
      </c>
      <c r="AY570" s="255" t="s">
        <v>208</v>
      </c>
    </row>
    <row r="571" s="16" customFormat="1">
      <c r="A571" s="16"/>
      <c r="B571" s="267"/>
      <c r="C571" s="268"/>
      <c r="D571" s="236" t="s">
        <v>226</v>
      </c>
      <c r="E571" s="269" t="s">
        <v>35</v>
      </c>
      <c r="F571" s="270" t="s">
        <v>261</v>
      </c>
      <c r="G571" s="268"/>
      <c r="H571" s="271">
        <v>382.75</v>
      </c>
      <c r="I571" s="272"/>
      <c r="J571" s="268"/>
      <c r="K571" s="268"/>
      <c r="L571" s="273"/>
      <c r="M571" s="274"/>
      <c r="N571" s="275"/>
      <c r="O571" s="275"/>
      <c r="P571" s="275"/>
      <c r="Q571" s="275"/>
      <c r="R571" s="275"/>
      <c r="S571" s="275"/>
      <c r="T571" s="27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T571" s="277" t="s">
        <v>226</v>
      </c>
      <c r="AU571" s="277" t="s">
        <v>90</v>
      </c>
      <c r="AV571" s="16" t="s">
        <v>216</v>
      </c>
      <c r="AW571" s="16" t="s">
        <v>41</v>
      </c>
      <c r="AX571" s="16" t="s">
        <v>88</v>
      </c>
      <c r="AY571" s="277" t="s">
        <v>208</v>
      </c>
    </row>
    <row r="572" s="2" customFormat="1" ht="16.5" customHeight="1">
      <c r="A572" s="41"/>
      <c r="B572" s="42"/>
      <c r="C572" s="278" t="s">
        <v>771</v>
      </c>
      <c r="D572" s="278" t="s">
        <v>391</v>
      </c>
      <c r="E572" s="279" t="s">
        <v>772</v>
      </c>
      <c r="F572" s="280" t="s">
        <v>773</v>
      </c>
      <c r="G572" s="281" t="s">
        <v>357</v>
      </c>
      <c r="H572" s="282">
        <v>1.0109999999999999</v>
      </c>
      <c r="I572" s="283"/>
      <c r="J572" s="284">
        <f>ROUND(I572*H572,2)</f>
        <v>0</v>
      </c>
      <c r="K572" s="280" t="s">
        <v>215</v>
      </c>
      <c r="L572" s="285"/>
      <c r="M572" s="286" t="s">
        <v>35</v>
      </c>
      <c r="N572" s="287" t="s">
        <v>51</v>
      </c>
      <c r="O572" s="87"/>
      <c r="P572" s="225">
        <f>O572*H572</f>
        <v>0</v>
      </c>
      <c r="Q572" s="225">
        <v>0.55000000000000004</v>
      </c>
      <c r="R572" s="225">
        <f>Q572*H572</f>
        <v>0.55605000000000004</v>
      </c>
      <c r="S572" s="225">
        <v>0</v>
      </c>
      <c r="T572" s="226">
        <f>S572*H572</f>
        <v>0</v>
      </c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R572" s="227" t="s">
        <v>527</v>
      </c>
      <c r="AT572" s="227" t="s">
        <v>391</v>
      </c>
      <c r="AU572" s="227" t="s">
        <v>90</v>
      </c>
      <c r="AY572" s="19" t="s">
        <v>208</v>
      </c>
      <c r="BE572" s="228">
        <f>IF(N572="základní",J572,0)</f>
        <v>0</v>
      </c>
      <c r="BF572" s="228">
        <f>IF(N572="snížená",J572,0)</f>
        <v>0</v>
      </c>
      <c r="BG572" s="228">
        <f>IF(N572="zákl. přenesená",J572,0)</f>
        <v>0</v>
      </c>
      <c r="BH572" s="228">
        <f>IF(N572="sníž. přenesená",J572,0)</f>
        <v>0</v>
      </c>
      <c r="BI572" s="228">
        <f>IF(N572="nulová",J572,0)</f>
        <v>0</v>
      </c>
      <c r="BJ572" s="19" t="s">
        <v>88</v>
      </c>
      <c r="BK572" s="228">
        <f>ROUND(I572*H572,2)</f>
        <v>0</v>
      </c>
      <c r="BL572" s="19" t="s">
        <v>408</v>
      </c>
      <c r="BM572" s="227" t="s">
        <v>774</v>
      </c>
    </row>
    <row r="573" s="14" customFormat="1">
      <c r="A573" s="14"/>
      <c r="B573" s="245"/>
      <c r="C573" s="246"/>
      <c r="D573" s="236" t="s">
        <v>226</v>
      </c>
      <c r="E573" s="247" t="s">
        <v>35</v>
      </c>
      <c r="F573" s="248" t="s">
        <v>775</v>
      </c>
      <c r="G573" s="246"/>
      <c r="H573" s="249">
        <v>0.91900000000000004</v>
      </c>
      <c r="I573" s="250"/>
      <c r="J573" s="246"/>
      <c r="K573" s="246"/>
      <c r="L573" s="251"/>
      <c r="M573" s="252"/>
      <c r="N573" s="253"/>
      <c r="O573" s="253"/>
      <c r="P573" s="253"/>
      <c r="Q573" s="253"/>
      <c r="R573" s="253"/>
      <c r="S573" s="253"/>
      <c r="T573" s="25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5" t="s">
        <v>226</v>
      </c>
      <c r="AU573" s="255" t="s">
        <v>90</v>
      </c>
      <c r="AV573" s="14" t="s">
        <v>90</v>
      </c>
      <c r="AW573" s="14" t="s">
        <v>41</v>
      </c>
      <c r="AX573" s="14" t="s">
        <v>80</v>
      </c>
      <c r="AY573" s="255" t="s">
        <v>208</v>
      </c>
    </row>
    <row r="574" s="14" customFormat="1">
      <c r="A574" s="14"/>
      <c r="B574" s="245"/>
      <c r="C574" s="246"/>
      <c r="D574" s="236" t="s">
        <v>226</v>
      </c>
      <c r="E574" s="247" t="s">
        <v>35</v>
      </c>
      <c r="F574" s="248" t="s">
        <v>776</v>
      </c>
      <c r="G574" s="246"/>
      <c r="H574" s="249">
        <v>1.0109999999999999</v>
      </c>
      <c r="I574" s="250"/>
      <c r="J574" s="246"/>
      <c r="K574" s="246"/>
      <c r="L574" s="251"/>
      <c r="M574" s="252"/>
      <c r="N574" s="253"/>
      <c r="O574" s="253"/>
      <c r="P574" s="253"/>
      <c r="Q574" s="253"/>
      <c r="R574" s="253"/>
      <c r="S574" s="253"/>
      <c r="T574" s="25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5" t="s">
        <v>226</v>
      </c>
      <c r="AU574" s="255" t="s">
        <v>90</v>
      </c>
      <c r="AV574" s="14" t="s">
        <v>90</v>
      </c>
      <c r="AW574" s="14" t="s">
        <v>41</v>
      </c>
      <c r="AX574" s="14" t="s">
        <v>88</v>
      </c>
      <c r="AY574" s="255" t="s">
        <v>208</v>
      </c>
    </row>
    <row r="575" s="2" customFormat="1" ht="16.5" customHeight="1">
      <c r="A575" s="41"/>
      <c r="B575" s="42"/>
      <c r="C575" s="216" t="s">
        <v>777</v>
      </c>
      <c r="D575" s="216" t="s">
        <v>211</v>
      </c>
      <c r="E575" s="217" t="s">
        <v>778</v>
      </c>
      <c r="F575" s="218" t="s">
        <v>779</v>
      </c>
      <c r="G575" s="219" t="s">
        <v>357</v>
      </c>
      <c r="H575" s="220">
        <v>1.837</v>
      </c>
      <c r="I575" s="221"/>
      <c r="J575" s="222">
        <f>ROUND(I575*H575,2)</f>
        <v>0</v>
      </c>
      <c r="K575" s="218" t="s">
        <v>215</v>
      </c>
      <c r="L575" s="47"/>
      <c r="M575" s="223" t="s">
        <v>35</v>
      </c>
      <c r="N575" s="224" t="s">
        <v>51</v>
      </c>
      <c r="O575" s="87"/>
      <c r="P575" s="225">
        <f>O575*H575</f>
        <v>0</v>
      </c>
      <c r="Q575" s="225">
        <v>0.012659999999999999</v>
      </c>
      <c r="R575" s="225">
        <f>Q575*H575</f>
        <v>0.02325642</v>
      </c>
      <c r="S575" s="225">
        <v>0</v>
      </c>
      <c r="T575" s="226">
        <f>S575*H575</f>
        <v>0</v>
      </c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R575" s="227" t="s">
        <v>408</v>
      </c>
      <c r="AT575" s="227" t="s">
        <v>211</v>
      </c>
      <c r="AU575" s="227" t="s">
        <v>90</v>
      </c>
      <c r="AY575" s="19" t="s">
        <v>208</v>
      </c>
      <c r="BE575" s="228">
        <f>IF(N575="základní",J575,0)</f>
        <v>0</v>
      </c>
      <c r="BF575" s="228">
        <f>IF(N575="snížená",J575,0)</f>
        <v>0</v>
      </c>
      <c r="BG575" s="228">
        <f>IF(N575="zákl. přenesená",J575,0)</f>
        <v>0</v>
      </c>
      <c r="BH575" s="228">
        <f>IF(N575="sníž. přenesená",J575,0)</f>
        <v>0</v>
      </c>
      <c r="BI575" s="228">
        <f>IF(N575="nulová",J575,0)</f>
        <v>0</v>
      </c>
      <c r="BJ575" s="19" t="s">
        <v>88</v>
      </c>
      <c r="BK575" s="228">
        <f>ROUND(I575*H575,2)</f>
        <v>0</v>
      </c>
      <c r="BL575" s="19" t="s">
        <v>408</v>
      </c>
      <c r="BM575" s="227" t="s">
        <v>780</v>
      </c>
    </row>
    <row r="576" s="2" customFormat="1">
      <c r="A576" s="41"/>
      <c r="B576" s="42"/>
      <c r="C576" s="43"/>
      <c r="D576" s="229" t="s">
        <v>218</v>
      </c>
      <c r="E576" s="43"/>
      <c r="F576" s="230" t="s">
        <v>781</v>
      </c>
      <c r="G576" s="43"/>
      <c r="H576" s="43"/>
      <c r="I576" s="231"/>
      <c r="J576" s="43"/>
      <c r="K576" s="43"/>
      <c r="L576" s="47"/>
      <c r="M576" s="232"/>
      <c r="N576" s="233"/>
      <c r="O576" s="87"/>
      <c r="P576" s="87"/>
      <c r="Q576" s="87"/>
      <c r="R576" s="87"/>
      <c r="S576" s="87"/>
      <c r="T576" s="88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T576" s="19" t="s">
        <v>218</v>
      </c>
      <c r="AU576" s="19" t="s">
        <v>90</v>
      </c>
    </row>
    <row r="577" s="14" customFormat="1">
      <c r="A577" s="14"/>
      <c r="B577" s="245"/>
      <c r="C577" s="246"/>
      <c r="D577" s="236" t="s">
        <v>226</v>
      </c>
      <c r="E577" s="247" t="s">
        <v>35</v>
      </c>
      <c r="F577" s="248" t="s">
        <v>782</v>
      </c>
      <c r="G577" s="246"/>
      <c r="H577" s="249">
        <v>1.837</v>
      </c>
      <c r="I577" s="250"/>
      <c r="J577" s="246"/>
      <c r="K577" s="246"/>
      <c r="L577" s="251"/>
      <c r="M577" s="252"/>
      <c r="N577" s="253"/>
      <c r="O577" s="253"/>
      <c r="P577" s="253"/>
      <c r="Q577" s="253"/>
      <c r="R577" s="253"/>
      <c r="S577" s="253"/>
      <c r="T577" s="25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5" t="s">
        <v>226</v>
      </c>
      <c r="AU577" s="255" t="s">
        <v>90</v>
      </c>
      <c r="AV577" s="14" t="s">
        <v>90</v>
      </c>
      <c r="AW577" s="14" t="s">
        <v>41</v>
      </c>
      <c r="AX577" s="14" t="s">
        <v>80</v>
      </c>
      <c r="AY577" s="255" t="s">
        <v>208</v>
      </c>
    </row>
    <row r="578" s="16" customFormat="1">
      <c r="A578" s="16"/>
      <c r="B578" s="267"/>
      <c r="C578" s="268"/>
      <c r="D578" s="236" t="s">
        <v>226</v>
      </c>
      <c r="E578" s="269" t="s">
        <v>35</v>
      </c>
      <c r="F578" s="270" t="s">
        <v>261</v>
      </c>
      <c r="G578" s="268"/>
      <c r="H578" s="271">
        <v>1.837</v>
      </c>
      <c r="I578" s="272"/>
      <c r="J578" s="268"/>
      <c r="K578" s="268"/>
      <c r="L578" s="273"/>
      <c r="M578" s="274"/>
      <c r="N578" s="275"/>
      <c r="O578" s="275"/>
      <c r="P578" s="275"/>
      <c r="Q578" s="275"/>
      <c r="R578" s="275"/>
      <c r="S578" s="275"/>
      <c r="T578" s="27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T578" s="277" t="s">
        <v>226</v>
      </c>
      <c r="AU578" s="277" t="s">
        <v>90</v>
      </c>
      <c r="AV578" s="16" t="s">
        <v>216</v>
      </c>
      <c r="AW578" s="16" t="s">
        <v>4</v>
      </c>
      <c r="AX578" s="16" t="s">
        <v>88</v>
      </c>
      <c r="AY578" s="277" t="s">
        <v>208</v>
      </c>
    </row>
    <row r="579" s="2" customFormat="1" ht="24.15" customHeight="1">
      <c r="A579" s="41"/>
      <c r="B579" s="42"/>
      <c r="C579" s="216" t="s">
        <v>783</v>
      </c>
      <c r="D579" s="216" t="s">
        <v>211</v>
      </c>
      <c r="E579" s="217" t="s">
        <v>784</v>
      </c>
      <c r="F579" s="218" t="s">
        <v>785</v>
      </c>
      <c r="G579" s="219" t="s">
        <v>149</v>
      </c>
      <c r="H579" s="220">
        <v>142.84999999999999</v>
      </c>
      <c r="I579" s="221"/>
      <c r="J579" s="222">
        <f>ROUND(I579*H579,2)</f>
        <v>0</v>
      </c>
      <c r="K579" s="218" t="s">
        <v>215</v>
      </c>
      <c r="L579" s="47"/>
      <c r="M579" s="223" t="s">
        <v>35</v>
      </c>
      <c r="N579" s="224" t="s">
        <v>51</v>
      </c>
      <c r="O579" s="87"/>
      <c r="P579" s="225">
        <f>O579*H579</f>
        <v>0</v>
      </c>
      <c r="Q579" s="225">
        <v>0</v>
      </c>
      <c r="R579" s="225">
        <f>Q579*H579</f>
        <v>0</v>
      </c>
      <c r="S579" s="225">
        <v>0</v>
      </c>
      <c r="T579" s="226">
        <f>S579*H579</f>
        <v>0</v>
      </c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R579" s="227" t="s">
        <v>408</v>
      </c>
      <c r="AT579" s="227" t="s">
        <v>211</v>
      </c>
      <c r="AU579" s="227" t="s">
        <v>90</v>
      </c>
      <c r="AY579" s="19" t="s">
        <v>208</v>
      </c>
      <c r="BE579" s="228">
        <f>IF(N579="základní",J579,0)</f>
        <v>0</v>
      </c>
      <c r="BF579" s="228">
        <f>IF(N579="snížená",J579,0)</f>
        <v>0</v>
      </c>
      <c r="BG579" s="228">
        <f>IF(N579="zákl. přenesená",J579,0)</f>
        <v>0</v>
      </c>
      <c r="BH579" s="228">
        <f>IF(N579="sníž. přenesená",J579,0)</f>
        <v>0</v>
      </c>
      <c r="BI579" s="228">
        <f>IF(N579="nulová",J579,0)</f>
        <v>0</v>
      </c>
      <c r="BJ579" s="19" t="s">
        <v>88</v>
      </c>
      <c r="BK579" s="228">
        <f>ROUND(I579*H579,2)</f>
        <v>0</v>
      </c>
      <c r="BL579" s="19" t="s">
        <v>408</v>
      </c>
      <c r="BM579" s="227" t="s">
        <v>786</v>
      </c>
    </row>
    <row r="580" s="2" customFormat="1">
      <c r="A580" s="41"/>
      <c r="B580" s="42"/>
      <c r="C580" s="43"/>
      <c r="D580" s="229" t="s">
        <v>218</v>
      </c>
      <c r="E580" s="43"/>
      <c r="F580" s="230" t="s">
        <v>787</v>
      </c>
      <c r="G580" s="43"/>
      <c r="H580" s="43"/>
      <c r="I580" s="231"/>
      <c r="J580" s="43"/>
      <c r="K580" s="43"/>
      <c r="L580" s="47"/>
      <c r="M580" s="232"/>
      <c r="N580" s="233"/>
      <c r="O580" s="87"/>
      <c r="P580" s="87"/>
      <c r="Q580" s="87"/>
      <c r="R580" s="87"/>
      <c r="S580" s="87"/>
      <c r="T580" s="88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T580" s="19" t="s">
        <v>218</v>
      </c>
      <c r="AU580" s="19" t="s">
        <v>90</v>
      </c>
    </row>
    <row r="581" s="13" customFormat="1">
      <c r="A581" s="13"/>
      <c r="B581" s="234"/>
      <c r="C581" s="235"/>
      <c r="D581" s="236" t="s">
        <v>226</v>
      </c>
      <c r="E581" s="237" t="s">
        <v>35</v>
      </c>
      <c r="F581" s="238" t="s">
        <v>752</v>
      </c>
      <c r="G581" s="235"/>
      <c r="H581" s="237" t="s">
        <v>35</v>
      </c>
      <c r="I581" s="239"/>
      <c r="J581" s="235"/>
      <c r="K581" s="235"/>
      <c r="L581" s="240"/>
      <c r="M581" s="241"/>
      <c r="N581" s="242"/>
      <c r="O581" s="242"/>
      <c r="P581" s="242"/>
      <c r="Q581" s="242"/>
      <c r="R581" s="242"/>
      <c r="S581" s="242"/>
      <c r="T581" s="24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4" t="s">
        <v>226</v>
      </c>
      <c r="AU581" s="244" t="s">
        <v>90</v>
      </c>
      <c r="AV581" s="13" t="s">
        <v>88</v>
      </c>
      <c r="AW581" s="13" t="s">
        <v>41</v>
      </c>
      <c r="AX581" s="13" t="s">
        <v>80</v>
      </c>
      <c r="AY581" s="244" t="s">
        <v>208</v>
      </c>
    </row>
    <row r="582" s="14" customFormat="1">
      <c r="A582" s="14"/>
      <c r="B582" s="245"/>
      <c r="C582" s="246"/>
      <c r="D582" s="236" t="s">
        <v>226</v>
      </c>
      <c r="E582" s="247" t="s">
        <v>35</v>
      </c>
      <c r="F582" s="248" t="s">
        <v>753</v>
      </c>
      <c r="G582" s="246"/>
      <c r="H582" s="249">
        <v>24.050000000000001</v>
      </c>
      <c r="I582" s="250"/>
      <c r="J582" s="246"/>
      <c r="K582" s="246"/>
      <c r="L582" s="251"/>
      <c r="M582" s="252"/>
      <c r="N582" s="253"/>
      <c r="O582" s="253"/>
      <c r="P582" s="253"/>
      <c r="Q582" s="253"/>
      <c r="R582" s="253"/>
      <c r="S582" s="253"/>
      <c r="T582" s="25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5" t="s">
        <v>226</v>
      </c>
      <c r="AU582" s="255" t="s">
        <v>90</v>
      </c>
      <c r="AV582" s="14" t="s">
        <v>90</v>
      </c>
      <c r="AW582" s="14" t="s">
        <v>41</v>
      </c>
      <c r="AX582" s="14" t="s">
        <v>80</v>
      </c>
      <c r="AY582" s="255" t="s">
        <v>208</v>
      </c>
    </row>
    <row r="583" s="14" customFormat="1">
      <c r="A583" s="14"/>
      <c r="B583" s="245"/>
      <c r="C583" s="246"/>
      <c r="D583" s="236" t="s">
        <v>226</v>
      </c>
      <c r="E583" s="247" t="s">
        <v>35</v>
      </c>
      <c r="F583" s="248" t="s">
        <v>754</v>
      </c>
      <c r="G583" s="246"/>
      <c r="H583" s="249">
        <v>28.199999999999999</v>
      </c>
      <c r="I583" s="250"/>
      <c r="J583" s="246"/>
      <c r="K583" s="246"/>
      <c r="L583" s="251"/>
      <c r="M583" s="252"/>
      <c r="N583" s="253"/>
      <c r="O583" s="253"/>
      <c r="P583" s="253"/>
      <c r="Q583" s="253"/>
      <c r="R583" s="253"/>
      <c r="S583" s="253"/>
      <c r="T583" s="25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5" t="s">
        <v>226</v>
      </c>
      <c r="AU583" s="255" t="s">
        <v>90</v>
      </c>
      <c r="AV583" s="14" t="s">
        <v>90</v>
      </c>
      <c r="AW583" s="14" t="s">
        <v>41</v>
      </c>
      <c r="AX583" s="14" t="s">
        <v>80</v>
      </c>
      <c r="AY583" s="255" t="s">
        <v>208</v>
      </c>
    </row>
    <row r="584" s="14" customFormat="1">
      <c r="A584" s="14"/>
      <c r="B584" s="245"/>
      <c r="C584" s="246"/>
      <c r="D584" s="236" t="s">
        <v>226</v>
      </c>
      <c r="E584" s="247" t="s">
        <v>35</v>
      </c>
      <c r="F584" s="248" t="s">
        <v>755</v>
      </c>
      <c r="G584" s="246"/>
      <c r="H584" s="249">
        <v>27</v>
      </c>
      <c r="I584" s="250"/>
      <c r="J584" s="246"/>
      <c r="K584" s="246"/>
      <c r="L584" s="251"/>
      <c r="M584" s="252"/>
      <c r="N584" s="253"/>
      <c r="O584" s="253"/>
      <c r="P584" s="253"/>
      <c r="Q584" s="253"/>
      <c r="R584" s="253"/>
      <c r="S584" s="253"/>
      <c r="T584" s="25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5" t="s">
        <v>226</v>
      </c>
      <c r="AU584" s="255" t="s">
        <v>90</v>
      </c>
      <c r="AV584" s="14" t="s">
        <v>90</v>
      </c>
      <c r="AW584" s="14" t="s">
        <v>41</v>
      </c>
      <c r="AX584" s="14" t="s">
        <v>80</v>
      </c>
      <c r="AY584" s="255" t="s">
        <v>208</v>
      </c>
    </row>
    <row r="585" s="14" customFormat="1">
      <c r="A585" s="14"/>
      <c r="B585" s="245"/>
      <c r="C585" s="246"/>
      <c r="D585" s="236" t="s">
        <v>226</v>
      </c>
      <c r="E585" s="247" t="s">
        <v>35</v>
      </c>
      <c r="F585" s="248" t="s">
        <v>756</v>
      </c>
      <c r="G585" s="246"/>
      <c r="H585" s="249">
        <v>22.199999999999999</v>
      </c>
      <c r="I585" s="250"/>
      <c r="J585" s="246"/>
      <c r="K585" s="246"/>
      <c r="L585" s="251"/>
      <c r="M585" s="252"/>
      <c r="N585" s="253"/>
      <c r="O585" s="253"/>
      <c r="P585" s="253"/>
      <c r="Q585" s="253"/>
      <c r="R585" s="253"/>
      <c r="S585" s="253"/>
      <c r="T585" s="25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5" t="s">
        <v>226</v>
      </c>
      <c r="AU585" s="255" t="s">
        <v>90</v>
      </c>
      <c r="AV585" s="14" t="s">
        <v>90</v>
      </c>
      <c r="AW585" s="14" t="s">
        <v>41</v>
      </c>
      <c r="AX585" s="14" t="s">
        <v>80</v>
      </c>
      <c r="AY585" s="255" t="s">
        <v>208</v>
      </c>
    </row>
    <row r="586" s="14" customFormat="1">
      <c r="A586" s="14"/>
      <c r="B586" s="245"/>
      <c r="C586" s="246"/>
      <c r="D586" s="236" t="s">
        <v>226</v>
      </c>
      <c r="E586" s="247" t="s">
        <v>35</v>
      </c>
      <c r="F586" s="248" t="s">
        <v>757</v>
      </c>
      <c r="G586" s="246"/>
      <c r="H586" s="249">
        <v>19.199999999999999</v>
      </c>
      <c r="I586" s="250"/>
      <c r="J586" s="246"/>
      <c r="K586" s="246"/>
      <c r="L586" s="251"/>
      <c r="M586" s="252"/>
      <c r="N586" s="253"/>
      <c r="O586" s="253"/>
      <c r="P586" s="253"/>
      <c r="Q586" s="253"/>
      <c r="R586" s="253"/>
      <c r="S586" s="253"/>
      <c r="T586" s="25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5" t="s">
        <v>226</v>
      </c>
      <c r="AU586" s="255" t="s">
        <v>90</v>
      </c>
      <c r="AV586" s="14" t="s">
        <v>90</v>
      </c>
      <c r="AW586" s="14" t="s">
        <v>41</v>
      </c>
      <c r="AX586" s="14" t="s">
        <v>80</v>
      </c>
      <c r="AY586" s="255" t="s">
        <v>208</v>
      </c>
    </row>
    <row r="587" s="14" customFormat="1">
      <c r="A587" s="14"/>
      <c r="B587" s="245"/>
      <c r="C587" s="246"/>
      <c r="D587" s="236" t="s">
        <v>226</v>
      </c>
      <c r="E587" s="247" t="s">
        <v>35</v>
      </c>
      <c r="F587" s="248" t="s">
        <v>758</v>
      </c>
      <c r="G587" s="246"/>
      <c r="H587" s="249">
        <v>22.199999999999999</v>
      </c>
      <c r="I587" s="250"/>
      <c r="J587" s="246"/>
      <c r="K587" s="246"/>
      <c r="L587" s="251"/>
      <c r="M587" s="252"/>
      <c r="N587" s="253"/>
      <c r="O587" s="253"/>
      <c r="P587" s="253"/>
      <c r="Q587" s="253"/>
      <c r="R587" s="253"/>
      <c r="S587" s="253"/>
      <c r="T587" s="25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5" t="s">
        <v>226</v>
      </c>
      <c r="AU587" s="255" t="s">
        <v>90</v>
      </c>
      <c r="AV587" s="14" t="s">
        <v>90</v>
      </c>
      <c r="AW587" s="14" t="s">
        <v>41</v>
      </c>
      <c r="AX587" s="14" t="s">
        <v>80</v>
      </c>
      <c r="AY587" s="255" t="s">
        <v>208</v>
      </c>
    </row>
    <row r="588" s="16" customFormat="1">
      <c r="A588" s="16"/>
      <c r="B588" s="267"/>
      <c r="C588" s="268"/>
      <c r="D588" s="236" t="s">
        <v>226</v>
      </c>
      <c r="E588" s="269" t="s">
        <v>35</v>
      </c>
      <c r="F588" s="270" t="s">
        <v>261</v>
      </c>
      <c r="G588" s="268"/>
      <c r="H588" s="271">
        <v>142.84999999999999</v>
      </c>
      <c r="I588" s="272"/>
      <c r="J588" s="268"/>
      <c r="K588" s="268"/>
      <c r="L588" s="273"/>
      <c r="M588" s="274"/>
      <c r="N588" s="275"/>
      <c r="O588" s="275"/>
      <c r="P588" s="275"/>
      <c r="Q588" s="275"/>
      <c r="R588" s="275"/>
      <c r="S588" s="275"/>
      <c r="T588" s="27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T588" s="277" t="s">
        <v>226</v>
      </c>
      <c r="AU588" s="277" t="s">
        <v>90</v>
      </c>
      <c r="AV588" s="16" t="s">
        <v>216</v>
      </c>
      <c r="AW588" s="16" t="s">
        <v>41</v>
      </c>
      <c r="AX588" s="16" t="s">
        <v>88</v>
      </c>
      <c r="AY588" s="277" t="s">
        <v>208</v>
      </c>
    </row>
    <row r="589" s="2" customFormat="1" ht="16.5" customHeight="1">
      <c r="A589" s="41"/>
      <c r="B589" s="42"/>
      <c r="C589" s="278" t="s">
        <v>788</v>
      </c>
      <c r="D589" s="278" t="s">
        <v>391</v>
      </c>
      <c r="E589" s="279" t="s">
        <v>789</v>
      </c>
      <c r="F589" s="280" t="s">
        <v>790</v>
      </c>
      <c r="G589" s="281" t="s">
        <v>149</v>
      </c>
      <c r="H589" s="282">
        <v>78.567999999999998</v>
      </c>
      <c r="I589" s="283"/>
      <c r="J589" s="284">
        <f>ROUND(I589*H589,2)</f>
        <v>0</v>
      </c>
      <c r="K589" s="280" t="s">
        <v>215</v>
      </c>
      <c r="L589" s="285"/>
      <c r="M589" s="286" t="s">
        <v>35</v>
      </c>
      <c r="N589" s="287" t="s">
        <v>51</v>
      </c>
      <c r="O589" s="87"/>
      <c r="P589" s="225">
        <f>O589*H589</f>
        <v>0</v>
      </c>
      <c r="Q589" s="225">
        <v>0.0061999999999999998</v>
      </c>
      <c r="R589" s="225">
        <f>Q589*H589</f>
        <v>0.48712159999999999</v>
      </c>
      <c r="S589" s="225">
        <v>0</v>
      </c>
      <c r="T589" s="226">
        <f>S589*H589</f>
        <v>0</v>
      </c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R589" s="227" t="s">
        <v>527</v>
      </c>
      <c r="AT589" s="227" t="s">
        <v>391</v>
      </c>
      <c r="AU589" s="227" t="s">
        <v>90</v>
      </c>
      <c r="AY589" s="19" t="s">
        <v>208</v>
      </c>
      <c r="BE589" s="228">
        <f>IF(N589="základní",J589,0)</f>
        <v>0</v>
      </c>
      <c r="BF589" s="228">
        <f>IF(N589="snížená",J589,0)</f>
        <v>0</v>
      </c>
      <c r="BG589" s="228">
        <f>IF(N589="zákl. přenesená",J589,0)</f>
        <v>0</v>
      </c>
      <c r="BH589" s="228">
        <f>IF(N589="sníž. přenesená",J589,0)</f>
        <v>0</v>
      </c>
      <c r="BI589" s="228">
        <f>IF(N589="nulová",J589,0)</f>
        <v>0</v>
      </c>
      <c r="BJ589" s="19" t="s">
        <v>88</v>
      </c>
      <c r="BK589" s="228">
        <f>ROUND(I589*H589,2)</f>
        <v>0</v>
      </c>
      <c r="BL589" s="19" t="s">
        <v>408</v>
      </c>
      <c r="BM589" s="227" t="s">
        <v>791</v>
      </c>
    </row>
    <row r="590" s="14" customFormat="1">
      <c r="A590" s="14"/>
      <c r="B590" s="245"/>
      <c r="C590" s="246"/>
      <c r="D590" s="236" t="s">
        <v>226</v>
      </c>
      <c r="E590" s="247" t="s">
        <v>35</v>
      </c>
      <c r="F590" s="248" t="s">
        <v>792</v>
      </c>
      <c r="G590" s="246"/>
      <c r="H590" s="249">
        <v>71.424999999999997</v>
      </c>
      <c r="I590" s="250"/>
      <c r="J590" s="246"/>
      <c r="K590" s="246"/>
      <c r="L590" s="251"/>
      <c r="M590" s="252"/>
      <c r="N590" s="253"/>
      <c r="O590" s="253"/>
      <c r="P590" s="253"/>
      <c r="Q590" s="253"/>
      <c r="R590" s="253"/>
      <c r="S590" s="253"/>
      <c r="T590" s="25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5" t="s">
        <v>226</v>
      </c>
      <c r="AU590" s="255" t="s">
        <v>90</v>
      </c>
      <c r="AV590" s="14" t="s">
        <v>90</v>
      </c>
      <c r="AW590" s="14" t="s">
        <v>41</v>
      </c>
      <c r="AX590" s="14" t="s">
        <v>80</v>
      </c>
      <c r="AY590" s="255" t="s">
        <v>208</v>
      </c>
    </row>
    <row r="591" s="14" customFormat="1">
      <c r="A591" s="14"/>
      <c r="B591" s="245"/>
      <c r="C591" s="246"/>
      <c r="D591" s="236" t="s">
        <v>226</v>
      </c>
      <c r="E591" s="247" t="s">
        <v>35</v>
      </c>
      <c r="F591" s="248" t="s">
        <v>793</v>
      </c>
      <c r="G591" s="246"/>
      <c r="H591" s="249">
        <v>78.567999999999998</v>
      </c>
      <c r="I591" s="250"/>
      <c r="J591" s="246"/>
      <c r="K591" s="246"/>
      <c r="L591" s="251"/>
      <c r="M591" s="252"/>
      <c r="N591" s="253"/>
      <c r="O591" s="253"/>
      <c r="P591" s="253"/>
      <c r="Q591" s="253"/>
      <c r="R591" s="253"/>
      <c r="S591" s="253"/>
      <c r="T591" s="25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5" t="s">
        <v>226</v>
      </c>
      <c r="AU591" s="255" t="s">
        <v>90</v>
      </c>
      <c r="AV591" s="14" t="s">
        <v>90</v>
      </c>
      <c r="AW591" s="14" t="s">
        <v>41</v>
      </c>
      <c r="AX591" s="14" t="s">
        <v>88</v>
      </c>
      <c r="AY591" s="255" t="s">
        <v>208</v>
      </c>
    </row>
    <row r="592" s="2" customFormat="1" ht="21.75" customHeight="1">
      <c r="A592" s="41"/>
      <c r="B592" s="42"/>
      <c r="C592" s="216" t="s">
        <v>794</v>
      </c>
      <c r="D592" s="216" t="s">
        <v>211</v>
      </c>
      <c r="E592" s="217" t="s">
        <v>795</v>
      </c>
      <c r="F592" s="218" t="s">
        <v>796</v>
      </c>
      <c r="G592" s="219" t="s">
        <v>149</v>
      </c>
      <c r="H592" s="220">
        <v>142.84999999999999</v>
      </c>
      <c r="I592" s="221"/>
      <c r="J592" s="222">
        <f>ROUND(I592*H592,2)</f>
        <v>0</v>
      </c>
      <c r="K592" s="218" t="s">
        <v>215</v>
      </c>
      <c r="L592" s="47"/>
      <c r="M592" s="223" t="s">
        <v>35</v>
      </c>
      <c r="N592" s="224" t="s">
        <v>51</v>
      </c>
      <c r="O592" s="87"/>
      <c r="P592" s="225">
        <f>O592*H592</f>
        <v>0</v>
      </c>
      <c r="Q592" s="225">
        <v>0</v>
      </c>
      <c r="R592" s="225">
        <f>Q592*H592</f>
        <v>0</v>
      </c>
      <c r="S592" s="225">
        <v>0.0094800000000000006</v>
      </c>
      <c r="T592" s="226">
        <f>S592*H592</f>
        <v>1.3542179999999999</v>
      </c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R592" s="227" t="s">
        <v>408</v>
      </c>
      <c r="AT592" s="227" t="s">
        <v>211</v>
      </c>
      <c r="AU592" s="227" t="s">
        <v>90</v>
      </c>
      <c r="AY592" s="19" t="s">
        <v>208</v>
      </c>
      <c r="BE592" s="228">
        <f>IF(N592="základní",J592,0)</f>
        <v>0</v>
      </c>
      <c r="BF592" s="228">
        <f>IF(N592="snížená",J592,0)</f>
        <v>0</v>
      </c>
      <c r="BG592" s="228">
        <f>IF(N592="zákl. přenesená",J592,0)</f>
        <v>0</v>
      </c>
      <c r="BH592" s="228">
        <f>IF(N592="sníž. přenesená",J592,0)</f>
        <v>0</v>
      </c>
      <c r="BI592" s="228">
        <f>IF(N592="nulová",J592,0)</f>
        <v>0</v>
      </c>
      <c r="BJ592" s="19" t="s">
        <v>88</v>
      </c>
      <c r="BK592" s="228">
        <f>ROUND(I592*H592,2)</f>
        <v>0</v>
      </c>
      <c r="BL592" s="19" t="s">
        <v>408</v>
      </c>
      <c r="BM592" s="227" t="s">
        <v>797</v>
      </c>
    </row>
    <row r="593" s="2" customFormat="1">
      <c r="A593" s="41"/>
      <c r="B593" s="42"/>
      <c r="C593" s="43"/>
      <c r="D593" s="229" t="s">
        <v>218</v>
      </c>
      <c r="E593" s="43"/>
      <c r="F593" s="230" t="s">
        <v>798</v>
      </c>
      <c r="G593" s="43"/>
      <c r="H593" s="43"/>
      <c r="I593" s="231"/>
      <c r="J593" s="43"/>
      <c r="K593" s="43"/>
      <c r="L593" s="47"/>
      <c r="M593" s="232"/>
      <c r="N593" s="233"/>
      <c r="O593" s="87"/>
      <c r="P593" s="87"/>
      <c r="Q593" s="87"/>
      <c r="R593" s="87"/>
      <c r="S593" s="87"/>
      <c r="T593" s="88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T593" s="19" t="s">
        <v>218</v>
      </c>
      <c r="AU593" s="19" t="s">
        <v>90</v>
      </c>
    </row>
    <row r="594" s="14" customFormat="1">
      <c r="A594" s="14"/>
      <c r="B594" s="245"/>
      <c r="C594" s="246"/>
      <c r="D594" s="236" t="s">
        <v>226</v>
      </c>
      <c r="E594" s="247" t="s">
        <v>35</v>
      </c>
      <c r="F594" s="248" t="s">
        <v>799</v>
      </c>
      <c r="G594" s="246"/>
      <c r="H594" s="249">
        <v>142.84999999999999</v>
      </c>
      <c r="I594" s="250"/>
      <c r="J594" s="246"/>
      <c r="K594" s="246"/>
      <c r="L594" s="251"/>
      <c r="M594" s="252"/>
      <c r="N594" s="253"/>
      <c r="O594" s="253"/>
      <c r="P594" s="253"/>
      <c r="Q594" s="253"/>
      <c r="R594" s="253"/>
      <c r="S594" s="253"/>
      <c r="T594" s="25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5" t="s">
        <v>226</v>
      </c>
      <c r="AU594" s="255" t="s">
        <v>90</v>
      </c>
      <c r="AV594" s="14" t="s">
        <v>90</v>
      </c>
      <c r="AW594" s="14" t="s">
        <v>41</v>
      </c>
      <c r="AX594" s="14" t="s">
        <v>80</v>
      </c>
      <c r="AY594" s="255" t="s">
        <v>208</v>
      </c>
    </row>
    <row r="595" s="16" customFormat="1">
      <c r="A595" s="16"/>
      <c r="B595" s="267"/>
      <c r="C595" s="268"/>
      <c r="D595" s="236" t="s">
        <v>226</v>
      </c>
      <c r="E595" s="269" t="s">
        <v>35</v>
      </c>
      <c r="F595" s="270" t="s">
        <v>261</v>
      </c>
      <c r="G595" s="268"/>
      <c r="H595" s="271">
        <v>142.84999999999999</v>
      </c>
      <c r="I595" s="272"/>
      <c r="J595" s="268"/>
      <c r="K595" s="268"/>
      <c r="L595" s="273"/>
      <c r="M595" s="274"/>
      <c r="N595" s="275"/>
      <c r="O595" s="275"/>
      <c r="P595" s="275"/>
      <c r="Q595" s="275"/>
      <c r="R595" s="275"/>
      <c r="S595" s="275"/>
      <c r="T595" s="27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T595" s="277" t="s">
        <v>226</v>
      </c>
      <c r="AU595" s="277" t="s">
        <v>90</v>
      </c>
      <c r="AV595" s="16" t="s">
        <v>216</v>
      </c>
      <c r="AW595" s="16" t="s">
        <v>4</v>
      </c>
      <c r="AX595" s="16" t="s">
        <v>88</v>
      </c>
      <c r="AY595" s="277" t="s">
        <v>208</v>
      </c>
    </row>
    <row r="596" s="2" customFormat="1" ht="16.5" customHeight="1">
      <c r="A596" s="41"/>
      <c r="B596" s="42"/>
      <c r="C596" s="216" t="s">
        <v>800</v>
      </c>
      <c r="D596" s="216" t="s">
        <v>211</v>
      </c>
      <c r="E596" s="217" t="s">
        <v>801</v>
      </c>
      <c r="F596" s="218" t="s">
        <v>802</v>
      </c>
      <c r="G596" s="219" t="s">
        <v>149</v>
      </c>
      <c r="H596" s="220">
        <v>142.84999999999999</v>
      </c>
      <c r="I596" s="221"/>
      <c r="J596" s="222">
        <f>ROUND(I596*H596,2)</f>
        <v>0</v>
      </c>
      <c r="K596" s="218" t="s">
        <v>215</v>
      </c>
      <c r="L596" s="47"/>
      <c r="M596" s="223" t="s">
        <v>35</v>
      </c>
      <c r="N596" s="224" t="s">
        <v>51</v>
      </c>
      <c r="O596" s="87"/>
      <c r="P596" s="225">
        <f>O596*H596</f>
        <v>0</v>
      </c>
      <c r="Q596" s="225">
        <v>0.00018000000000000001</v>
      </c>
      <c r="R596" s="225">
        <f>Q596*H596</f>
        <v>0.025713</v>
      </c>
      <c r="S596" s="225">
        <v>0</v>
      </c>
      <c r="T596" s="226">
        <f>S596*H596</f>
        <v>0</v>
      </c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R596" s="227" t="s">
        <v>408</v>
      </c>
      <c r="AT596" s="227" t="s">
        <v>211</v>
      </c>
      <c r="AU596" s="227" t="s">
        <v>90</v>
      </c>
      <c r="AY596" s="19" t="s">
        <v>208</v>
      </c>
      <c r="BE596" s="228">
        <f>IF(N596="základní",J596,0)</f>
        <v>0</v>
      </c>
      <c r="BF596" s="228">
        <f>IF(N596="snížená",J596,0)</f>
        <v>0</v>
      </c>
      <c r="BG596" s="228">
        <f>IF(N596="zákl. přenesená",J596,0)</f>
        <v>0</v>
      </c>
      <c r="BH596" s="228">
        <f>IF(N596="sníž. přenesená",J596,0)</f>
        <v>0</v>
      </c>
      <c r="BI596" s="228">
        <f>IF(N596="nulová",J596,0)</f>
        <v>0</v>
      </c>
      <c r="BJ596" s="19" t="s">
        <v>88</v>
      </c>
      <c r="BK596" s="228">
        <f>ROUND(I596*H596,2)</f>
        <v>0</v>
      </c>
      <c r="BL596" s="19" t="s">
        <v>408</v>
      </c>
      <c r="BM596" s="227" t="s">
        <v>803</v>
      </c>
    </row>
    <row r="597" s="2" customFormat="1">
      <c r="A597" s="41"/>
      <c r="B597" s="42"/>
      <c r="C597" s="43"/>
      <c r="D597" s="229" t="s">
        <v>218</v>
      </c>
      <c r="E597" s="43"/>
      <c r="F597" s="230" t="s">
        <v>804</v>
      </c>
      <c r="G597" s="43"/>
      <c r="H597" s="43"/>
      <c r="I597" s="231"/>
      <c r="J597" s="43"/>
      <c r="K597" s="43"/>
      <c r="L597" s="47"/>
      <c r="M597" s="232"/>
      <c r="N597" s="233"/>
      <c r="O597" s="87"/>
      <c r="P597" s="87"/>
      <c r="Q597" s="87"/>
      <c r="R597" s="87"/>
      <c r="S597" s="87"/>
      <c r="T597" s="88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T597" s="19" t="s">
        <v>218</v>
      </c>
      <c r="AU597" s="19" t="s">
        <v>90</v>
      </c>
    </row>
    <row r="598" s="14" customFormat="1">
      <c r="A598" s="14"/>
      <c r="B598" s="245"/>
      <c r="C598" s="246"/>
      <c r="D598" s="236" t="s">
        <v>226</v>
      </c>
      <c r="E598" s="247" t="s">
        <v>35</v>
      </c>
      <c r="F598" s="248" t="s">
        <v>799</v>
      </c>
      <c r="G598" s="246"/>
      <c r="H598" s="249">
        <v>142.84999999999999</v>
      </c>
      <c r="I598" s="250"/>
      <c r="J598" s="246"/>
      <c r="K598" s="246"/>
      <c r="L598" s="251"/>
      <c r="M598" s="252"/>
      <c r="N598" s="253"/>
      <c r="O598" s="253"/>
      <c r="P598" s="253"/>
      <c r="Q598" s="253"/>
      <c r="R598" s="253"/>
      <c r="S598" s="253"/>
      <c r="T598" s="25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5" t="s">
        <v>226</v>
      </c>
      <c r="AU598" s="255" t="s">
        <v>90</v>
      </c>
      <c r="AV598" s="14" t="s">
        <v>90</v>
      </c>
      <c r="AW598" s="14" t="s">
        <v>41</v>
      </c>
      <c r="AX598" s="14" t="s">
        <v>80</v>
      </c>
      <c r="AY598" s="255" t="s">
        <v>208</v>
      </c>
    </row>
    <row r="599" s="16" customFormat="1">
      <c r="A599" s="16"/>
      <c r="B599" s="267"/>
      <c r="C599" s="268"/>
      <c r="D599" s="236" t="s">
        <v>226</v>
      </c>
      <c r="E599" s="269" t="s">
        <v>35</v>
      </c>
      <c r="F599" s="270" t="s">
        <v>261</v>
      </c>
      <c r="G599" s="268"/>
      <c r="H599" s="271">
        <v>142.84999999999999</v>
      </c>
      <c r="I599" s="272"/>
      <c r="J599" s="268"/>
      <c r="K599" s="268"/>
      <c r="L599" s="273"/>
      <c r="M599" s="274"/>
      <c r="N599" s="275"/>
      <c r="O599" s="275"/>
      <c r="P599" s="275"/>
      <c r="Q599" s="275"/>
      <c r="R599" s="275"/>
      <c r="S599" s="275"/>
      <c r="T599" s="27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T599" s="277" t="s">
        <v>226</v>
      </c>
      <c r="AU599" s="277" t="s">
        <v>90</v>
      </c>
      <c r="AV599" s="16" t="s">
        <v>216</v>
      </c>
      <c r="AW599" s="16" t="s">
        <v>4</v>
      </c>
      <c r="AX599" s="16" t="s">
        <v>88</v>
      </c>
      <c r="AY599" s="277" t="s">
        <v>208</v>
      </c>
    </row>
    <row r="600" s="2" customFormat="1" ht="24.15" customHeight="1">
      <c r="A600" s="41"/>
      <c r="B600" s="42"/>
      <c r="C600" s="216" t="s">
        <v>805</v>
      </c>
      <c r="D600" s="216" t="s">
        <v>211</v>
      </c>
      <c r="E600" s="217" t="s">
        <v>806</v>
      </c>
      <c r="F600" s="218" t="s">
        <v>807</v>
      </c>
      <c r="G600" s="219" t="s">
        <v>214</v>
      </c>
      <c r="H600" s="220">
        <v>1.0920000000000001</v>
      </c>
      <c r="I600" s="221"/>
      <c r="J600" s="222">
        <f>ROUND(I600*H600,2)</f>
        <v>0</v>
      </c>
      <c r="K600" s="218" t="s">
        <v>215</v>
      </c>
      <c r="L600" s="47"/>
      <c r="M600" s="223" t="s">
        <v>35</v>
      </c>
      <c r="N600" s="224" t="s">
        <v>51</v>
      </c>
      <c r="O600" s="87"/>
      <c r="P600" s="225">
        <f>O600*H600</f>
        <v>0</v>
      </c>
      <c r="Q600" s="225">
        <v>0</v>
      </c>
      <c r="R600" s="225">
        <f>Q600*H600</f>
        <v>0</v>
      </c>
      <c r="S600" s="225">
        <v>0</v>
      </c>
      <c r="T600" s="226">
        <f>S600*H600</f>
        <v>0</v>
      </c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R600" s="227" t="s">
        <v>408</v>
      </c>
      <c r="AT600" s="227" t="s">
        <v>211</v>
      </c>
      <c r="AU600" s="227" t="s">
        <v>90</v>
      </c>
      <c r="AY600" s="19" t="s">
        <v>208</v>
      </c>
      <c r="BE600" s="228">
        <f>IF(N600="základní",J600,0)</f>
        <v>0</v>
      </c>
      <c r="BF600" s="228">
        <f>IF(N600="snížená",J600,0)</f>
        <v>0</v>
      </c>
      <c r="BG600" s="228">
        <f>IF(N600="zákl. přenesená",J600,0)</f>
        <v>0</v>
      </c>
      <c r="BH600" s="228">
        <f>IF(N600="sníž. přenesená",J600,0)</f>
        <v>0</v>
      </c>
      <c r="BI600" s="228">
        <f>IF(N600="nulová",J600,0)</f>
        <v>0</v>
      </c>
      <c r="BJ600" s="19" t="s">
        <v>88</v>
      </c>
      <c r="BK600" s="228">
        <f>ROUND(I600*H600,2)</f>
        <v>0</v>
      </c>
      <c r="BL600" s="19" t="s">
        <v>408</v>
      </c>
      <c r="BM600" s="227" t="s">
        <v>808</v>
      </c>
    </row>
    <row r="601" s="2" customFormat="1">
      <c r="A601" s="41"/>
      <c r="B601" s="42"/>
      <c r="C601" s="43"/>
      <c r="D601" s="229" t="s">
        <v>218</v>
      </c>
      <c r="E601" s="43"/>
      <c r="F601" s="230" t="s">
        <v>809</v>
      </c>
      <c r="G601" s="43"/>
      <c r="H601" s="43"/>
      <c r="I601" s="231"/>
      <c r="J601" s="43"/>
      <c r="K601" s="43"/>
      <c r="L601" s="47"/>
      <c r="M601" s="232"/>
      <c r="N601" s="233"/>
      <c r="O601" s="87"/>
      <c r="P601" s="87"/>
      <c r="Q601" s="87"/>
      <c r="R601" s="87"/>
      <c r="S601" s="87"/>
      <c r="T601" s="88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T601" s="19" t="s">
        <v>218</v>
      </c>
      <c r="AU601" s="19" t="s">
        <v>90</v>
      </c>
    </row>
    <row r="602" s="2" customFormat="1" ht="24.15" customHeight="1">
      <c r="A602" s="41"/>
      <c r="B602" s="42"/>
      <c r="C602" s="216" t="s">
        <v>810</v>
      </c>
      <c r="D602" s="216" t="s">
        <v>211</v>
      </c>
      <c r="E602" s="217" t="s">
        <v>811</v>
      </c>
      <c r="F602" s="218" t="s">
        <v>812</v>
      </c>
      <c r="G602" s="219" t="s">
        <v>214</v>
      </c>
      <c r="H602" s="220">
        <v>1.0920000000000001</v>
      </c>
      <c r="I602" s="221"/>
      <c r="J602" s="222">
        <f>ROUND(I602*H602,2)</f>
        <v>0</v>
      </c>
      <c r="K602" s="218" t="s">
        <v>215</v>
      </c>
      <c r="L602" s="47"/>
      <c r="M602" s="223" t="s">
        <v>35</v>
      </c>
      <c r="N602" s="224" t="s">
        <v>51</v>
      </c>
      <c r="O602" s="87"/>
      <c r="P602" s="225">
        <f>O602*H602</f>
        <v>0</v>
      </c>
      <c r="Q602" s="225">
        <v>0</v>
      </c>
      <c r="R602" s="225">
        <f>Q602*H602</f>
        <v>0</v>
      </c>
      <c r="S602" s="225">
        <v>0</v>
      </c>
      <c r="T602" s="226">
        <f>S602*H602</f>
        <v>0</v>
      </c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R602" s="227" t="s">
        <v>408</v>
      </c>
      <c r="AT602" s="227" t="s">
        <v>211</v>
      </c>
      <c r="AU602" s="227" t="s">
        <v>90</v>
      </c>
      <c r="AY602" s="19" t="s">
        <v>208</v>
      </c>
      <c r="BE602" s="228">
        <f>IF(N602="základní",J602,0)</f>
        <v>0</v>
      </c>
      <c r="BF602" s="228">
        <f>IF(N602="snížená",J602,0)</f>
        <v>0</v>
      </c>
      <c r="BG602" s="228">
        <f>IF(N602="zákl. přenesená",J602,0)</f>
        <v>0</v>
      </c>
      <c r="BH602" s="228">
        <f>IF(N602="sníž. přenesená",J602,0)</f>
        <v>0</v>
      </c>
      <c r="BI602" s="228">
        <f>IF(N602="nulová",J602,0)</f>
        <v>0</v>
      </c>
      <c r="BJ602" s="19" t="s">
        <v>88</v>
      </c>
      <c r="BK602" s="228">
        <f>ROUND(I602*H602,2)</f>
        <v>0</v>
      </c>
      <c r="BL602" s="19" t="s">
        <v>408</v>
      </c>
      <c r="BM602" s="227" t="s">
        <v>813</v>
      </c>
    </row>
    <row r="603" s="2" customFormat="1">
      <c r="A603" s="41"/>
      <c r="B603" s="42"/>
      <c r="C603" s="43"/>
      <c r="D603" s="229" t="s">
        <v>218</v>
      </c>
      <c r="E603" s="43"/>
      <c r="F603" s="230" t="s">
        <v>814</v>
      </c>
      <c r="G603" s="43"/>
      <c r="H603" s="43"/>
      <c r="I603" s="231"/>
      <c r="J603" s="43"/>
      <c r="K603" s="43"/>
      <c r="L603" s="47"/>
      <c r="M603" s="232"/>
      <c r="N603" s="233"/>
      <c r="O603" s="87"/>
      <c r="P603" s="87"/>
      <c r="Q603" s="87"/>
      <c r="R603" s="87"/>
      <c r="S603" s="87"/>
      <c r="T603" s="88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T603" s="19" t="s">
        <v>218</v>
      </c>
      <c r="AU603" s="19" t="s">
        <v>90</v>
      </c>
    </row>
    <row r="604" s="2" customFormat="1" ht="24.15" customHeight="1">
      <c r="A604" s="41"/>
      <c r="B604" s="42"/>
      <c r="C604" s="216" t="s">
        <v>815</v>
      </c>
      <c r="D604" s="216" t="s">
        <v>211</v>
      </c>
      <c r="E604" s="217" t="s">
        <v>816</v>
      </c>
      <c r="F604" s="218" t="s">
        <v>817</v>
      </c>
      <c r="G604" s="219" t="s">
        <v>214</v>
      </c>
      <c r="H604" s="220">
        <v>1.0920000000000001</v>
      </c>
      <c r="I604" s="221"/>
      <c r="J604" s="222">
        <f>ROUND(I604*H604,2)</f>
        <v>0</v>
      </c>
      <c r="K604" s="218" t="s">
        <v>215</v>
      </c>
      <c r="L604" s="47"/>
      <c r="M604" s="223" t="s">
        <v>35</v>
      </c>
      <c r="N604" s="224" t="s">
        <v>51</v>
      </c>
      <c r="O604" s="87"/>
      <c r="P604" s="225">
        <f>O604*H604</f>
        <v>0</v>
      </c>
      <c r="Q604" s="225">
        <v>0</v>
      </c>
      <c r="R604" s="225">
        <f>Q604*H604</f>
        <v>0</v>
      </c>
      <c r="S604" s="225">
        <v>0</v>
      </c>
      <c r="T604" s="226">
        <f>S604*H604</f>
        <v>0</v>
      </c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R604" s="227" t="s">
        <v>408</v>
      </c>
      <c r="AT604" s="227" t="s">
        <v>211</v>
      </c>
      <c r="AU604" s="227" t="s">
        <v>90</v>
      </c>
      <c r="AY604" s="19" t="s">
        <v>208</v>
      </c>
      <c r="BE604" s="228">
        <f>IF(N604="základní",J604,0)</f>
        <v>0</v>
      </c>
      <c r="BF604" s="228">
        <f>IF(N604="snížená",J604,0)</f>
        <v>0</v>
      </c>
      <c r="BG604" s="228">
        <f>IF(N604="zákl. přenesená",J604,0)</f>
        <v>0</v>
      </c>
      <c r="BH604" s="228">
        <f>IF(N604="sníž. přenesená",J604,0)</f>
        <v>0</v>
      </c>
      <c r="BI604" s="228">
        <f>IF(N604="nulová",J604,0)</f>
        <v>0</v>
      </c>
      <c r="BJ604" s="19" t="s">
        <v>88</v>
      </c>
      <c r="BK604" s="228">
        <f>ROUND(I604*H604,2)</f>
        <v>0</v>
      </c>
      <c r="BL604" s="19" t="s">
        <v>408</v>
      </c>
      <c r="BM604" s="227" t="s">
        <v>818</v>
      </c>
    </row>
    <row r="605" s="2" customFormat="1">
      <c r="A605" s="41"/>
      <c r="B605" s="42"/>
      <c r="C605" s="43"/>
      <c r="D605" s="229" t="s">
        <v>218</v>
      </c>
      <c r="E605" s="43"/>
      <c r="F605" s="230" t="s">
        <v>819</v>
      </c>
      <c r="G605" s="43"/>
      <c r="H605" s="43"/>
      <c r="I605" s="231"/>
      <c r="J605" s="43"/>
      <c r="K605" s="43"/>
      <c r="L605" s="47"/>
      <c r="M605" s="232"/>
      <c r="N605" s="233"/>
      <c r="O605" s="87"/>
      <c r="P605" s="87"/>
      <c r="Q605" s="87"/>
      <c r="R605" s="87"/>
      <c r="S605" s="87"/>
      <c r="T605" s="88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T605" s="19" t="s">
        <v>218</v>
      </c>
      <c r="AU605" s="19" t="s">
        <v>90</v>
      </c>
    </row>
    <row r="606" s="12" customFormat="1" ht="22.8" customHeight="1">
      <c r="A606" s="12"/>
      <c r="B606" s="200"/>
      <c r="C606" s="201"/>
      <c r="D606" s="202" t="s">
        <v>79</v>
      </c>
      <c r="E606" s="214" t="s">
        <v>820</v>
      </c>
      <c r="F606" s="214" t="s">
        <v>821</v>
      </c>
      <c r="G606" s="201"/>
      <c r="H606" s="201"/>
      <c r="I606" s="204"/>
      <c r="J606" s="215">
        <f>BK606</f>
        <v>0</v>
      </c>
      <c r="K606" s="201"/>
      <c r="L606" s="206"/>
      <c r="M606" s="207"/>
      <c r="N606" s="208"/>
      <c r="O606" s="208"/>
      <c r="P606" s="209">
        <f>SUM(P607:P649)</f>
        <v>0</v>
      </c>
      <c r="Q606" s="208"/>
      <c r="R606" s="209">
        <f>SUM(R607:R649)</f>
        <v>0.25488450000000001</v>
      </c>
      <c r="S606" s="208"/>
      <c r="T606" s="210">
        <f>SUM(T607:T649)</f>
        <v>0</v>
      </c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R606" s="211" t="s">
        <v>90</v>
      </c>
      <c r="AT606" s="212" t="s">
        <v>79</v>
      </c>
      <c r="AU606" s="212" t="s">
        <v>88</v>
      </c>
      <c r="AY606" s="211" t="s">
        <v>208</v>
      </c>
      <c r="BK606" s="213">
        <f>SUM(BK607:BK649)</f>
        <v>0</v>
      </c>
    </row>
    <row r="607" s="2" customFormat="1" ht="33" customHeight="1">
      <c r="A607" s="41"/>
      <c r="B607" s="42"/>
      <c r="C607" s="216" t="s">
        <v>822</v>
      </c>
      <c r="D607" s="216" t="s">
        <v>211</v>
      </c>
      <c r="E607" s="217" t="s">
        <v>823</v>
      </c>
      <c r="F607" s="218" t="s">
        <v>824</v>
      </c>
      <c r="G607" s="219" t="s">
        <v>149</v>
      </c>
      <c r="H607" s="220">
        <v>17.73</v>
      </c>
      <c r="I607" s="221"/>
      <c r="J607" s="222">
        <f>ROUND(I607*H607,2)</f>
        <v>0</v>
      </c>
      <c r="K607" s="218" t="s">
        <v>215</v>
      </c>
      <c r="L607" s="47"/>
      <c r="M607" s="223" t="s">
        <v>35</v>
      </c>
      <c r="N607" s="224" t="s">
        <v>51</v>
      </c>
      <c r="O607" s="87"/>
      <c r="P607" s="225">
        <f>O607*H607</f>
        <v>0</v>
      </c>
      <c r="Q607" s="225">
        <v>0.01355</v>
      </c>
      <c r="R607" s="225">
        <f>Q607*H607</f>
        <v>0.2402415</v>
      </c>
      <c r="S607" s="225">
        <v>0</v>
      </c>
      <c r="T607" s="226">
        <f>S607*H607</f>
        <v>0</v>
      </c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R607" s="227" t="s">
        <v>408</v>
      </c>
      <c r="AT607" s="227" t="s">
        <v>211</v>
      </c>
      <c r="AU607" s="227" t="s">
        <v>90</v>
      </c>
      <c r="AY607" s="19" t="s">
        <v>208</v>
      </c>
      <c r="BE607" s="228">
        <f>IF(N607="základní",J607,0)</f>
        <v>0</v>
      </c>
      <c r="BF607" s="228">
        <f>IF(N607="snížená",J607,0)</f>
        <v>0</v>
      </c>
      <c r="BG607" s="228">
        <f>IF(N607="zákl. přenesená",J607,0)</f>
        <v>0</v>
      </c>
      <c r="BH607" s="228">
        <f>IF(N607="sníž. přenesená",J607,0)</f>
        <v>0</v>
      </c>
      <c r="BI607" s="228">
        <f>IF(N607="nulová",J607,0)</f>
        <v>0</v>
      </c>
      <c r="BJ607" s="19" t="s">
        <v>88</v>
      </c>
      <c r="BK607" s="228">
        <f>ROUND(I607*H607,2)</f>
        <v>0</v>
      </c>
      <c r="BL607" s="19" t="s">
        <v>408</v>
      </c>
      <c r="BM607" s="227" t="s">
        <v>825</v>
      </c>
    </row>
    <row r="608" s="2" customFormat="1">
      <c r="A608" s="41"/>
      <c r="B608" s="42"/>
      <c r="C608" s="43"/>
      <c r="D608" s="229" t="s">
        <v>218</v>
      </c>
      <c r="E608" s="43"/>
      <c r="F608" s="230" t="s">
        <v>826</v>
      </c>
      <c r="G608" s="43"/>
      <c r="H608" s="43"/>
      <c r="I608" s="231"/>
      <c r="J608" s="43"/>
      <c r="K608" s="43"/>
      <c r="L608" s="47"/>
      <c r="M608" s="232"/>
      <c r="N608" s="233"/>
      <c r="O608" s="87"/>
      <c r="P608" s="87"/>
      <c r="Q608" s="87"/>
      <c r="R608" s="87"/>
      <c r="S608" s="87"/>
      <c r="T608" s="88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T608" s="19" t="s">
        <v>218</v>
      </c>
      <c r="AU608" s="19" t="s">
        <v>90</v>
      </c>
    </row>
    <row r="609" s="13" customFormat="1">
      <c r="A609" s="13"/>
      <c r="B609" s="234"/>
      <c r="C609" s="235"/>
      <c r="D609" s="236" t="s">
        <v>226</v>
      </c>
      <c r="E609" s="237" t="s">
        <v>35</v>
      </c>
      <c r="F609" s="238" t="s">
        <v>827</v>
      </c>
      <c r="G609" s="235"/>
      <c r="H609" s="237" t="s">
        <v>35</v>
      </c>
      <c r="I609" s="239"/>
      <c r="J609" s="235"/>
      <c r="K609" s="235"/>
      <c r="L609" s="240"/>
      <c r="M609" s="241"/>
      <c r="N609" s="242"/>
      <c r="O609" s="242"/>
      <c r="P609" s="242"/>
      <c r="Q609" s="242"/>
      <c r="R609" s="242"/>
      <c r="S609" s="242"/>
      <c r="T609" s="24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4" t="s">
        <v>226</v>
      </c>
      <c r="AU609" s="244" t="s">
        <v>90</v>
      </c>
      <c r="AV609" s="13" t="s">
        <v>88</v>
      </c>
      <c r="AW609" s="13" t="s">
        <v>41</v>
      </c>
      <c r="AX609" s="13" t="s">
        <v>80</v>
      </c>
      <c r="AY609" s="244" t="s">
        <v>208</v>
      </c>
    </row>
    <row r="610" s="14" customFormat="1">
      <c r="A610" s="14"/>
      <c r="B610" s="245"/>
      <c r="C610" s="246"/>
      <c r="D610" s="236" t="s">
        <v>226</v>
      </c>
      <c r="E610" s="247" t="s">
        <v>35</v>
      </c>
      <c r="F610" s="248" t="s">
        <v>828</v>
      </c>
      <c r="G610" s="246"/>
      <c r="H610" s="249">
        <v>2.6099999999999999</v>
      </c>
      <c r="I610" s="250"/>
      <c r="J610" s="246"/>
      <c r="K610" s="246"/>
      <c r="L610" s="251"/>
      <c r="M610" s="252"/>
      <c r="N610" s="253"/>
      <c r="O610" s="253"/>
      <c r="P610" s="253"/>
      <c r="Q610" s="253"/>
      <c r="R610" s="253"/>
      <c r="S610" s="253"/>
      <c r="T610" s="25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5" t="s">
        <v>226</v>
      </c>
      <c r="AU610" s="255" t="s">
        <v>90</v>
      </c>
      <c r="AV610" s="14" t="s">
        <v>90</v>
      </c>
      <c r="AW610" s="14" t="s">
        <v>41</v>
      </c>
      <c r="AX610" s="14" t="s">
        <v>80</v>
      </c>
      <c r="AY610" s="255" t="s">
        <v>208</v>
      </c>
    </row>
    <row r="611" s="14" customFormat="1">
      <c r="A611" s="14"/>
      <c r="B611" s="245"/>
      <c r="C611" s="246"/>
      <c r="D611" s="236" t="s">
        <v>226</v>
      </c>
      <c r="E611" s="247" t="s">
        <v>35</v>
      </c>
      <c r="F611" s="248" t="s">
        <v>829</v>
      </c>
      <c r="G611" s="246"/>
      <c r="H611" s="249">
        <v>3.8250000000000002</v>
      </c>
      <c r="I611" s="250"/>
      <c r="J611" s="246"/>
      <c r="K611" s="246"/>
      <c r="L611" s="251"/>
      <c r="M611" s="252"/>
      <c r="N611" s="253"/>
      <c r="O611" s="253"/>
      <c r="P611" s="253"/>
      <c r="Q611" s="253"/>
      <c r="R611" s="253"/>
      <c r="S611" s="253"/>
      <c r="T611" s="25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5" t="s">
        <v>226</v>
      </c>
      <c r="AU611" s="255" t="s">
        <v>90</v>
      </c>
      <c r="AV611" s="14" t="s">
        <v>90</v>
      </c>
      <c r="AW611" s="14" t="s">
        <v>41</v>
      </c>
      <c r="AX611" s="14" t="s">
        <v>80</v>
      </c>
      <c r="AY611" s="255" t="s">
        <v>208</v>
      </c>
    </row>
    <row r="612" s="14" customFormat="1">
      <c r="A612" s="14"/>
      <c r="B612" s="245"/>
      <c r="C612" s="246"/>
      <c r="D612" s="236" t="s">
        <v>226</v>
      </c>
      <c r="E612" s="247" t="s">
        <v>35</v>
      </c>
      <c r="F612" s="248" t="s">
        <v>830</v>
      </c>
      <c r="G612" s="246"/>
      <c r="H612" s="249">
        <v>2.4300000000000002</v>
      </c>
      <c r="I612" s="250"/>
      <c r="J612" s="246"/>
      <c r="K612" s="246"/>
      <c r="L612" s="251"/>
      <c r="M612" s="252"/>
      <c r="N612" s="253"/>
      <c r="O612" s="253"/>
      <c r="P612" s="253"/>
      <c r="Q612" s="253"/>
      <c r="R612" s="253"/>
      <c r="S612" s="253"/>
      <c r="T612" s="25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5" t="s">
        <v>226</v>
      </c>
      <c r="AU612" s="255" t="s">
        <v>90</v>
      </c>
      <c r="AV612" s="14" t="s">
        <v>90</v>
      </c>
      <c r="AW612" s="14" t="s">
        <v>41</v>
      </c>
      <c r="AX612" s="14" t="s">
        <v>80</v>
      </c>
      <c r="AY612" s="255" t="s">
        <v>208</v>
      </c>
    </row>
    <row r="613" s="14" customFormat="1">
      <c r="A613" s="14"/>
      <c r="B613" s="245"/>
      <c r="C613" s="246"/>
      <c r="D613" s="236" t="s">
        <v>226</v>
      </c>
      <c r="E613" s="247" t="s">
        <v>35</v>
      </c>
      <c r="F613" s="248" t="s">
        <v>831</v>
      </c>
      <c r="G613" s="246"/>
      <c r="H613" s="249">
        <v>2.6099999999999999</v>
      </c>
      <c r="I613" s="250"/>
      <c r="J613" s="246"/>
      <c r="K613" s="246"/>
      <c r="L613" s="251"/>
      <c r="M613" s="252"/>
      <c r="N613" s="253"/>
      <c r="O613" s="253"/>
      <c r="P613" s="253"/>
      <c r="Q613" s="253"/>
      <c r="R613" s="253"/>
      <c r="S613" s="253"/>
      <c r="T613" s="25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5" t="s">
        <v>226</v>
      </c>
      <c r="AU613" s="255" t="s">
        <v>90</v>
      </c>
      <c r="AV613" s="14" t="s">
        <v>90</v>
      </c>
      <c r="AW613" s="14" t="s">
        <v>41</v>
      </c>
      <c r="AX613" s="14" t="s">
        <v>80</v>
      </c>
      <c r="AY613" s="255" t="s">
        <v>208</v>
      </c>
    </row>
    <row r="614" s="14" customFormat="1">
      <c r="A614" s="14"/>
      <c r="B614" s="245"/>
      <c r="C614" s="246"/>
      <c r="D614" s="236" t="s">
        <v>226</v>
      </c>
      <c r="E614" s="247" t="s">
        <v>35</v>
      </c>
      <c r="F614" s="248" t="s">
        <v>832</v>
      </c>
      <c r="G614" s="246"/>
      <c r="H614" s="249">
        <v>3.645</v>
      </c>
      <c r="I614" s="250"/>
      <c r="J614" s="246"/>
      <c r="K614" s="246"/>
      <c r="L614" s="251"/>
      <c r="M614" s="252"/>
      <c r="N614" s="253"/>
      <c r="O614" s="253"/>
      <c r="P614" s="253"/>
      <c r="Q614" s="253"/>
      <c r="R614" s="253"/>
      <c r="S614" s="253"/>
      <c r="T614" s="25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55" t="s">
        <v>226</v>
      </c>
      <c r="AU614" s="255" t="s">
        <v>90</v>
      </c>
      <c r="AV614" s="14" t="s">
        <v>90</v>
      </c>
      <c r="AW614" s="14" t="s">
        <v>41</v>
      </c>
      <c r="AX614" s="14" t="s">
        <v>80</v>
      </c>
      <c r="AY614" s="255" t="s">
        <v>208</v>
      </c>
    </row>
    <row r="615" s="14" customFormat="1">
      <c r="A615" s="14"/>
      <c r="B615" s="245"/>
      <c r="C615" s="246"/>
      <c r="D615" s="236" t="s">
        <v>226</v>
      </c>
      <c r="E615" s="247" t="s">
        <v>35</v>
      </c>
      <c r="F615" s="248" t="s">
        <v>833</v>
      </c>
      <c r="G615" s="246"/>
      <c r="H615" s="249">
        <v>2.6099999999999999</v>
      </c>
      <c r="I615" s="250"/>
      <c r="J615" s="246"/>
      <c r="K615" s="246"/>
      <c r="L615" s="251"/>
      <c r="M615" s="252"/>
      <c r="N615" s="253"/>
      <c r="O615" s="253"/>
      <c r="P615" s="253"/>
      <c r="Q615" s="253"/>
      <c r="R615" s="253"/>
      <c r="S615" s="253"/>
      <c r="T615" s="25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5" t="s">
        <v>226</v>
      </c>
      <c r="AU615" s="255" t="s">
        <v>90</v>
      </c>
      <c r="AV615" s="14" t="s">
        <v>90</v>
      </c>
      <c r="AW615" s="14" t="s">
        <v>41</v>
      </c>
      <c r="AX615" s="14" t="s">
        <v>80</v>
      </c>
      <c r="AY615" s="255" t="s">
        <v>208</v>
      </c>
    </row>
    <row r="616" s="16" customFormat="1">
      <c r="A616" s="16"/>
      <c r="B616" s="267"/>
      <c r="C616" s="268"/>
      <c r="D616" s="236" t="s">
        <v>226</v>
      </c>
      <c r="E616" s="269" t="s">
        <v>35</v>
      </c>
      <c r="F616" s="270" t="s">
        <v>261</v>
      </c>
      <c r="G616" s="268"/>
      <c r="H616" s="271">
        <v>17.73</v>
      </c>
      <c r="I616" s="272"/>
      <c r="J616" s="268"/>
      <c r="K616" s="268"/>
      <c r="L616" s="273"/>
      <c r="M616" s="274"/>
      <c r="N616" s="275"/>
      <c r="O616" s="275"/>
      <c r="P616" s="275"/>
      <c r="Q616" s="275"/>
      <c r="R616" s="275"/>
      <c r="S616" s="275"/>
      <c r="T616" s="27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T616" s="277" t="s">
        <v>226</v>
      </c>
      <c r="AU616" s="277" t="s">
        <v>90</v>
      </c>
      <c r="AV616" s="16" t="s">
        <v>216</v>
      </c>
      <c r="AW616" s="16" t="s">
        <v>41</v>
      </c>
      <c r="AX616" s="16" t="s">
        <v>88</v>
      </c>
      <c r="AY616" s="277" t="s">
        <v>208</v>
      </c>
    </row>
    <row r="617" s="2" customFormat="1" ht="24.15" customHeight="1">
      <c r="A617" s="41"/>
      <c r="B617" s="42"/>
      <c r="C617" s="216" t="s">
        <v>834</v>
      </c>
      <c r="D617" s="216" t="s">
        <v>211</v>
      </c>
      <c r="E617" s="217" t="s">
        <v>835</v>
      </c>
      <c r="F617" s="218" t="s">
        <v>836</v>
      </c>
      <c r="G617" s="219" t="s">
        <v>149</v>
      </c>
      <c r="H617" s="220">
        <v>17.73</v>
      </c>
      <c r="I617" s="221"/>
      <c r="J617" s="222">
        <f>ROUND(I617*H617,2)</f>
        <v>0</v>
      </c>
      <c r="K617" s="218" t="s">
        <v>215</v>
      </c>
      <c r="L617" s="47"/>
      <c r="M617" s="223" t="s">
        <v>35</v>
      </c>
      <c r="N617" s="224" t="s">
        <v>51</v>
      </c>
      <c r="O617" s="87"/>
      <c r="P617" s="225">
        <f>O617*H617</f>
        <v>0</v>
      </c>
      <c r="Q617" s="225">
        <v>0.00010000000000000001</v>
      </c>
      <c r="R617" s="225">
        <f>Q617*H617</f>
        <v>0.0017730000000000001</v>
      </c>
      <c r="S617" s="225">
        <v>0</v>
      </c>
      <c r="T617" s="226">
        <f>S617*H617</f>
        <v>0</v>
      </c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R617" s="227" t="s">
        <v>408</v>
      </c>
      <c r="AT617" s="227" t="s">
        <v>211</v>
      </c>
      <c r="AU617" s="227" t="s">
        <v>90</v>
      </c>
      <c r="AY617" s="19" t="s">
        <v>208</v>
      </c>
      <c r="BE617" s="228">
        <f>IF(N617="základní",J617,0)</f>
        <v>0</v>
      </c>
      <c r="BF617" s="228">
        <f>IF(N617="snížená",J617,0)</f>
        <v>0</v>
      </c>
      <c r="BG617" s="228">
        <f>IF(N617="zákl. přenesená",J617,0)</f>
        <v>0</v>
      </c>
      <c r="BH617" s="228">
        <f>IF(N617="sníž. přenesená",J617,0)</f>
        <v>0</v>
      </c>
      <c r="BI617" s="228">
        <f>IF(N617="nulová",J617,0)</f>
        <v>0</v>
      </c>
      <c r="BJ617" s="19" t="s">
        <v>88</v>
      </c>
      <c r="BK617" s="228">
        <f>ROUND(I617*H617,2)</f>
        <v>0</v>
      </c>
      <c r="BL617" s="19" t="s">
        <v>408</v>
      </c>
      <c r="BM617" s="227" t="s">
        <v>837</v>
      </c>
    </row>
    <row r="618" s="2" customFormat="1">
      <c r="A618" s="41"/>
      <c r="B618" s="42"/>
      <c r="C618" s="43"/>
      <c r="D618" s="229" t="s">
        <v>218</v>
      </c>
      <c r="E618" s="43"/>
      <c r="F618" s="230" t="s">
        <v>838</v>
      </c>
      <c r="G618" s="43"/>
      <c r="H618" s="43"/>
      <c r="I618" s="231"/>
      <c r="J618" s="43"/>
      <c r="K618" s="43"/>
      <c r="L618" s="47"/>
      <c r="M618" s="232"/>
      <c r="N618" s="233"/>
      <c r="O618" s="87"/>
      <c r="P618" s="87"/>
      <c r="Q618" s="87"/>
      <c r="R618" s="87"/>
      <c r="S618" s="87"/>
      <c r="T618" s="88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T618" s="19" t="s">
        <v>218</v>
      </c>
      <c r="AU618" s="19" t="s">
        <v>90</v>
      </c>
    </row>
    <row r="619" s="14" customFormat="1">
      <c r="A619" s="14"/>
      <c r="B619" s="245"/>
      <c r="C619" s="246"/>
      <c r="D619" s="236" t="s">
        <v>226</v>
      </c>
      <c r="E619" s="247" t="s">
        <v>35</v>
      </c>
      <c r="F619" s="248" t="s">
        <v>839</v>
      </c>
      <c r="G619" s="246"/>
      <c r="H619" s="249">
        <v>17.73</v>
      </c>
      <c r="I619" s="250"/>
      <c r="J619" s="246"/>
      <c r="K619" s="246"/>
      <c r="L619" s="251"/>
      <c r="M619" s="252"/>
      <c r="N619" s="253"/>
      <c r="O619" s="253"/>
      <c r="P619" s="253"/>
      <c r="Q619" s="253"/>
      <c r="R619" s="253"/>
      <c r="S619" s="253"/>
      <c r="T619" s="25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5" t="s">
        <v>226</v>
      </c>
      <c r="AU619" s="255" t="s">
        <v>90</v>
      </c>
      <c r="AV619" s="14" t="s">
        <v>90</v>
      </c>
      <c r="AW619" s="14" t="s">
        <v>41</v>
      </c>
      <c r="AX619" s="14" t="s">
        <v>80</v>
      </c>
      <c r="AY619" s="255" t="s">
        <v>208</v>
      </c>
    </row>
    <row r="620" s="16" customFormat="1">
      <c r="A620" s="16"/>
      <c r="B620" s="267"/>
      <c r="C620" s="268"/>
      <c r="D620" s="236" t="s">
        <v>226</v>
      </c>
      <c r="E620" s="269" t="s">
        <v>35</v>
      </c>
      <c r="F620" s="270" t="s">
        <v>261</v>
      </c>
      <c r="G620" s="268"/>
      <c r="H620" s="271">
        <v>17.73</v>
      </c>
      <c r="I620" s="272"/>
      <c r="J620" s="268"/>
      <c r="K620" s="268"/>
      <c r="L620" s="273"/>
      <c r="M620" s="274"/>
      <c r="N620" s="275"/>
      <c r="O620" s="275"/>
      <c r="P620" s="275"/>
      <c r="Q620" s="275"/>
      <c r="R620" s="275"/>
      <c r="S620" s="275"/>
      <c r="T620" s="27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T620" s="277" t="s">
        <v>226</v>
      </c>
      <c r="AU620" s="277" t="s">
        <v>90</v>
      </c>
      <c r="AV620" s="16" t="s">
        <v>216</v>
      </c>
      <c r="AW620" s="16" t="s">
        <v>4</v>
      </c>
      <c r="AX620" s="16" t="s">
        <v>88</v>
      </c>
      <c r="AY620" s="277" t="s">
        <v>208</v>
      </c>
    </row>
    <row r="621" s="2" customFormat="1" ht="16.5" customHeight="1">
      <c r="A621" s="41"/>
      <c r="B621" s="42"/>
      <c r="C621" s="216" t="s">
        <v>840</v>
      </c>
      <c r="D621" s="216" t="s">
        <v>211</v>
      </c>
      <c r="E621" s="217" t="s">
        <v>841</v>
      </c>
      <c r="F621" s="218" t="s">
        <v>842</v>
      </c>
      <c r="G621" s="219" t="s">
        <v>149</v>
      </c>
      <c r="H621" s="220">
        <v>17.73</v>
      </c>
      <c r="I621" s="221"/>
      <c r="J621" s="222">
        <f>ROUND(I621*H621,2)</f>
        <v>0</v>
      </c>
      <c r="K621" s="218" t="s">
        <v>215</v>
      </c>
      <c r="L621" s="47"/>
      <c r="M621" s="223" t="s">
        <v>35</v>
      </c>
      <c r="N621" s="224" t="s">
        <v>51</v>
      </c>
      <c r="O621" s="87"/>
      <c r="P621" s="225">
        <f>O621*H621</f>
        <v>0</v>
      </c>
      <c r="Q621" s="225">
        <v>0</v>
      </c>
      <c r="R621" s="225">
        <f>Q621*H621</f>
        <v>0</v>
      </c>
      <c r="S621" s="225">
        <v>0</v>
      </c>
      <c r="T621" s="226">
        <f>S621*H621</f>
        <v>0</v>
      </c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R621" s="227" t="s">
        <v>408</v>
      </c>
      <c r="AT621" s="227" t="s">
        <v>211</v>
      </c>
      <c r="AU621" s="227" t="s">
        <v>90</v>
      </c>
      <c r="AY621" s="19" t="s">
        <v>208</v>
      </c>
      <c r="BE621" s="228">
        <f>IF(N621="základní",J621,0)</f>
        <v>0</v>
      </c>
      <c r="BF621" s="228">
        <f>IF(N621="snížená",J621,0)</f>
        <v>0</v>
      </c>
      <c r="BG621" s="228">
        <f>IF(N621="zákl. přenesená",J621,0)</f>
        <v>0</v>
      </c>
      <c r="BH621" s="228">
        <f>IF(N621="sníž. přenesená",J621,0)</f>
        <v>0</v>
      </c>
      <c r="BI621" s="228">
        <f>IF(N621="nulová",J621,0)</f>
        <v>0</v>
      </c>
      <c r="BJ621" s="19" t="s">
        <v>88</v>
      </c>
      <c r="BK621" s="228">
        <f>ROUND(I621*H621,2)</f>
        <v>0</v>
      </c>
      <c r="BL621" s="19" t="s">
        <v>408</v>
      </c>
      <c r="BM621" s="227" t="s">
        <v>843</v>
      </c>
    </row>
    <row r="622" s="2" customFormat="1">
      <c r="A622" s="41"/>
      <c r="B622" s="42"/>
      <c r="C622" s="43"/>
      <c r="D622" s="229" t="s">
        <v>218</v>
      </c>
      <c r="E622" s="43"/>
      <c r="F622" s="230" t="s">
        <v>844</v>
      </c>
      <c r="G622" s="43"/>
      <c r="H622" s="43"/>
      <c r="I622" s="231"/>
      <c r="J622" s="43"/>
      <c r="K622" s="43"/>
      <c r="L622" s="47"/>
      <c r="M622" s="232"/>
      <c r="N622" s="233"/>
      <c r="O622" s="87"/>
      <c r="P622" s="87"/>
      <c r="Q622" s="87"/>
      <c r="R622" s="87"/>
      <c r="S622" s="87"/>
      <c r="T622" s="88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T622" s="19" t="s">
        <v>218</v>
      </c>
      <c r="AU622" s="19" t="s">
        <v>90</v>
      </c>
    </row>
    <row r="623" s="14" customFormat="1">
      <c r="A623" s="14"/>
      <c r="B623" s="245"/>
      <c r="C623" s="246"/>
      <c r="D623" s="236" t="s">
        <v>226</v>
      </c>
      <c r="E623" s="247" t="s">
        <v>35</v>
      </c>
      <c r="F623" s="248" t="s">
        <v>839</v>
      </c>
      <c r="G623" s="246"/>
      <c r="H623" s="249">
        <v>17.73</v>
      </c>
      <c r="I623" s="250"/>
      <c r="J623" s="246"/>
      <c r="K623" s="246"/>
      <c r="L623" s="251"/>
      <c r="M623" s="252"/>
      <c r="N623" s="253"/>
      <c r="O623" s="253"/>
      <c r="P623" s="253"/>
      <c r="Q623" s="253"/>
      <c r="R623" s="253"/>
      <c r="S623" s="253"/>
      <c r="T623" s="25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5" t="s">
        <v>226</v>
      </c>
      <c r="AU623" s="255" t="s">
        <v>90</v>
      </c>
      <c r="AV623" s="14" t="s">
        <v>90</v>
      </c>
      <c r="AW623" s="14" t="s">
        <v>41</v>
      </c>
      <c r="AX623" s="14" t="s">
        <v>80</v>
      </c>
      <c r="AY623" s="255" t="s">
        <v>208</v>
      </c>
    </row>
    <row r="624" s="16" customFormat="1">
      <c r="A624" s="16"/>
      <c r="B624" s="267"/>
      <c r="C624" s="268"/>
      <c r="D624" s="236" t="s">
        <v>226</v>
      </c>
      <c r="E624" s="269" t="s">
        <v>35</v>
      </c>
      <c r="F624" s="270" t="s">
        <v>261</v>
      </c>
      <c r="G624" s="268"/>
      <c r="H624" s="271">
        <v>17.73</v>
      </c>
      <c r="I624" s="272"/>
      <c r="J624" s="268"/>
      <c r="K624" s="268"/>
      <c r="L624" s="273"/>
      <c r="M624" s="274"/>
      <c r="N624" s="275"/>
      <c r="O624" s="275"/>
      <c r="P624" s="275"/>
      <c r="Q624" s="275"/>
      <c r="R624" s="275"/>
      <c r="S624" s="275"/>
      <c r="T624" s="27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T624" s="277" t="s">
        <v>226</v>
      </c>
      <c r="AU624" s="277" t="s">
        <v>90</v>
      </c>
      <c r="AV624" s="16" t="s">
        <v>216</v>
      </c>
      <c r="AW624" s="16" t="s">
        <v>4</v>
      </c>
      <c r="AX624" s="16" t="s">
        <v>88</v>
      </c>
      <c r="AY624" s="277" t="s">
        <v>208</v>
      </c>
    </row>
    <row r="625" s="2" customFormat="1" ht="24.15" customHeight="1">
      <c r="A625" s="41"/>
      <c r="B625" s="42"/>
      <c r="C625" s="216" t="s">
        <v>845</v>
      </c>
      <c r="D625" s="216" t="s">
        <v>211</v>
      </c>
      <c r="E625" s="217" t="s">
        <v>846</v>
      </c>
      <c r="F625" s="218" t="s">
        <v>847</v>
      </c>
      <c r="G625" s="219" t="s">
        <v>381</v>
      </c>
      <c r="H625" s="220">
        <v>9</v>
      </c>
      <c r="I625" s="221"/>
      <c r="J625" s="222">
        <f>ROUND(I625*H625,2)</f>
        <v>0</v>
      </c>
      <c r="K625" s="218" t="s">
        <v>215</v>
      </c>
      <c r="L625" s="47"/>
      <c r="M625" s="223" t="s">
        <v>35</v>
      </c>
      <c r="N625" s="224" t="s">
        <v>51</v>
      </c>
      <c r="O625" s="87"/>
      <c r="P625" s="225">
        <f>O625*H625</f>
        <v>0</v>
      </c>
      <c r="Q625" s="225">
        <v>3.0000000000000001E-05</v>
      </c>
      <c r="R625" s="225">
        <f>Q625*H625</f>
        <v>0.00027</v>
      </c>
      <c r="S625" s="225">
        <v>0</v>
      </c>
      <c r="T625" s="226">
        <f>S625*H625</f>
        <v>0</v>
      </c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R625" s="227" t="s">
        <v>408</v>
      </c>
      <c r="AT625" s="227" t="s">
        <v>211</v>
      </c>
      <c r="AU625" s="227" t="s">
        <v>90</v>
      </c>
      <c r="AY625" s="19" t="s">
        <v>208</v>
      </c>
      <c r="BE625" s="228">
        <f>IF(N625="základní",J625,0)</f>
        <v>0</v>
      </c>
      <c r="BF625" s="228">
        <f>IF(N625="snížená",J625,0)</f>
        <v>0</v>
      </c>
      <c r="BG625" s="228">
        <f>IF(N625="zákl. přenesená",J625,0)</f>
        <v>0</v>
      </c>
      <c r="BH625" s="228">
        <f>IF(N625="sníž. přenesená",J625,0)</f>
        <v>0</v>
      </c>
      <c r="BI625" s="228">
        <f>IF(N625="nulová",J625,0)</f>
        <v>0</v>
      </c>
      <c r="BJ625" s="19" t="s">
        <v>88</v>
      </c>
      <c r="BK625" s="228">
        <f>ROUND(I625*H625,2)</f>
        <v>0</v>
      </c>
      <c r="BL625" s="19" t="s">
        <v>408</v>
      </c>
      <c r="BM625" s="227" t="s">
        <v>848</v>
      </c>
    </row>
    <row r="626" s="2" customFormat="1">
      <c r="A626" s="41"/>
      <c r="B626" s="42"/>
      <c r="C626" s="43"/>
      <c r="D626" s="229" t="s">
        <v>218</v>
      </c>
      <c r="E626" s="43"/>
      <c r="F626" s="230" t="s">
        <v>849</v>
      </c>
      <c r="G626" s="43"/>
      <c r="H626" s="43"/>
      <c r="I626" s="231"/>
      <c r="J626" s="43"/>
      <c r="K626" s="43"/>
      <c r="L626" s="47"/>
      <c r="M626" s="232"/>
      <c r="N626" s="233"/>
      <c r="O626" s="87"/>
      <c r="P626" s="87"/>
      <c r="Q626" s="87"/>
      <c r="R626" s="87"/>
      <c r="S626" s="87"/>
      <c r="T626" s="88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T626" s="19" t="s">
        <v>218</v>
      </c>
      <c r="AU626" s="19" t="s">
        <v>90</v>
      </c>
    </row>
    <row r="627" s="13" customFormat="1">
      <c r="A627" s="13"/>
      <c r="B627" s="234"/>
      <c r="C627" s="235"/>
      <c r="D627" s="236" t="s">
        <v>226</v>
      </c>
      <c r="E627" s="237" t="s">
        <v>35</v>
      </c>
      <c r="F627" s="238" t="s">
        <v>850</v>
      </c>
      <c r="G627" s="235"/>
      <c r="H627" s="237" t="s">
        <v>35</v>
      </c>
      <c r="I627" s="239"/>
      <c r="J627" s="235"/>
      <c r="K627" s="235"/>
      <c r="L627" s="240"/>
      <c r="M627" s="241"/>
      <c r="N627" s="242"/>
      <c r="O627" s="242"/>
      <c r="P627" s="242"/>
      <c r="Q627" s="242"/>
      <c r="R627" s="242"/>
      <c r="S627" s="242"/>
      <c r="T627" s="24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4" t="s">
        <v>226</v>
      </c>
      <c r="AU627" s="244" t="s">
        <v>90</v>
      </c>
      <c r="AV627" s="13" t="s">
        <v>88</v>
      </c>
      <c r="AW627" s="13" t="s">
        <v>41</v>
      </c>
      <c r="AX627" s="13" t="s">
        <v>80</v>
      </c>
      <c r="AY627" s="244" t="s">
        <v>208</v>
      </c>
    </row>
    <row r="628" s="14" customFormat="1">
      <c r="A628" s="14"/>
      <c r="B628" s="245"/>
      <c r="C628" s="246"/>
      <c r="D628" s="236" t="s">
        <v>226</v>
      </c>
      <c r="E628" s="247" t="s">
        <v>35</v>
      </c>
      <c r="F628" s="248" t="s">
        <v>851</v>
      </c>
      <c r="G628" s="246"/>
      <c r="H628" s="249">
        <v>1</v>
      </c>
      <c r="I628" s="250"/>
      <c r="J628" s="246"/>
      <c r="K628" s="246"/>
      <c r="L628" s="251"/>
      <c r="M628" s="252"/>
      <c r="N628" s="253"/>
      <c r="O628" s="253"/>
      <c r="P628" s="253"/>
      <c r="Q628" s="253"/>
      <c r="R628" s="253"/>
      <c r="S628" s="253"/>
      <c r="T628" s="25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5" t="s">
        <v>226</v>
      </c>
      <c r="AU628" s="255" t="s">
        <v>90</v>
      </c>
      <c r="AV628" s="14" t="s">
        <v>90</v>
      </c>
      <c r="AW628" s="14" t="s">
        <v>41</v>
      </c>
      <c r="AX628" s="14" t="s">
        <v>80</v>
      </c>
      <c r="AY628" s="255" t="s">
        <v>208</v>
      </c>
    </row>
    <row r="629" s="14" customFormat="1">
      <c r="A629" s="14"/>
      <c r="B629" s="245"/>
      <c r="C629" s="246"/>
      <c r="D629" s="236" t="s">
        <v>226</v>
      </c>
      <c r="E629" s="247" t="s">
        <v>35</v>
      </c>
      <c r="F629" s="248" t="s">
        <v>852</v>
      </c>
      <c r="G629" s="246"/>
      <c r="H629" s="249">
        <v>2</v>
      </c>
      <c r="I629" s="250"/>
      <c r="J629" s="246"/>
      <c r="K629" s="246"/>
      <c r="L629" s="251"/>
      <c r="M629" s="252"/>
      <c r="N629" s="253"/>
      <c r="O629" s="253"/>
      <c r="P629" s="253"/>
      <c r="Q629" s="253"/>
      <c r="R629" s="253"/>
      <c r="S629" s="253"/>
      <c r="T629" s="25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5" t="s">
        <v>226</v>
      </c>
      <c r="AU629" s="255" t="s">
        <v>90</v>
      </c>
      <c r="AV629" s="14" t="s">
        <v>90</v>
      </c>
      <c r="AW629" s="14" t="s">
        <v>41</v>
      </c>
      <c r="AX629" s="14" t="s">
        <v>80</v>
      </c>
      <c r="AY629" s="255" t="s">
        <v>208</v>
      </c>
    </row>
    <row r="630" s="14" customFormat="1">
      <c r="A630" s="14"/>
      <c r="B630" s="245"/>
      <c r="C630" s="246"/>
      <c r="D630" s="236" t="s">
        <v>226</v>
      </c>
      <c r="E630" s="247" t="s">
        <v>35</v>
      </c>
      <c r="F630" s="248" t="s">
        <v>853</v>
      </c>
      <c r="G630" s="246"/>
      <c r="H630" s="249">
        <v>2</v>
      </c>
      <c r="I630" s="250"/>
      <c r="J630" s="246"/>
      <c r="K630" s="246"/>
      <c r="L630" s="251"/>
      <c r="M630" s="252"/>
      <c r="N630" s="253"/>
      <c r="O630" s="253"/>
      <c r="P630" s="253"/>
      <c r="Q630" s="253"/>
      <c r="R630" s="253"/>
      <c r="S630" s="253"/>
      <c r="T630" s="25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5" t="s">
        <v>226</v>
      </c>
      <c r="AU630" s="255" t="s">
        <v>90</v>
      </c>
      <c r="AV630" s="14" t="s">
        <v>90</v>
      </c>
      <c r="AW630" s="14" t="s">
        <v>41</v>
      </c>
      <c r="AX630" s="14" t="s">
        <v>80</v>
      </c>
      <c r="AY630" s="255" t="s">
        <v>208</v>
      </c>
    </row>
    <row r="631" s="14" customFormat="1">
      <c r="A631" s="14"/>
      <c r="B631" s="245"/>
      <c r="C631" s="246"/>
      <c r="D631" s="236" t="s">
        <v>226</v>
      </c>
      <c r="E631" s="247" t="s">
        <v>35</v>
      </c>
      <c r="F631" s="248" t="s">
        <v>854</v>
      </c>
      <c r="G631" s="246"/>
      <c r="H631" s="249">
        <v>1</v>
      </c>
      <c r="I631" s="250"/>
      <c r="J631" s="246"/>
      <c r="K631" s="246"/>
      <c r="L631" s="251"/>
      <c r="M631" s="252"/>
      <c r="N631" s="253"/>
      <c r="O631" s="253"/>
      <c r="P631" s="253"/>
      <c r="Q631" s="253"/>
      <c r="R631" s="253"/>
      <c r="S631" s="253"/>
      <c r="T631" s="25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5" t="s">
        <v>226</v>
      </c>
      <c r="AU631" s="255" t="s">
        <v>90</v>
      </c>
      <c r="AV631" s="14" t="s">
        <v>90</v>
      </c>
      <c r="AW631" s="14" t="s">
        <v>41</v>
      </c>
      <c r="AX631" s="14" t="s">
        <v>80</v>
      </c>
      <c r="AY631" s="255" t="s">
        <v>208</v>
      </c>
    </row>
    <row r="632" s="14" customFormat="1">
      <c r="A632" s="14"/>
      <c r="B632" s="245"/>
      <c r="C632" s="246"/>
      <c r="D632" s="236" t="s">
        <v>226</v>
      </c>
      <c r="E632" s="247" t="s">
        <v>35</v>
      </c>
      <c r="F632" s="248" t="s">
        <v>855</v>
      </c>
      <c r="G632" s="246"/>
      <c r="H632" s="249">
        <v>2</v>
      </c>
      <c r="I632" s="250"/>
      <c r="J632" s="246"/>
      <c r="K632" s="246"/>
      <c r="L632" s="251"/>
      <c r="M632" s="252"/>
      <c r="N632" s="253"/>
      <c r="O632" s="253"/>
      <c r="P632" s="253"/>
      <c r="Q632" s="253"/>
      <c r="R632" s="253"/>
      <c r="S632" s="253"/>
      <c r="T632" s="25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5" t="s">
        <v>226</v>
      </c>
      <c r="AU632" s="255" t="s">
        <v>90</v>
      </c>
      <c r="AV632" s="14" t="s">
        <v>90</v>
      </c>
      <c r="AW632" s="14" t="s">
        <v>41</v>
      </c>
      <c r="AX632" s="14" t="s">
        <v>80</v>
      </c>
      <c r="AY632" s="255" t="s">
        <v>208</v>
      </c>
    </row>
    <row r="633" s="14" customFormat="1">
      <c r="A633" s="14"/>
      <c r="B633" s="245"/>
      <c r="C633" s="246"/>
      <c r="D633" s="236" t="s">
        <v>226</v>
      </c>
      <c r="E633" s="247" t="s">
        <v>35</v>
      </c>
      <c r="F633" s="248" t="s">
        <v>856</v>
      </c>
      <c r="G633" s="246"/>
      <c r="H633" s="249">
        <v>1</v>
      </c>
      <c r="I633" s="250"/>
      <c r="J633" s="246"/>
      <c r="K633" s="246"/>
      <c r="L633" s="251"/>
      <c r="M633" s="252"/>
      <c r="N633" s="253"/>
      <c r="O633" s="253"/>
      <c r="P633" s="253"/>
      <c r="Q633" s="253"/>
      <c r="R633" s="253"/>
      <c r="S633" s="253"/>
      <c r="T633" s="25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5" t="s">
        <v>226</v>
      </c>
      <c r="AU633" s="255" t="s">
        <v>90</v>
      </c>
      <c r="AV633" s="14" t="s">
        <v>90</v>
      </c>
      <c r="AW633" s="14" t="s">
        <v>41</v>
      </c>
      <c r="AX633" s="14" t="s">
        <v>80</v>
      </c>
      <c r="AY633" s="255" t="s">
        <v>208</v>
      </c>
    </row>
    <row r="634" s="16" customFormat="1">
      <c r="A634" s="16"/>
      <c r="B634" s="267"/>
      <c r="C634" s="268"/>
      <c r="D634" s="236" t="s">
        <v>226</v>
      </c>
      <c r="E634" s="269" t="s">
        <v>35</v>
      </c>
      <c r="F634" s="270" t="s">
        <v>261</v>
      </c>
      <c r="G634" s="268"/>
      <c r="H634" s="271">
        <v>9</v>
      </c>
      <c r="I634" s="272"/>
      <c r="J634" s="268"/>
      <c r="K634" s="268"/>
      <c r="L634" s="273"/>
      <c r="M634" s="274"/>
      <c r="N634" s="275"/>
      <c r="O634" s="275"/>
      <c r="P634" s="275"/>
      <c r="Q634" s="275"/>
      <c r="R634" s="275"/>
      <c r="S634" s="275"/>
      <c r="T634" s="27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T634" s="277" t="s">
        <v>226</v>
      </c>
      <c r="AU634" s="277" t="s">
        <v>90</v>
      </c>
      <c r="AV634" s="16" t="s">
        <v>216</v>
      </c>
      <c r="AW634" s="16" t="s">
        <v>41</v>
      </c>
      <c r="AX634" s="16" t="s">
        <v>88</v>
      </c>
      <c r="AY634" s="277" t="s">
        <v>208</v>
      </c>
    </row>
    <row r="635" s="2" customFormat="1" ht="16.5" customHeight="1">
      <c r="A635" s="41"/>
      <c r="B635" s="42"/>
      <c r="C635" s="278" t="s">
        <v>857</v>
      </c>
      <c r="D635" s="278" t="s">
        <v>391</v>
      </c>
      <c r="E635" s="279" t="s">
        <v>858</v>
      </c>
      <c r="F635" s="280" t="s">
        <v>859</v>
      </c>
      <c r="G635" s="281" t="s">
        <v>381</v>
      </c>
      <c r="H635" s="282">
        <v>9</v>
      </c>
      <c r="I635" s="283"/>
      <c r="J635" s="284">
        <f>ROUND(I635*H635,2)</f>
        <v>0</v>
      </c>
      <c r="K635" s="280" t="s">
        <v>215</v>
      </c>
      <c r="L635" s="285"/>
      <c r="M635" s="286" t="s">
        <v>35</v>
      </c>
      <c r="N635" s="287" t="s">
        <v>51</v>
      </c>
      <c r="O635" s="87"/>
      <c r="P635" s="225">
        <f>O635*H635</f>
        <v>0</v>
      </c>
      <c r="Q635" s="225">
        <v>0.0014</v>
      </c>
      <c r="R635" s="225">
        <f>Q635*H635</f>
        <v>0.0126</v>
      </c>
      <c r="S635" s="225">
        <v>0</v>
      </c>
      <c r="T635" s="226">
        <f>S635*H635</f>
        <v>0</v>
      </c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R635" s="227" t="s">
        <v>527</v>
      </c>
      <c r="AT635" s="227" t="s">
        <v>391</v>
      </c>
      <c r="AU635" s="227" t="s">
        <v>90</v>
      </c>
      <c r="AY635" s="19" t="s">
        <v>208</v>
      </c>
      <c r="BE635" s="228">
        <f>IF(N635="základní",J635,0)</f>
        <v>0</v>
      </c>
      <c r="BF635" s="228">
        <f>IF(N635="snížená",J635,0)</f>
        <v>0</v>
      </c>
      <c r="BG635" s="228">
        <f>IF(N635="zákl. přenesená",J635,0)</f>
        <v>0</v>
      </c>
      <c r="BH635" s="228">
        <f>IF(N635="sníž. přenesená",J635,0)</f>
        <v>0</v>
      </c>
      <c r="BI635" s="228">
        <f>IF(N635="nulová",J635,0)</f>
        <v>0</v>
      </c>
      <c r="BJ635" s="19" t="s">
        <v>88</v>
      </c>
      <c r="BK635" s="228">
        <f>ROUND(I635*H635,2)</f>
        <v>0</v>
      </c>
      <c r="BL635" s="19" t="s">
        <v>408</v>
      </c>
      <c r="BM635" s="227" t="s">
        <v>860</v>
      </c>
    </row>
    <row r="636" s="13" customFormat="1">
      <c r="A636" s="13"/>
      <c r="B636" s="234"/>
      <c r="C636" s="235"/>
      <c r="D636" s="236" t="s">
        <v>226</v>
      </c>
      <c r="E636" s="237" t="s">
        <v>35</v>
      </c>
      <c r="F636" s="238" t="s">
        <v>850</v>
      </c>
      <c r="G636" s="235"/>
      <c r="H636" s="237" t="s">
        <v>35</v>
      </c>
      <c r="I636" s="239"/>
      <c r="J636" s="235"/>
      <c r="K636" s="235"/>
      <c r="L636" s="240"/>
      <c r="M636" s="241"/>
      <c r="N636" s="242"/>
      <c r="O636" s="242"/>
      <c r="P636" s="242"/>
      <c r="Q636" s="242"/>
      <c r="R636" s="242"/>
      <c r="S636" s="242"/>
      <c r="T636" s="24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4" t="s">
        <v>226</v>
      </c>
      <c r="AU636" s="244" t="s">
        <v>90</v>
      </c>
      <c r="AV636" s="13" t="s">
        <v>88</v>
      </c>
      <c r="AW636" s="13" t="s">
        <v>41</v>
      </c>
      <c r="AX636" s="13" t="s">
        <v>80</v>
      </c>
      <c r="AY636" s="244" t="s">
        <v>208</v>
      </c>
    </row>
    <row r="637" s="14" customFormat="1">
      <c r="A637" s="14"/>
      <c r="B637" s="245"/>
      <c r="C637" s="246"/>
      <c r="D637" s="236" t="s">
        <v>226</v>
      </c>
      <c r="E637" s="247" t="s">
        <v>35</v>
      </c>
      <c r="F637" s="248" t="s">
        <v>851</v>
      </c>
      <c r="G637" s="246"/>
      <c r="H637" s="249">
        <v>1</v>
      </c>
      <c r="I637" s="250"/>
      <c r="J637" s="246"/>
      <c r="K637" s="246"/>
      <c r="L637" s="251"/>
      <c r="M637" s="252"/>
      <c r="N637" s="253"/>
      <c r="O637" s="253"/>
      <c r="P637" s="253"/>
      <c r="Q637" s="253"/>
      <c r="R637" s="253"/>
      <c r="S637" s="253"/>
      <c r="T637" s="25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5" t="s">
        <v>226</v>
      </c>
      <c r="AU637" s="255" t="s">
        <v>90</v>
      </c>
      <c r="AV637" s="14" t="s">
        <v>90</v>
      </c>
      <c r="AW637" s="14" t="s">
        <v>41</v>
      </c>
      <c r="AX637" s="14" t="s">
        <v>80</v>
      </c>
      <c r="AY637" s="255" t="s">
        <v>208</v>
      </c>
    </row>
    <row r="638" s="14" customFormat="1">
      <c r="A638" s="14"/>
      <c r="B638" s="245"/>
      <c r="C638" s="246"/>
      <c r="D638" s="236" t="s">
        <v>226</v>
      </c>
      <c r="E638" s="247" t="s">
        <v>35</v>
      </c>
      <c r="F638" s="248" t="s">
        <v>852</v>
      </c>
      <c r="G638" s="246"/>
      <c r="H638" s="249">
        <v>2</v>
      </c>
      <c r="I638" s="250"/>
      <c r="J638" s="246"/>
      <c r="K638" s="246"/>
      <c r="L638" s="251"/>
      <c r="M638" s="252"/>
      <c r="N638" s="253"/>
      <c r="O638" s="253"/>
      <c r="P638" s="253"/>
      <c r="Q638" s="253"/>
      <c r="R638" s="253"/>
      <c r="S638" s="253"/>
      <c r="T638" s="25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5" t="s">
        <v>226</v>
      </c>
      <c r="AU638" s="255" t="s">
        <v>90</v>
      </c>
      <c r="AV638" s="14" t="s">
        <v>90</v>
      </c>
      <c r="AW638" s="14" t="s">
        <v>41</v>
      </c>
      <c r="AX638" s="14" t="s">
        <v>80</v>
      </c>
      <c r="AY638" s="255" t="s">
        <v>208</v>
      </c>
    </row>
    <row r="639" s="14" customFormat="1">
      <c r="A639" s="14"/>
      <c r="B639" s="245"/>
      <c r="C639" s="246"/>
      <c r="D639" s="236" t="s">
        <v>226</v>
      </c>
      <c r="E639" s="247" t="s">
        <v>35</v>
      </c>
      <c r="F639" s="248" t="s">
        <v>853</v>
      </c>
      <c r="G639" s="246"/>
      <c r="H639" s="249">
        <v>2</v>
      </c>
      <c r="I639" s="250"/>
      <c r="J639" s="246"/>
      <c r="K639" s="246"/>
      <c r="L639" s="251"/>
      <c r="M639" s="252"/>
      <c r="N639" s="253"/>
      <c r="O639" s="253"/>
      <c r="P639" s="253"/>
      <c r="Q639" s="253"/>
      <c r="R639" s="253"/>
      <c r="S639" s="253"/>
      <c r="T639" s="25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5" t="s">
        <v>226</v>
      </c>
      <c r="AU639" s="255" t="s">
        <v>90</v>
      </c>
      <c r="AV639" s="14" t="s">
        <v>90</v>
      </c>
      <c r="AW639" s="14" t="s">
        <v>41</v>
      </c>
      <c r="AX639" s="14" t="s">
        <v>80</v>
      </c>
      <c r="AY639" s="255" t="s">
        <v>208</v>
      </c>
    </row>
    <row r="640" s="14" customFormat="1">
      <c r="A640" s="14"/>
      <c r="B640" s="245"/>
      <c r="C640" s="246"/>
      <c r="D640" s="236" t="s">
        <v>226</v>
      </c>
      <c r="E640" s="247" t="s">
        <v>35</v>
      </c>
      <c r="F640" s="248" t="s">
        <v>854</v>
      </c>
      <c r="G640" s="246"/>
      <c r="H640" s="249">
        <v>1</v>
      </c>
      <c r="I640" s="250"/>
      <c r="J640" s="246"/>
      <c r="K640" s="246"/>
      <c r="L640" s="251"/>
      <c r="M640" s="252"/>
      <c r="N640" s="253"/>
      <c r="O640" s="253"/>
      <c r="P640" s="253"/>
      <c r="Q640" s="253"/>
      <c r="R640" s="253"/>
      <c r="S640" s="253"/>
      <c r="T640" s="25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5" t="s">
        <v>226</v>
      </c>
      <c r="AU640" s="255" t="s">
        <v>90</v>
      </c>
      <c r="AV640" s="14" t="s">
        <v>90</v>
      </c>
      <c r="AW640" s="14" t="s">
        <v>41</v>
      </c>
      <c r="AX640" s="14" t="s">
        <v>80</v>
      </c>
      <c r="AY640" s="255" t="s">
        <v>208</v>
      </c>
    </row>
    <row r="641" s="14" customFormat="1">
      <c r="A641" s="14"/>
      <c r="B641" s="245"/>
      <c r="C641" s="246"/>
      <c r="D641" s="236" t="s">
        <v>226</v>
      </c>
      <c r="E641" s="247" t="s">
        <v>35</v>
      </c>
      <c r="F641" s="248" t="s">
        <v>855</v>
      </c>
      <c r="G641" s="246"/>
      <c r="H641" s="249">
        <v>2</v>
      </c>
      <c r="I641" s="250"/>
      <c r="J641" s="246"/>
      <c r="K641" s="246"/>
      <c r="L641" s="251"/>
      <c r="M641" s="252"/>
      <c r="N641" s="253"/>
      <c r="O641" s="253"/>
      <c r="P641" s="253"/>
      <c r="Q641" s="253"/>
      <c r="R641" s="253"/>
      <c r="S641" s="253"/>
      <c r="T641" s="25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5" t="s">
        <v>226</v>
      </c>
      <c r="AU641" s="255" t="s">
        <v>90</v>
      </c>
      <c r="AV641" s="14" t="s">
        <v>90</v>
      </c>
      <c r="AW641" s="14" t="s">
        <v>41</v>
      </c>
      <c r="AX641" s="14" t="s">
        <v>80</v>
      </c>
      <c r="AY641" s="255" t="s">
        <v>208</v>
      </c>
    </row>
    <row r="642" s="14" customFormat="1">
      <c r="A642" s="14"/>
      <c r="B642" s="245"/>
      <c r="C642" s="246"/>
      <c r="D642" s="236" t="s">
        <v>226</v>
      </c>
      <c r="E642" s="247" t="s">
        <v>35</v>
      </c>
      <c r="F642" s="248" t="s">
        <v>856</v>
      </c>
      <c r="G642" s="246"/>
      <c r="H642" s="249">
        <v>1</v>
      </c>
      <c r="I642" s="250"/>
      <c r="J642" s="246"/>
      <c r="K642" s="246"/>
      <c r="L642" s="251"/>
      <c r="M642" s="252"/>
      <c r="N642" s="253"/>
      <c r="O642" s="253"/>
      <c r="P642" s="253"/>
      <c r="Q642" s="253"/>
      <c r="R642" s="253"/>
      <c r="S642" s="253"/>
      <c r="T642" s="25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5" t="s">
        <v>226</v>
      </c>
      <c r="AU642" s="255" t="s">
        <v>90</v>
      </c>
      <c r="AV642" s="14" t="s">
        <v>90</v>
      </c>
      <c r="AW642" s="14" t="s">
        <v>41</v>
      </c>
      <c r="AX642" s="14" t="s">
        <v>80</v>
      </c>
      <c r="AY642" s="255" t="s">
        <v>208</v>
      </c>
    </row>
    <row r="643" s="16" customFormat="1">
      <c r="A643" s="16"/>
      <c r="B643" s="267"/>
      <c r="C643" s="268"/>
      <c r="D643" s="236" t="s">
        <v>226</v>
      </c>
      <c r="E643" s="269" t="s">
        <v>35</v>
      </c>
      <c r="F643" s="270" t="s">
        <v>261</v>
      </c>
      <c r="G643" s="268"/>
      <c r="H643" s="271">
        <v>9</v>
      </c>
      <c r="I643" s="272"/>
      <c r="J643" s="268"/>
      <c r="K643" s="268"/>
      <c r="L643" s="273"/>
      <c r="M643" s="274"/>
      <c r="N643" s="275"/>
      <c r="O643" s="275"/>
      <c r="P643" s="275"/>
      <c r="Q643" s="275"/>
      <c r="R643" s="275"/>
      <c r="S643" s="275"/>
      <c r="T643" s="27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T643" s="277" t="s">
        <v>226</v>
      </c>
      <c r="AU643" s="277" t="s">
        <v>90</v>
      </c>
      <c r="AV643" s="16" t="s">
        <v>216</v>
      </c>
      <c r="AW643" s="16" t="s">
        <v>41</v>
      </c>
      <c r="AX643" s="16" t="s">
        <v>88</v>
      </c>
      <c r="AY643" s="277" t="s">
        <v>208</v>
      </c>
    </row>
    <row r="644" s="2" customFormat="1" ht="37.8" customHeight="1">
      <c r="A644" s="41"/>
      <c r="B644" s="42"/>
      <c r="C644" s="216" t="s">
        <v>861</v>
      </c>
      <c r="D644" s="216" t="s">
        <v>211</v>
      </c>
      <c r="E644" s="217" t="s">
        <v>862</v>
      </c>
      <c r="F644" s="218" t="s">
        <v>863</v>
      </c>
      <c r="G644" s="219" t="s">
        <v>214</v>
      </c>
      <c r="H644" s="220">
        <v>0.255</v>
      </c>
      <c r="I644" s="221"/>
      <c r="J644" s="222">
        <f>ROUND(I644*H644,2)</f>
        <v>0</v>
      </c>
      <c r="K644" s="218" t="s">
        <v>215</v>
      </c>
      <c r="L644" s="47"/>
      <c r="M644" s="223" t="s">
        <v>35</v>
      </c>
      <c r="N644" s="224" t="s">
        <v>51</v>
      </c>
      <c r="O644" s="87"/>
      <c r="P644" s="225">
        <f>O644*H644</f>
        <v>0</v>
      </c>
      <c r="Q644" s="225">
        <v>0</v>
      </c>
      <c r="R644" s="225">
        <f>Q644*H644</f>
        <v>0</v>
      </c>
      <c r="S644" s="225">
        <v>0</v>
      </c>
      <c r="T644" s="226">
        <f>S644*H644</f>
        <v>0</v>
      </c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R644" s="227" t="s">
        <v>408</v>
      </c>
      <c r="AT644" s="227" t="s">
        <v>211</v>
      </c>
      <c r="AU644" s="227" t="s">
        <v>90</v>
      </c>
      <c r="AY644" s="19" t="s">
        <v>208</v>
      </c>
      <c r="BE644" s="228">
        <f>IF(N644="základní",J644,0)</f>
        <v>0</v>
      </c>
      <c r="BF644" s="228">
        <f>IF(N644="snížená",J644,0)</f>
        <v>0</v>
      </c>
      <c r="BG644" s="228">
        <f>IF(N644="zákl. přenesená",J644,0)</f>
        <v>0</v>
      </c>
      <c r="BH644" s="228">
        <f>IF(N644="sníž. přenesená",J644,0)</f>
        <v>0</v>
      </c>
      <c r="BI644" s="228">
        <f>IF(N644="nulová",J644,0)</f>
        <v>0</v>
      </c>
      <c r="BJ644" s="19" t="s">
        <v>88</v>
      </c>
      <c r="BK644" s="228">
        <f>ROUND(I644*H644,2)</f>
        <v>0</v>
      </c>
      <c r="BL644" s="19" t="s">
        <v>408</v>
      </c>
      <c r="BM644" s="227" t="s">
        <v>864</v>
      </c>
    </row>
    <row r="645" s="2" customFormat="1">
      <c r="A645" s="41"/>
      <c r="B645" s="42"/>
      <c r="C645" s="43"/>
      <c r="D645" s="229" t="s">
        <v>218</v>
      </c>
      <c r="E645" s="43"/>
      <c r="F645" s="230" t="s">
        <v>865</v>
      </c>
      <c r="G645" s="43"/>
      <c r="H645" s="43"/>
      <c r="I645" s="231"/>
      <c r="J645" s="43"/>
      <c r="K645" s="43"/>
      <c r="L645" s="47"/>
      <c r="M645" s="232"/>
      <c r="N645" s="233"/>
      <c r="O645" s="87"/>
      <c r="P645" s="87"/>
      <c r="Q645" s="87"/>
      <c r="R645" s="87"/>
      <c r="S645" s="87"/>
      <c r="T645" s="88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T645" s="19" t="s">
        <v>218</v>
      </c>
      <c r="AU645" s="19" t="s">
        <v>90</v>
      </c>
    </row>
    <row r="646" s="2" customFormat="1" ht="33" customHeight="1">
      <c r="A646" s="41"/>
      <c r="B646" s="42"/>
      <c r="C646" s="216" t="s">
        <v>866</v>
      </c>
      <c r="D646" s="216" t="s">
        <v>211</v>
      </c>
      <c r="E646" s="217" t="s">
        <v>867</v>
      </c>
      <c r="F646" s="218" t="s">
        <v>868</v>
      </c>
      <c r="G646" s="219" t="s">
        <v>214</v>
      </c>
      <c r="H646" s="220">
        <v>0.255</v>
      </c>
      <c r="I646" s="221"/>
      <c r="J646" s="222">
        <f>ROUND(I646*H646,2)</f>
        <v>0</v>
      </c>
      <c r="K646" s="218" t="s">
        <v>215</v>
      </c>
      <c r="L646" s="47"/>
      <c r="M646" s="223" t="s">
        <v>35</v>
      </c>
      <c r="N646" s="224" t="s">
        <v>51</v>
      </c>
      <c r="O646" s="87"/>
      <c r="P646" s="225">
        <f>O646*H646</f>
        <v>0</v>
      </c>
      <c r="Q646" s="225">
        <v>0</v>
      </c>
      <c r="R646" s="225">
        <f>Q646*H646</f>
        <v>0</v>
      </c>
      <c r="S646" s="225">
        <v>0</v>
      </c>
      <c r="T646" s="226">
        <f>S646*H646</f>
        <v>0</v>
      </c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R646" s="227" t="s">
        <v>408</v>
      </c>
      <c r="AT646" s="227" t="s">
        <v>211</v>
      </c>
      <c r="AU646" s="227" t="s">
        <v>90</v>
      </c>
      <c r="AY646" s="19" t="s">
        <v>208</v>
      </c>
      <c r="BE646" s="228">
        <f>IF(N646="základní",J646,0)</f>
        <v>0</v>
      </c>
      <c r="BF646" s="228">
        <f>IF(N646="snížená",J646,0)</f>
        <v>0</v>
      </c>
      <c r="BG646" s="228">
        <f>IF(N646="zákl. přenesená",J646,0)</f>
        <v>0</v>
      </c>
      <c r="BH646" s="228">
        <f>IF(N646="sníž. přenesená",J646,0)</f>
        <v>0</v>
      </c>
      <c r="BI646" s="228">
        <f>IF(N646="nulová",J646,0)</f>
        <v>0</v>
      </c>
      <c r="BJ646" s="19" t="s">
        <v>88</v>
      </c>
      <c r="BK646" s="228">
        <f>ROUND(I646*H646,2)</f>
        <v>0</v>
      </c>
      <c r="BL646" s="19" t="s">
        <v>408</v>
      </c>
      <c r="BM646" s="227" t="s">
        <v>869</v>
      </c>
    </row>
    <row r="647" s="2" customFormat="1">
      <c r="A647" s="41"/>
      <c r="B647" s="42"/>
      <c r="C647" s="43"/>
      <c r="D647" s="229" t="s">
        <v>218</v>
      </c>
      <c r="E647" s="43"/>
      <c r="F647" s="230" t="s">
        <v>870</v>
      </c>
      <c r="G647" s="43"/>
      <c r="H647" s="43"/>
      <c r="I647" s="231"/>
      <c r="J647" s="43"/>
      <c r="K647" s="43"/>
      <c r="L647" s="47"/>
      <c r="M647" s="232"/>
      <c r="N647" s="233"/>
      <c r="O647" s="87"/>
      <c r="P647" s="87"/>
      <c r="Q647" s="87"/>
      <c r="R647" s="87"/>
      <c r="S647" s="87"/>
      <c r="T647" s="88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T647" s="19" t="s">
        <v>218</v>
      </c>
      <c r="AU647" s="19" t="s">
        <v>90</v>
      </c>
    </row>
    <row r="648" s="2" customFormat="1" ht="33" customHeight="1">
      <c r="A648" s="41"/>
      <c r="B648" s="42"/>
      <c r="C648" s="216" t="s">
        <v>871</v>
      </c>
      <c r="D648" s="216" t="s">
        <v>211</v>
      </c>
      <c r="E648" s="217" t="s">
        <v>872</v>
      </c>
      <c r="F648" s="218" t="s">
        <v>873</v>
      </c>
      <c r="G648" s="219" t="s">
        <v>214</v>
      </c>
      <c r="H648" s="220">
        <v>0.255</v>
      </c>
      <c r="I648" s="221"/>
      <c r="J648" s="222">
        <f>ROUND(I648*H648,2)</f>
        <v>0</v>
      </c>
      <c r="K648" s="218" t="s">
        <v>215</v>
      </c>
      <c r="L648" s="47"/>
      <c r="M648" s="223" t="s">
        <v>35</v>
      </c>
      <c r="N648" s="224" t="s">
        <v>51</v>
      </c>
      <c r="O648" s="87"/>
      <c r="P648" s="225">
        <f>O648*H648</f>
        <v>0</v>
      </c>
      <c r="Q648" s="225">
        <v>0</v>
      </c>
      <c r="R648" s="225">
        <f>Q648*H648</f>
        <v>0</v>
      </c>
      <c r="S648" s="225">
        <v>0</v>
      </c>
      <c r="T648" s="226">
        <f>S648*H648</f>
        <v>0</v>
      </c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R648" s="227" t="s">
        <v>408</v>
      </c>
      <c r="AT648" s="227" t="s">
        <v>211</v>
      </c>
      <c r="AU648" s="227" t="s">
        <v>90</v>
      </c>
      <c r="AY648" s="19" t="s">
        <v>208</v>
      </c>
      <c r="BE648" s="228">
        <f>IF(N648="základní",J648,0)</f>
        <v>0</v>
      </c>
      <c r="BF648" s="228">
        <f>IF(N648="snížená",J648,0)</f>
        <v>0</v>
      </c>
      <c r="BG648" s="228">
        <f>IF(N648="zákl. přenesená",J648,0)</f>
        <v>0</v>
      </c>
      <c r="BH648" s="228">
        <f>IF(N648="sníž. přenesená",J648,0)</f>
        <v>0</v>
      </c>
      <c r="BI648" s="228">
        <f>IF(N648="nulová",J648,0)</f>
        <v>0</v>
      </c>
      <c r="BJ648" s="19" t="s">
        <v>88</v>
      </c>
      <c r="BK648" s="228">
        <f>ROUND(I648*H648,2)</f>
        <v>0</v>
      </c>
      <c r="BL648" s="19" t="s">
        <v>408</v>
      </c>
      <c r="BM648" s="227" t="s">
        <v>874</v>
      </c>
    </row>
    <row r="649" s="2" customFormat="1">
      <c r="A649" s="41"/>
      <c r="B649" s="42"/>
      <c r="C649" s="43"/>
      <c r="D649" s="229" t="s">
        <v>218</v>
      </c>
      <c r="E649" s="43"/>
      <c r="F649" s="230" t="s">
        <v>875</v>
      </c>
      <c r="G649" s="43"/>
      <c r="H649" s="43"/>
      <c r="I649" s="231"/>
      <c r="J649" s="43"/>
      <c r="K649" s="43"/>
      <c r="L649" s="47"/>
      <c r="M649" s="232"/>
      <c r="N649" s="233"/>
      <c r="O649" s="87"/>
      <c r="P649" s="87"/>
      <c r="Q649" s="87"/>
      <c r="R649" s="87"/>
      <c r="S649" s="87"/>
      <c r="T649" s="88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T649" s="19" t="s">
        <v>218</v>
      </c>
      <c r="AU649" s="19" t="s">
        <v>90</v>
      </c>
    </row>
    <row r="650" s="12" customFormat="1" ht="22.8" customHeight="1">
      <c r="A650" s="12"/>
      <c r="B650" s="200"/>
      <c r="C650" s="201"/>
      <c r="D650" s="202" t="s">
        <v>79</v>
      </c>
      <c r="E650" s="214" t="s">
        <v>876</v>
      </c>
      <c r="F650" s="214" t="s">
        <v>877</v>
      </c>
      <c r="G650" s="201"/>
      <c r="H650" s="201"/>
      <c r="I650" s="204"/>
      <c r="J650" s="215">
        <f>BK650</f>
        <v>0</v>
      </c>
      <c r="K650" s="201"/>
      <c r="L650" s="206"/>
      <c r="M650" s="207"/>
      <c r="N650" s="208"/>
      <c r="O650" s="208"/>
      <c r="P650" s="209">
        <f>SUM(P651:P825)</f>
        <v>0</v>
      </c>
      <c r="Q650" s="208"/>
      <c r="R650" s="209">
        <f>SUM(R651:R825)</f>
        <v>0.44475000000000003</v>
      </c>
      <c r="S650" s="208"/>
      <c r="T650" s="210">
        <f>SUM(T651:T825)</f>
        <v>0</v>
      </c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R650" s="211" t="s">
        <v>90</v>
      </c>
      <c r="AT650" s="212" t="s">
        <v>79</v>
      </c>
      <c r="AU650" s="212" t="s">
        <v>88</v>
      </c>
      <c r="AY650" s="211" t="s">
        <v>208</v>
      </c>
      <c r="BK650" s="213">
        <f>SUM(BK651:BK825)</f>
        <v>0</v>
      </c>
    </row>
    <row r="651" s="2" customFormat="1" ht="16.5" customHeight="1">
      <c r="A651" s="41"/>
      <c r="B651" s="42"/>
      <c r="C651" s="216" t="s">
        <v>878</v>
      </c>
      <c r="D651" s="216" t="s">
        <v>211</v>
      </c>
      <c r="E651" s="217" t="s">
        <v>879</v>
      </c>
      <c r="F651" s="218" t="s">
        <v>880</v>
      </c>
      <c r="G651" s="219" t="s">
        <v>679</v>
      </c>
      <c r="H651" s="220">
        <v>8</v>
      </c>
      <c r="I651" s="221"/>
      <c r="J651" s="222">
        <f>ROUND(I651*H651,2)</f>
        <v>0</v>
      </c>
      <c r="K651" s="218" t="s">
        <v>215</v>
      </c>
      <c r="L651" s="47"/>
      <c r="M651" s="223" t="s">
        <v>35</v>
      </c>
      <c r="N651" s="224" t="s">
        <v>51</v>
      </c>
      <c r="O651" s="87"/>
      <c r="P651" s="225">
        <f>O651*H651</f>
        <v>0</v>
      </c>
      <c r="Q651" s="225">
        <v>0.0012999999999999999</v>
      </c>
      <c r="R651" s="225">
        <f>Q651*H651</f>
        <v>0.0104</v>
      </c>
      <c r="S651" s="225">
        <v>0</v>
      </c>
      <c r="T651" s="226">
        <f>S651*H651</f>
        <v>0</v>
      </c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R651" s="227" t="s">
        <v>408</v>
      </c>
      <c r="AT651" s="227" t="s">
        <v>211</v>
      </c>
      <c r="AU651" s="227" t="s">
        <v>90</v>
      </c>
      <c r="AY651" s="19" t="s">
        <v>208</v>
      </c>
      <c r="BE651" s="228">
        <f>IF(N651="základní",J651,0)</f>
        <v>0</v>
      </c>
      <c r="BF651" s="228">
        <f>IF(N651="snížená",J651,0)</f>
        <v>0</v>
      </c>
      <c r="BG651" s="228">
        <f>IF(N651="zákl. přenesená",J651,0)</f>
        <v>0</v>
      </c>
      <c r="BH651" s="228">
        <f>IF(N651="sníž. přenesená",J651,0)</f>
        <v>0</v>
      </c>
      <c r="BI651" s="228">
        <f>IF(N651="nulová",J651,0)</f>
        <v>0</v>
      </c>
      <c r="BJ651" s="19" t="s">
        <v>88</v>
      </c>
      <c r="BK651" s="228">
        <f>ROUND(I651*H651,2)</f>
        <v>0</v>
      </c>
      <c r="BL651" s="19" t="s">
        <v>408</v>
      </c>
      <c r="BM651" s="227" t="s">
        <v>881</v>
      </c>
    </row>
    <row r="652" s="2" customFormat="1">
      <c r="A652" s="41"/>
      <c r="B652" s="42"/>
      <c r="C652" s="43"/>
      <c r="D652" s="229" t="s">
        <v>218</v>
      </c>
      <c r="E652" s="43"/>
      <c r="F652" s="230" t="s">
        <v>882</v>
      </c>
      <c r="G652" s="43"/>
      <c r="H652" s="43"/>
      <c r="I652" s="231"/>
      <c r="J652" s="43"/>
      <c r="K652" s="43"/>
      <c r="L652" s="47"/>
      <c r="M652" s="232"/>
      <c r="N652" s="233"/>
      <c r="O652" s="87"/>
      <c r="P652" s="87"/>
      <c r="Q652" s="87"/>
      <c r="R652" s="87"/>
      <c r="S652" s="87"/>
      <c r="T652" s="88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T652" s="19" t="s">
        <v>218</v>
      </c>
      <c r="AU652" s="19" t="s">
        <v>90</v>
      </c>
    </row>
    <row r="653" s="13" customFormat="1">
      <c r="A653" s="13"/>
      <c r="B653" s="234"/>
      <c r="C653" s="235"/>
      <c r="D653" s="236" t="s">
        <v>226</v>
      </c>
      <c r="E653" s="237" t="s">
        <v>35</v>
      </c>
      <c r="F653" s="238" t="s">
        <v>883</v>
      </c>
      <c r="G653" s="235"/>
      <c r="H653" s="237" t="s">
        <v>35</v>
      </c>
      <c r="I653" s="239"/>
      <c r="J653" s="235"/>
      <c r="K653" s="235"/>
      <c r="L653" s="240"/>
      <c r="M653" s="241"/>
      <c r="N653" s="242"/>
      <c r="O653" s="242"/>
      <c r="P653" s="242"/>
      <c r="Q653" s="242"/>
      <c r="R653" s="242"/>
      <c r="S653" s="242"/>
      <c r="T653" s="24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4" t="s">
        <v>226</v>
      </c>
      <c r="AU653" s="244" t="s">
        <v>90</v>
      </c>
      <c r="AV653" s="13" t="s">
        <v>88</v>
      </c>
      <c r="AW653" s="13" t="s">
        <v>41</v>
      </c>
      <c r="AX653" s="13" t="s">
        <v>80</v>
      </c>
      <c r="AY653" s="244" t="s">
        <v>208</v>
      </c>
    </row>
    <row r="654" s="14" customFormat="1">
      <c r="A654" s="14"/>
      <c r="B654" s="245"/>
      <c r="C654" s="246"/>
      <c r="D654" s="236" t="s">
        <v>226</v>
      </c>
      <c r="E654" s="247" t="s">
        <v>35</v>
      </c>
      <c r="F654" s="248" t="s">
        <v>884</v>
      </c>
      <c r="G654" s="246"/>
      <c r="H654" s="249">
        <v>2</v>
      </c>
      <c r="I654" s="250"/>
      <c r="J654" s="246"/>
      <c r="K654" s="246"/>
      <c r="L654" s="251"/>
      <c r="M654" s="252"/>
      <c r="N654" s="253"/>
      <c r="O654" s="253"/>
      <c r="P654" s="253"/>
      <c r="Q654" s="253"/>
      <c r="R654" s="253"/>
      <c r="S654" s="253"/>
      <c r="T654" s="25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5" t="s">
        <v>226</v>
      </c>
      <c r="AU654" s="255" t="s">
        <v>90</v>
      </c>
      <c r="AV654" s="14" t="s">
        <v>90</v>
      </c>
      <c r="AW654" s="14" t="s">
        <v>41</v>
      </c>
      <c r="AX654" s="14" t="s">
        <v>80</v>
      </c>
      <c r="AY654" s="255" t="s">
        <v>208</v>
      </c>
    </row>
    <row r="655" s="14" customFormat="1">
      <c r="A655" s="14"/>
      <c r="B655" s="245"/>
      <c r="C655" s="246"/>
      <c r="D655" s="236" t="s">
        <v>226</v>
      </c>
      <c r="E655" s="247" t="s">
        <v>35</v>
      </c>
      <c r="F655" s="248" t="s">
        <v>885</v>
      </c>
      <c r="G655" s="246"/>
      <c r="H655" s="249">
        <v>2</v>
      </c>
      <c r="I655" s="250"/>
      <c r="J655" s="246"/>
      <c r="K655" s="246"/>
      <c r="L655" s="251"/>
      <c r="M655" s="252"/>
      <c r="N655" s="253"/>
      <c r="O655" s="253"/>
      <c r="P655" s="253"/>
      <c r="Q655" s="253"/>
      <c r="R655" s="253"/>
      <c r="S655" s="253"/>
      <c r="T655" s="25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5" t="s">
        <v>226</v>
      </c>
      <c r="AU655" s="255" t="s">
        <v>90</v>
      </c>
      <c r="AV655" s="14" t="s">
        <v>90</v>
      </c>
      <c r="AW655" s="14" t="s">
        <v>41</v>
      </c>
      <c r="AX655" s="14" t="s">
        <v>80</v>
      </c>
      <c r="AY655" s="255" t="s">
        <v>208</v>
      </c>
    </row>
    <row r="656" s="14" customFormat="1">
      <c r="A656" s="14"/>
      <c r="B656" s="245"/>
      <c r="C656" s="246"/>
      <c r="D656" s="236" t="s">
        <v>226</v>
      </c>
      <c r="E656" s="247" t="s">
        <v>35</v>
      </c>
      <c r="F656" s="248" t="s">
        <v>886</v>
      </c>
      <c r="G656" s="246"/>
      <c r="H656" s="249">
        <v>2</v>
      </c>
      <c r="I656" s="250"/>
      <c r="J656" s="246"/>
      <c r="K656" s="246"/>
      <c r="L656" s="251"/>
      <c r="M656" s="252"/>
      <c r="N656" s="253"/>
      <c r="O656" s="253"/>
      <c r="P656" s="253"/>
      <c r="Q656" s="253"/>
      <c r="R656" s="253"/>
      <c r="S656" s="253"/>
      <c r="T656" s="25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5" t="s">
        <v>226</v>
      </c>
      <c r="AU656" s="255" t="s">
        <v>90</v>
      </c>
      <c r="AV656" s="14" t="s">
        <v>90</v>
      </c>
      <c r="AW656" s="14" t="s">
        <v>41</v>
      </c>
      <c r="AX656" s="14" t="s">
        <v>80</v>
      </c>
      <c r="AY656" s="255" t="s">
        <v>208</v>
      </c>
    </row>
    <row r="657" s="14" customFormat="1">
      <c r="A657" s="14"/>
      <c r="B657" s="245"/>
      <c r="C657" s="246"/>
      <c r="D657" s="236" t="s">
        <v>226</v>
      </c>
      <c r="E657" s="247" t="s">
        <v>35</v>
      </c>
      <c r="F657" s="248" t="s">
        <v>887</v>
      </c>
      <c r="G657" s="246"/>
      <c r="H657" s="249">
        <v>2</v>
      </c>
      <c r="I657" s="250"/>
      <c r="J657" s="246"/>
      <c r="K657" s="246"/>
      <c r="L657" s="251"/>
      <c r="M657" s="252"/>
      <c r="N657" s="253"/>
      <c r="O657" s="253"/>
      <c r="P657" s="253"/>
      <c r="Q657" s="253"/>
      <c r="R657" s="253"/>
      <c r="S657" s="253"/>
      <c r="T657" s="25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5" t="s">
        <v>226</v>
      </c>
      <c r="AU657" s="255" t="s">
        <v>90</v>
      </c>
      <c r="AV657" s="14" t="s">
        <v>90</v>
      </c>
      <c r="AW657" s="14" t="s">
        <v>41</v>
      </c>
      <c r="AX657" s="14" t="s">
        <v>80</v>
      </c>
      <c r="AY657" s="255" t="s">
        <v>208</v>
      </c>
    </row>
    <row r="658" s="16" customFormat="1">
      <c r="A658" s="16"/>
      <c r="B658" s="267"/>
      <c r="C658" s="268"/>
      <c r="D658" s="236" t="s">
        <v>226</v>
      </c>
      <c r="E658" s="269" t="s">
        <v>35</v>
      </c>
      <c r="F658" s="270" t="s">
        <v>261</v>
      </c>
      <c r="G658" s="268"/>
      <c r="H658" s="271">
        <v>8</v>
      </c>
      <c r="I658" s="272"/>
      <c r="J658" s="268"/>
      <c r="K658" s="268"/>
      <c r="L658" s="273"/>
      <c r="M658" s="274"/>
      <c r="N658" s="275"/>
      <c r="O658" s="275"/>
      <c r="P658" s="275"/>
      <c r="Q658" s="275"/>
      <c r="R658" s="275"/>
      <c r="S658" s="275"/>
      <c r="T658" s="27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T658" s="277" t="s">
        <v>226</v>
      </c>
      <c r="AU658" s="277" t="s">
        <v>90</v>
      </c>
      <c r="AV658" s="16" t="s">
        <v>216</v>
      </c>
      <c r="AW658" s="16" t="s">
        <v>41</v>
      </c>
      <c r="AX658" s="16" t="s">
        <v>88</v>
      </c>
      <c r="AY658" s="277" t="s">
        <v>208</v>
      </c>
    </row>
    <row r="659" s="2" customFormat="1" ht="24.15" customHeight="1">
      <c r="A659" s="41"/>
      <c r="B659" s="42"/>
      <c r="C659" s="216" t="s">
        <v>888</v>
      </c>
      <c r="D659" s="216" t="s">
        <v>211</v>
      </c>
      <c r="E659" s="217" t="s">
        <v>889</v>
      </c>
      <c r="F659" s="218" t="s">
        <v>890</v>
      </c>
      <c r="G659" s="219" t="s">
        <v>381</v>
      </c>
      <c r="H659" s="220">
        <v>23</v>
      </c>
      <c r="I659" s="221"/>
      <c r="J659" s="222">
        <f>ROUND(I659*H659,2)</f>
        <v>0</v>
      </c>
      <c r="K659" s="218" t="s">
        <v>215</v>
      </c>
      <c r="L659" s="47"/>
      <c r="M659" s="223" t="s">
        <v>35</v>
      </c>
      <c r="N659" s="224" t="s">
        <v>51</v>
      </c>
      <c r="O659" s="87"/>
      <c r="P659" s="225">
        <f>O659*H659</f>
        <v>0</v>
      </c>
      <c r="Q659" s="225">
        <v>0</v>
      </c>
      <c r="R659" s="225">
        <f>Q659*H659</f>
        <v>0</v>
      </c>
      <c r="S659" s="225">
        <v>0</v>
      </c>
      <c r="T659" s="226">
        <f>S659*H659</f>
        <v>0</v>
      </c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R659" s="227" t="s">
        <v>408</v>
      </c>
      <c r="AT659" s="227" t="s">
        <v>211</v>
      </c>
      <c r="AU659" s="227" t="s">
        <v>90</v>
      </c>
      <c r="AY659" s="19" t="s">
        <v>208</v>
      </c>
      <c r="BE659" s="228">
        <f>IF(N659="základní",J659,0)</f>
        <v>0</v>
      </c>
      <c r="BF659" s="228">
        <f>IF(N659="snížená",J659,0)</f>
        <v>0</v>
      </c>
      <c r="BG659" s="228">
        <f>IF(N659="zákl. přenesená",J659,0)</f>
        <v>0</v>
      </c>
      <c r="BH659" s="228">
        <f>IF(N659="sníž. přenesená",J659,0)</f>
        <v>0</v>
      </c>
      <c r="BI659" s="228">
        <f>IF(N659="nulová",J659,0)</f>
        <v>0</v>
      </c>
      <c r="BJ659" s="19" t="s">
        <v>88</v>
      </c>
      <c r="BK659" s="228">
        <f>ROUND(I659*H659,2)</f>
        <v>0</v>
      </c>
      <c r="BL659" s="19" t="s">
        <v>408</v>
      </c>
      <c r="BM659" s="227" t="s">
        <v>891</v>
      </c>
    </row>
    <row r="660" s="2" customFormat="1">
      <c r="A660" s="41"/>
      <c r="B660" s="42"/>
      <c r="C660" s="43"/>
      <c r="D660" s="229" t="s">
        <v>218</v>
      </c>
      <c r="E660" s="43"/>
      <c r="F660" s="230" t="s">
        <v>892</v>
      </c>
      <c r="G660" s="43"/>
      <c r="H660" s="43"/>
      <c r="I660" s="231"/>
      <c r="J660" s="43"/>
      <c r="K660" s="43"/>
      <c r="L660" s="47"/>
      <c r="M660" s="232"/>
      <c r="N660" s="233"/>
      <c r="O660" s="87"/>
      <c r="P660" s="87"/>
      <c r="Q660" s="87"/>
      <c r="R660" s="87"/>
      <c r="S660" s="87"/>
      <c r="T660" s="88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T660" s="19" t="s">
        <v>218</v>
      </c>
      <c r="AU660" s="19" t="s">
        <v>90</v>
      </c>
    </row>
    <row r="661" s="14" customFormat="1">
      <c r="A661" s="14"/>
      <c r="B661" s="245"/>
      <c r="C661" s="246"/>
      <c r="D661" s="236" t="s">
        <v>226</v>
      </c>
      <c r="E661" s="247" t="s">
        <v>35</v>
      </c>
      <c r="F661" s="248" t="s">
        <v>893</v>
      </c>
      <c r="G661" s="246"/>
      <c r="H661" s="249">
        <v>3</v>
      </c>
      <c r="I661" s="250"/>
      <c r="J661" s="246"/>
      <c r="K661" s="246"/>
      <c r="L661" s="251"/>
      <c r="M661" s="252"/>
      <c r="N661" s="253"/>
      <c r="O661" s="253"/>
      <c r="P661" s="253"/>
      <c r="Q661" s="253"/>
      <c r="R661" s="253"/>
      <c r="S661" s="253"/>
      <c r="T661" s="25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5" t="s">
        <v>226</v>
      </c>
      <c r="AU661" s="255" t="s">
        <v>90</v>
      </c>
      <c r="AV661" s="14" t="s">
        <v>90</v>
      </c>
      <c r="AW661" s="14" t="s">
        <v>41</v>
      </c>
      <c r="AX661" s="14" t="s">
        <v>80</v>
      </c>
      <c r="AY661" s="255" t="s">
        <v>208</v>
      </c>
    </row>
    <row r="662" s="14" customFormat="1">
      <c r="A662" s="14"/>
      <c r="B662" s="245"/>
      <c r="C662" s="246"/>
      <c r="D662" s="236" t="s">
        <v>226</v>
      </c>
      <c r="E662" s="247" t="s">
        <v>35</v>
      </c>
      <c r="F662" s="248" t="s">
        <v>894</v>
      </c>
      <c r="G662" s="246"/>
      <c r="H662" s="249">
        <v>5</v>
      </c>
      <c r="I662" s="250"/>
      <c r="J662" s="246"/>
      <c r="K662" s="246"/>
      <c r="L662" s="251"/>
      <c r="M662" s="252"/>
      <c r="N662" s="253"/>
      <c r="O662" s="253"/>
      <c r="P662" s="253"/>
      <c r="Q662" s="253"/>
      <c r="R662" s="253"/>
      <c r="S662" s="253"/>
      <c r="T662" s="25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5" t="s">
        <v>226</v>
      </c>
      <c r="AU662" s="255" t="s">
        <v>90</v>
      </c>
      <c r="AV662" s="14" t="s">
        <v>90</v>
      </c>
      <c r="AW662" s="14" t="s">
        <v>41</v>
      </c>
      <c r="AX662" s="14" t="s">
        <v>80</v>
      </c>
      <c r="AY662" s="255" t="s">
        <v>208</v>
      </c>
    </row>
    <row r="663" s="14" customFormat="1">
      <c r="A663" s="14"/>
      <c r="B663" s="245"/>
      <c r="C663" s="246"/>
      <c r="D663" s="236" t="s">
        <v>226</v>
      </c>
      <c r="E663" s="247" t="s">
        <v>35</v>
      </c>
      <c r="F663" s="248" t="s">
        <v>386</v>
      </c>
      <c r="G663" s="246"/>
      <c r="H663" s="249">
        <v>4</v>
      </c>
      <c r="I663" s="250"/>
      <c r="J663" s="246"/>
      <c r="K663" s="246"/>
      <c r="L663" s="251"/>
      <c r="M663" s="252"/>
      <c r="N663" s="253"/>
      <c r="O663" s="253"/>
      <c r="P663" s="253"/>
      <c r="Q663" s="253"/>
      <c r="R663" s="253"/>
      <c r="S663" s="253"/>
      <c r="T663" s="25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5" t="s">
        <v>226</v>
      </c>
      <c r="AU663" s="255" t="s">
        <v>90</v>
      </c>
      <c r="AV663" s="14" t="s">
        <v>90</v>
      </c>
      <c r="AW663" s="14" t="s">
        <v>41</v>
      </c>
      <c r="AX663" s="14" t="s">
        <v>80</v>
      </c>
      <c r="AY663" s="255" t="s">
        <v>208</v>
      </c>
    </row>
    <row r="664" s="14" customFormat="1">
      <c r="A664" s="14"/>
      <c r="B664" s="245"/>
      <c r="C664" s="246"/>
      <c r="D664" s="236" t="s">
        <v>226</v>
      </c>
      <c r="E664" s="247" t="s">
        <v>35</v>
      </c>
      <c r="F664" s="248" t="s">
        <v>895</v>
      </c>
      <c r="G664" s="246"/>
      <c r="H664" s="249">
        <v>3</v>
      </c>
      <c r="I664" s="250"/>
      <c r="J664" s="246"/>
      <c r="K664" s="246"/>
      <c r="L664" s="251"/>
      <c r="M664" s="252"/>
      <c r="N664" s="253"/>
      <c r="O664" s="253"/>
      <c r="P664" s="253"/>
      <c r="Q664" s="253"/>
      <c r="R664" s="253"/>
      <c r="S664" s="253"/>
      <c r="T664" s="25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5" t="s">
        <v>226</v>
      </c>
      <c r="AU664" s="255" t="s">
        <v>90</v>
      </c>
      <c r="AV664" s="14" t="s">
        <v>90</v>
      </c>
      <c r="AW664" s="14" t="s">
        <v>41</v>
      </c>
      <c r="AX664" s="14" t="s">
        <v>80</v>
      </c>
      <c r="AY664" s="255" t="s">
        <v>208</v>
      </c>
    </row>
    <row r="665" s="14" customFormat="1">
      <c r="A665" s="14"/>
      <c r="B665" s="245"/>
      <c r="C665" s="246"/>
      <c r="D665" s="236" t="s">
        <v>226</v>
      </c>
      <c r="E665" s="247" t="s">
        <v>35</v>
      </c>
      <c r="F665" s="248" t="s">
        <v>388</v>
      </c>
      <c r="G665" s="246"/>
      <c r="H665" s="249">
        <v>5</v>
      </c>
      <c r="I665" s="250"/>
      <c r="J665" s="246"/>
      <c r="K665" s="246"/>
      <c r="L665" s="251"/>
      <c r="M665" s="252"/>
      <c r="N665" s="253"/>
      <c r="O665" s="253"/>
      <c r="P665" s="253"/>
      <c r="Q665" s="253"/>
      <c r="R665" s="253"/>
      <c r="S665" s="253"/>
      <c r="T665" s="25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5" t="s">
        <v>226</v>
      </c>
      <c r="AU665" s="255" t="s">
        <v>90</v>
      </c>
      <c r="AV665" s="14" t="s">
        <v>90</v>
      </c>
      <c r="AW665" s="14" t="s">
        <v>41</v>
      </c>
      <c r="AX665" s="14" t="s">
        <v>80</v>
      </c>
      <c r="AY665" s="255" t="s">
        <v>208</v>
      </c>
    </row>
    <row r="666" s="14" customFormat="1">
      <c r="A666" s="14"/>
      <c r="B666" s="245"/>
      <c r="C666" s="246"/>
      <c r="D666" s="236" t="s">
        <v>226</v>
      </c>
      <c r="E666" s="247" t="s">
        <v>35</v>
      </c>
      <c r="F666" s="248" t="s">
        <v>896</v>
      </c>
      <c r="G666" s="246"/>
      <c r="H666" s="249">
        <v>3</v>
      </c>
      <c r="I666" s="250"/>
      <c r="J666" s="246"/>
      <c r="K666" s="246"/>
      <c r="L666" s="251"/>
      <c r="M666" s="252"/>
      <c r="N666" s="253"/>
      <c r="O666" s="253"/>
      <c r="P666" s="253"/>
      <c r="Q666" s="253"/>
      <c r="R666" s="253"/>
      <c r="S666" s="253"/>
      <c r="T666" s="25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5" t="s">
        <v>226</v>
      </c>
      <c r="AU666" s="255" t="s">
        <v>90</v>
      </c>
      <c r="AV666" s="14" t="s">
        <v>90</v>
      </c>
      <c r="AW666" s="14" t="s">
        <v>41</v>
      </c>
      <c r="AX666" s="14" t="s">
        <v>80</v>
      </c>
      <c r="AY666" s="255" t="s">
        <v>208</v>
      </c>
    </row>
    <row r="667" s="16" customFormat="1">
      <c r="A667" s="16"/>
      <c r="B667" s="267"/>
      <c r="C667" s="268"/>
      <c r="D667" s="236" t="s">
        <v>226</v>
      </c>
      <c r="E667" s="269" t="s">
        <v>35</v>
      </c>
      <c r="F667" s="270" t="s">
        <v>261</v>
      </c>
      <c r="G667" s="268"/>
      <c r="H667" s="271">
        <v>23</v>
      </c>
      <c r="I667" s="272"/>
      <c r="J667" s="268"/>
      <c r="K667" s="268"/>
      <c r="L667" s="273"/>
      <c r="M667" s="274"/>
      <c r="N667" s="275"/>
      <c r="O667" s="275"/>
      <c r="P667" s="275"/>
      <c r="Q667" s="275"/>
      <c r="R667" s="275"/>
      <c r="S667" s="275"/>
      <c r="T667" s="27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T667" s="277" t="s">
        <v>226</v>
      </c>
      <c r="AU667" s="277" t="s">
        <v>90</v>
      </c>
      <c r="AV667" s="16" t="s">
        <v>216</v>
      </c>
      <c r="AW667" s="16" t="s">
        <v>41</v>
      </c>
      <c r="AX667" s="16" t="s">
        <v>88</v>
      </c>
      <c r="AY667" s="277" t="s">
        <v>208</v>
      </c>
    </row>
    <row r="668" s="2" customFormat="1" ht="16.5" customHeight="1">
      <c r="A668" s="41"/>
      <c r="B668" s="42"/>
      <c r="C668" s="278" t="s">
        <v>897</v>
      </c>
      <c r="D668" s="278" t="s">
        <v>391</v>
      </c>
      <c r="E668" s="279" t="s">
        <v>898</v>
      </c>
      <c r="F668" s="280" t="s">
        <v>899</v>
      </c>
      <c r="G668" s="281" t="s">
        <v>381</v>
      </c>
      <c r="H668" s="282">
        <v>15</v>
      </c>
      <c r="I668" s="283"/>
      <c r="J668" s="284">
        <f>ROUND(I668*H668,2)</f>
        <v>0</v>
      </c>
      <c r="K668" s="280" t="s">
        <v>215</v>
      </c>
      <c r="L668" s="285"/>
      <c r="M668" s="286" t="s">
        <v>35</v>
      </c>
      <c r="N668" s="287" t="s">
        <v>51</v>
      </c>
      <c r="O668" s="87"/>
      <c r="P668" s="225">
        <f>O668*H668</f>
        <v>0</v>
      </c>
      <c r="Q668" s="225">
        <v>0.012999999999999999</v>
      </c>
      <c r="R668" s="225">
        <f>Q668*H668</f>
        <v>0.19499999999999998</v>
      </c>
      <c r="S668" s="225">
        <v>0</v>
      </c>
      <c r="T668" s="226">
        <f>S668*H668</f>
        <v>0</v>
      </c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R668" s="227" t="s">
        <v>527</v>
      </c>
      <c r="AT668" s="227" t="s">
        <v>391</v>
      </c>
      <c r="AU668" s="227" t="s">
        <v>90</v>
      </c>
      <c r="AY668" s="19" t="s">
        <v>208</v>
      </c>
      <c r="BE668" s="228">
        <f>IF(N668="základní",J668,0)</f>
        <v>0</v>
      </c>
      <c r="BF668" s="228">
        <f>IF(N668="snížená",J668,0)</f>
        <v>0</v>
      </c>
      <c r="BG668" s="228">
        <f>IF(N668="zákl. přenesená",J668,0)</f>
        <v>0</v>
      </c>
      <c r="BH668" s="228">
        <f>IF(N668="sníž. přenesená",J668,0)</f>
        <v>0</v>
      </c>
      <c r="BI668" s="228">
        <f>IF(N668="nulová",J668,0)</f>
        <v>0</v>
      </c>
      <c r="BJ668" s="19" t="s">
        <v>88</v>
      </c>
      <c r="BK668" s="228">
        <f>ROUND(I668*H668,2)</f>
        <v>0</v>
      </c>
      <c r="BL668" s="19" t="s">
        <v>408</v>
      </c>
      <c r="BM668" s="227" t="s">
        <v>900</v>
      </c>
    </row>
    <row r="669" s="13" customFormat="1">
      <c r="A669" s="13"/>
      <c r="B669" s="234"/>
      <c r="C669" s="235"/>
      <c r="D669" s="236" t="s">
        <v>226</v>
      </c>
      <c r="E669" s="237" t="s">
        <v>35</v>
      </c>
      <c r="F669" s="238" t="s">
        <v>901</v>
      </c>
      <c r="G669" s="235"/>
      <c r="H669" s="237" t="s">
        <v>35</v>
      </c>
      <c r="I669" s="239"/>
      <c r="J669" s="235"/>
      <c r="K669" s="235"/>
      <c r="L669" s="240"/>
      <c r="M669" s="241"/>
      <c r="N669" s="242"/>
      <c r="O669" s="242"/>
      <c r="P669" s="242"/>
      <c r="Q669" s="242"/>
      <c r="R669" s="242"/>
      <c r="S669" s="242"/>
      <c r="T669" s="24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4" t="s">
        <v>226</v>
      </c>
      <c r="AU669" s="244" t="s">
        <v>90</v>
      </c>
      <c r="AV669" s="13" t="s">
        <v>88</v>
      </c>
      <c r="AW669" s="13" t="s">
        <v>41</v>
      </c>
      <c r="AX669" s="13" t="s">
        <v>80</v>
      </c>
      <c r="AY669" s="244" t="s">
        <v>208</v>
      </c>
    </row>
    <row r="670" s="14" customFormat="1">
      <c r="A670" s="14"/>
      <c r="B670" s="245"/>
      <c r="C670" s="246"/>
      <c r="D670" s="236" t="s">
        <v>226</v>
      </c>
      <c r="E670" s="247" t="s">
        <v>35</v>
      </c>
      <c r="F670" s="248" t="s">
        <v>398</v>
      </c>
      <c r="G670" s="246"/>
      <c r="H670" s="249">
        <v>1</v>
      </c>
      <c r="I670" s="250"/>
      <c r="J670" s="246"/>
      <c r="K670" s="246"/>
      <c r="L670" s="251"/>
      <c r="M670" s="252"/>
      <c r="N670" s="253"/>
      <c r="O670" s="253"/>
      <c r="P670" s="253"/>
      <c r="Q670" s="253"/>
      <c r="R670" s="253"/>
      <c r="S670" s="253"/>
      <c r="T670" s="25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5" t="s">
        <v>226</v>
      </c>
      <c r="AU670" s="255" t="s">
        <v>90</v>
      </c>
      <c r="AV670" s="14" t="s">
        <v>90</v>
      </c>
      <c r="AW670" s="14" t="s">
        <v>41</v>
      </c>
      <c r="AX670" s="14" t="s">
        <v>80</v>
      </c>
      <c r="AY670" s="255" t="s">
        <v>208</v>
      </c>
    </row>
    <row r="671" s="14" customFormat="1">
      <c r="A671" s="14"/>
      <c r="B671" s="245"/>
      <c r="C671" s="246"/>
      <c r="D671" s="236" t="s">
        <v>226</v>
      </c>
      <c r="E671" s="247" t="s">
        <v>35</v>
      </c>
      <c r="F671" s="248" t="s">
        <v>902</v>
      </c>
      <c r="G671" s="246"/>
      <c r="H671" s="249">
        <v>3</v>
      </c>
      <c r="I671" s="250"/>
      <c r="J671" s="246"/>
      <c r="K671" s="246"/>
      <c r="L671" s="251"/>
      <c r="M671" s="252"/>
      <c r="N671" s="253"/>
      <c r="O671" s="253"/>
      <c r="P671" s="253"/>
      <c r="Q671" s="253"/>
      <c r="R671" s="253"/>
      <c r="S671" s="253"/>
      <c r="T671" s="25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5" t="s">
        <v>226</v>
      </c>
      <c r="AU671" s="255" t="s">
        <v>90</v>
      </c>
      <c r="AV671" s="14" t="s">
        <v>90</v>
      </c>
      <c r="AW671" s="14" t="s">
        <v>41</v>
      </c>
      <c r="AX671" s="14" t="s">
        <v>80</v>
      </c>
      <c r="AY671" s="255" t="s">
        <v>208</v>
      </c>
    </row>
    <row r="672" s="14" customFormat="1">
      <c r="A672" s="14"/>
      <c r="B672" s="245"/>
      <c r="C672" s="246"/>
      <c r="D672" s="236" t="s">
        <v>226</v>
      </c>
      <c r="E672" s="247" t="s">
        <v>35</v>
      </c>
      <c r="F672" s="248" t="s">
        <v>386</v>
      </c>
      <c r="G672" s="246"/>
      <c r="H672" s="249">
        <v>4</v>
      </c>
      <c r="I672" s="250"/>
      <c r="J672" s="246"/>
      <c r="K672" s="246"/>
      <c r="L672" s="251"/>
      <c r="M672" s="252"/>
      <c r="N672" s="253"/>
      <c r="O672" s="253"/>
      <c r="P672" s="253"/>
      <c r="Q672" s="253"/>
      <c r="R672" s="253"/>
      <c r="S672" s="253"/>
      <c r="T672" s="25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5" t="s">
        <v>226</v>
      </c>
      <c r="AU672" s="255" t="s">
        <v>90</v>
      </c>
      <c r="AV672" s="14" t="s">
        <v>90</v>
      </c>
      <c r="AW672" s="14" t="s">
        <v>41</v>
      </c>
      <c r="AX672" s="14" t="s">
        <v>80</v>
      </c>
      <c r="AY672" s="255" t="s">
        <v>208</v>
      </c>
    </row>
    <row r="673" s="14" customFormat="1">
      <c r="A673" s="14"/>
      <c r="B673" s="245"/>
      <c r="C673" s="246"/>
      <c r="D673" s="236" t="s">
        <v>226</v>
      </c>
      <c r="E673" s="247" t="s">
        <v>35</v>
      </c>
      <c r="F673" s="248" t="s">
        <v>401</v>
      </c>
      <c r="G673" s="246"/>
      <c r="H673" s="249">
        <v>1</v>
      </c>
      <c r="I673" s="250"/>
      <c r="J673" s="246"/>
      <c r="K673" s="246"/>
      <c r="L673" s="251"/>
      <c r="M673" s="252"/>
      <c r="N673" s="253"/>
      <c r="O673" s="253"/>
      <c r="P673" s="253"/>
      <c r="Q673" s="253"/>
      <c r="R673" s="253"/>
      <c r="S673" s="253"/>
      <c r="T673" s="25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5" t="s">
        <v>226</v>
      </c>
      <c r="AU673" s="255" t="s">
        <v>90</v>
      </c>
      <c r="AV673" s="14" t="s">
        <v>90</v>
      </c>
      <c r="AW673" s="14" t="s">
        <v>41</v>
      </c>
      <c r="AX673" s="14" t="s">
        <v>80</v>
      </c>
      <c r="AY673" s="255" t="s">
        <v>208</v>
      </c>
    </row>
    <row r="674" s="14" customFormat="1">
      <c r="A674" s="14"/>
      <c r="B674" s="245"/>
      <c r="C674" s="246"/>
      <c r="D674" s="236" t="s">
        <v>226</v>
      </c>
      <c r="E674" s="247" t="s">
        <v>35</v>
      </c>
      <c r="F674" s="248" t="s">
        <v>388</v>
      </c>
      <c r="G674" s="246"/>
      <c r="H674" s="249">
        <v>5</v>
      </c>
      <c r="I674" s="250"/>
      <c r="J674" s="246"/>
      <c r="K674" s="246"/>
      <c r="L674" s="251"/>
      <c r="M674" s="252"/>
      <c r="N674" s="253"/>
      <c r="O674" s="253"/>
      <c r="P674" s="253"/>
      <c r="Q674" s="253"/>
      <c r="R674" s="253"/>
      <c r="S674" s="253"/>
      <c r="T674" s="25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5" t="s">
        <v>226</v>
      </c>
      <c r="AU674" s="255" t="s">
        <v>90</v>
      </c>
      <c r="AV674" s="14" t="s">
        <v>90</v>
      </c>
      <c r="AW674" s="14" t="s">
        <v>41</v>
      </c>
      <c r="AX674" s="14" t="s">
        <v>80</v>
      </c>
      <c r="AY674" s="255" t="s">
        <v>208</v>
      </c>
    </row>
    <row r="675" s="14" customFormat="1">
      <c r="A675" s="14"/>
      <c r="B675" s="245"/>
      <c r="C675" s="246"/>
      <c r="D675" s="236" t="s">
        <v>226</v>
      </c>
      <c r="E675" s="247" t="s">
        <v>35</v>
      </c>
      <c r="F675" s="248" t="s">
        <v>403</v>
      </c>
      <c r="G675" s="246"/>
      <c r="H675" s="249">
        <v>1</v>
      </c>
      <c r="I675" s="250"/>
      <c r="J675" s="246"/>
      <c r="K675" s="246"/>
      <c r="L675" s="251"/>
      <c r="M675" s="252"/>
      <c r="N675" s="253"/>
      <c r="O675" s="253"/>
      <c r="P675" s="253"/>
      <c r="Q675" s="253"/>
      <c r="R675" s="253"/>
      <c r="S675" s="253"/>
      <c r="T675" s="25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5" t="s">
        <v>226</v>
      </c>
      <c r="AU675" s="255" t="s">
        <v>90</v>
      </c>
      <c r="AV675" s="14" t="s">
        <v>90</v>
      </c>
      <c r="AW675" s="14" t="s">
        <v>41</v>
      </c>
      <c r="AX675" s="14" t="s">
        <v>80</v>
      </c>
      <c r="AY675" s="255" t="s">
        <v>208</v>
      </c>
    </row>
    <row r="676" s="16" customFormat="1">
      <c r="A676" s="16"/>
      <c r="B676" s="267"/>
      <c r="C676" s="268"/>
      <c r="D676" s="236" t="s">
        <v>226</v>
      </c>
      <c r="E676" s="269" t="s">
        <v>35</v>
      </c>
      <c r="F676" s="270" t="s">
        <v>261</v>
      </c>
      <c r="G676" s="268"/>
      <c r="H676" s="271">
        <v>15</v>
      </c>
      <c r="I676" s="272"/>
      <c r="J676" s="268"/>
      <c r="K676" s="268"/>
      <c r="L676" s="273"/>
      <c r="M676" s="274"/>
      <c r="N676" s="275"/>
      <c r="O676" s="275"/>
      <c r="P676" s="275"/>
      <c r="Q676" s="275"/>
      <c r="R676" s="275"/>
      <c r="S676" s="275"/>
      <c r="T676" s="27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T676" s="277" t="s">
        <v>226</v>
      </c>
      <c r="AU676" s="277" t="s">
        <v>90</v>
      </c>
      <c r="AV676" s="16" t="s">
        <v>216</v>
      </c>
      <c r="AW676" s="16" t="s">
        <v>41</v>
      </c>
      <c r="AX676" s="16" t="s">
        <v>88</v>
      </c>
      <c r="AY676" s="277" t="s">
        <v>208</v>
      </c>
    </row>
    <row r="677" s="2" customFormat="1" ht="16.5" customHeight="1">
      <c r="A677" s="41"/>
      <c r="B677" s="42"/>
      <c r="C677" s="278" t="s">
        <v>903</v>
      </c>
      <c r="D677" s="278" t="s">
        <v>391</v>
      </c>
      <c r="E677" s="279" t="s">
        <v>904</v>
      </c>
      <c r="F677" s="280" t="s">
        <v>905</v>
      </c>
      <c r="G677" s="281" t="s">
        <v>381</v>
      </c>
      <c r="H677" s="282">
        <v>8</v>
      </c>
      <c r="I677" s="283"/>
      <c r="J677" s="284">
        <f>ROUND(I677*H677,2)</f>
        <v>0</v>
      </c>
      <c r="K677" s="280" t="s">
        <v>215</v>
      </c>
      <c r="L677" s="285"/>
      <c r="M677" s="286" t="s">
        <v>35</v>
      </c>
      <c r="N677" s="287" t="s">
        <v>51</v>
      </c>
      <c r="O677" s="87"/>
      <c r="P677" s="225">
        <f>O677*H677</f>
        <v>0</v>
      </c>
      <c r="Q677" s="225">
        <v>0.016</v>
      </c>
      <c r="R677" s="225">
        <f>Q677*H677</f>
        <v>0.128</v>
      </c>
      <c r="S677" s="225">
        <v>0</v>
      </c>
      <c r="T677" s="226">
        <f>S677*H677</f>
        <v>0</v>
      </c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R677" s="227" t="s">
        <v>527</v>
      </c>
      <c r="AT677" s="227" t="s">
        <v>391</v>
      </c>
      <c r="AU677" s="227" t="s">
        <v>90</v>
      </c>
      <c r="AY677" s="19" t="s">
        <v>208</v>
      </c>
      <c r="BE677" s="228">
        <f>IF(N677="základní",J677,0)</f>
        <v>0</v>
      </c>
      <c r="BF677" s="228">
        <f>IF(N677="snížená",J677,0)</f>
        <v>0</v>
      </c>
      <c r="BG677" s="228">
        <f>IF(N677="zákl. přenesená",J677,0)</f>
        <v>0</v>
      </c>
      <c r="BH677" s="228">
        <f>IF(N677="sníž. přenesená",J677,0)</f>
        <v>0</v>
      </c>
      <c r="BI677" s="228">
        <f>IF(N677="nulová",J677,0)</f>
        <v>0</v>
      </c>
      <c r="BJ677" s="19" t="s">
        <v>88</v>
      </c>
      <c r="BK677" s="228">
        <f>ROUND(I677*H677,2)</f>
        <v>0</v>
      </c>
      <c r="BL677" s="19" t="s">
        <v>408</v>
      </c>
      <c r="BM677" s="227" t="s">
        <v>906</v>
      </c>
    </row>
    <row r="678" s="13" customFormat="1">
      <c r="A678" s="13"/>
      <c r="B678" s="234"/>
      <c r="C678" s="235"/>
      <c r="D678" s="236" t="s">
        <v>226</v>
      </c>
      <c r="E678" s="237" t="s">
        <v>35</v>
      </c>
      <c r="F678" s="238" t="s">
        <v>901</v>
      </c>
      <c r="G678" s="235"/>
      <c r="H678" s="237" t="s">
        <v>35</v>
      </c>
      <c r="I678" s="239"/>
      <c r="J678" s="235"/>
      <c r="K678" s="235"/>
      <c r="L678" s="240"/>
      <c r="M678" s="241"/>
      <c r="N678" s="242"/>
      <c r="O678" s="242"/>
      <c r="P678" s="242"/>
      <c r="Q678" s="242"/>
      <c r="R678" s="242"/>
      <c r="S678" s="242"/>
      <c r="T678" s="24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4" t="s">
        <v>226</v>
      </c>
      <c r="AU678" s="244" t="s">
        <v>90</v>
      </c>
      <c r="AV678" s="13" t="s">
        <v>88</v>
      </c>
      <c r="AW678" s="13" t="s">
        <v>41</v>
      </c>
      <c r="AX678" s="13" t="s">
        <v>80</v>
      </c>
      <c r="AY678" s="244" t="s">
        <v>208</v>
      </c>
    </row>
    <row r="679" s="14" customFormat="1">
      <c r="A679" s="14"/>
      <c r="B679" s="245"/>
      <c r="C679" s="246"/>
      <c r="D679" s="236" t="s">
        <v>226</v>
      </c>
      <c r="E679" s="247" t="s">
        <v>35</v>
      </c>
      <c r="F679" s="248" t="s">
        <v>907</v>
      </c>
      <c r="G679" s="246"/>
      <c r="H679" s="249">
        <v>2</v>
      </c>
      <c r="I679" s="250"/>
      <c r="J679" s="246"/>
      <c r="K679" s="246"/>
      <c r="L679" s="251"/>
      <c r="M679" s="252"/>
      <c r="N679" s="253"/>
      <c r="O679" s="253"/>
      <c r="P679" s="253"/>
      <c r="Q679" s="253"/>
      <c r="R679" s="253"/>
      <c r="S679" s="253"/>
      <c r="T679" s="25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5" t="s">
        <v>226</v>
      </c>
      <c r="AU679" s="255" t="s">
        <v>90</v>
      </c>
      <c r="AV679" s="14" t="s">
        <v>90</v>
      </c>
      <c r="AW679" s="14" t="s">
        <v>41</v>
      </c>
      <c r="AX679" s="14" t="s">
        <v>80</v>
      </c>
      <c r="AY679" s="255" t="s">
        <v>208</v>
      </c>
    </row>
    <row r="680" s="14" customFormat="1">
      <c r="A680" s="14"/>
      <c r="B680" s="245"/>
      <c r="C680" s="246"/>
      <c r="D680" s="236" t="s">
        <v>226</v>
      </c>
      <c r="E680" s="247" t="s">
        <v>35</v>
      </c>
      <c r="F680" s="248" t="s">
        <v>908</v>
      </c>
      <c r="G680" s="246"/>
      <c r="H680" s="249">
        <v>2</v>
      </c>
      <c r="I680" s="250"/>
      <c r="J680" s="246"/>
      <c r="K680" s="246"/>
      <c r="L680" s="251"/>
      <c r="M680" s="252"/>
      <c r="N680" s="253"/>
      <c r="O680" s="253"/>
      <c r="P680" s="253"/>
      <c r="Q680" s="253"/>
      <c r="R680" s="253"/>
      <c r="S680" s="253"/>
      <c r="T680" s="25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5" t="s">
        <v>226</v>
      </c>
      <c r="AU680" s="255" t="s">
        <v>90</v>
      </c>
      <c r="AV680" s="14" t="s">
        <v>90</v>
      </c>
      <c r="AW680" s="14" t="s">
        <v>41</v>
      </c>
      <c r="AX680" s="14" t="s">
        <v>80</v>
      </c>
      <c r="AY680" s="255" t="s">
        <v>208</v>
      </c>
    </row>
    <row r="681" s="14" customFormat="1">
      <c r="A681" s="14"/>
      <c r="B681" s="245"/>
      <c r="C681" s="246"/>
      <c r="D681" s="236" t="s">
        <v>226</v>
      </c>
      <c r="E681" s="247" t="s">
        <v>35</v>
      </c>
      <c r="F681" s="248" t="s">
        <v>909</v>
      </c>
      <c r="G681" s="246"/>
      <c r="H681" s="249">
        <v>2</v>
      </c>
      <c r="I681" s="250"/>
      <c r="J681" s="246"/>
      <c r="K681" s="246"/>
      <c r="L681" s="251"/>
      <c r="M681" s="252"/>
      <c r="N681" s="253"/>
      <c r="O681" s="253"/>
      <c r="P681" s="253"/>
      <c r="Q681" s="253"/>
      <c r="R681" s="253"/>
      <c r="S681" s="253"/>
      <c r="T681" s="25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5" t="s">
        <v>226</v>
      </c>
      <c r="AU681" s="255" t="s">
        <v>90</v>
      </c>
      <c r="AV681" s="14" t="s">
        <v>90</v>
      </c>
      <c r="AW681" s="14" t="s">
        <v>41</v>
      </c>
      <c r="AX681" s="14" t="s">
        <v>80</v>
      </c>
      <c r="AY681" s="255" t="s">
        <v>208</v>
      </c>
    </row>
    <row r="682" s="14" customFormat="1">
      <c r="A682" s="14"/>
      <c r="B682" s="245"/>
      <c r="C682" s="246"/>
      <c r="D682" s="236" t="s">
        <v>226</v>
      </c>
      <c r="E682" s="247" t="s">
        <v>35</v>
      </c>
      <c r="F682" s="248" t="s">
        <v>417</v>
      </c>
      <c r="G682" s="246"/>
      <c r="H682" s="249">
        <v>2</v>
      </c>
      <c r="I682" s="250"/>
      <c r="J682" s="246"/>
      <c r="K682" s="246"/>
      <c r="L682" s="251"/>
      <c r="M682" s="252"/>
      <c r="N682" s="253"/>
      <c r="O682" s="253"/>
      <c r="P682" s="253"/>
      <c r="Q682" s="253"/>
      <c r="R682" s="253"/>
      <c r="S682" s="253"/>
      <c r="T682" s="25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5" t="s">
        <v>226</v>
      </c>
      <c r="AU682" s="255" t="s">
        <v>90</v>
      </c>
      <c r="AV682" s="14" t="s">
        <v>90</v>
      </c>
      <c r="AW682" s="14" t="s">
        <v>41</v>
      </c>
      <c r="AX682" s="14" t="s">
        <v>80</v>
      </c>
      <c r="AY682" s="255" t="s">
        <v>208</v>
      </c>
    </row>
    <row r="683" s="16" customFormat="1">
      <c r="A683" s="16"/>
      <c r="B683" s="267"/>
      <c r="C683" s="268"/>
      <c r="D683" s="236" t="s">
        <v>226</v>
      </c>
      <c r="E683" s="269" t="s">
        <v>35</v>
      </c>
      <c r="F683" s="270" t="s">
        <v>261</v>
      </c>
      <c r="G683" s="268"/>
      <c r="H683" s="271">
        <v>8</v>
      </c>
      <c r="I683" s="272"/>
      <c r="J683" s="268"/>
      <c r="K683" s="268"/>
      <c r="L683" s="273"/>
      <c r="M683" s="274"/>
      <c r="N683" s="275"/>
      <c r="O683" s="275"/>
      <c r="P683" s="275"/>
      <c r="Q683" s="275"/>
      <c r="R683" s="275"/>
      <c r="S683" s="275"/>
      <c r="T683" s="27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T683" s="277" t="s">
        <v>226</v>
      </c>
      <c r="AU683" s="277" t="s">
        <v>90</v>
      </c>
      <c r="AV683" s="16" t="s">
        <v>216</v>
      </c>
      <c r="AW683" s="16" t="s">
        <v>41</v>
      </c>
      <c r="AX683" s="16" t="s">
        <v>88</v>
      </c>
      <c r="AY683" s="277" t="s">
        <v>208</v>
      </c>
    </row>
    <row r="684" s="2" customFormat="1" ht="24.15" customHeight="1">
      <c r="A684" s="41"/>
      <c r="B684" s="42"/>
      <c r="C684" s="216" t="s">
        <v>910</v>
      </c>
      <c r="D684" s="216" t="s">
        <v>211</v>
      </c>
      <c r="E684" s="217" t="s">
        <v>911</v>
      </c>
      <c r="F684" s="218" t="s">
        <v>912</v>
      </c>
      <c r="G684" s="219" t="s">
        <v>381</v>
      </c>
      <c r="H684" s="220">
        <v>4</v>
      </c>
      <c r="I684" s="221"/>
      <c r="J684" s="222">
        <f>ROUND(I684*H684,2)</f>
        <v>0</v>
      </c>
      <c r="K684" s="218" t="s">
        <v>215</v>
      </c>
      <c r="L684" s="47"/>
      <c r="M684" s="223" t="s">
        <v>35</v>
      </c>
      <c r="N684" s="224" t="s">
        <v>51</v>
      </c>
      <c r="O684" s="87"/>
      <c r="P684" s="225">
        <f>O684*H684</f>
        <v>0</v>
      </c>
      <c r="Q684" s="225">
        <v>0</v>
      </c>
      <c r="R684" s="225">
        <f>Q684*H684</f>
        <v>0</v>
      </c>
      <c r="S684" s="225">
        <v>0</v>
      </c>
      <c r="T684" s="226">
        <f>S684*H684</f>
        <v>0</v>
      </c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R684" s="227" t="s">
        <v>408</v>
      </c>
      <c r="AT684" s="227" t="s">
        <v>211</v>
      </c>
      <c r="AU684" s="227" t="s">
        <v>90</v>
      </c>
      <c r="AY684" s="19" t="s">
        <v>208</v>
      </c>
      <c r="BE684" s="228">
        <f>IF(N684="základní",J684,0)</f>
        <v>0</v>
      </c>
      <c r="BF684" s="228">
        <f>IF(N684="snížená",J684,0)</f>
        <v>0</v>
      </c>
      <c r="BG684" s="228">
        <f>IF(N684="zákl. přenesená",J684,0)</f>
        <v>0</v>
      </c>
      <c r="BH684" s="228">
        <f>IF(N684="sníž. přenesená",J684,0)</f>
        <v>0</v>
      </c>
      <c r="BI684" s="228">
        <f>IF(N684="nulová",J684,0)</f>
        <v>0</v>
      </c>
      <c r="BJ684" s="19" t="s">
        <v>88</v>
      </c>
      <c r="BK684" s="228">
        <f>ROUND(I684*H684,2)</f>
        <v>0</v>
      </c>
      <c r="BL684" s="19" t="s">
        <v>408</v>
      </c>
      <c r="BM684" s="227" t="s">
        <v>913</v>
      </c>
    </row>
    <row r="685" s="2" customFormat="1">
      <c r="A685" s="41"/>
      <c r="B685" s="42"/>
      <c r="C685" s="43"/>
      <c r="D685" s="229" t="s">
        <v>218</v>
      </c>
      <c r="E685" s="43"/>
      <c r="F685" s="230" t="s">
        <v>914</v>
      </c>
      <c r="G685" s="43"/>
      <c r="H685" s="43"/>
      <c r="I685" s="231"/>
      <c r="J685" s="43"/>
      <c r="K685" s="43"/>
      <c r="L685" s="47"/>
      <c r="M685" s="232"/>
      <c r="N685" s="233"/>
      <c r="O685" s="87"/>
      <c r="P685" s="87"/>
      <c r="Q685" s="87"/>
      <c r="R685" s="87"/>
      <c r="S685" s="87"/>
      <c r="T685" s="88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T685" s="19" t="s">
        <v>218</v>
      </c>
      <c r="AU685" s="19" t="s">
        <v>90</v>
      </c>
    </row>
    <row r="686" s="14" customFormat="1">
      <c r="A686" s="14"/>
      <c r="B686" s="245"/>
      <c r="C686" s="246"/>
      <c r="D686" s="236" t="s">
        <v>226</v>
      </c>
      <c r="E686" s="247" t="s">
        <v>35</v>
      </c>
      <c r="F686" s="248" t="s">
        <v>398</v>
      </c>
      <c r="G686" s="246"/>
      <c r="H686" s="249">
        <v>1</v>
      </c>
      <c r="I686" s="250"/>
      <c r="J686" s="246"/>
      <c r="K686" s="246"/>
      <c r="L686" s="251"/>
      <c r="M686" s="252"/>
      <c r="N686" s="253"/>
      <c r="O686" s="253"/>
      <c r="P686" s="253"/>
      <c r="Q686" s="253"/>
      <c r="R686" s="253"/>
      <c r="S686" s="253"/>
      <c r="T686" s="25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5" t="s">
        <v>226</v>
      </c>
      <c r="AU686" s="255" t="s">
        <v>90</v>
      </c>
      <c r="AV686" s="14" t="s">
        <v>90</v>
      </c>
      <c r="AW686" s="14" t="s">
        <v>41</v>
      </c>
      <c r="AX686" s="14" t="s">
        <v>80</v>
      </c>
      <c r="AY686" s="255" t="s">
        <v>208</v>
      </c>
    </row>
    <row r="687" s="14" customFormat="1">
      <c r="A687" s="14"/>
      <c r="B687" s="245"/>
      <c r="C687" s="246"/>
      <c r="D687" s="236" t="s">
        <v>226</v>
      </c>
      <c r="E687" s="247" t="s">
        <v>35</v>
      </c>
      <c r="F687" s="248" t="s">
        <v>407</v>
      </c>
      <c r="G687" s="246"/>
      <c r="H687" s="249">
        <v>1</v>
      </c>
      <c r="I687" s="250"/>
      <c r="J687" s="246"/>
      <c r="K687" s="246"/>
      <c r="L687" s="251"/>
      <c r="M687" s="252"/>
      <c r="N687" s="253"/>
      <c r="O687" s="253"/>
      <c r="P687" s="253"/>
      <c r="Q687" s="253"/>
      <c r="R687" s="253"/>
      <c r="S687" s="253"/>
      <c r="T687" s="25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55" t="s">
        <v>226</v>
      </c>
      <c r="AU687" s="255" t="s">
        <v>90</v>
      </c>
      <c r="AV687" s="14" t="s">
        <v>90</v>
      </c>
      <c r="AW687" s="14" t="s">
        <v>41</v>
      </c>
      <c r="AX687" s="14" t="s">
        <v>80</v>
      </c>
      <c r="AY687" s="255" t="s">
        <v>208</v>
      </c>
    </row>
    <row r="688" s="14" customFormat="1">
      <c r="A688" s="14"/>
      <c r="B688" s="245"/>
      <c r="C688" s="246"/>
      <c r="D688" s="236" t="s">
        <v>226</v>
      </c>
      <c r="E688" s="247" t="s">
        <v>35</v>
      </c>
      <c r="F688" s="248" t="s">
        <v>401</v>
      </c>
      <c r="G688" s="246"/>
      <c r="H688" s="249">
        <v>1</v>
      </c>
      <c r="I688" s="250"/>
      <c r="J688" s="246"/>
      <c r="K688" s="246"/>
      <c r="L688" s="251"/>
      <c r="M688" s="252"/>
      <c r="N688" s="253"/>
      <c r="O688" s="253"/>
      <c r="P688" s="253"/>
      <c r="Q688" s="253"/>
      <c r="R688" s="253"/>
      <c r="S688" s="253"/>
      <c r="T688" s="25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5" t="s">
        <v>226</v>
      </c>
      <c r="AU688" s="255" t="s">
        <v>90</v>
      </c>
      <c r="AV688" s="14" t="s">
        <v>90</v>
      </c>
      <c r="AW688" s="14" t="s">
        <v>41</v>
      </c>
      <c r="AX688" s="14" t="s">
        <v>80</v>
      </c>
      <c r="AY688" s="255" t="s">
        <v>208</v>
      </c>
    </row>
    <row r="689" s="14" customFormat="1">
      <c r="A689" s="14"/>
      <c r="B689" s="245"/>
      <c r="C689" s="246"/>
      <c r="D689" s="236" t="s">
        <v>226</v>
      </c>
      <c r="E689" s="247" t="s">
        <v>35</v>
      </c>
      <c r="F689" s="248" t="s">
        <v>403</v>
      </c>
      <c r="G689" s="246"/>
      <c r="H689" s="249">
        <v>1</v>
      </c>
      <c r="I689" s="250"/>
      <c r="J689" s="246"/>
      <c r="K689" s="246"/>
      <c r="L689" s="251"/>
      <c r="M689" s="252"/>
      <c r="N689" s="253"/>
      <c r="O689" s="253"/>
      <c r="P689" s="253"/>
      <c r="Q689" s="253"/>
      <c r="R689" s="253"/>
      <c r="S689" s="253"/>
      <c r="T689" s="25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5" t="s">
        <v>226</v>
      </c>
      <c r="AU689" s="255" t="s">
        <v>90</v>
      </c>
      <c r="AV689" s="14" t="s">
        <v>90</v>
      </c>
      <c r="AW689" s="14" t="s">
        <v>41</v>
      </c>
      <c r="AX689" s="14" t="s">
        <v>80</v>
      </c>
      <c r="AY689" s="255" t="s">
        <v>208</v>
      </c>
    </row>
    <row r="690" s="16" customFormat="1">
      <c r="A690" s="16"/>
      <c r="B690" s="267"/>
      <c r="C690" s="268"/>
      <c r="D690" s="236" t="s">
        <v>226</v>
      </c>
      <c r="E690" s="269" t="s">
        <v>35</v>
      </c>
      <c r="F690" s="270" t="s">
        <v>261</v>
      </c>
      <c r="G690" s="268"/>
      <c r="H690" s="271">
        <v>4</v>
      </c>
      <c r="I690" s="272"/>
      <c r="J690" s="268"/>
      <c r="K690" s="268"/>
      <c r="L690" s="273"/>
      <c r="M690" s="274"/>
      <c r="N690" s="275"/>
      <c r="O690" s="275"/>
      <c r="P690" s="275"/>
      <c r="Q690" s="275"/>
      <c r="R690" s="275"/>
      <c r="S690" s="275"/>
      <c r="T690" s="27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T690" s="277" t="s">
        <v>226</v>
      </c>
      <c r="AU690" s="277" t="s">
        <v>90</v>
      </c>
      <c r="AV690" s="16" t="s">
        <v>216</v>
      </c>
      <c r="AW690" s="16" t="s">
        <v>41</v>
      </c>
      <c r="AX690" s="16" t="s">
        <v>88</v>
      </c>
      <c r="AY690" s="277" t="s">
        <v>208</v>
      </c>
    </row>
    <row r="691" s="2" customFormat="1" ht="16.5" customHeight="1">
      <c r="A691" s="41"/>
      <c r="B691" s="42"/>
      <c r="C691" s="278" t="s">
        <v>915</v>
      </c>
      <c r="D691" s="278" t="s">
        <v>391</v>
      </c>
      <c r="E691" s="279" t="s">
        <v>916</v>
      </c>
      <c r="F691" s="280" t="s">
        <v>917</v>
      </c>
      <c r="G691" s="281" t="s">
        <v>381</v>
      </c>
      <c r="H691" s="282">
        <v>4</v>
      </c>
      <c r="I691" s="283"/>
      <c r="J691" s="284">
        <f>ROUND(I691*H691,2)</f>
        <v>0</v>
      </c>
      <c r="K691" s="280" t="s">
        <v>215</v>
      </c>
      <c r="L691" s="285"/>
      <c r="M691" s="286" t="s">
        <v>35</v>
      </c>
      <c r="N691" s="287" t="s">
        <v>51</v>
      </c>
      <c r="O691" s="87"/>
      <c r="P691" s="225">
        <f>O691*H691</f>
        <v>0</v>
      </c>
      <c r="Q691" s="225">
        <v>0.017000000000000001</v>
      </c>
      <c r="R691" s="225">
        <f>Q691*H691</f>
        <v>0.068000000000000005</v>
      </c>
      <c r="S691" s="225">
        <v>0</v>
      </c>
      <c r="T691" s="226">
        <f>S691*H691</f>
        <v>0</v>
      </c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R691" s="227" t="s">
        <v>527</v>
      </c>
      <c r="AT691" s="227" t="s">
        <v>391</v>
      </c>
      <c r="AU691" s="227" t="s">
        <v>90</v>
      </c>
      <c r="AY691" s="19" t="s">
        <v>208</v>
      </c>
      <c r="BE691" s="228">
        <f>IF(N691="základní",J691,0)</f>
        <v>0</v>
      </c>
      <c r="BF691" s="228">
        <f>IF(N691="snížená",J691,0)</f>
        <v>0</v>
      </c>
      <c r="BG691" s="228">
        <f>IF(N691="zákl. přenesená",J691,0)</f>
        <v>0</v>
      </c>
      <c r="BH691" s="228">
        <f>IF(N691="sníž. přenesená",J691,0)</f>
        <v>0</v>
      </c>
      <c r="BI691" s="228">
        <f>IF(N691="nulová",J691,0)</f>
        <v>0</v>
      </c>
      <c r="BJ691" s="19" t="s">
        <v>88</v>
      </c>
      <c r="BK691" s="228">
        <f>ROUND(I691*H691,2)</f>
        <v>0</v>
      </c>
      <c r="BL691" s="19" t="s">
        <v>408</v>
      </c>
      <c r="BM691" s="227" t="s">
        <v>918</v>
      </c>
    </row>
    <row r="692" s="13" customFormat="1">
      <c r="A692" s="13"/>
      <c r="B692" s="234"/>
      <c r="C692" s="235"/>
      <c r="D692" s="236" t="s">
        <v>226</v>
      </c>
      <c r="E692" s="237" t="s">
        <v>35</v>
      </c>
      <c r="F692" s="238" t="s">
        <v>901</v>
      </c>
      <c r="G692" s="235"/>
      <c r="H692" s="237" t="s">
        <v>35</v>
      </c>
      <c r="I692" s="239"/>
      <c r="J692" s="235"/>
      <c r="K692" s="235"/>
      <c r="L692" s="240"/>
      <c r="M692" s="241"/>
      <c r="N692" s="242"/>
      <c r="O692" s="242"/>
      <c r="P692" s="242"/>
      <c r="Q692" s="242"/>
      <c r="R692" s="242"/>
      <c r="S692" s="242"/>
      <c r="T692" s="24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4" t="s">
        <v>226</v>
      </c>
      <c r="AU692" s="244" t="s">
        <v>90</v>
      </c>
      <c r="AV692" s="13" t="s">
        <v>88</v>
      </c>
      <c r="AW692" s="13" t="s">
        <v>41</v>
      </c>
      <c r="AX692" s="13" t="s">
        <v>80</v>
      </c>
      <c r="AY692" s="244" t="s">
        <v>208</v>
      </c>
    </row>
    <row r="693" s="14" customFormat="1">
      <c r="A693" s="14"/>
      <c r="B693" s="245"/>
      <c r="C693" s="246"/>
      <c r="D693" s="236" t="s">
        <v>226</v>
      </c>
      <c r="E693" s="247" t="s">
        <v>35</v>
      </c>
      <c r="F693" s="248" t="s">
        <v>398</v>
      </c>
      <c r="G693" s="246"/>
      <c r="H693" s="249">
        <v>1</v>
      </c>
      <c r="I693" s="250"/>
      <c r="J693" s="246"/>
      <c r="K693" s="246"/>
      <c r="L693" s="251"/>
      <c r="M693" s="252"/>
      <c r="N693" s="253"/>
      <c r="O693" s="253"/>
      <c r="P693" s="253"/>
      <c r="Q693" s="253"/>
      <c r="R693" s="253"/>
      <c r="S693" s="253"/>
      <c r="T693" s="25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5" t="s">
        <v>226</v>
      </c>
      <c r="AU693" s="255" t="s">
        <v>90</v>
      </c>
      <c r="AV693" s="14" t="s">
        <v>90</v>
      </c>
      <c r="AW693" s="14" t="s">
        <v>41</v>
      </c>
      <c r="AX693" s="14" t="s">
        <v>80</v>
      </c>
      <c r="AY693" s="255" t="s">
        <v>208</v>
      </c>
    </row>
    <row r="694" s="14" customFormat="1">
      <c r="A694" s="14"/>
      <c r="B694" s="245"/>
      <c r="C694" s="246"/>
      <c r="D694" s="236" t="s">
        <v>226</v>
      </c>
      <c r="E694" s="247" t="s">
        <v>35</v>
      </c>
      <c r="F694" s="248" t="s">
        <v>407</v>
      </c>
      <c r="G694" s="246"/>
      <c r="H694" s="249">
        <v>1</v>
      </c>
      <c r="I694" s="250"/>
      <c r="J694" s="246"/>
      <c r="K694" s="246"/>
      <c r="L694" s="251"/>
      <c r="M694" s="252"/>
      <c r="N694" s="253"/>
      <c r="O694" s="253"/>
      <c r="P694" s="253"/>
      <c r="Q694" s="253"/>
      <c r="R694" s="253"/>
      <c r="S694" s="253"/>
      <c r="T694" s="25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5" t="s">
        <v>226</v>
      </c>
      <c r="AU694" s="255" t="s">
        <v>90</v>
      </c>
      <c r="AV694" s="14" t="s">
        <v>90</v>
      </c>
      <c r="AW694" s="14" t="s">
        <v>41</v>
      </c>
      <c r="AX694" s="14" t="s">
        <v>80</v>
      </c>
      <c r="AY694" s="255" t="s">
        <v>208</v>
      </c>
    </row>
    <row r="695" s="14" customFormat="1">
      <c r="A695" s="14"/>
      <c r="B695" s="245"/>
      <c r="C695" s="246"/>
      <c r="D695" s="236" t="s">
        <v>226</v>
      </c>
      <c r="E695" s="247" t="s">
        <v>35</v>
      </c>
      <c r="F695" s="248" t="s">
        <v>401</v>
      </c>
      <c r="G695" s="246"/>
      <c r="H695" s="249">
        <v>1</v>
      </c>
      <c r="I695" s="250"/>
      <c r="J695" s="246"/>
      <c r="K695" s="246"/>
      <c r="L695" s="251"/>
      <c r="M695" s="252"/>
      <c r="N695" s="253"/>
      <c r="O695" s="253"/>
      <c r="P695" s="253"/>
      <c r="Q695" s="253"/>
      <c r="R695" s="253"/>
      <c r="S695" s="253"/>
      <c r="T695" s="25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5" t="s">
        <v>226</v>
      </c>
      <c r="AU695" s="255" t="s">
        <v>90</v>
      </c>
      <c r="AV695" s="14" t="s">
        <v>90</v>
      </c>
      <c r="AW695" s="14" t="s">
        <v>41</v>
      </c>
      <c r="AX695" s="14" t="s">
        <v>80</v>
      </c>
      <c r="AY695" s="255" t="s">
        <v>208</v>
      </c>
    </row>
    <row r="696" s="14" customFormat="1">
      <c r="A696" s="14"/>
      <c r="B696" s="245"/>
      <c r="C696" s="246"/>
      <c r="D696" s="236" t="s">
        <v>226</v>
      </c>
      <c r="E696" s="247" t="s">
        <v>35</v>
      </c>
      <c r="F696" s="248" t="s">
        <v>403</v>
      </c>
      <c r="G696" s="246"/>
      <c r="H696" s="249">
        <v>1</v>
      </c>
      <c r="I696" s="250"/>
      <c r="J696" s="246"/>
      <c r="K696" s="246"/>
      <c r="L696" s="251"/>
      <c r="M696" s="252"/>
      <c r="N696" s="253"/>
      <c r="O696" s="253"/>
      <c r="P696" s="253"/>
      <c r="Q696" s="253"/>
      <c r="R696" s="253"/>
      <c r="S696" s="253"/>
      <c r="T696" s="25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5" t="s">
        <v>226</v>
      </c>
      <c r="AU696" s="255" t="s">
        <v>90</v>
      </c>
      <c r="AV696" s="14" t="s">
        <v>90</v>
      </c>
      <c r="AW696" s="14" t="s">
        <v>41</v>
      </c>
      <c r="AX696" s="14" t="s">
        <v>80</v>
      </c>
      <c r="AY696" s="255" t="s">
        <v>208</v>
      </c>
    </row>
    <row r="697" s="16" customFormat="1">
      <c r="A697" s="16"/>
      <c r="B697" s="267"/>
      <c r="C697" s="268"/>
      <c r="D697" s="236" t="s">
        <v>226</v>
      </c>
      <c r="E697" s="269" t="s">
        <v>35</v>
      </c>
      <c r="F697" s="270" t="s">
        <v>261</v>
      </c>
      <c r="G697" s="268"/>
      <c r="H697" s="271">
        <v>4</v>
      </c>
      <c r="I697" s="272"/>
      <c r="J697" s="268"/>
      <c r="K697" s="268"/>
      <c r="L697" s="273"/>
      <c r="M697" s="274"/>
      <c r="N697" s="275"/>
      <c r="O697" s="275"/>
      <c r="P697" s="275"/>
      <c r="Q697" s="275"/>
      <c r="R697" s="275"/>
      <c r="S697" s="275"/>
      <c r="T697" s="27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T697" s="277" t="s">
        <v>226</v>
      </c>
      <c r="AU697" s="277" t="s">
        <v>90</v>
      </c>
      <c r="AV697" s="16" t="s">
        <v>216</v>
      </c>
      <c r="AW697" s="16" t="s">
        <v>41</v>
      </c>
      <c r="AX697" s="16" t="s">
        <v>88</v>
      </c>
      <c r="AY697" s="277" t="s">
        <v>208</v>
      </c>
    </row>
    <row r="698" s="2" customFormat="1" ht="16.5" customHeight="1">
      <c r="A698" s="41"/>
      <c r="B698" s="42"/>
      <c r="C698" s="216" t="s">
        <v>919</v>
      </c>
      <c r="D698" s="216" t="s">
        <v>211</v>
      </c>
      <c r="E698" s="217" t="s">
        <v>920</v>
      </c>
      <c r="F698" s="218" t="s">
        <v>921</v>
      </c>
      <c r="G698" s="219" t="s">
        <v>381</v>
      </c>
      <c r="H698" s="220">
        <v>54</v>
      </c>
      <c r="I698" s="221"/>
      <c r="J698" s="222">
        <f>ROUND(I698*H698,2)</f>
        <v>0</v>
      </c>
      <c r="K698" s="218" t="s">
        <v>215</v>
      </c>
      <c r="L698" s="47"/>
      <c r="M698" s="223" t="s">
        <v>35</v>
      </c>
      <c r="N698" s="224" t="s">
        <v>51</v>
      </c>
      <c r="O698" s="87"/>
      <c r="P698" s="225">
        <f>O698*H698</f>
        <v>0</v>
      </c>
      <c r="Q698" s="225">
        <v>0</v>
      </c>
      <c r="R698" s="225">
        <f>Q698*H698</f>
        <v>0</v>
      </c>
      <c r="S698" s="225">
        <v>0</v>
      </c>
      <c r="T698" s="226">
        <f>S698*H698</f>
        <v>0</v>
      </c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R698" s="227" t="s">
        <v>216</v>
      </c>
      <c r="AT698" s="227" t="s">
        <v>211</v>
      </c>
      <c r="AU698" s="227" t="s">
        <v>90</v>
      </c>
      <c r="AY698" s="19" t="s">
        <v>208</v>
      </c>
      <c r="BE698" s="228">
        <f>IF(N698="základní",J698,0)</f>
        <v>0</v>
      </c>
      <c r="BF698" s="228">
        <f>IF(N698="snížená",J698,0)</f>
        <v>0</v>
      </c>
      <c r="BG698" s="228">
        <f>IF(N698="zákl. přenesená",J698,0)</f>
        <v>0</v>
      </c>
      <c r="BH698" s="228">
        <f>IF(N698="sníž. přenesená",J698,0)</f>
        <v>0</v>
      </c>
      <c r="BI698" s="228">
        <f>IF(N698="nulová",J698,0)</f>
        <v>0</v>
      </c>
      <c r="BJ698" s="19" t="s">
        <v>88</v>
      </c>
      <c r="BK698" s="228">
        <f>ROUND(I698*H698,2)</f>
        <v>0</v>
      </c>
      <c r="BL698" s="19" t="s">
        <v>216</v>
      </c>
      <c r="BM698" s="227" t="s">
        <v>922</v>
      </c>
    </row>
    <row r="699" s="2" customFormat="1">
      <c r="A699" s="41"/>
      <c r="B699" s="42"/>
      <c r="C699" s="43"/>
      <c r="D699" s="229" t="s">
        <v>218</v>
      </c>
      <c r="E699" s="43"/>
      <c r="F699" s="230" t="s">
        <v>923</v>
      </c>
      <c r="G699" s="43"/>
      <c r="H699" s="43"/>
      <c r="I699" s="231"/>
      <c r="J699" s="43"/>
      <c r="K699" s="43"/>
      <c r="L699" s="47"/>
      <c r="M699" s="232"/>
      <c r="N699" s="233"/>
      <c r="O699" s="87"/>
      <c r="P699" s="87"/>
      <c r="Q699" s="87"/>
      <c r="R699" s="87"/>
      <c r="S699" s="87"/>
      <c r="T699" s="88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T699" s="19" t="s">
        <v>218</v>
      </c>
      <c r="AU699" s="19" t="s">
        <v>90</v>
      </c>
    </row>
    <row r="700" s="14" customFormat="1">
      <c r="A700" s="14"/>
      <c r="B700" s="245"/>
      <c r="C700" s="246"/>
      <c r="D700" s="236" t="s">
        <v>226</v>
      </c>
      <c r="E700" s="247" t="s">
        <v>35</v>
      </c>
      <c r="F700" s="248" t="s">
        <v>924</v>
      </c>
      <c r="G700" s="246"/>
      <c r="H700" s="249">
        <v>8</v>
      </c>
      <c r="I700" s="250"/>
      <c r="J700" s="246"/>
      <c r="K700" s="246"/>
      <c r="L700" s="251"/>
      <c r="M700" s="252"/>
      <c r="N700" s="253"/>
      <c r="O700" s="253"/>
      <c r="P700" s="253"/>
      <c r="Q700" s="253"/>
      <c r="R700" s="253"/>
      <c r="S700" s="253"/>
      <c r="T700" s="25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5" t="s">
        <v>226</v>
      </c>
      <c r="AU700" s="255" t="s">
        <v>90</v>
      </c>
      <c r="AV700" s="14" t="s">
        <v>90</v>
      </c>
      <c r="AW700" s="14" t="s">
        <v>41</v>
      </c>
      <c r="AX700" s="14" t="s">
        <v>80</v>
      </c>
      <c r="AY700" s="255" t="s">
        <v>208</v>
      </c>
    </row>
    <row r="701" s="14" customFormat="1">
      <c r="A701" s="14"/>
      <c r="B701" s="245"/>
      <c r="C701" s="246"/>
      <c r="D701" s="236" t="s">
        <v>226</v>
      </c>
      <c r="E701" s="247" t="s">
        <v>35</v>
      </c>
      <c r="F701" s="248" t="s">
        <v>925</v>
      </c>
      <c r="G701" s="246"/>
      <c r="H701" s="249">
        <v>12</v>
      </c>
      <c r="I701" s="250"/>
      <c r="J701" s="246"/>
      <c r="K701" s="246"/>
      <c r="L701" s="251"/>
      <c r="M701" s="252"/>
      <c r="N701" s="253"/>
      <c r="O701" s="253"/>
      <c r="P701" s="253"/>
      <c r="Q701" s="253"/>
      <c r="R701" s="253"/>
      <c r="S701" s="253"/>
      <c r="T701" s="25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5" t="s">
        <v>226</v>
      </c>
      <c r="AU701" s="255" t="s">
        <v>90</v>
      </c>
      <c r="AV701" s="14" t="s">
        <v>90</v>
      </c>
      <c r="AW701" s="14" t="s">
        <v>41</v>
      </c>
      <c r="AX701" s="14" t="s">
        <v>80</v>
      </c>
      <c r="AY701" s="255" t="s">
        <v>208</v>
      </c>
    </row>
    <row r="702" s="14" customFormat="1">
      <c r="A702" s="14"/>
      <c r="B702" s="245"/>
      <c r="C702" s="246"/>
      <c r="D702" s="236" t="s">
        <v>226</v>
      </c>
      <c r="E702" s="247" t="s">
        <v>35</v>
      </c>
      <c r="F702" s="248" t="s">
        <v>926</v>
      </c>
      <c r="G702" s="246"/>
      <c r="H702" s="249">
        <v>8</v>
      </c>
      <c r="I702" s="250"/>
      <c r="J702" s="246"/>
      <c r="K702" s="246"/>
      <c r="L702" s="251"/>
      <c r="M702" s="252"/>
      <c r="N702" s="253"/>
      <c r="O702" s="253"/>
      <c r="P702" s="253"/>
      <c r="Q702" s="253"/>
      <c r="R702" s="253"/>
      <c r="S702" s="253"/>
      <c r="T702" s="25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5" t="s">
        <v>226</v>
      </c>
      <c r="AU702" s="255" t="s">
        <v>90</v>
      </c>
      <c r="AV702" s="14" t="s">
        <v>90</v>
      </c>
      <c r="AW702" s="14" t="s">
        <v>41</v>
      </c>
      <c r="AX702" s="14" t="s">
        <v>80</v>
      </c>
      <c r="AY702" s="255" t="s">
        <v>208</v>
      </c>
    </row>
    <row r="703" s="14" customFormat="1">
      <c r="A703" s="14"/>
      <c r="B703" s="245"/>
      <c r="C703" s="246"/>
      <c r="D703" s="236" t="s">
        <v>226</v>
      </c>
      <c r="E703" s="247" t="s">
        <v>35</v>
      </c>
      <c r="F703" s="248" t="s">
        <v>927</v>
      </c>
      <c r="G703" s="246"/>
      <c r="H703" s="249">
        <v>8</v>
      </c>
      <c r="I703" s="250"/>
      <c r="J703" s="246"/>
      <c r="K703" s="246"/>
      <c r="L703" s="251"/>
      <c r="M703" s="252"/>
      <c r="N703" s="253"/>
      <c r="O703" s="253"/>
      <c r="P703" s="253"/>
      <c r="Q703" s="253"/>
      <c r="R703" s="253"/>
      <c r="S703" s="253"/>
      <c r="T703" s="25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5" t="s">
        <v>226</v>
      </c>
      <c r="AU703" s="255" t="s">
        <v>90</v>
      </c>
      <c r="AV703" s="14" t="s">
        <v>90</v>
      </c>
      <c r="AW703" s="14" t="s">
        <v>41</v>
      </c>
      <c r="AX703" s="14" t="s">
        <v>80</v>
      </c>
      <c r="AY703" s="255" t="s">
        <v>208</v>
      </c>
    </row>
    <row r="704" s="14" customFormat="1">
      <c r="A704" s="14"/>
      <c r="B704" s="245"/>
      <c r="C704" s="246"/>
      <c r="D704" s="236" t="s">
        <v>226</v>
      </c>
      <c r="E704" s="247" t="s">
        <v>35</v>
      </c>
      <c r="F704" s="248" t="s">
        <v>928</v>
      </c>
      <c r="G704" s="246"/>
      <c r="H704" s="249">
        <v>10</v>
      </c>
      <c r="I704" s="250"/>
      <c r="J704" s="246"/>
      <c r="K704" s="246"/>
      <c r="L704" s="251"/>
      <c r="M704" s="252"/>
      <c r="N704" s="253"/>
      <c r="O704" s="253"/>
      <c r="P704" s="253"/>
      <c r="Q704" s="253"/>
      <c r="R704" s="253"/>
      <c r="S704" s="253"/>
      <c r="T704" s="25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55" t="s">
        <v>226</v>
      </c>
      <c r="AU704" s="255" t="s">
        <v>90</v>
      </c>
      <c r="AV704" s="14" t="s">
        <v>90</v>
      </c>
      <c r="AW704" s="14" t="s">
        <v>41</v>
      </c>
      <c r="AX704" s="14" t="s">
        <v>80</v>
      </c>
      <c r="AY704" s="255" t="s">
        <v>208</v>
      </c>
    </row>
    <row r="705" s="14" customFormat="1">
      <c r="A705" s="14"/>
      <c r="B705" s="245"/>
      <c r="C705" s="246"/>
      <c r="D705" s="236" t="s">
        <v>226</v>
      </c>
      <c r="E705" s="247" t="s">
        <v>35</v>
      </c>
      <c r="F705" s="248" t="s">
        <v>929</v>
      </c>
      <c r="G705" s="246"/>
      <c r="H705" s="249">
        <v>8</v>
      </c>
      <c r="I705" s="250"/>
      <c r="J705" s="246"/>
      <c r="K705" s="246"/>
      <c r="L705" s="251"/>
      <c r="M705" s="252"/>
      <c r="N705" s="253"/>
      <c r="O705" s="253"/>
      <c r="P705" s="253"/>
      <c r="Q705" s="253"/>
      <c r="R705" s="253"/>
      <c r="S705" s="253"/>
      <c r="T705" s="25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5" t="s">
        <v>226</v>
      </c>
      <c r="AU705" s="255" t="s">
        <v>90</v>
      </c>
      <c r="AV705" s="14" t="s">
        <v>90</v>
      </c>
      <c r="AW705" s="14" t="s">
        <v>41</v>
      </c>
      <c r="AX705" s="14" t="s">
        <v>80</v>
      </c>
      <c r="AY705" s="255" t="s">
        <v>208</v>
      </c>
    </row>
    <row r="706" s="16" customFormat="1">
      <c r="A706" s="16"/>
      <c r="B706" s="267"/>
      <c r="C706" s="268"/>
      <c r="D706" s="236" t="s">
        <v>226</v>
      </c>
      <c r="E706" s="269" t="s">
        <v>35</v>
      </c>
      <c r="F706" s="270" t="s">
        <v>261</v>
      </c>
      <c r="G706" s="268"/>
      <c r="H706" s="271">
        <v>54</v>
      </c>
      <c r="I706" s="272"/>
      <c r="J706" s="268"/>
      <c r="K706" s="268"/>
      <c r="L706" s="273"/>
      <c r="M706" s="274"/>
      <c r="N706" s="275"/>
      <c r="O706" s="275"/>
      <c r="P706" s="275"/>
      <c r="Q706" s="275"/>
      <c r="R706" s="275"/>
      <c r="S706" s="275"/>
      <c r="T706" s="27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T706" s="277" t="s">
        <v>226</v>
      </c>
      <c r="AU706" s="277" t="s">
        <v>90</v>
      </c>
      <c r="AV706" s="16" t="s">
        <v>216</v>
      </c>
      <c r="AW706" s="16" t="s">
        <v>41</v>
      </c>
      <c r="AX706" s="16" t="s">
        <v>88</v>
      </c>
      <c r="AY706" s="277" t="s">
        <v>208</v>
      </c>
    </row>
    <row r="707" s="2" customFormat="1" ht="16.5" customHeight="1">
      <c r="A707" s="41"/>
      <c r="B707" s="42"/>
      <c r="C707" s="278" t="s">
        <v>930</v>
      </c>
      <c r="D707" s="278" t="s">
        <v>391</v>
      </c>
      <c r="E707" s="279" t="s">
        <v>931</v>
      </c>
      <c r="F707" s="280" t="s">
        <v>932</v>
      </c>
      <c r="G707" s="281" t="s">
        <v>381</v>
      </c>
      <c r="H707" s="282">
        <v>30</v>
      </c>
      <c r="I707" s="283"/>
      <c r="J707" s="284">
        <f>ROUND(I707*H707,2)</f>
        <v>0</v>
      </c>
      <c r="K707" s="280" t="s">
        <v>35</v>
      </c>
      <c r="L707" s="285"/>
      <c r="M707" s="286" t="s">
        <v>35</v>
      </c>
      <c r="N707" s="287" t="s">
        <v>51</v>
      </c>
      <c r="O707" s="87"/>
      <c r="P707" s="225">
        <f>O707*H707</f>
        <v>0</v>
      </c>
      <c r="Q707" s="225">
        <v>0</v>
      </c>
      <c r="R707" s="225">
        <f>Q707*H707</f>
        <v>0</v>
      </c>
      <c r="S707" s="225">
        <v>0</v>
      </c>
      <c r="T707" s="226">
        <f>S707*H707</f>
        <v>0</v>
      </c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R707" s="227" t="s">
        <v>340</v>
      </c>
      <c r="AT707" s="227" t="s">
        <v>391</v>
      </c>
      <c r="AU707" s="227" t="s">
        <v>90</v>
      </c>
      <c r="AY707" s="19" t="s">
        <v>208</v>
      </c>
      <c r="BE707" s="228">
        <f>IF(N707="základní",J707,0)</f>
        <v>0</v>
      </c>
      <c r="BF707" s="228">
        <f>IF(N707="snížená",J707,0)</f>
        <v>0</v>
      </c>
      <c r="BG707" s="228">
        <f>IF(N707="zákl. přenesená",J707,0)</f>
        <v>0</v>
      </c>
      <c r="BH707" s="228">
        <f>IF(N707="sníž. přenesená",J707,0)</f>
        <v>0</v>
      </c>
      <c r="BI707" s="228">
        <f>IF(N707="nulová",J707,0)</f>
        <v>0</v>
      </c>
      <c r="BJ707" s="19" t="s">
        <v>88</v>
      </c>
      <c r="BK707" s="228">
        <f>ROUND(I707*H707,2)</f>
        <v>0</v>
      </c>
      <c r="BL707" s="19" t="s">
        <v>216</v>
      </c>
      <c r="BM707" s="227" t="s">
        <v>933</v>
      </c>
    </row>
    <row r="708" s="14" customFormat="1">
      <c r="A708" s="14"/>
      <c r="B708" s="245"/>
      <c r="C708" s="246"/>
      <c r="D708" s="236" t="s">
        <v>226</v>
      </c>
      <c r="E708" s="247" t="s">
        <v>35</v>
      </c>
      <c r="F708" s="248" t="s">
        <v>934</v>
      </c>
      <c r="G708" s="246"/>
      <c r="H708" s="249">
        <v>2</v>
      </c>
      <c r="I708" s="250"/>
      <c r="J708" s="246"/>
      <c r="K708" s="246"/>
      <c r="L708" s="251"/>
      <c r="M708" s="252"/>
      <c r="N708" s="253"/>
      <c r="O708" s="253"/>
      <c r="P708" s="253"/>
      <c r="Q708" s="253"/>
      <c r="R708" s="253"/>
      <c r="S708" s="253"/>
      <c r="T708" s="25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5" t="s">
        <v>226</v>
      </c>
      <c r="AU708" s="255" t="s">
        <v>90</v>
      </c>
      <c r="AV708" s="14" t="s">
        <v>90</v>
      </c>
      <c r="AW708" s="14" t="s">
        <v>41</v>
      </c>
      <c r="AX708" s="14" t="s">
        <v>80</v>
      </c>
      <c r="AY708" s="255" t="s">
        <v>208</v>
      </c>
    </row>
    <row r="709" s="14" customFormat="1">
      <c r="A709" s="14"/>
      <c r="B709" s="245"/>
      <c r="C709" s="246"/>
      <c r="D709" s="236" t="s">
        <v>226</v>
      </c>
      <c r="E709" s="247" t="s">
        <v>35</v>
      </c>
      <c r="F709" s="248" t="s">
        <v>935</v>
      </c>
      <c r="G709" s="246"/>
      <c r="H709" s="249">
        <v>6</v>
      </c>
      <c r="I709" s="250"/>
      <c r="J709" s="246"/>
      <c r="K709" s="246"/>
      <c r="L709" s="251"/>
      <c r="M709" s="252"/>
      <c r="N709" s="253"/>
      <c r="O709" s="253"/>
      <c r="P709" s="253"/>
      <c r="Q709" s="253"/>
      <c r="R709" s="253"/>
      <c r="S709" s="253"/>
      <c r="T709" s="25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5" t="s">
        <v>226</v>
      </c>
      <c r="AU709" s="255" t="s">
        <v>90</v>
      </c>
      <c r="AV709" s="14" t="s">
        <v>90</v>
      </c>
      <c r="AW709" s="14" t="s">
        <v>41</v>
      </c>
      <c r="AX709" s="14" t="s">
        <v>80</v>
      </c>
      <c r="AY709" s="255" t="s">
        <v>208</v>
      </c>
    </row>
    <row r="710" s="14" customFormat="1">
      <c r="A710" s="14"/>
      <c r="B710" s="245"/>
      <c r="C710" s="246"/>
      <c r="D710" s="236" t="s">
        <v>226</v>
      </c>
      <c r="E710" s="247" t="s">
        <v>35</v>
      </c>
      <c r="F710" s="248" t="s">
        <v>926</v>
      </c>
      <c r="G710" s="246"/>
      <c r="H710" s="249">
        <v>8</v>
      </c>
      <c r="I710" s="250"/>
      <c r="J710" s="246"/>
      <c r="K710" s="246"/>
      <c r="L710" s="251"/>
      <c r="M710" s="252"/>
      <c r="N710" s="253"/>
      <c r="O710" s="253"/>
      <c r="P710" s="253"/>
      <c r="Q710" s="253"/>
      <c r="R710" s="253"/>
      <c r="S710" s="253"/>
      <c r="T710" s="25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5" t="s">
        <v>226</v>
      </c>
      <c r="AU710" s="255" t="s">
        <v>90</v>
      </c>
      <c r="AV710" s="14" t="s">
        <v>90</v>
      </c>
      <c r="AW710" s="14" t="s">
        <v>41</v>
      </c>
      <c r="AX710" s="14" t="s">
        <v>80</v>
      </c>
      <c r="AY710" s="255" t="s">
        <v>208</v>
      </c>
    </row>
    <row r="711" s="14" customFormat="1">
      <c r="A711" s="14"/>
      <c r="B711" s="245"/>
      <c r="C711" s="246"/>
      <c r="D711" s="236" t="s">
        <v>226</v>
      </c>
      <c r="E711" s="247" t="s">
        <v>35</v>
      </c>
      <c r="F711" s="248" t="s">
        <v>936</v>
      </c>
      <c r="G711" s="246"/>
      <c r="H711" s="249">
        <v>2</v>
      </c>
      <c r="I711" s="250"/>
      <c r="J711" s="246"/>
      <c r="K711" s="246"/>
      <c r="L711" s="251"/>
      <c r="M711" s="252"/>
      <c r="N711" s="253"/>
      <c r="O711" s="253"/>
      <c r="P711" s="253"/>
      <c r="Q711" s="253"/>
      <c r="R711" s="253"/>
      <c r="S711" s="253"/>
      <c r="T711" s="25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5" t="s">
        <v>226</v>
      </c>
      <c r="AU711" s="255" t="s">
        <v>90</v>
      </c>
      <c r="AV711" s="14" t="s">
        <v>90</v>
      </c>
      <c r="AW711" s="14" t="s">
        <v>41</v>
      </c>
      <c r="AX711" s="14" t="s">
        <v>80</v>
      </c>
      <c r="AY711" s="255" t="s">
        <v>208</v>
      </c>
    </row>
    <row r="712" s="14" customFormat="1">
      <c r="A712" s="14"/>
      <c r="B712" s="245"/>
      <c r="C712" s="246"/>
      <c r="D712" s="236" t="s">
        <v>226</v>
      </c>
      <c r="E712" s="247" t="s">
        <v>35</v>
      </c>
      <c r="F712" s="248" t="s">
        <v>928</v>
      </c>
      <c r="G712" s="246"/>
      <c r="H712" s="249">
        <v>10</v>
      </c>
      <c r="I712" s="250"/>
      <c r="J712" s="246"/>
      <c r="K712" s="246"/>
      <c r="L712" s="251"/>
      <c r="M712" s="252"/>
      <c r="N712" s="253"/>
      <c r="O712" s="253"/>
      <c r="P712" s="253"/>
      <c r="Q712" s="253"/>
      <c r="R712" s="253"/>
      <c r="S712" s="253"/>
      <c r="T712" s="25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5" t="s">
        <v>226</v>
      </c>
      <c r="AU712" s="255" t="s">
        <v>90</v>
      </c>
      <c r="AV712" s="14" t="s">
        <v>90</v>
      </c>
      <c r="AW712" s="14" t="s">
        <v>41</v>
      </c>
      <c r="AX712" s="14" t="s">
        <v>80</v>
      </c>
      <c r="AY712" s="255" t="s">
        <v>208</v>
      </c>
    </row>
    <row r="713" s="14" customFormat="1">
      <c r="A713" s="14"/>
      <c r="B713" s="245"/>
      <c r="C713" s="246"/>
      <c r="D713" s="236" t="s">
        <v>226</v>
      </c>
      <c r="E713" s="247" t="s">
        <v>35</v>
      </c>
      <c r="F713" s="248" t="s">
        <v>937</v>
      </c>
      <c r="G713" s="246"/>
      <c r="H713" s="249">
        <v>2</v>
      </c>
      <c r="I713" s="250"/>
      <c r="J713" s="246"/>
      <c r="K713" s="246"/>
      <c r="L713" s="251"/>
      <c r="M713" s="252"/>
      <c r="N713" s="253"/>
      <c r="O713" s="253"/>
      <c r="P713" s="253"/>
      <c r="Q713" s="253"/>
      <c r="R713" s="253"/>
      <c r="S713" s="253"/>
      <c r="T713" s="25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5" t="s">
        <v>226</v>
      </c>
      <c r="AU713" s="255" t="s">
        <v>90</v>
      </c>
      <c r="AV713" s="14" t="s">
        <v>90</v>
      </c>
      <c r="AW713" s="14" t="s">
        <v>41</v>
      </c>
      <c r="AX713" s="14" t="s">
        <v>80</v>
      </c>
      <c r="AY713" s="255" t="s">
        <v>208</v>
      </c>
    </row>
    <row r="714" s="16" customFormat="1">
      <c r="A714" s="16"/>
      <c r="B714" s="267"/>
      <c r="C714" s="268"/>
      <c r="D714" s="236" t="s">
        <v>226</v>
      </c>
      <c r="E714" s="269" t="s">
        <v>35</v>
      </c>
      <c r="F714" s="270" t="s">
        <v>261</v>
      </c>
      <c r="G714" s="268"/>
      <c r="H714" s="271">
        <v>30</v>
      </c>
      <c r="I714" s="272"/>
      <c r="J714" s="268"/>
      <c r="K714" s="268"/>
      <c r="L714" s="273"/>
      <c r="M714" s="274"/>
      <c r="N714" s="275"/>
      <c r="O714" s="275"/>
      <c r="P714" s="275"/>
      <c r="Q714" s="275"/>
      <c r="R714" s="275"/>
      <c r="S714" s="275"/>
      <c r="T714" s="27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T714" s="277" t="s">
        <v>226</v>
      </c>
      <c r="AU714" s="277" t="s">
        <v>90</v>
      </c>
      <c r="AV714" s="16" t="s">
        <v>216</v>
      </c>
      <c r="AW714" s="16" t="s">
        <v>41</v>
      </c>
      <c r="AX714" s="16" t="s">
        <v>88</v>
      </c>
      <c r="AY714" s="277" t="s">
        <v>208</v>
      </c>
    </row>
    <row r="715" s="2" customFormat="1" ht="16.5" customHeight="1">
      <c r="A715" s="41"/>
      <c r="B715" s="42"/>
      <c r="C715" s="278" t="s">
        <v>938</v>
      </c>
      <c r="D715" s="278" t="s">
        <v>391</v>
      </c>
      <c r="E715" s="279" t="s">
        <v>939</v>
      </c>
      <c r="F715" s="280" t="s">
        <v>940</v>
      </c>
      <c r="G715" s="281" t="s">
        <v>381</v>
      </c>
      <c r="H715" s="282">
        <v>24</v>
      </c>
      <c r="I715" s="283"/>
      <c r="J715" s="284">
        <f>ROUND(I715*H715,2)</f>
        <v>0</v>
      </c>
      <c r="K715" s="280" t="s">
        <v>35</v>
      </c>
      <c r="L715" s="285"/>
      <c r="M715" s="286" t="s">
        <v>35</v>
      </c>
      <c r="N715" s="287" t="s">
        <v>51</v>
      </c>
      <c r="O715" s="87"/>
      <c r="P715" s="225">
        <f>O715*H715</f>
        <v>0</v>
      </c>
      <c r="Q715" s="225">
        <v>0</v>
      </c>
      <c r="R715" s="225">
        <f>Q715*H715</f>
        <v>0</v>
      </c>
      <c r="S715" s="225">
        <v>0</v>
      </c>
      <c r="T715" s="226">
        <f>S715*H715</f>
        <v>0</v>
      </c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R715" s="227" t="s">
        <v>340</v>
      </c>
      <c r="AT715" s="227" t="s">
        <v>391</v>
      </c>
      <c r="AU715" s="227" t="s">
        <v>90</v>
      </c>
      <c r="AY715" s="19" t="s">
        <v>208</v>
      </c>
      <c r="BE715" s="228">
        <f>IF(N715="základní",J715,0)</f>
        <v>0</v>
      </c>
      <c r="BF715" s="228">
        <f>IF(N715="snížená",J715,0)</f>
        <v>0</v>
      </c>
      <c r="BG715" s="228">
        <f>IF(N715="zákl. přenesená",J715,0)</f>
        <v>0</v>
      </c>
      <c r="BH715" s="228">
        <f>IF(N715="sníž. přenesená",J715,0)</f>
        <v>0</v>
      </c>
      <c r="BI715" s="228">
        <f>IF(N715="nulová",J715,0)</f>
        <v>0</v>
      </c>
      <c r="BJ715" s="19" t="s">
        <v>88</v>
      </c>
      <c r="BK715" s="228">
        <f>ROUND(I715*H715,2)</f>
        <v>0</v>
      </c>
      <c r="BL715" s="19" t="s">
        <v>216</v>
      </c>
      <c r="BM715" s="227" t="s">
        <v>941</v>
      </c>
    </row>
    <row r="716" s="14" customFormat="1">
      <c r="A716" s="14"/>
      <c r="B716" s="245"/>
      <c r="C716" s="246"/>
      <c r="D716" s="236" t="s">
        <v>226</v>
      </c>
      <c r="E716" s="247" t="s">
        <v>35</v>
      </c>
      <c r="F716" s="248" t="s">
        <v>942</v>
      </c>
      <c r="G716" s="246"/>
      <c r="H716" s="249">
        <v>6</v>
      </c>
      <c r="I716" s="250"/>
      <c r="J716" s="246"/>
      <c r="K716" s="246"/>
      <c r="L716" s="251"/>
      <c r="M716" s="252"/>
      <c r="N716" s="253"/>
      <c r="O716" s="253"/>
      <c r="P716" s="253"/>
      <c r="Q716" s="253"/>
      <c r="R716" s="253"/>
      <c r="S716" s="253"/>
      <c r="T716" s="25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5" t="s">
        <v>226</v>
      </c>
      <c r="AU716" s="255" t="s">
        <v>90</v>
      </c>
      <c r="AV716" s="14" t="s">
        <v>90</v>
      </c>
      <c r="AW716" s="14" t="s">
        <v>41</v>
      </c>
      <c r="AX716" s="14" t="s">
        <v>80</v>
      </c>
      <c r="AY716" s="255" t="s">
        <v>208</v>
      </c>
    </row>
    <row r="717" s="14" customFormat="1">
      <c r="A717" s="14"/>
      <c r="B717" s="245"/>
      <c r="C717" s="246"/>
      <c r="D717" s="236" t="s">
        <v>226</v>
      </c>
      <c r="E717" s="247" t="s">
        <v>35</v>
      </c>
      <c r="F717" s="248" t="s">
        <v>935</v>
      </c>
      <c r="G717" s="246"/>
      <c r="H717" s="249">
        <v>6</v>
      </c>
      <c r="I717" s="250"/>
      <c r="J717" s="246"/>
      <c r="K717" s="246"/>
      <c r="L717" s="251"/>
      <c r="M717" s="252"/>
      <c r="N717" s="253"/>
      <c r="O717" s="253"/>
      <c r="P717" s="253"/>
      <c r="Q717" s="253"/>
      <c r="R717" s="253"/>
      <c r="S717" s="253"/>
      <c r="T717" s="25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55" t="s">
        <v>226</v>
      </c>
      <c r="AU717" s="255" t="s">
        <v>90</v>
      </c>
      <c r="AV717" s="14" t="s">
        <v>90</v>
      </c>
      <c r="AW717" s="14" t="s">
        <v>41</v>
      </c>
      <c r="AX717" s="14" t="s">
        <v>80</v>
      </c>
      <c r="AY717" s="255" t="s">
        <v>208</v>
      </c>
    </row>
    <row r="718" s="14" customFormat="1">
      <c r="A718" s="14"/>
      <c r="B718" s="245"/>
      <c r="C718" s="246"/>
      <c r="D718" s="236" t="s">
        <v>226</v>
      </c>
      <c r="E718" s="247" t="s">
        <v>35</v>
      </c>
      <c r="F718" s="248" t="s">
        <v>943</v>
      </c>
      <c r="G718" s="246"/>
      <c r="H718" s="249">
        <v>6</v>
      </c>
      <c r="I718" s="250"/>
      <c r="J718" s="246"/>
      <c r="K718" s="246"/>
      <c r="L718" s="251"/>
      <c r="M718" s="252"/>
      <c r="N718" s="253"/>
      <c r="O718" s="253"/>
      <c r="P718" s="253"/>
      <c r="Q718" s="253"/>
      <c r="R718" s="253"/>
      <c r="S718" s="253"/>
      <c r="T718" s="25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5" t="s">
        <v>226</v>
      </c>
      <c r="AU718" s="255" t="s">
        <v>90</v>
      </c>
      <c r="AV718" s="14" t="s">
        <v>90</v>
      </c>
      <c r="AW718" s="14" t="s">
        <v>41</v>
      </c>
      <c r="AX718" s="14" t="s">
        <v>80</v>
      </c>
      <c r="AY718" s="255" t="s">
        <v>208</v>
      </c>
    </row>
    <row r="719" s="14" customFormat="1">
      <c r="A719" s="14"/>
      <c r="B719" s="245"/>
      <c r="C719" s="246"/>
      <c r="D719" s="236" t="s">
        <v>226</v>
      </c>
      <c r="E719" s="247" t="s">
        <v>35</v>
      </c>
      <c r="F719" s="248" t="s">
        <v>944</v>
      </c>
      <c r="G719" s="246"/>
      <c r="H719" s="249">
        <v>6</v>
      </c>
      <c r="I719" s="250"/>
      <c r="J719" s="246"/>
      <c r="K719" s="246"/>
      <c r="L719" s="251"/>
      <c r="M719" s="252"/>
      <c r="N719" s="253"/>
      <c r="O719" s="253"/>
      <c r="P719" s="253"/>
      <c r="Q719" s="253"/>
      <c r="R719" s="253"/>
      <c r="S719" s="253"/>
      <c r="T719" s="25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5" t="s">
        <v>226</v>
      </c>
      <c r="AU719" s="255" t="s">
        <v>90</v>
      </c>
      <c r="AV719" s="14" t="s">
        <v>90</v>
      </c>
      <c r="AW719" s="14" t="s">
        <v>41</v>
      </c>
      <c r="AX719" s="14" t="s">
        <v>80</v>
      </c>
      <c r="AY719" s="255" t="s">
        <v>208</v>
      </c>
    </row>
    <row r="720" s="16" customFormat="1">
      <c r="A720" s="16"/>
      <c r="B720" s="267"/>
      <c r="C720" s="268"/>
      <c r="D720" s="236" t="s">
        <v>226</v>
      </c>
      <c r="E720" s="269" t="s">
        <v>35</v>
      </c>
      <c r="F720" s="270" t="s">
        <v>261</v>
      </c>
      <c r="G720" s="268"/>
      <c r="H720" s="271">
        <v>24</v>
      </c>
      <c r="I720" s="272"/>
      <c r="J720" s="268"/>
      <c r="K720" s="268"/>
      <c r="L720" s="273"/>
      <c r="M720" s="274"/>
      <c r="N720" s="275"/>
      <c r="O720" s="275"/>
      <c r="P720" s="275"/>
      <c r="Q720" s="275"/>
      <c r="R720" s="275"/>
      <c r="S720" s="275"/>
      <c r="T720" s="27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T720" s="277" t="s">
        <v>226</v>
      </c>
      <c r="AU720" s="277" t="s">
        <v>90</v>
      </c>
      <c r="AV720" s="16" t="s">
        <v>216</v>
      </c>
      <c r="AW720" s="16" t="s">
        <v>41</v>
      </c>
      <c r="AX720" s="16" t="s">
        <v>88</v>
      </c>
      <c r="AY720" s="277" t="s">
        <v>208</v>
      </c>
    </row>
    <row r="721" s="2" customFormat="1" ht="16.5" customHeight="1">
      <c r="A721" s="41"/>
      <c r="B721" s="42"/>
      <c r="C721" s="216" t="s">
        <v>945</v>
      </c>
      <c r="D721" s="216" t="s">
        <v>211</v>
      </c>
      <c r="E721" s="217" t="s">
        <v>946</v>
      </c>
      <c r="F721" s="218" t="s">
        <v>947</v>
      </c>
      <c r="G721" s="219" t="s">
        <v>381</v>
      </c>
      <c r="H721" s="220">
        <v>27</v>
      </c>
      <c r="I721" s="221"/>
      <c r="J721" s="222">
        <f>ROUND(I721*H721,2)</f>
        <v>0</v>
      </c>
      <c r="K721" s="218" t="s">
        <v>215</v>
      </c>
      <c r="L721" s="47"/>
      <c r="M721" s="223" t="s">
        <v>35</v>
      </c>
      <c r="N721" s="224" t="s">
        <v>51</v>
      </c>
      <c r="O721" s="87"/>
      <c r="P721" s="225">
        <f>O721*H721</f>
        <v>0</v>
      </c>
      <c r="Q721" s="225">
        <v>0</v>
      </c>
      <c r="R721" s="225">
        <f>Q721*H721</f>
        <v>0</v>
      </c>
      <c r="S721" s="225">
        <v>0</v>
      </c>
      <c r="T721" s="226">
        <f>S721*H721</f>
        <v>0</v>
      </c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R721" s="227" t="s">
        <v>408</v>
      </c>
      <c r="AT721" s="227" t="s">
        <v>211</v>
      </c>
      <c r="AU721" s="227" t="s">
        <v>90</v>
      </c>
      <c r="AY721" s="19" t="s">
        <v>208</v>
      </c>
      <c r="BE721" s="228">
        <f>IF(N721="základní",J721,0)</f>
        <v>0</v>
      </c>
      <c r="BF721" s="228">
        <f>IF(N721="snížená",J721,0)</f>
        <v>0</v>
      </c>
      <c r="BG721" s="228">
        <f>IF(N721="zákl. přenesená",J721,0)</f>
        <v>0</v>
      </c>
      <c r="BH721" s="228">
        <f>IF(N721="sníž. přenesená",J721,0)</f>
        <v>0</v>
      </c>
      <c r="BI721" s="228">
        <f>IF(N721="nulová",J721,0)</f>
        <v>0</v>
      </c>
      <c r="BJ721" s="19" t="s">
        <v>88</v>
      </c>
      <c r="BK721" s="228">
        <f>ROUND(I721*H721,2)</f>
        <v>0</v>
      </c>
      <c r="BL721" s="19" t="s">
        <v>408</v>
      </c>
      <c r="BM721" s="227" t="s">
        <v>948</v>
      </c>
    </row>
    <row r="722" s="2" customFormat="1">
      <c r="A722" s="41"/>
      <c r="B722" s="42"/>
      <c r="C722" s="43"/>
      <c r="D722" s="229" t="s">
        <v>218</v>
      </c>
      <c r="E722" s="43"/>
      <c r="F722" s="230" t="s">
        <v>949</v>
      </c>
      <c r="G722" s="43"/>
      <c r="H722" s="43"/>
      <c r="I722" s="231"/>
      <c r="J722" s="43"/>
      <c r="K722" s="43"/>
      <c r="L722" s="47"/>
      <c r="M722" s="232"/>
      <c r="N722" s="233"/>
      <c r="O722" s="87"/>
      <c r="P722" s="87"/>
      <c r="Q722" s="87"/>
      <c r="R722" s="87"/>
      <c r="S722" s="87"/>
      <c r="T722" s="88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T722" s="19" t="s">
        <v>218</v>
      </c>
      <c r="AU722" s="19" t="s">
        <v>90</v>
      </c>
    </row>
    <row r="723" s="13" customFormat="1">
      <c r="A723" s="13"/>
      <c r="B723" s="234"/>
      <c r="C723" s="235"/>
      <c r="D723" s="236" t="s">
        <v>226</v>
      </c>
      <c r="E723" s="237" t="s">
        <v>35</v>
      </c>
      <c r="F723" s="238" t="s">
        <v>950</v>
      </c>
      <c r="G723" s="235"/>
      <c r="H723" s="237" t="s">
        <v>35</v>
      </c>
      <c r="I723" s="239"/>
      <c r="J723" s="235"/>
      <c r="K723" s="235"/>
      <c r="L723" s="240"/>
      <c r="M723" s="241"/>
      <c r="N723" s="242"/>
      <c r="O723" s="242"/>
      <c r="P723" s="242"/>
      <c r="Q723" s="242"/>
      <c r="R723" s="242"/>
      <c r="S723" s="242"/>
      <c r="T723" s="24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4" t="s">
        <v>226</v>
      </c>
      <c r="AU723" s="244" t="s">
        <v>90</v>
      </c>
      <c r="AV723" s="13" t="s">
        <v>88</v>
      </c>
      <c r="AW723" s="13" t="s">
        <v>41</v>
      </c>
      <c r="AX723" s="13" t="s">
        <v>80</v>
      </c>
      <c r="AY723" s="244" t="s">
        <v>208</v>
      </c>
    </row>
    <row r="724" s="14" customFormat="1">
      <c r="A724" s="14"/>
      <c r="B724" s="245"/>
      <c r="C724" s="246"/>
      <c r="D724" s="236" t="s">
        <v>226</v>
      </c>
      <c r="E724" s="247" t="s">
        <v>35</v>
      </c>
      <c r="F724" s="248" t="s">
        <v>384</v>
      </c>
      <c r="G724" s="246"/>
      <c r="H724" s="249">
        <v>4</v>
      </c>
      <c r="I724" s="250"/>
      <c r="J724" s="246"/>
      <c r="K724" s="246"/>
      <c r="L724" s="251"/>
      <c r="M724" s="252"/>
      <c r="N724" s="253"/>
      <c r="O724" s="253"/>
      <c r="P724" s="253"/>
      <c r="Q724" s="253"/>
      <c r="R724" s="253"/>
      <c r="S724" s="253"/>
      <c r="T724" s="25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55" t="s">
        <v>226</v>
      </c>
      <c r="AU724" s="255" t="s">
        <v>90</v>
      </c>
      <c r="AV724" s="14" t="s">
        <v>90</v>
      </c>
      <c r="AW724" s="14" t="s">
        <v>41</v>
      </c>
      <c r="AX724" s="14" t="s">
        <v>80</v>
      </c>
      <c r="AY724" s="255" t="s">
        <v>208</v>
      </c>
    </row>
    <row r="725" s="14" customFormat="1">
      <c r="A725" s="14"/>
      <c r="B725" s="245"/>
      <c r="C725" s="246"/>
      <c r="D725" s="236" t="s">
        <v>226</v>
      </c>
      <c r="E725" s="247" t="s">
        <v>35</v>
      </c>
      <c r="F725" s="248" t="s">
        <v>385</v>
      </c>
      <c r="G725" s="246"/>
      <c r="H725" s="249">
        <v>6</v>
      </c>
      <c r="I725" s="250"/>
      <c r="J725" s="246"/>
      <c r="K725" s="246"/>
      <c r="L725" s="251"/>
      <c r="M725" s="252"/>
      <c r="N725" s="253"/>
      <c r="O725" s="253"/>
      <c r="P725" s="253"/>
      <c r="Q725" s="253"/>
      <c r="R725" s="253"/>
      <c r="S725" s="253"/>
      <c r="T725" s="25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5" t="s">
        <v>226</v>
      </c>
      <c r="AU725" s="255" t="s">
        <v>90</v>
      </c>
      <c r="AV725" s="14" t="s">
        <v>90</v>
      </c>
      <c r="AW725" s="14" t="s">
        <v>41</v>
      </c>
      <c r="AX725" s="14" t="s">
        <v>80</v>
      </c>
      <c r="AY725" s="255" t="s">
        <v>208</v>
      </c>
    </row>
    <row r="726" s="14" customFormat="1">
      <c r="A726" s="14"/>
      <c r="B726" s="245"/>
      <c r="C726" s="246"/>
      <c r="D726" s="236" t="s">
        <v>226</v>
      </c>
      <c r="E726" s="247" t="s">
        <v>35</v>
      </c>
      <c r="F726" s="248" t="s">
        <v>386</v>
      </c>
      <c r="G726" s="246"/>
      <c r="H726" s="249">
        <v>4</v>
      </c>
      <c r="I726" s="250"/>
      <c r="J726" s="246"/>
      <c r="K726" s="246"/>
      <c r="L726" s="251"/>
      <c r="M726" s="252"/>
      <c r="N726" s="253"/>
      <c r="O726" s="253"/>
      <c r="P726" s="253"/>
      <c r="Q726" s="253"/>
      <c r="R726" s="253"/>
      <c r="S726" s="253"/>
      <c r="T726" s="25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5" t="s">
        <v>226</v>
      </c>
      <c r="AU726" s="255" t="s">
        <v>90</v>
      </c>
      <c r="AV726" s="14" t="s">
        <v>90</v>
      </c>
      <c r="AW726" s="14" t="s">
        <v>41</v>
      </c>
      <c r="AX726" s="14" t="s">
        <v>80</v>
      </c>
      <c r="AY726" s="255" t="s">
        <v>208</v>
      </c>
    </row>
    <row r="727" s="14" customFormat="1">
      <c r="A727" s="14"/>
      <c r="B727" s="245"/>
      <c r="C727" s="246"/>
      <c r="D727" s="236" t="s">
        <v>226</v>
      </c>
      <c r="E727" s="247" t="s">
        <v>35</v>
      </c>
      <c r="F727" s="248" t="s">
        <v>387</v>
      </c>
      <c r="G727" s="246"/>
      <c r="H727" s="249">
        <v>4</v>
      </c>
      <c r="I727" s="250"/>
      <c r="J727" s="246"/>
      <c r="K727" s="246"/>
      <c r="L727" s="251"/>
      <c r="M727" s="252"/>
      <c r="N727" s="253"/>
      <c r="O727" s="253"/>
      <c r="P727" s="253"/>
      <c r="Q727" s="253"/>
      <c r="R727" s="253"/>
      <c r="S727" s="253"/>
      <c r="T727" s="25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5" t="s">
        <v>226</v>
      </c>
      <c r="AU727" s="255" t="s">
        <v>90</v>
      </c>
      <c r="AV727" s="14" t="s">
        <v>90</v>
      </c>
      <c r="AW727" s="14" t="s">
        <v>41</v>
      </c>
      <c r="AX727" s="14" t="s">
        <v>80</v>
      </c>
      <c r="AY727" s="255" t="s">
        <v>208</v>
      </c>
    </row>
    <row r="728" s="14" customFormat="1">
      <c r="A728" s="14"/>
      <c r="B728" s="245"/>
      <c r="C728" s="246"/>
      <c r="D728" s="236" t="s">
        <v>226</v>
      </c>
      <c r="E728" s="247" t="s">
        <v>35</v>
      </c>
      <c r="F728" s="248" t="s">
        <v>388</v>
      </c>
      <c r="G728" s="246"/>
      <c r="H728" s="249">
        <v>5</v>
      </c>
      <c r="I728" s="250"/>
      <c r="J728" s="246"/>
      <c r="K728" s="246"/>
      <c r="L728" s="251"/>
      <c r="M728" s="252"/>
      <c r="N728" s="253"/>
      <c r="O728" s="253"/>
      <c r="P728" s="253"/>
      <c r="Q728" s="253"/>
      <c r="R728" s="253"/>
      <c r="S728" s="253"/>
      <c r="T728" s="25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5" t="s">
        <v>226</v>
      </c>
      <c r="AU728" s="255" t="s">
        <v>90</v>
      </c>
      <c r="AV728" s="14" t="s">
        <v>90</v>
      </c>
      <c r="AW728" s="14" t="s">
        <v>41</v>
      </c>
      <c r="AX728" s="14" t="s">
        <v>80</v>
      </c>
      <c r="AY728" s="255" t="s">
        <v>208</v>
      </c>
    </row>
    <row r="729" s="14" customFormat="1">
      <c r="A729" s="14"/>
      <c r="B729" s="245"/>
      <c r="C729" s="246"/>
      <c r="D729" s="236" t="s">
        <v>226</v>
      </c>
      <c r="E729" s="247" t="s">
        <v>35</v>
      </c>
      <c r="F729" s="248" t="s">
        <v>389</v>
      </c>
      <c r="G729" s="246"/>
      <c r="H729" s="249">
        <v>4</v>
      </c>
      <c r="I729" s="250"/>
      <c r="J729" s="246"/>
      <c r="K729" s="246"/>
      <c r="L729" s="251"/>
      <c r="M729" s="252"/>
      <c r="N729" s="253"/>
      <c r="O729" s="253"/>
      <c r="P729" s="253"/>
      <c r="Q729" s="253"/>
      <c r="R729" s="253"/>
      <c r="S729" s="253"/>
      <c r="T729" s="25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55" t="s">
        <v>226</v>
      </c>
      <c r="AU729" s="255" t="s">
        <v>90</v>
      </c>
      <c r="AV729" s="14" t="s">
        <v>90</v>
      </c>
      <c r="AW729" s="14" t="s">
        <v>41</v>
      </c>
      <c r="AX729" s="14" t="s">
        <v>80</v>
      </c>
      <c r="AY729" s="255" t="s">
        <v>208</v>
      </c>
    </row>
    <row r="730" s="16" customFormat="1">
      <c r="A730" s="16"/>
      <c r="B730" s="267"/>
      <c r="C730" s="268"/>
      <c r="D730" s="236" t="s">
        <v>226</v>
      </c>
      <c r="E730" s="269" t="s">
        <v>35</v>
      </c>
      <c r="F730" s="270" t="s">
        <v>261</v>
      </c>
      <c r="G730" s="268"/>
      <c r="H730" s="271">
        <v>27</v>
      </c>
      <c r="I730" s="272"/>
      <c r="J730" s="268"/>
      <c r="K730" s="268"/>
      <c r="L730" s="273"/>
      <c r="M730" s="274"/>
      <c r="N730" s="275"/>
      <c r="O730" s="275"/>
      <c r="P730" s="275"/>
      <c r="Q730" s="275"/>
      <c r="R730" s="275"/>
      <c r="S730" s="275"/>
      <c r="T730" s="27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T730" s="277" t="s">
        <v>226</v>
      </c>
      <c r="AU730" s="277" t="s">
        <v>90</v>
      </c>
      <c r="AV730" s="16" t="s">
        <v>216</v>
      </c>
      <c r="AW730" s="16" t="s">
        <v>41</v>
      </c>
      <c r="AX730" s="16" t="s">
        <v>88</v>
      </c>
      <c r="AY730" s="277" t="s">
        <v>208</v>
      </c>
    </row>
    <row r="731" s="2" customFormat="1" ht="16.5" customHeight="1">
      <c r="A731" s="41"/>
      <c r="B731" s="42"/>
      <c r="C731" s="278" t="s">
        <v>951</v>
      </c>
      <c r="D731" s="278" t="s">
        <v>391</v>
      </c>
      <c r="E731" s="279" t="s">
        <v>952</v>
      </c>
      <c r="F731" s="280" t="s">
        <v>953</v>
      </c>
      <c r="G731" s="281" t="s">
        <v>381</v>
      </c>
      <c r="H731" s="282">
        <v>9</v>
      </c>
      <c r="I731" s="283"/>
      <c r="J731" s="284">
        <f>ROUND(I731*H731,2)</f>
        <v>0</v>
      </c>
      <c r="K731" s="280" t="s">
        <v>35</v>
      </c>
      <c r="L731" s="285"/>
      <c r="M731" s="286" t="s">
        <v>35</v>
      </c>
      <c r="N731" s="287" t="s">
        <v>51</v>
      </c>
      <c r="O731" s="87"/>
      <c r="P731" s="225">
        <f>O731*H731</f>
        <v>0</v>
      </c>
      <c r="Q731" s="225">
        <v>0.00014999999999999999</v>
      </c>
      <c r="R731" s="225">
        <f>Q731*H731</f>
        <v>0.0013499999999999999</v>
      </c>
      <c r="S731" s="225">
        <v>0</v>
      </c>
      <c r="T731" s="226">
        <f>S731*H731</f>
        <v>0</v>
      </c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R731" s="227" t="s">
        <v>527</v>
      </c>
      <c r="AT731" s="227" t="s">
        <v>391</v>
      </c>
      <c r="AU731" s="227" t="s">
        <v>90</v>
      </c>
      <c r="AY731" s="19" t="s">
        <v>208</v>
      </c>
      <c r="BE731" s="228">
        <f>IF(N731="základní",J731,0)</f>
        <v>0</v>
      </c>
      <c r="BF731" s="228">
        <f>IF(N731="snížená",J731,0)</f>
        <v>0</v>
      </c>
      <c r="BG731" s="228">
        <f>IF(N731="zákl. přenesená",J731,0)</f>
        <v>0</v>
      </c>
      <c r="BH731" s="228">
        <f>IF(N731="sníž. přenesená",J731,0)</f>
        <v>0</v>
      </c>
      <c r="BI731" s="228">
        <f>IF(N731="nulová",J731,0)</f>
        <v>0</v>
      </c>
      <c r="BJ731" s="19" t="s">
        <v>88</v>
      </c>
      <c r="BK731" s="228">
        <f>ROUND(I731*H731,2)</f>
        <v>0</v>
      </c>
      <c r="BL731" s="19" t="s">
        <v>408</v>
      </c>
      <c r="BM731" s="227" t="s">
        <v>954</v>
      </c>
    </row>
    <row r="732" s="2" customFormat="1">
      <c r="A732" s="41"/>
      <c r="B732" s="42"/>
      <c r="C732" s="43"/>
      <c r="D732" s="236" t="s">
        <v>395</v>
      </c>
      <c r="E732" s="43"/>
      <c r="F732" s="288" t="s">
        <v>955</v>
      </c>
      <c r="G732" s="43"/>
      <c r="H732" s="43"/>
      <c r="I732" s="231"/>
      <c r="J732" s="43"/>
      <c r="K732" s="43"/>
      <c r="L732" s="47"/>
      <c r="M732" s="232"/>
      <c r="N732" s="233"/>
      <c r="O732" s="87"/>
      <c r="P732" s="87"/>
      <c r="Q732" s="87"/>
      <c r="R732" s="87"/>
      <c r="S732" s="87"/>
      <c r="T732" s="88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T732" s="19" t="s">
        <v>395</v>
      </c>
      <c r="AU732" s="19" t="s">
        <v>90</v>
      </c>
    </row>
    <row r="733" s="13" customFormat="1">
      <c r="A733" s="13"/>
      <c r="B733" s="234"/>
      <c r="C733" s="235"/>
      <c r="D733" s="236" t="s">
        <v>226</v>
      </c>
      <c r="E733" s="237" t="s">
        <v>35</v>
      </c>
      <c r="F733" s="238" t="s">
        <v>950</v>
      </c>
      <c r="G733" s="235"/>
      <c r="H733" s="237" t="s">
        <v>35</v>
      </c>
      <c r="I733" s="239"/>
      <c r="J733" s="235"/>
      <c r="K733" s="235"/>
      <c r="L733" s="240"/>
      <c r="M733" s="241"/>
      <c r="N733" s="242"/>
      <c r="O733" s="242"/>
      <c r="P733" s="242"/>
      <c r="Q733" s="242"/>
      <c r="R733" s="242"/>
      <c r="S733" s="242"/>
      <c r="T733" s="24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4" t="s">
        <v>226</v>
      </c>
      <c r="AU733" s="244" t="s">
        <v>90</v>
      </c>
      <c r="AV733" s="13" t="s">
        <v>88</v>
      </c>
      <c r="AW733" s="13" t="s">
        <v>41</v>
      </c>
      <c r="AX733" s="13" t="s">
        <v>80</v>
      </c>
      <c r="AY733" s="244" t="s">
        <v>208</v>
      </c>
    </row>
    <row r="734" s="14" customFormat="1">
      <c r="A734" s="14"/>
      <c r="B734" s="245"/>
      <c r="C734" s="246"/>
      <c r="D734" s="236" t="s">
        <v>226</v>
      </c>
      <c r="E734" s="247" t="s">
        <v>35</v>
      </c>
      <c r="F734" s="248" t="s">
        <v>956</v>
      </c>
      <c r="G734" s="246"/>
      <c r="H734" s="249">
        <v>1</v>
      </c>
      <c r="I734" s="250"/>
      <c r="J734" s="246"/>
      <c r="K734" s="246"/>
      <c r="L734" s="251"/>
      <c r="M734" s="252"/>
      <c r="N734" s="253"/>
      <c r="O734" s="253"/>
      <c r="P734" s="253"/>
      <c r="Q734" s="253"/>
      <c r="R734" s="253"/>
      <c r="S734" s="253"/>
      <c r="T734" s="25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5" t="s">
        <v>226</v>
      </c>
      <c r="AU734" s="255" t="s">
        <v>90</v>
      </c>
      <c r="AV734" s="14" t="s">
        <v>90</v>
      </c>
      <c r="AW734" s="14" t="s">
        <v>41</v>
      </c>
      <c r="AX734" s="14" t="s">
        <v>80</v>
      </c>
      <c r="AY734" s="255" t="s">
        <v>208</v>
      </c>
    </row>
    <row r="735" s="14" customFormat="1">
      <c r="A735" s="14"/>
      <c r="B735" s="245"/>
      <c r="C735" s="246"/>
      <c r="D735" s="236" t="s">
        <v>226</v>
      </c>
      <c r="E735" s="247" t="s">
        <v>35</v>
      </c>
      <c r="F735" s="248" t="s">
        <v>957</v>
      </c>
      <c r="G735" s="246"/>
      <c r="H735" s="249">
        <v>2</v>
      </c>
      <c r="I735" s="250"/>
      <c r="J735" s="246"/>
      <c r="K735" s="246"/>
      <c r="L735" s="251"/>
      <c r="M735" s="252"/>
      <c r="N735" s="253"/>
      <c r="O735" s="253"/>
      <c r="P735" s="253"/>
      <c r="Q735" s="253"/>
      <c r="R735" s="253"/>
      <c r="S735" s="253"/>
      <c r="T735" s="25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5" t="s">
        <v>226</v>
      </c>
      <c r="AU735" s="255" t="s">
        <v>90</v>
      </c>
      <c r="AV735" s="14" t="s">
        <v>90</v>
      </c>
      <c r="AW735" s="14" t="s">
        <v>41</v>
      </c>
      <c r="AX735" s="14" t="s">
        <v>80</v>
      </c>
      <c r="AY735" s="255" t="s">
        <v>208</v>
      </c>
    </row>
    <row r="736" s="14" customFormat="1">
      <c r="A736" s="14"/>
      <c r="B736" s="245"/>
      <c r="C736" s="246"/>
      <c r="D736" s="236" t="s">
        <v>226</v>
      </c>
      <c r="E736" s="247" t="s">
        <v>35</v>
      </c>
      <c r="F736" s="248" t="s">
        <v>958</v>
      </c>
      <c r="G736" s="246"/>
      <c r="H736" s="249">
        <v>2</v>
      </c>
      <c r="I736" s="250"/>
      <c r="J736" s="246"/>
      <c r="K736" s="246"/>
      <c r="L736" s="251"/>
      <c r="M736" s="252"/>
      <c r="N736" s="253"/>
      <c r="O736" s="253"/>
      <c r="P736" s="253"/>
      <c r="Q736" s="253"/>
      <c r="R736" s="253"/>
      <c r="S736" s="253"/>
      <c r="T736" s="25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55" t="s">
        <v>226</v>
      </c>
      <c r="AU736" s="255" t="s">
        <v>90</v>
      </c>
      <c r="AV736" s="14" t="s">
        <v>90</v>
      </c>
      <c r="AW736" s="14" t="s">
        <v>41</v>
      </c>
      <c r="AX736" s="14" t="s">
        <v>80</v>
      </c>
      <c r="AY736" s="255" t="s">
        <v>208</v>
      </c>
    </row>
    <row r="737" s="14" customFormat="1">
      <c r="A737" s="14"/>
      <c r="B737" s="245"/>
      <c r="C737" s="246"/>
      <c r="D737" s="236" t="s">
        <v>226</v>
      </c>
      <c r="E737" s="247" t="s">
        <v>35</v>
      </c>
      <c r="F737" s="248" t="s">
        <v>959</v>
      </c>
      <c r="G737" s="246"/>
      <c r="H737" s="249">
        <v>1</v>
      </c>
      <c r="I737" s="250"/>
      <c r="J737" s="246"/>
      <c r="K737" s="246"/>
      <c r="L737" s="251"/>
      <c r="M737" s="252"/>
      <c r="N737" s="253"/>
      <c r="O737" s="253"/>
      <c r="P737" s="253"/>
      <c r="Q737" s="253"/>
      <c r="R737" s="253"/>
      <c r="S737" s="253"/>
      <c r="T737" s="25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5" t="s">
        <v>226</v>
      </c>
      <c r="AU737" s="255" t="s">
        <v>90</v>
      </c>
      <c r="AV737" s="14" t="s">
        <v>90</v>
      </c>
      <c r="AW737" s="14" t="s">
        <v>41</v>
      </c>
      <c r="AX737" s="14" t="s">
        <v>80</v>
      </c>
      <c r="AY737" s="255" t="s">
        <v>208</v>
      </c>
    </row>
    <row r="738" s="14" customFormat="1">
      <c r="A738" s="14"/>
      <c r="B738" s="245"/>
      <c r="C738" s="246"/>
      <c r="D738" s="236" t="s">
        <v>226</v>
      </c>
      <c r="E738" s="247" t="s">
        <v>35</v>
      </c>
      <c r="F738" s="248" t="s">
        <v>960</v>
      </c>
      <c r="G738" s="246"/>
      <c r="H738" s="249">
        <v>2</v>
      </c>
      <c r="I738" s="250"/>
      <c r="J738" s="246"/>
      <c r="K738" s="246"/>
      <c r="L738" s="251"/>
      <c r="M738" s="252"/>
      <c r="N738" s="253"/>
      <c r="O738" s="253"/>
      <c r="P738" s="253"/>
      <c r="Q738" s="253"/>
      <c r="R738" s="253"/>
      <c r="S738" s="253"/>
      <c r="T738" s="25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5" t="s">
        <v>226</v>
      </c>
      <c r="AU738" s="255" t="s">
        <v>90</v>
      </c>
      <c r="AV738" s="14" t="s">
        <v>90</v>
      </c>
      <c r="AW738" s="14" t="s">
        <v>41</v>
      </c>
      <c r="AX738" s="14" t="s">
        <v>80</v>
      </c>
      <c r="AY738" s="255" t="s">
        <v>208</v>
      </c>
    </row>
    <row r="739" s="14" customFormat="1">
      <c r="A739" s="14"/>
      <c r="B739" s="245"/>
      <c r="C739" s="246"/>
      <c r="D739" s="236" t="s">
        <v>226</v>
      </c>
      <c r="E739" s="247" t="s">
        <v>35</v>
      </c>
      <c r="F739" s="248" t="s">
        <v>961</v>
      </c>
      <c r="G739" s="246"/>
      <c r="H739" s="249">
        <v>1</v>
      </c>
      <c r="I739" s="250"/>
      <c r="J739" s="246"/>
      <c r="K739" s="246"/>
      <c r="L739" s="251"/>
      <c r="M739" s="252"/>
      <c r="N739" s="253"/>
      <c r="O739" s="253"/>
      <c r="P739" s="253"/>
      <c r="Q739" s="253"/>
      <c r="R739" s="253"/>
      <c r="S739" s="253"/>
      <c r="T739" s="25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55" t="s">
        <v>226</v>
      </c>
      <c r="AU739" s="255" t="s">
        <v>90</v>
      </c>
      <c r="AV739" s="14" t="s">
        <v>90</v>
      </c>
      <c r="AW739" s="14" t="s">
        <v>41</v>
      </c>
      <c r="AX739" s="14" t="s">
        <v>80</v>
      </c>
      <c r="AY739" s="255" t="s">
        <v>208</v>
      </c>
    </row>
    <row r="740" s="16" customFormat="1">
      <c r="A740" s="16"/>
      <c r="B740" s="267"/>
      <c r="C740" s="268"/>
      <c r="D740" s="236" t="s">
        <v>226</v>
      </c>
      <c r="E740" s="269" t="s">
        <v>35</v>
      </c>
      <c r="F740" s="270" t="s">
        <v>261</v>
      </c>
      <c r="G740" s="268"/>
      <c r="H740" s="271">
        <v>9</v>
      </c>
      <c r="I740" s="272"/>
      <c r="J740" s="268"/>
      <c r="K740" s="268"/>
      <c r="L740" s="273"/>
      <c r="M740" s="274"/>
      <c r="N740" s="275"/>
      <c r="O740" s="275"/>
      <c r="P740" s="275"/>
      <c r="Q740" s="275"/>
      <c r="R740" s="275"/>
      <c r="S740" s="275"/>
      <c r="T740" s="27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T740" s="277" t="s">
        <v>226</v>
      </c>
      <c r="AU740" s="277" t="s">
        <v>90</v>
      </c>
      <c r="AV740" s="16" t="s">
        <v>216</v>
      </c>
      <c r="AW740" s="16" t="s">
        <v>41</v>
      </c>
      <c r="AX740" s="16" t="s">
        <v>88</v>
      </c>
      <c r="AY740" s="277" t="s">
        <v>208</v>
      </c>
    </row>
    <row r="741" s="2" customFormat="1" ht="16.5" customHeight="1">
      <c r="A741" s="41"/>
      <c r="B741" s="42"/>
      <c r="C741" s="278" t="s">
        <v>962</v>
      </c>
      <c r="D741" s="278" t="s">
        <v>391</v>
      </c>
      <c r="E741" s="279" t="s">
        <v>963</v>
      </c>
      <c r="F741" s="280" t="s">
        <v>964</v>
      </c>
      <c r="G741" s="281" t="s">
        <v>381</v>
      </c>
      <c r="H741" s="282">
        <v>2</v>
      </c>
      <c r="I741" s="283"/>
      <c r="J741" s="284">
        <f>ROUND(I741*H741,2)</f>
        <v>0</v>
      </c>
      <c r="K741" s="280" t="s">
        <v>215</v>
      </c>
      <c r="L741" s="285"/>
      <c r="M741" s="286" t="s">
        <v>35</v>
      </c>
      <c r="N741" s="287" t="s">
        <v>51</v>
      </c>
      <c r="O741" s="87"/>
      <c r="P741" s="225">
        <f>O741*H741</f>
        <v>0</v>
      </c>
      <c r="Q741" s="225">
        <v>0.00014999999999999999</v>
      </c>
      <c r="R741" s="225">
        <f>Q741*H741</f>
        <v>0.00029999999999999997</v>
      </c>
      <c r="S741" s="225">
        <v>0</v>
      </c>
      <c r="T741" s="226">
        <f>S741*H741</f>
        <v>0</v>
      </c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R741" s="227" t="s">
        <v>527</v>
      </c>
      <c r="AT741" s="227" t="s">
        <v>391</v>
      </c>
      <c r="AU741" s="227" t="s">
        <v>90</v>
      </c>
      <c r="AY741" s="19" t="s">
        <v>208</v>
      </c>
      <c r="BE741" s="228">
        <f>IF(N741="základní",J741,0)</f>
        <v>0</v>
      </c>
      <c r="BF741" s="228">
        <f>IF(N741="snížená",J741,0)</f>
        <v>0</v>
      </c>
      <c r="BG741" s="228">
        <f>IF(N741="zákl. přenesená",J741,0)</f>
        <v>0</v>
      </c>
      <c r="BH741" s="228">
        <f>IF(N741="sníž. přenesená",J741,0)</f>
        <v>0</v>
      </c>
      <c r="BI741" s="228">
        <f>IF(N741="nulová",J741,0)</f>
        <v>0</v>
      </c>
      <c r="BJ741" s="19" t="s">
        <v>88</v>
      </c>
      <c r="BK741" s="228">
        <f>ROUND(I741*H741,2)</f>
        <v>0</v>
      </c>
      <c r="BL741" s="19" t="s">
        <v>408</v>
      </c>
      <c r="BM741" s="227" t="s">
        <v>965</v>
      </c>
    </row>
    <row r="742" s="13" customFormat="1">
      <c r="A742" s="13"/>
      <c r="B742" s="234"/>
      <c r="C742" s="235"/>
      <c r="D742" s="236" t="s">
        <v>226</v>
      </c>
      <c r="E742" s="237" t="s">
        <v>35</v>
      </c>
      <c r="F742" s="238" t="s">
        <v>950</v>
      </c>
      <c r="G742" s="235"/>
      <c r="H742" s="237" t="s">
        <v>35</v>
      </c>
      <c r="I742" s="239"/>
      <c r="J742" s="235"/>
      <c r="K742" s="235"/>
      <c r="L742" s="240"/>
      <c r="M742" s="241"/>
      <c r="N742" s="242"/>
      <c r="O742" s="242"/>
      <c r="P742" s="242"/>
      <c r="Q742" s="242"/>
      <c r="R742" s="242"/>
      <c r="S742" s="242"/>
      <c r="T742" s="24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4" t="s">
        <v>226</v>
      </c>
      <c r="AU742" s="244" t="s">
        <v>90</v>
      </c>
      <c r="AV742" s="13" t="s">
        <v>88</v>
      </c>
      <c r="AW742" s="13" t="s">
        <v>41</v>
      </c>
      <c r="AX742" s="13" t="s">
        <v>80</v>
      </c>
      <c r="AY742" s="244" t="s">
        <v>208</v>
      </c>
    </row>
    <row r="743" s="14" customFormat="1">
      <c r="A743" s="14"/>
      <c r="B743" s="245"/>
      <c r="C743" s="246"/>
      <c r="D743" s="236" t="s">
        <v>226</v>
      </c>
      <c r="E743" s="247" t="s">
        <v>35</v>
      </c>
      <c r="F743" s="248" t="s">
        <v>966</v>
      </c>
      <c r="G743" s="246"/>
      <c r="H743" s="249">
        <v>1</v>
      </c>
      <c r="I743" s="250"/>
      <c r="J743" s="246"/>
      <c r="K743" s="246"/>
      <c r="L743" s="251"/>
      <c r="M743" s="252"/>
      <c r="N743" s="253"/>
      <c r="O743" s="253"/>
      <c r="P743" s="253"/>
      <c r="Q743" s="253"/>
      <c r="R743" s="253"/>
      <c r="S743" s="253"/>
      <c r="T743" s="25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55" t="s">
        <v>226</v>
      </c>
      <c r="AU743" s="255" t="s">
        <v>90</v>
      </c>
      <c r="AV743" s="14" t="s">
        <v>90</v>
      </c>
      <c r="AW743" s="14" t="s">
        <v>41</v>
      </c>
      <c r="AX743" s="14" t="s">
        <v>80</v>
      </c>
      <c r="AY743" s="255" t="s">
        <v>208</v>
      </c>
    </row>
    <row r="744" s="14" customFormat="1">
      <c r="A744" s="14"/>
      <c r="B744" s="245"/>
      <c r="C744" s="246"/>
      <c r="D744" s="236" t="s">
        <v>226</v>
      </c>
      <c r="E744" s="247" t="s">
        <v>35</v>
      </c>
      <c r="F744" s="248" t="s">
        <v>967</v>
      </c>
      <c r="G744" s="246"/>
      <c r="H744" s="249">
        <v>1</v>
      </c>
      <c r="I744" s="250"/>
      <c r="J744" s="246"/>
      <c r="K744" s="246"/>
      <c r="L744" s="251"/>
      <c r="M744" s="252"/>
      <c r="N744" s="253"/>
      <c r="O744" s="253"/>
      <c r="P744" s="253"/>
      <c r="Q744" s="253"/>
      <c r="R744" s="253"/>
      <c r="S744" s="253"/>
      <c r="T744" s="25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5" t="s">
        <v>226</v>
      </c>
      <c r="AU744" s="255" t="s">
        <v>90</v>
      </c>
      <c r="AV744" s="14" t="s">
        <v>90</v>
      </c>
      <c r="AW744" s="14" t="s">
        <v>41</v>
      </c>
      <c r="AX744" s="14" t="s">
        <v>80</v>
      </c>
      <c r="AY744" s="255" t="s">
        <v>208</v>
      </c>
    </row>
    <row r="745" s="16" customFormat="1">
      <c r="A745" s="16"/>
      <c r="B745" s="267"/>
      <c r="C745" s="268"/>
      <c r="D745" s="236" t="s">
        <v>226</v>
      </c>
      <c r="E745" s="269" t="s">
        <v>35</v>
      </c>
      <c r="F745" s="270" t="s">
        <v>261</v>
      </c>
      <c r="G745" s="268"/>
      <c r="H745" s="271">
        <v>2</v>
      </c>
      <c r="I745" s="272"/>
      <c r="J745" s="268"/>
      <c r="K745" s="268"/>
      <c r="L745" s="273"/>
      <c r="M745" s="274"/>
      <c r="N745" s="275"/>
      <c r="O745" s="275"/>
      <c r="P745" s="275"/>
      <c r="Q745" s="275"/>
      <c r="R745" s="275"/>
      <c r="S745" s="275"/>
      <c r="T745" s="27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T745" s="277" t="s">
        <v>226</v>
      </c>
      <c r="AU745" s="277" t="s">
        <v>90</v>
      </c>
      <c r="AV745" s="16" t="s">
        <v>216</v>
      </c>
      <c r="AW745" s="16" t="s">
        <v>41</v>
      </c>
      <c r="AX745" s="16" t="s">
        <v>88</v>
      </c>
      <c r="AY745" s="277" t="s">
        <v>208</v>
      </c>
    </row>
    <row r="746" s="2" customFormat="1" ht="16.5" customHeight="1">
      <c r="A746" s="41"/>
      <c r="B746" s="42"/>
      <c r="C746" s="278" t="s">
        <v>968</v>
      </c>
      <c r="D746" s="278" t="s">
        <v>391</v>
      </c>
      <c r="E746" s="279" t="s">
        <v>969</v>
      </c>
      <c r="F746" s="280" t="s">
        <v>970</v>
      </c>
      <c r="G746" s="281" t="s">
        <v>381</v>
      </c>
      <c r="H746" s="282">
        <v>2</v>
      </c>
      <c r="I746" s="283"/>
      <c r="J746" s="284">
        <f>ROUND(I746*H746,2)</f>
        <v>0</v>
      </c>
      <c r="K746" s="280" t="s">
        <v>215</v>
      </c>
      <c r="L746" s="285"/>
      <c r="M746" s="286" t="s">
        <v>35</v>
      </c>
      <c r="N746" s="287" t="s">
        <v>51</v>
      </c>
      <c r="O746" s="87"/>
      <c r="P746" s="225">
        <f>O746*H746</f>
        <v>0</v>
      </c>
      <c r="Q746" s="225">
        <v>0.00014999999999999999</v>
      </c>
      <c r="R746" s="225">
        <f>Q746*H746</f>
        <v>0.00029999999999999997</v>
      </c>
      <c r="S746" s="225">
        <v>0</v>
      </c>
      <c r="T746" s="226">
        <f>S746*H746</f>
        <v>0</v>
      </c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R746" s="227" t="s">
        <v>527</v>
      </c>
      <c r="AT746" s="227" t="s">
        <v>391</v>
      </c>
      <c r="AU746" s="227" t="s">
        <v>90</v>
      </c>
      <c r="AY746" s="19" t="s">
        <v>208</v>
      </c>
      <c r="BE746" s="228">
        <f>IF(N746="základní",J746,0)</f>
        <v>0</v>
      </c>
      <c r="BF746" s="228">
        <f>IF(N746="snížená",J746,0)</f>
        <v>0</v>
      </c>
      <c r="BG746" s="228">
        <f>IF(N746="zákl. přenesená",J746,0)</f>
        <v>0</v>
      </c>
      <c r="BH746" s="228">
        <f>IF(N746="sníž. přenesená",J746,0)</f>
        <v>0</v>
      </c>
      <c r="BI746" s="228">
        <f>IF(N746="nulová",J746,0)</f>
        <v>0</v>
      </c>
      <c r="BJ746" s="19" t="s">
        <v>88</v>
      </c>
      <c r="BK746" s="228">
        <f>ROUND(I746*H746,2)</f>
        <v>0</v>
      </c>
      <c r="BL746" s="19" t="s">
        <v>408</v>
      </c>
      <c r="BM746" s="227" t="s">
        <v>971</v>
      </c>
    </row>
    <row r="747" s="13" customFormat="1">
      <c r="A747" s="13"/>
      <c r="B747" s="234"/>
      <c r="C747" s="235"/>
      <c r="D747" s="236" t="s">
        <v>226</v>
      </c>
      <c r="E747" s="237" t="s">
        <v>35</v>
      </c>
      <c r="F747" s="238" t="s">
        <v>950</v>
      </c>
      <c r="G747" s="235"/>
      <c r="H747" s="237" t="s">
        <v>35</v>
      </c>
      <c r="I747" s="239"/>
      <c r="J747" s="235"/>
      <c r="K747" s="235"/>
      <c r="L747" s="240"/>
      <c r="M747" s="241"/>
      <c r="N747" s="242"/>
      <c r="O747" s="242"/>
      <c r="P747" s="242"/>
      <c r="Q747" s="242"/>
      <c r="R747" s="242"/>
      <c r="S747" s="242"/>
      <c r="T747" s="24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4" t="s">
        <v>226</v>
      </c>
      <c r="AU747" s="244" t="s">
        <v>90</v>
      </c>
      <c r="AV747" s="13" t="s">
        <v>88</v>
      </c>
      <c r="AW747" s="13" t="s">
        <v>41</v>
      </c>
      <c r="AX747" s="13" t="s">
        <v>80</v>
      </c>
      <c r="AY747" s="244" t="s">
        <v>208</v>
      </c>
    </row>
    <row r="748" s="14" customFormat="1">
      <c r="A748" s="14"/>
      <c r="B748" s="245"/>
      <c r="C748" s="246"/>
      <c r="D748" s="236" t="s">
        <v>226</v>
      </c>
      <c r="E748" s="247" t="s">
        <v>35</v>
      </c>
      <c r="F748" s="248" t="s">
        <v>972</v>
      </c>
      <c r="G748" s="246"/>
      <c r="H748" s="249">
        <v>1</v>
      </c>
      <c r="I748" s="250"/>
      <c r="J748" s="246"/>
      <c r="K748" s="246"/>
      <c r="L748" s="251"/>
      <c r="M748" s="252"/>
      <c r="N748" s="253"/>
      <c r="O748" s="253"/>
      <c r="P748" s="253"/>
      <c r="Q748" s="253"/>
      <c r="R748" s="253"/>
      <c r="S748" s="253"/>
      <c r="T748" s="25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55" t="s">
        <v>226</v>
      </c>
      <c r="AU748" s="255" t="s">
        <v>90</v>
      </c>
      <c r="AV748" s="14" t="s">
        <v>90</v>
      </c>
      <c r="AW748" s="14" t="s">
        <v>41</v>
      </c>
      <c r="AX748" s="14" t="s">
        <v>80</v>
      </c>
      <c r="AY748" s="255" t="s">
        <v>208</v>
      </c>
    </row>
    <row r="749" s="14" customFormat="1">
      <c r="A749" s="14"/>
      <c r="B749" s="245"/>
      <c r="C749" s="246"/>
      <c r="D749" s="236" t="s">
        <v>226</v>
      </c>
      <c r="E749" s="247" t="s">
        <v>35</v>
      </c>
      <c r="F749" s="248" t="s">
        <v>973</v>
      </c>
      <c r="G749" s="246"/>
      <c r="H749" s="249">
        <v>1</v>
      </c>
      <c r="I749" s="250"/>
      <c r="J749" s="246"/>
      <c r="K749" s="246"/>
      <c r="L749" s="251"/>
      <c r="M749" s="252"/>
      <c r="N749" s="253"/>
      <c r="O749" s="253"/>
      <c r="P749" s="253"/>
      <c r="Q749" s="253"/>
      <c r="R749" s="253"/>
      <c r="S749" s="253"/>
      <c r="T749" s="25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55" t="s">
        <v>226</v>
      </c>
      <c r="AU749" s="255" t="s">
        <v>90</v>
      </c>
      <c r="AV749" s="14" t="s">
        <v>90</v>
      </c>
      <c r="AW749" s="14" t="s">
        <v>41</v>
      </c>
      <c r="AX749" s="14" t="s">
        <v>80</v>
      </c>
      <c r="AY749" s="255" t="s">
        <v>208</v>
      </c>
    </row>
    <row r="750" s="16" customFormat="1">
      <c r="A750" s="16"/>
      <c r="B750" s="267"/>
      <c r="C750" s="268"/>
      <c r="D750" s="236" t="s">
        <v>226</v>
      </c>
      <c r="E750" s="269" t="s">
        <v>35</v>
      </c>
      <c r="F750" s="270" t="s">
        <v>261</v>
      </c>
      <c r="G750" s="268"/>
      <c r="H750" s="271">
        <v>2</v>
      </c>
      <c r="I750" s="272"/>
      <c r="J750" s="268"/>
      <c r="K750" s="268"/>
      <c r="L750" s="273"/>
      <c r="M750" s="274"/>
      <c r="N750" s="275"/>
      <c r="O750" s="275"/>
      <c r="P750" s="275"/>
      <c r="Q750" s="275"/>
      <c r="R750" s="275"/>
      <c r="S750" s="275"/>
      <c r="T750" s="27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T750" s="277" t="s">
        <v>226</v>
      </c>
      <c r="AU750" s="277" t="s">
        <v>90</v>
      </c>
      <c r="AV750" s="16" t="s">
        <v>216</v>
      </c>
      <c r="AW750" s="16" t="s">
        <v>41</v>
      </c>
      <c r="AX750" s="16" t="s">
        <v>88</v>
      </c>
      <c r="AY750" s="277" t="s">
        <v>208</v>
      </c>
    </row>
    <row r="751" s="2" customFormat="1" ht="16.5" customHeight="1">
      <c r="A751" s="41"/>
      <c r="B751" s="42"/>
      <c r="C751" s="278" t="s">
        <v>974</v>
      </c>
      <c r="D751" s="278" t="s">
        <v>391</v>
      </c>
      <c r="E751" s="279" t="s">
        <v>975</v>
      </c>
      <c r="F751" s="280" t="s">
        <v>976</v>
      </c>
      <c r="G751" s="281" t="s">
        <v>381</v>
      </c>
      <c r="H751" s="282">
        <v>7</v>
      </c>
      <c r="I751" s="283"/>
      <c r="J751" s="284">
        <f>ROUND(I751*H751,2)</f>
        <v>0</v>
      </c>
      <c r="K751" s="280" t="s">
        <v>215</v>
      </c>
      <c r="L751" s="285"/>
      <c r="M751" s="286" t="s">
        <v>35</v>
      </c>
      <c r="N751" s="287" t="s">
        <v>51</v>
      </c>
      <c r="O751" s="87"/>
      <c r="P751" s="225">
        <f>O751*H751</f>
        <v>0</v>
      </c>
      <c r="Q751" s="225">
        <v>0.00014999999999999999</v>
      </c>
      <c r="R751" s="225">
        <f>Q751*H751</f>
        <v>0.0010499999999999999</v>
      </c>
      <c r="S751" s="225">
        <v>0</v>
      </c>
      <c r="T751" s="226">
        <f>S751*H751</f>
        <v>0</v>
      </c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R751" s="227" t="s">
        <v>527</v>
      </c>
      <c r="AT751" s="227" t="s">
        <v>391</v>
      </c>
      <c r="AU751" s="227" t="s">
        <v>90</v>
      </c>
      <c r="AY751" s="19" t="s">
        <v>208</v>
      </c>
      <c r="BE751" s="228">
        <f>IF(N751="základní",J751,0)</f>
        <v>0</v>
      </c>
      <c r="BF751" s="228">
        <f>IF(N751="snížená",J751,0)</f>
        <v>0</v>
      </c>
      <c r="BG751" s="228">
        <f>IF(N751="zákl. přenesená",J751,0)</f>
        <v>0</v>
      </c>
      <c r="BH751" s="228">
        <f>IF(N751="sníž. přenesená",J751,0)</f>
        <v>0</v>
      </c>
      <c r="BI751" s="228">
        <f>IF(N751="nulová",J751,0)</f>
        <v>0</v>
      </c>
      <c r="BJ751" s="19" t="s">
        <v>88</v>
      </c>
      <c r="BK751" s="228">
        <f>ROUND(I751*H751,2)</f>
        <v>0</v>
      </c>
      <c r="BL751" s="19" t="s">
        <v>408</v>
      </c>
      <c r="BM751" s="227" t="s">
        <v>977</v>
      </c>
    </row>
    <row r="752" s="13" customFormat="1">
      <c r="A752" s="13"/>
      <c r="B752" s="234"/>
      <c r="C752" s="235"/>
      <c r="D752" s="236" t="s">
        <v>226</v>
      </c>
      <c r="E752" s="237" t="s">
        <v>35</v>
      </c>
      <c r="F752" s="238" t="s">
        <v>950</v>
      </c>
      <c r="G752" s="235"/>
      <c r="H752" s="237" t="s">
        <v>35</v>
      </c>
      <c r="I752" s="239"/>
      <c r="J752" s="235"/>
      <c r="K752" s="235"/>
      <c r="L752" s="240"/>
      <c r="M752" s="241"/>
      <c r="N752" s="242"/>
      <c r="O752" s="242"/>
      <c r="P752" s="242"/>
      <c r="Q752" s="242"/>
      <c r="R752" s="242"/>
      <c r="S752" s="242"/>
      <c r="T752" s="24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4" t="s">
        <v>226</v>
      </c>
      <c r="AU752" s="244" t="s">
        <v>90</v>
      </c>
      <c r="AV752" s="13" t="s">
        <v>88</v>
      </c>
      <c r="AW752" s="13" t="s">
        <v>41</v>
      </c>
      <c r="AX752" s="13" t="s">
        <v>80</v>
      </c>
      <c r="AY752" s="244" t="s">
        <v>208</v>
      </c>
    </row>
    <row r="753" s="14" customFormat="1">
      <c r="A753" s="14"/>
      <c r="B753" s="245"/>
      <c r="C753" s="246"/>
      <c r="D753" s="236" t="s">
        <v>226</v>
      </c>
      <c r="E753" s="247" t="s">
        <v>35</v>
      </c>
      <c r="F753" s="248" t="s">
        <v>978</v>
      </c>
      <c r="G753" s="246"/>
      <c r="H753" s="249">
        <v>1</v>
      </c>
      <c r="I753" s="250"/>
      <c r="J753" s="246"/>
      <c r="K753" s="246"/>
      <c r="L753" s="251"/>
      <c r="M753" s="252"/>
      <c r="N753" s="253"/>
      <c r="O753" s="253"/>
      <c r="P753" s="253"/>
      <c r="Q753" s="253"/>
      <c r="R753" s="253"/>
      <c r="S753" s="253"/>
      <c r="T753" s="25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5" t="s">
        <v>226</v>
      </c>
      <c r="AU753" s="255" t="s">
        <v>90</v>
      </c>
      <c r="AV753" s="14" t="s">
        <v>90</v>
      </c>
      <c r="AW753" s="14" t="s">
        <v>41</v>
      </c>
      <c r="AX753" s="14" t="s">
        <v>80</v>
      </c>
      <c r="AY753" s="255" t="s">
        <v>208</v>
      </c>
    </row>
    <row r="754" s="14" customFormat="1">
      <c r="A754" s="14"/>
      <c r="B754" s="245"/>
      <c r="C754" s="246"/>
      <c r="D754" s="236" t="s">
        <v>226</v>
      </c>
      <c r="E754" s="247" t="s">
        <v>35</v>
      </c>
      <c r="F754" s="248" t="s">
        <v>979</v>
      </c>
      <c r="G754" s="246"/>
      <c r="H754" s="249">
        <v>2</v>
      </c>
      <c r="I754" s="250"/>
      <c r="J754" s="246"/>
      <c r="K754" s="246"/>
      <c r="L754" s="251"/>
      <c r="M754" s="252"/>
      <c r="N754" s="253"/>
      <c r="O754" s="253"/>
      <c r="P754" s="253"/>
      <c r="Q754" s="253"/>
      <c r="R754" s="253"/>
      <c r="S754" s="253"/>
      <c r="T754" s="25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5" t="s">
        <v>226</v>
      </c>
      <c r="AU754" s="255" t="s">
        <v>90</v>
      </c>
      <c r="AV754" s="14" t="s">
        <v>90</v>
      </c>
      <c r="AW754" s="14" t="s">
        <v>41</v>
      </c>
      <c r="AX754" s="14" t="s">
        <v>80</v>
      </c>
      <c r="AY754" s="255" t="s">
        <v>208</v>
      </c>
    </row>
    <row r="755" s="14" customFormat="1">
      <c r="A755" s="14"/>
      <c r="B755" s="245"/>
      <c r="C755" s="246"/>
      <c r="D755" s="236" t="s">
        <v>226</v>
      </c>
      <c r="E755" s="247" t="s">
        <v>35</v>
      </c>
      <c r="F755" s="248" t="s">
        <v>980</v>
      </c>
      <c r="G755" s="246"/>
      <c r="H755" s="249">
        <v>1</v>
      </c>
      <c r="I755" s="250"/>
      <c r="J755" s="246"/>
      <c r="K755" s="246"/>
      <c r="L755" s="251"/>
      <c r="M755" s="252"/>
      <c r="N755" s="253"/>
      <c r="O755" s="253"/>
      <c r="P755" s="253"/>
      <c r="Q755" s="253"/>
      <c r="R755" s="253"/>
      <c r="S755" s="253"/>
      <c r="T755" s="25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5" t="s">
        <v>226</v>
      </c>
      <c r="AU755" s="255" t="s">
        <v>90</v>
      </c>
      <c r="AV755" s="14" t="s">
        <v>90</v>
      </c>
      <c r="AW755" s="14" t="s">
        <v>41</v>
      </c>
      <c r="AX755" s="14" t="s">
        <v>80</v>
      </c>
      <c r="AY755" s="255" t="s">
        <v>208</v>
      </c>
    </row>
    <row r="756" s="14" customFormat="1">
      <c r="A756" s="14"/>
      <c r="B756" s="245"/>
      <c r="C756" s="246"/>
      <c r="D756" s="236" t="s">
        <v>226</v>
      </c>
      <c r="E756" s="247" t="s">
        <v>35</v>
      </c>
      <c r="F756" s="248" t="s">
        <v>981</v>
      </c>
      <c r="G756" s="246"/>
      <c r="H756" s="249">
        <v>1</v>
      </c>
      <c r="I756" s="250"/>
      <c r="J756" s="246"/>
      <c r="K756" s="246"/>
      <c r="L756" s="251"/>
      <c r="M756" s="252"/>
      <c r="N756" s="253"/>
      <c r="O756" s="253"/>
      <c r="P756" s="253"/>
      <c r="Q756" s="253"/>
      <c r="R756" s="253"/>
      <c r="S756" s="253"/>
      <c r="T756" s="25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55" t="s">
        <v>226</v>
      </c>
      <c r="AU756" s="255" t="s">
        <v>90</v>
      </c>
      <c r="AV756" s="14" t="s">
        <v>90</v>
      </c>
      <c r="AW756" s="14" t="s">
        <v>41</v>
      </c>
      <c r="AX756" s="14" t="s">
        <v>80</v>
      </c>
      <c r="AY756" s="255" t="s">
        <v>208</v>
      </c>
    </row>
    <row r="757" s="14" customFormat="1">
      <c r="A757" s="14"/>
      <c r="B757" s="245"/>
      <c r="C757" s="246"/>
      <c r="D757" s="236" t="s">
        <v>226</v>
      </c>
      <c r="E757" s="247" t="s">
        <v>35</v>
      </c>
      <c r="F757" s="248" t="s">
        <v>982</v>
      </c>
      <c r="G757" s="246"/>
      <c r="H757" s="249">
        <v>1</v>
      </c>
      <c r="I757" s="250"/>
      <c r="J757" s="246"/>
      <c r="K757" s="246"/>
      <c r="L757" s="251"/>
      <c r="M757" s="252"/>
      <c r="N757" s="253"/>
      <c r="O757" s="253"/>
      <c r="P757" s="253"/>
      <c r="Q757" s="253"/>
      <c r="R757" s="253"/>
      <c r="S757" s="253"/>
      <c r="T757" s="25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5" t="s">
        <v>226</v>
      </c>
      <c r="AU757" s="255" t="s">
        <v>90</v>
      </c>
      <c r="AV757" s="14" t="s">
        <v>90</v>
      </c>
      <c r="AW757" s="14" t="s">
        <v>41</v>
      </c>
      <c r="AX757" s="14" t="s">
        <v>80</v>
      </c>
      <c r="AY757" s="255" t="s">
        <v>208</v>
      </c>
    </row>
    <row r="758" s="14" customFormat="1">
      <c r="A758" s="14"/>
      <c r="B758" s="245"/>
      <c r="C758" s="246"/>
      <c r="D758" s="236" t="s">
        <v>226</v>
      </c>
      <c r="E758" s="247" t="s">
        <v>35</v>
      </c>
      <c r="F758" s="248" t="s">
        <v>983</v>
      </c>
      <c r="G758" s="246"/>
      <c r="H758" s="249">
        <v>1</v>
      </c>
      <c r="I758" s="250"/>
      <c r="J758" s="246"/>
      <c r="K758" s="246"/>
      <c r="L758" s="251"/>
      <c r="M758" s="252"/>
      <c r="N758" s="253"/>
      <c r="O758" s="253"/>
      <c r="P758" s="253"/>
      <c r="Q758" s="253"/>
      <c r="R758" s="253"/>
      <c r="S758" s="253"/>
      <c r="T758" s="25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55" t="s">
        <v>226</v>
      </c>
      <c r="AU758" s="255" t="s">
        <v>90</v>
      </c>
      <c r="AV758" s="14" t="s">
        <v>90</v>
      </c>
      <c r="AW758" s="14" t="s">
        <v>41</v>
      </c>
      <c r="AX758" s="14" t="s">
        <v>80</v>
      </c>
      <c r="AY758" s="255" t="s">
        <v>208</v>
      </c>
    </row>
    <row r="759" s="16" customFormat="1">
      <c r="A759" s="16"/>
      <c r="B759" s="267"/>
      <c r="C759" s="268"/>
      <c r="D759" s="236" t="s">
        <v>226</v>
      </c>
      <c r="E759" s="269" t="s">
        <v>35</v>
      </c>
      <c r="F759" s="270" t="s">
        <v>261</v>
      </c>
      <c r="G759" s="268"/>
      <c r="H759" s="271">
        <v>7</v>
      </c>
      <c r="I759" s="272"/>
      <c r="J759" s="268"/>
      <c r="K759" s="268"/>
      <c r="L759" s="273"/>
      <c r="M759" s="274"/>
      <c r="N759" s="275"/>
      <c r="O759" s="275"/>
      <c r="P759" s="275"/>
      <c r="Q759" s="275"/>
      <c r="R759" s="275"/>
      <c r="S759" s="275"/>
      <c r="T759" s="27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T759" s="277" t="s">
        <v>226</v>
      </c>
      <c r="AU759" s="277" t="s">
        <v>90</v>
      </c>
      <c r="AV759" s="16" t="s">
        <v>216</v>
      </c>
      <c r="AW759" s="16" t="s">
        <v>41</v>
      </c>
      <c r="AX759" s="16" t="s">
        <v>88</v>
      </c>
      <c r="AY759" s="277" t="s">
        <v>208</v>
      </c>
    </row>
    <row r="760" s="2" customFormat="1" ht="16.5" customHeight="1">
      <c r="A760" s="41"/>
      <c r="B760" s="42"/>
      <c r="C760" s="278" t="s">
        <v>984</v>
      </c>
      <c r="D760" s="278" t="s">
        <v>391</v>
      </c>
      <c r="E760" s="279" t="s">
        <v>985</v>
      </c>
      <c r="F760" s="280" t="s">
        <v>986</v>
      </c>
      <c r="G760" s="281" t="s">
        <v>381</v>
      </c>
      <c r="H760" s="282">
        <v>7</v>
      </c>
      <c r="I760" s="283"/>
      <c r="J760" s="284">
        <f>ROUND(I760*H760,2)</f>
        <v>0</v>
      </c>
      <c r="K760" s="280" t="s">
        <v>215</v>
      </c>
      <c r="L760" s="285"/>
      <c r="M760" s="286" t="s">
        <v>35</v>
      </c>
      <c r="N760" s="287" t="s">
        <v>51</v>
      </c>
      <c r="O760" s="87"/>
      <c r="P760" s="225">
        <f>O760*H760</f>
        <v>0</v>
      </c>
      <c r="Q760" s="225">
        <v>0.00014999999999999999</v>
      </c>
      <c r="R760" s="225">
        <f>Q760*H760</f>
        <v>0.0010499999999999999</v>
      </c>
      <c r="S760" s="225">
        <v>0</v>
      </c>
      <c r="T760" s="226">
        <f>S760*H760</f>
        <v>0</v>
      </c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R760" s="227" t="s">
        <v>527</v>
      </c>
      <c r="AT760" s="227" t="s">
        <v>391</v>
      </c>
      <c r="AU760" s="227" t="s">
        <v>90</v>
      </c>
      <c r="AY760" s="19" t="s">
        <v>208</v>
      </c>
      <c r="BE760" s="228">
        <f>IF(N760="základní",J760,0)</f>
        <v>0</v>
      </c>
      <c r="BF760" s="228">
        <f>IF(N760="snížená",J760,0)</f>
        <v>0</v>
      </c>
      <c r="BG760" s="228">
        <f>IF(N760="zákl. přenesená",J760,0)</f>
        <v>0</v>
      </c>
      <c r="BH760" s="228">
        <f>IF(N760="sníž. přenesená",J760,0)</f>
        <v>0</v>
      </c>
      <c r="BI760" s="228">
        <f>IF(N760="nulová",J760,0)</f>
        <v>0</v>
      </c>
      <c r="BJ760" s="19" t="s">
        <v>88</v>
      </c>
      <c r="BK760" s="228">
        <f>ROUND(I760*H760,2)</f>
        <v>0</v>
      </c>
      <c r="BL760" s="19" t="s">
        <v>408</v>
      </c>
      <c r="BM760" s="227" t="s">
        <v>987</v>
      </c>
    </row>
    <row r="761" s="13" customFormat="1">
      <c r="A761" s="13"/>
      <c r="B761" s="234"/>
      <c r="C761" s="235"/>
      <c r="D761" s="236" t="s">
        <v>226</v>
      </c>
      <c r="E761" s="237" t="s">
        <v>35</v>
      </c>
      <c r="F761" s="238" t="s">
        <v>950</v>
      </c>
      <c r="G761" s="235"/>
      <c r="H761" s="237" t="s">
        <v>35</v>
      </c>
      <c r="I761" s="239"/>
      <c r="J761" s="235"/>
      <c r="K761" s="235"/>
      <c r="L761" s="240"/>
      <c r="M761" s="241"/>
      <c r="N761" s="242"/>
      <c r="O761" s="242"/>
      <c r="P761" s="242"/>
      <c r="Q761" s="242"/>
      <c r="R761" s="242"/>
      <c r="S761" s="242"/>
      <c r="T761" s="24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4" t="s">
        <v>226</v>
      </c>
      <c r="AU761" s="244" t="s">
        <v>90</v>
      </c>
      <c r="AV761" s="13" t="s">
        <v>88</v>
      </c>
      <c r="AW761" s="13" t="s">
        <v>41</v>
      </c>
      <c r="AX761" s="13" t="s">
        <v>80</v>
      </c>
      <c r="AY761" s="244" t="s">
        <v>208</v>
      </c>
    </row>
    <row r="762" s="14" customFormat="1">
      <c r="A762" s="14"/>
      <c r="B762" s="245"/>
      <c r="C762" s="246"/>
      <c r="D762" s="236" t="s">
        <v>226</v>
      </c>
      <c r="E762" s="247" t="s">
        <v>35</v>
      </c>
      <c r="F762" s="248" t="s">
        <v>988</v>
      </c>
      <c r="G762" s="246"/>
      <c r="H762" s="249">
        <v>1</v>
      </c>
      <c r="I762" s="250"/>
      <c r="J762" s="246"/>
      <c r="K762" s="246"/>
      <c r="L762" s="251"/>
      <c r="M762" s="252"/>
      <c r="N762" s="253"/>
      <c r="O762" s="253"/>
      <c r="P762" s="253"/>
      <c r="Q762" s="253"/>
      <c r="R762" s="253"/>
      <c r="S762" s="253"/>
      <c r="T762" s="25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5" t="s">
        <v>226</v>
      </c>
      <c r="AU762" s="255" t="s">
        <v>90</v>
      </c>
      <c r="AV762" s="14" t="s">
        <v>90</v>
      </c>
      <c r="AW762" s="14" t="s">
        <v>41</v>
      </c>
      <c r="AX762" s="14" t="s">
        <v>80</v>
      </c>
      <c r="AY762" s="255" t="s">
        <v>208</v>
      </c>
    </row>
    <row r="763" s="14" customFormat="1">
      <c r="A763" s="14"/>
      <c r="B763" s="245"/>
      <c r="C763" s="246"/>
      <c r="D763" s="236" t="s">
        <v>226</v>
      </c>
      <c r="E763" s="247" t="s">
        <v>35</v>
      </c>
      <c r="F763" s="248" t="s">
        <v>989</v>
      </c>
      <c r="G763" s="246"/>
      <c r="H763" s="249">
        <v>1</v>
      </c>
      <c r="I763" s="250"/>
      <c r="J763" s="246"/>
      <c r="K763" s="246"/>
      <c r="L763" s="251"/>
      <c r="M763" s="252"/>
      <c r="N763" s="253"/>
      <c r="O763" s="253"/>
      <c r="P763" s="253"/>
      <c r="Q763" s="253"/>
      <c r="R763" s="253"/>
      <c r="S763" s="253"/>
      <c r="T763" s="25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5" t="s">
        <v>226</v>
      </c>
      <c r="AU763" s="255" t="s">
        <v>90</v>
      </c>
      <c r="AV763" s="14" t="s">
        <v>90</v>
      </c>
      <c r="AW763" s="14" t="s">
        <v>41</v>
      </c>
      <c r="AX763" s="14" t="s">
        <v>80</v>
      </c>
      <c r="AY763" s="255" t="s">
        <v>208</v>
      </c>
    </row>
    <row r="764" s="14" customFormat="1">
      <c r="A764" s="14"/>
      <c r="B764" s="245"/>
      <c r="C764" s="246"/>
      <c r="D764" s="236" t="s">
        <v>226</v>
      </c>
      <c r="E764" s="247" t="s">
        <v>35</v>
      </c>
      <c r="F764" s="248" t="s">
        <v>990</v>
      </c>
      <c r="G764" s="246"/>
      <c r="H764" s="249">
        <v>1</v>
      </c>
      <c r="I764" s="250"/>
      <c r="J764" s="246"/>
      <c r="K764" s="246"/>
      <c r="L764" s="251"/>
      <c r="M764" s="252"/>
      <c r="N764" s="253"/>
      <c r="O764" s="253"/>
      <c r="P764" s="253"/>
      <c r="Q764" s="253"/>
      <c r="R764" s="253"/>
      <c r="S764" s="253"/>
      <c r="T764" s="25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5" t="s">
        <v>226</v>
      </c>
      <c r="AU764" s="255" t="s">
        <v>90</v>
      </c>
      <c r="AV764" s="14" t="s">
        <v>90</v>
      </c>
      <c r="AW764" s="14" t="s">
        <v>41</v>
      </c>
      <c r="AX764" s="14" t="s">
        <v>80</v>
      </c>
      <c r="AY764" s="255" t="s">
        <v>208</v>
      </c>
    </row>
    <row r="765" s="14" customFormat="1">
      <c r="A765" s="14"/>
      <c r="B765" s="245"/>
      <c r="C765" s="246"/>
      <c r="D765" s="236" t="s">
        <v>226</v>
      </c>
      <c r="E765" s="247" t="s">
        <v>35</v>
      </c>
      <c r="F765" s="248" t="s">
        <v>991</v>
      </c>
      <c r="G765" s="246"/>
      <c r="H765" s="249">
        <v>1</v>
      </c>
      <c r="I765" s="250"/>
      <c r="J765" s="246"/>
      <c r="K765" s="246"/>
      <c r="L765" s="251"/>
      <c r="M765" s="252"/>
      <c r="N765" s="253"/>
      <c r="O765" s="253"/>
      <c r="P765" s="253"/>
      <c r="Q765" s="253"/>
      <c r="R765" s="253"/>
      <c r="S765" s="253"/>
      <c r="T765" s="25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55" t="s">
        <v>226</v>
      </c>
      <c r="AU765" s="255" t="s">
        <v>90</v>
      </c>
      <c r="AV765" s="14" t="s">
        <v>90</v>
      </c>
      <c r="AW765" s="14" t="s">
        <v>41</v>
      </c>
      <c r="AX765" s="14" t="s">
        <v>80</v>
      </c>
      <c r="AY765" s="255" t="s">
        <v>208</v>
      </c>
    </row>
    <row r="766" s="14" customFormat="1">
      <c r="A766" s="14"/>
      <c r="B766" s="245"/>
      <c r="C766" s="246"/>
      <c r="D766" s="236" t="s">
        <v>226</v>
      </c>
      <c r="E766" s="247" t="s">
        <v>35</v>
      </c>
      <c r="F766" s="248" t="s">
        <v>992</v>
      </c>
      <c r="G766" s="246"/>
      <c r="H766" s="249">
        <v>2</v>
      </c>
      <c r="I766" s="250"/>
      <c r="J766" s="246"/>
      <c r="K766" s="246"/>
      <c r="L766" s="251"/>
      <c r="M766" s="252"/>
      <c r="N766" s="253"/>
      <c r="O766" s="253"/>
      <c r="P766" s="253"/>
      <c r="Q766" s="253"/>
      <c r="R766" s="253"/>
      <c r="S766" s="253"/>
      <c r="T766" s="25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5" t="s">
        <v>226</v>
      </c>
      <c r="AU766" s="255" t="s">
        <v>90</v>
      </c>
      <c r="AV766" s="14" t="s">
        <v>90</v>
      </c>
      <c r="AW766" s="14" t="s">
        <v>41</v>
      </c>
      <c r="AX766" s="14" t="s">
        <v>80</v>
      </c>
      <c r="AY766" s="255" t="s">
        <v>208</v>
      </c>
    </row>
    <row r="767" s="14" customFormat="1">
      <c r="A767" s="14"/>
      <c r="B767" s="245"/>
      <c r="C767" s="246"/>
      <c r="D767" s="236" t="s">
        <v>226</v>
      </c>
      <c r="E767" s="247" t="s">
        <v>35</v>
      </c>
      <c r="F767" s="248" t="s">
        <v>993</v>
      </c>
      <c r="G767" s="246"/>
      <c r="H767" s="249">
        <v>1</v>
      </c>
      <c r="I767" s="250"/>
      <c r="J767" s="246"/>
      <c r="K767" s="246"/>
      <c r="L767" s="251"/>
      <c r="M767" s="252"/>
      <c r="N767" s="253"/>
      <c r="O767" s="253"/>
      <c r="P767" s="253"/>
      <c r="Q767" s="253"/>
      <c r="R767" s="253"/>
      <c r="S767" s="253"/>
      <c r="T767" s="25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5" t="s">
        <v>226</v>
      </c>
      <c r="AU767" s="255" t="s">
        <v>90</v>
      </c>
      <c r="AV767" s="14" t="s">
        <v>90</v>
      </c>
      <c r="AW767" s="14" t="s">
        <v>41</v>
      </c>
      <c r="AX767" s="14" t="s">
        <v>80</v>
      </c>
      <c r="AY767" s="255" t="s">
        <v>208</v>
      </c>
    </row>
    <row r="768" s="16" customFormat="1">
      <c r="A768" s="16"/>
      <c r="B768" s="267"/>
      <c r="C768" s="268"/>
      <c r="D768" s="236" t="s">
        <v>226</v>
      </c>
      <c r="E768" s="269" t="s">
        <v>35</v>
      </c>
      <c r="F768" s="270" t="s">
        <v>261</v>
      </c>
      <c r="G768" s="268"/>
      <c r="H768" s="271">
        <v>7</v>
      </c>
      <c r="I768" s="272"/>
      <c r="J768" s="268"/>
      <c r="K768" s="268"/>
      <c r="L768" s="273"/>
      <c r="M768" s="274"/>
      <c r="N768" s="275"/>
      <c r="O768" s="275"/>
      <c r="P768" s="275"/>
      <c r="Q768" s="275"/>
      <c r="R768" s="275"/>
      <c r="S768" s="275"/>
      <c r="T768" s="27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T768" s="277" t="s">
        <v>226</v>
      </c>
      <c r="AU768" s="277" t="s">
        <v>90</v>
      </c>
      <c r="AV768" s="16" t="s">
        <v>216</v>
      </c>
      <c r="AW768" s="16" t="s">
        <v>41</v>
      </c>
      <c r="AX768" s="16" t="s">
        <v>88</v>
      </c>
      <c r="AY768" s="277" t="s">
        <v>208</v>
      </c>
    </row>
    <row r="769" s="2" customFormat="1" ht="16.5" customHeight="1">
      <c r="A769" s="41"/>
      <c r="B769" s="42"/>
      <c r="C769" s="278" t="s">
        <v>994</v>
      </c>
      <c r="D769" s="278" t="s">
        <v>391</v>
      </c>
      <c r="E769" s="279" t="s">
        <v>995</v>
      </c>
      <c r="F769" s="280" t="s">
        <v>996</v>
      </c>
      <c r="G769" s="281" t="s">
        <v>381</v>
      </c>
      <c r="H769" s="282">
        <v>9</v>
      </c>
      <c r="I769" s="283"/>
      <c r="J769" s="284">
        <f>ROUND(I769*H769,2)</f>
        <v>0</v>
      </c>
      <c r="K769" s="280" t="s">
        <v>215</v>
      </c>
      <c r="L769" s="285"/>
      <c r="M769" s="286" t="s">
        <v>35</v>
      </c>
      <c r="N769" s="287" t="s">
        <v>51</v>
      </c>
      <c r="O769" s="87"/>
      <c r="P769" s="225">
        <f>O769*H769</f>
        <v>0</v>
      </c>
      <c r="Q769" s="225">
        <v>0.00014999999999999999</v>
      </c>
      <c r="R769" s="225">
        <f>Q769*H769</f>
        <v>0.0013499999999999999</v>
      </c>
      <c r="S769" s="225">
        <v>0</v>
      </c>
      <c r="T769" s="226">
        <f>S769*H769</f>
        <v>0</v>
      </c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R769" s="227" t="s">
        <v>527</v>
      </c>
      <c r="AT769" s="227" t="s">
        <v>391</v>
      </c>
      <c r="AU769" s="227" t="s">
        <v>90</v>
      </c>
      <c r="AY769" s="19" t="s">
        <v>208</v>
      </c>
      <c r="BE769" s="228">
        <f>IF(N769="základní",J769,0)</f>
        <v>0</v>
      </c>
      <c r="BF769" s="228">
        <f>IF(N769="snížená",J769,0)</f>
        <v>0</v>
      </c>
      <c r="BG769" s="228">
        <f>IF(N769="zákl. přenesená",J769,0)</f>
        <v>0</v>
      </c>
      <c r="BH769" s="228">
        <f>IF(N769="sníž. přenesená",J769,0)</f>
        <v>0</v>
      </c>
      <c r="BI769" s="228">
        <f>IF(N769="nulová",J769,0)</f>
        <v>0</v>
      </c>
      <c r="BJ769" s="19" t="s">
        <v>88</v>
      </c>
      <c r="BK769" s="228">
        <f>ROUND(I769*H769,2)</f>
        <v>0</v>
      </c>
      <c r="BL769" s="19" t="s">
        <v>408</v>
      </c>
      <c r="BM769" s="227" t="s">
        <v>997</v>
      </c>
    </row>
    <row r="770" s="13" customFormat="1">
      <c r="A770" s="13"/>
      <c r="B770" s="234"/>
      <c r="C770" s="235"/>
      <c r="D770" s="236" t="s">
        <v>226</v>
      </c>
      <c r="E770" s="237" t="s">
        <v>35</v>
      </c>
      <c r="F770" s="238" t="s">
        <v>998</v>
      </c>
      <c r="G770" s="235"/>
      <c r="H770" s="237" t="s">
        <v>35</v>
      </c>
      <c r="I770" s="239"/>
      <c r="J770" s="235"/>
      <c r="K770" s="235"/>
      <c r="L770" s="240"/>
      <c r="M770" s="241"/>
      <c r="N770" s="242"/>
      <c r="O770" s="242"/>
      <c r="P770" s="242"/>
      <c r="Q770" s="242"/>
      <c r="R770" s="242"/>
      <c r="S770" s="242"/>
      <c r="T770" s="24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4" t="s">
        <v>226</v>
      </c>
      <c r="AU770" s="244" t="s">
        <v>90</v>
      </c>
      <c r="AV770" s="13" t="s">
        <v>88</v>
      </c>
      <c r="AW770" s="13" t="s">
        <v>41</v>
      </c>
      <c r="AX770" s="13" t="s">
        <v>80</v>
      </c>
      <c r="AY770" s="244" t="s">
        <v>208</v>
      </c>
    </row>
    <row r="771" s="14" customFormat="1">
      <c r="A771" s="14"/>
      <c r="B771" s="245"/>
      <c r="C771" s="246"/>
      <c r="D771" s="236" t="s">
        <v>226</v>
      </c>
      <c r="E771" s="247" t="s">
        <v>35</v>
      </c>
      <c r="F771" s="248" t="s">
        <v>956</v>
      </c>
      <c r="G771" s="246"/>
      <c r="H771" s="249">
        <v>1</v>
      </c>
      <c r="I771" s="250"/>
      <c r="J771" s="246"/>
      <c r="K771" s="246"/>
      <c r="L771" s="251"/>
      <c r="M771" s="252"/>
      <c r="N771" s="253"/>
      <c r="O771" s="253"/>
      <c r="P771" s="253"/>
      <c r="Q771" s="253"/>
      <c r="R771" s="253"/>
      <c r="S771" s="253"/>
      <c r="T771" s="25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5" t="s">
        <v>226</v>
      </c>
      <c r="AU771" s="255" t="s">
        <v>90</v>
      </c>
      <c r="AV771" s="14" t="s">
        <v>90</v>
      </c>
      <c r="AW771" s="14" t="s">
        <v>41</v>
      </c>
      <c r="AX771" s="14" t="s">
        <v>80</v>
      </c>
      <c r="AY771" s="255" t="s">
        <v>208</v>
      </c>
    </row>
    <row r="772" s="14" customFormat="1">
      <c r="A772" s="14"/>
      <c r="B772" s="245"/>
      <c r="C772" s="246"/>
      <c r="D772" s="236" t="s">
        <v>226</v>
      </c>
      <c r="E772" s="247" t="s">
        <v>35</v>
      </c>
      <c r="F772" s="248" t="s">
        <v>957</v>
      </c>
      <c r="G772" s="246"/>
      <c r="H772" s="249">
        <v>2</v>
      </c>
      <c r="I772" s="250"/>
      <c r="J772" s="246"/>
      <c r="K772" s="246"/>
      <c r="L772" s="251"/>
      <c r="M772" s="252"/>
      <c r="N772" s="253"/>
      <c r="O772" s="253"/>
      <c r="P772" s="253"/>
      <c r="Q772" s="253"/>
      <c r="R772" s="253"/>
      <c r="S772" s="253"/>
      <c r="T772" s="25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5" t="s">
        <v>226</v>
      </c>
      <c r="AU772" s="255" t="s">
        <v>90</v>
      </c>
      <c r="AV772" s="14" t="s">
        <v>90</v>
      </c>
      <c r="AW772" s="14" t="s">
        <v>41</v>
      </c>
      <c r="AX772" s="14" t="s">
        <v>80</v>
      </c>
      <c r="AY772" s="255" t="s">
        <v>208</v>
      </c>
    </row>
    <row r="773" s="14" customFormat="1">
      <c r="A773" s="14"/>
      <c r="B773" s="245"/>
      <c r="C773" s="246"/>
      <c r="D773" s="236" t="s">
        <v>226</v>
      </c>
      <c r="E773" s="247" t="s">
        <v>35</v>
      </c>
      <c r="F773" s="248" t="s">
        <v>958</v>
      </c>
      <c r="G773" s="246"/>
      <c r="H773" s="249">
        <v>2</v>
      </c>
      <c r="I773" s="250"/>
      <c r="J773" s="246"/>
      <c r="K773" s="246"/>
      <c r="L773" s="251"/>
      <c r="M773" s="252"/>
      <c r="N773" s="253"/>
      <c r="O773" s="253"/>
      <c r="P773" s="253"/>
      <c r="Q773" s="253"/>
      <c r="R773" s="253"/>
      <c r="S773" s="253"/>
      <c r="T773" s="25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5" t="s">
        <v>226</v>
      </c>
      <c r="AU773" s="255" t="s">
        <v>90</v>
      </c>
      <c r="AV773" s="14" t="s">
        <v>90</v>
      </c>
      <c r="AW773" s="14" t="s">
        <v>41</v>
      </c>
      <c r="AX773" s="14" t="s">
        <v>80</v>
      </c>
      <c r="AY773" s="255" t="s">
        <v>208</v>
      </c>
    </row>
    <row r="774" s="14" customFormat="1">
      <c r="A774" s="14"/>
      <c r="B774" s="245"/>
      <c r="C774" s="246"/>
      <c r="D774" s="236" t="s">
        <v>226</v>
      </c>
      <c r="E774" s="247" t="s">
        <v>35</v>
      </c>
      <c r="F774" s="248" t="s">
        <v>959</v>
      </c>
      <c r="G774" s="246"/>
      <c r="H774" s="249">
        <v>1</v>
      </c>
      <c r="I774" s="250"/>
      <c r="J774" s="246"/>
      <c r="K774" s="246"/>
      <c r="L774" s="251"/>
      <c r="M774" s="252"/>
      <c r="N774" s="253"/>
      <c r="O774" s="253"/>
      <c r="P774" s="253"/>
      <c r="Q774" s="253"/>
      <c r="R774" s="253"/>
      <c r="S774" s="253"/>
      <c r="T774" s="25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5" t="s">
        <v>226</v>
      </c>
      <c r="AU774" s="255" t="s">
        <v>90</v>
      </c>
      <c r="AV774" s="14" t="s">
        <v>90</v>
      </c>
      <c r="AW774" s="14" t="s">
        <v>41</v>
      </c>
      <c r="AX774" s="14" t="s">
        <v>80</v>
      </c>
      <c r="AY774" s="255" t="s">
        <v>208</v>
      </c>
    </row>
    <row r="775" s="14" customFormat="1">
      <c r="A775" s="14"/>
      <c r="B775" s="245"/>
      <c r="C775" s="246"/>
      <c r="D775" s="236" t="s">
        <v>226</v>
      </c>
      <c r="E775" s="247" t="s">
        <v>35</v>
      </c>
      <c r="F775" s="248" t="s">
        <v>960</v>
      </c>
      <c r="G775" s="246"/>
      <c r="H775" s="249">
        <v>2</v>
      </c>
      <c r="I775" s="250"/>
      <c r="J775" s="246"/>
      <c r="K775" s="246"/>
      <c r="L775" s="251"/>
      <c r="M775" s="252"/>
      <c r="N775" s="253"/>
      <c r="O775" s="253"/>
      <c r="P775" s="253"/>
      <c r="Q775" s="253"/>
      <c r="R775" s="253"/>
      <c r="S775" s="253"/>
      <c r="T775" s="25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5" t="s">
        <v>226</v>
      </c>
      <c r="AU775" s="255" t="s">
        <v>90</v>
      </c>
      <c r="AV775" s="14" t="s">
        <v>90</v>
      </c>
      <c r="AW775" s="14" t="s">
        <v>41</v>
      </c>
      <c r="AX775" s="14" t="s">
        <v>80</v>
      </c>
      <c r="AY775" s="255" t="s">
        <v>208</v>
      </c>
    </row>
    <row r="776" s="14" customFormat="1">
      <c r="A776" s="14"/>
      <c r="B776" s="245"/>
      <c r="C776" s="246"/>
      <c r="D776" s="236" t="s">
        <v>226</v>
      </c>
      <c r="E776" s="247" t="s">
        <v>35</v>
      </c>
      <c r="F776" s="248" t="s">
        <v>961</v>
      </c>
      <c r="G776" s="246"/>
      <c r="H776" s="249">
        <v>1</v>
      </c>
      <c r="I776" s="250"/>
      <c r="J776" s="246"/>
      <c r="K776" s="246"/>
      <c r="L776" s="251"/>
      <c r="M776" s="252"/>
      <c r="N776" s="253"/>
      <c r="O776" s="253"/>
      <c r="P776" s="253"/>
      <c r="Q776" s="253"/>
      <c r="R776" s="253"/>
      <c r="S776" s="253"/>
      <c r="T776" s="25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55" t="s">
        <v>226</v>
      </c>
      <c r="AU776" s="255" t="s">
        <v>90</v>
      </c>
      <c r="AV776" s="14" t="s">
        <v>90</v>
      </c>
      <c r="AW776" s="14" t="s">
        <v>41</v>
      </c>
      <c r="AX776" s="14" t="s">
        <v>80</v>
      </c>
      <c r="AY776" s="255" t="s">
        <v>208</v>
      </c>
    </row>
    <row r="777" s="16" customFormat="1">
      <c r="A777" s="16"/>
      <c r="B777" s="267"/>
      <c r="C777" s="268"/>
      <c r="D777" s="236" t="s">
        <v>226</v>
      </c>
      <c r="E777" s="269" t="s">
        <v>35</v>
      </c>
      <c r="F777" s="270" t="s">
        <v>261</v>
      </c>
      <c r="G777" s="268"/>
      <c r="H777" s="271">
        <v>9</v>
      </c>
      <c r="I777" s="272"/>
      <c r="J777" s="268"/>
      <c r="K777" s="268"/>
      <c r="L777" s="273"/>
      <c r="M777" s="274"/>
      <c r="N777" s="275"/>
      <c r="O777" s="275"/>
      <c r="P777" s="275"/>
      <c r="Q777" s="275"/>
      <c r="R777" s="275"/>
      <c r="S777" s="275"/>
      <c r="T777" s="27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T777" s="277" t="s">
        <v>226</v>
      </c>
      <c r="AU777" s="277" t="s">
        <v>90</v>
      </c>
      <c r="AV777" s="16" t="s">
        <v>216</v>
      </c>
      <c r="AW777" s="16" t="s">
        <v>41</v>
      </c>
      <c r="AX777" s="16" t="s">
        <v>88</v>
      </c>
      <c r="AY777" s="277" t="s">
        <v>208</v>
      </c>
    </row>
    <row r="778" s="2" customFormat="1" ht="21.75" customHeight="1">
      <c r="A778" s="41"/>
      <c r="B778" s="42"/>
      <c r="C778" s="278" t="s">
        <v>999</v>
      </c>
      <c r="D778" s="278" t="s">
        <v>391</v>
      </c>
      <c r="E778" s="279" t="s">
        <v>1000</v>
      </c>
      <c r="F778" s="280" t="s">
        <v>1001</v>
      </c>
      <c r="G778" s="281" t="s">
        <v>381</v>
      </c>
      <c r="H778" s="282">
        <v>1</v>
      </c>
      <c r="I778" s="283"/>
      <c r="J778" s="284">
        <f>ROUND(I778*H778,2)</f>
        <v>0</v>
      </c>
      <c r="K778" s="280" t="s">
        <v>35</v>
      </c>
      <c r="L778" s="285"/>
      <c r="M778" s="286" t="s">
        <v>35</v>
      </c>
      <c r="N778" s="287" t="s">
        <v>51</v>
      </c>
      <c r="O778" s="87"/>
      <c r="P778" s="225">
        <f>O778*H778</f>
        <v>0</v>
      </c>
      <c r="Q778" s="225">
        <v>0.00014999999999999999</v>
      </c>
      <c r="R778" s="225">
        <f>Q778*H778</f>
        <v>0.00014999999999999999</v>
      </c>
      <c r="S778" s="225">
        <v>0</v>
      </c>
      <c r="T778" s="226">
        <f>S778*H778</f>
        <v>0</v>
      </c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R778" s="227" t="s">
        <v>527</v>
      </c>
      <c r="AT778" s="227" t="s">
        <v>391</v>
      </c>
      <c r="AU778" s="227" t="s">
        <v>90</v>
      </c>
      <c r="AY778" s="19" t="s">
        <v>208</v>
      </c>
      <c r="BE778" s="228">
        <f>IF(N778="základní",J778,0)</f>
        <v>0</v>
      </c>
      <c r="BF778" s="228">
        <f>IF(N778="snížená",J778,0)</f>
        <v>0</v>
      </c>
      <c r="BG778" s="228">
        <f>IF(N778="zákl. přenesená",J778,0)</f>
        <v>0</v>
      </c>
      <c r="BH778" s="228">
        <f>IF(N778="sníž. přenesená",J778,0)</f>
        <v>0</v>
      </c>
      <c r="BI778" s="228">
        <f>IF(N778="nulová",J778,0)</f>
        <v>0</v>
      </c>
      <c r="BJ778" s="19" t="s">
        <v>88</v>
      </c>
      <c r="BK778" s="228">
        <f>ROUND(I778*H778,2)</f>
        <v>0</v>
      </c>
      <c r="BL778" s="19" t="s">
        <v>408</v>
      </c>
      <c r="BM778" s="227" t="s">
        <v>1002</v>
      </c>
    </row>
    <row r="779" s="2" customFormat="1">
      <c r="A779" s="41"/>
      <c r="B779" s="42"/>
      <c r="C779" s="43"/>
      <c r="D779" s="236" t="s">
        <v>395</v>
      </c>
      <c r="E779" s="43"/>
      <c r="F779" s="288" t="s">
        <v>1003</v>
      </c>
      <c r="G779" s="43"/>
      <c r="H779" s="43"/>
      <c r="I779" s="231"/>
      <c r="J779" s="43"/>
      <c r="K779" s="43"/>
      <c r="L779" s="47"/>
      <c r="M779" s="232"/>
      <c r="N779" s="233"/>
      <c r="O779" s="87"/>
      <c r="P779" s="87"/>
      <c r="Q779" s="87"/>
      <c r="R779" s="87"/>
      <c r="S779" s="87"/>
      <c r="T779" s="88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T779" s="19" t="s">
        <v>395</v>
      </c>
      <c r="AU779" s="19" t="s">
        <v>90</v>
      </c>
    </row>
    <row r="780" s="14" customFormat="1">
      <c r="A780" s="14"/>
      <c r="B780" s="245"/>
      <c r="C780" s="246"/>
      <c r="D780" s="236" t="s">
        <v>226</v>
      </c>
      <c r="E780" s="247" t="s">
        <v>35</v>
      </c>
      <c r="F780" s="248" t="s">
        <v>1004</v>
      </c>
      <c r="G780" s="246"/>
      <c r="H780" s="249">
        <v>1</v>
      </c>
      <c r="I780" s="250"/>
      <c r="J780" s="246"/>
      <c r="K780" s="246"/>
      <c r="L780" s="251"/>
      <c r="M780" s="252"/>
      <c r="N780" s="253"/>
      <c r="O780" s="253"/>
      <c r="P780" s="253"/>
      <c r="Q780" s="253"/>
      <c r="R780" s="253"/>
      <c r="S780" s="253"/>
      <c r="T780" s="25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5" t="s">
        <v>226</v>
      </c>
      <c r="AU780" s="255" t="s">
        <v>90</v>
      </c>
      <c r="AV780" s="14" t="s">
        <v>90</v>
      </c>
      <c r="AW780" s="14" t="s">
        <v>41</v>
      </c>
      <c r="AX780" s="14" t="s">
        <v>88</v>
      </c>
      <c r="AY780" s="255" t="s">
        <v>208</v>
      </c>
    </row>
    <row r="781" s="2" customFormat="1" ht="16.5" customHeight="1">
      <c r="A781" s="41"/>
      <c r="B781" s="42"/>
      <c r="C781" s="216" t="s">
        <v>1005</v>
      </c>
      <c r="D781" s="216" t="s">
        <v>211</v>
      </c>
      <c r="E781" s="217" t="s">
        <v>1006</v>
      </c>
      <c r="F781" s="218" t="s">
        <v>1007</v>
      </c>
      <c r="G781" s="219" t="s">
        <v>381</v>
      </c>
      <c r="H781" s="220">
        <v>27</v>
      </c>
      <c r="I781" s="221"/>
      <c r="J781" s="222">
        <f>ROUND(I781*H781,2)</f>
        <v>0</v>
      </c>
      <c r="K781" s="218" t="s">
        <v>215</v>
      </c>
      <c r="L781" s="47"/>
      <c r="M781" s="223" t="s">
        <v>35</v>
      </c>
      <c r="N781" s="224" t="s">
        <v>51</v>
      </c>
      <c r="O781" s="87"/>
      <c r="P781" s="225">
        <f>O781*H781</f>
        <v>0</v>
      </c>
      <c r="Q781" s="225">
        <v>0</v>
      </c>
      <c r="R781" s="225">
        <f>Q781*H781</f>
        <v>0</v>
      </c>
      <c r="S781" s="225">
        <v>0</v>
      </c>
      <c r="T781" s="226">
        <f>S781*H781</f>
        <v>0</v>
      </c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R781" s="227" t="s">
        <v>408</v>
      </c>
      <c r="AT781" s="227" t="s">
        <v>211</v>
      </c>
      <c r="AU781" s="227" t="s">
        <v>90</v>
      </c>
      <c r="AY781" s="19" t="s">
        <v>208</v>
      </c>
      <c r="BE781" s="228">
        <f>IF(N781="základní",J781,0)</f>
        <v>0</v>
      </c>
      <c r="BF781" s="228">
        <f>IF(N781="snížená",J781,0)</f>
        <v>0</v>
      </c>
      <c r="BG781" s="228">
        <f>IF(N781="zákl. přenesená",J781,0)</f>
        <v>0</v>
      </c>
      <c r="BH781" s="228">
        <f>IF(N781="sníž. přenesená",J781,0)</f>
        <v>0</v>
      </c>
      <c r="BI781" s="228">
        <f>IF(N781="nulová",J781,0)</f>
        <v>0</v>
      </c>
      <c r="BJ781" s="19" t="s">
        <v>88</v>
      </c>
      <c r="BK781" s="228">
        <f>ROUND(I781*H781,2)</f>
        <v>0</v>
      </c>
      <c r="BL781" s="19" t="s">
        <v>408</v>
      </c>
      <c r="BM781" s="227" t="s">
        <v>1008</v>
      </c>
    </row>
    <row r="782" s="2" customFormat="1">
      <c r="A782" s="41"/>
      <c r="B782" s="42"/>
      <c r="C782" s="43"/>
      <c r="D782" s="229" t="s">
        <v>218</v>
      </c>
      <c r="E782" s="43"/>
      <c r="F782" s="230" t="s">
        <v>1009</v>
      </c>
      <c r="G782" s="43"/>
      <c r="H782" s="43"/>
      <c r="I782" s="231"/>
      <c r="J782" s="43"/>
      <c r="K782" s="43"/>
      <c r="L782" s="47"/>
      <c r="M782" s="232"/>
      <c r="N782" s="233"/>
      <c r="O782" s="87"/>
      <c r="P782" s="87"/>
      <c r="Q782" s="87"/>
      <c r="R782" s="87"/>
      <c r="S782" s="87"/>
      <c r="T782" s="88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T782" s="19" t="s">
        <v>218</v>
      </c>
      <c r="AU782" s="19" t="s">
        <v>90</v>
      </c>
    </row>
    <row r="783" s="14" customFormat="1">
      <c r="A783" s="14"/>
      <c r="B783" s="245"/>
      <c r="C783" s="246"/>
      <c r="D783" s="236" t="s">
        <v>226</v>
      </c>
      <c r="E783" s="247" t="s">
        <v>35</v>
      </c>
      <c r="F783" s="248" t="s">
        <v>384</v>
      </c>
      <c r="G783" s="246"/>
      <c r="H783" s="249">
        <v>4</v>
      </c>
      <c r="I783" s="250"/>
      <c r="J783" s="246"/>
      <c r="K783" s="246"/>
      <c r="L783" s="251"/>
      <c r="M783" s="252"/>
      <c r="N783" s="253"/>
      <c r="O783" s="253"/>
      <c r="P783" s="253"/>
      <c r="Q783" s="253"/>
      <c r="R783" s="253"/>
      <c r="S783" s="253"/>
      <c r="T783" s="25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5" t="s">
        <v>226</v>
      </c>
      <c r="AU783" s="255" t="s">
        <v>90</v>
      </c>
      <c r="AV783" s="14" t="s">
        <v>90</v>
      </c>
      <c r="AW783" s="14" t="s">
        <v>41</v>
      </c>
      <c r="AX783" s="14" t="s">
        <v>80</v>
      </c>
      <c r="AY783" s="255" t="s">
        <v>208</v>
      </c>
    </row>
    <row r="784" s="14" customFormat="1">
      <c r="A784" s="14"/>
      <c r="B784" s="245"/>
      <c r="C784" s="246"/>
      <c r="D784" s="236" t="s">
        <v>226</v>
      </c>
      <c r="E784" s="247" t="s">
        <v>35</v>
      </c>
      <c r="F784" s="248" t="s">
        <v>385</v>
      </c>
      <c r="G784" s="246"/>
      <c r="H784" s="249">
        <v>6</v>
      </c>
      <c r="I784" s="250"/>
      <c r="J784" s="246"/>
      <c r="K784" s="246"/>
      <c r="L784" s="251"/>
      <c r="M784" s="252"/>
      <c r="N784" s="253"/>
      <c r="O784" s="253"/>
      <c r="P784" s="253"/>
      <c r="Q784" s="253"/>
      <c r="R784" s="253"/>
      <c r="S784" s="253"/>
      <c r="T784" s="25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5" t="s">
        <v>226</v>
      </c>
      <c r="AU784" s="255" t="s">
        <v>90</v>
      </c>
      <c r="AV784" s="14" t="s">
        <v>90</v>
      </c>
      <c r="AW784" s="14" t="s">
        <v>41</v>
      </c>
      <c r="AX784" s="14" t="s">
        <v>80</v>
      </c>
      <c r="AY784" s="255" t="s">
        <v>208</v>
      </c>
    </row>
    <row r="785" s="14" customFormat="1">
      <c r="A785" s="14"/>
      <c r="B785" s="245"/>
      <c r="C785" s="246"/>
      <c r="D785" s="236" t="s">
        <v>226</v>
      </c>
      <c r="E785" s="247" t="s">
        <v>35</v>
      </c>
      <c r="F785" s="248" t="s">
        <v>386</v>
      </c>
      <c r="G785" s="246"/>
      <c r="H785" s="249">
        <v>4</v>
      </c>
      <c r="I785" s="250"/>
      <c r="J785" s="246"/>
      <c r="K785" s="246"/>
      <c r="L785" s="251"/>
      <c r="M785" s="252"/>
      <c r="N785" s="253"/>
      <c r="O785" s="253"/>
      <c r="P785" s="253"/>
      <c r="Q785" s="253"/>
      <c r="R785" s="253"/>
      <c r="S785" s="253"/>
      <c r="T785" s="25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55" t="s">
        <v>226</v>
      </c>
      <c r="AU785" s="255" t="s">
        <v>90</v>
      </c>
      <c r="AV785" s="14" t="s">
        <v>90</v>
      </c>
      <c r="AW785" s="14" t="s">
        <v>41</v>
      </c>
      <c r="AX785" s="14" t="s">
        <v>80</v>
      </c>
      <c r="AY785" s="255" t="s">
        <v>208</v>
      </c>
    </row>
    <row r="786" s="14" customFormat="1">
      <c r="A786" s="14"/>
      <c r="B786" s="245"/>
      <c r="C786" s="246"/>
      <c r="D786" s="236" t="s">
        <v>226</v>
      </c>
      <c r="E786" s="247" t="s">
        <v>35</v>
      </c>
      <c r="F786" s="248" t="s">
        <v>387</v>
      </c>
      <c r="G786" s="246"/>
      <c r="H786" s="249">
        <v>4</v>
      </c>
      <c r="I786" s="250"/>
      <c r="J786" s="246"/>
      <c r="K786" s="246"/>
      <c r="L786" s="251"/>
      <c r="M786" s="252"/>
      <c r="N786" s="253"/>
      <c r="O786" s="253"/>
      <c r="P786" s="253"/>
      <c r="Q786" s="253"/>
      <c r="R786" s="253"/>
      <c r="S786" s="253"/>
      <c r="T786" s="25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5" t="s">
        <v>226</v>
      </c>
      <c r="AU786" s="255" t="s">
        <v>90</v>
      </c>
      <c r="AV786" s="14" t="s">
        <v>90</v>
      </c>
      <c r="AW786" s="14" t="s">
        <v>41</v>
      </c>
      <c r="AX786" s="14" t="s">
        <v>80</v>
      </c>
      <c r="AY786" s="255" t="s">
        <v>208</v>
      </c>
    </row>
    <row r="787" s="14" customFormat="1">
      <c r="A787" s="14"/>
      <c r="B787" s="245"/>
      <c r="C787" s="246"/>
      <c r="D787" s="236" t="s">
        <v>226</v>
      </c>
      <c r="E787" s="247" t="s">
        <v>35</v>
      </c>
      <c r="F787" s="248" t="s">
        <v>388</v>
      </c>
      <c r="G787" s="246"/>
      <c r="H787" s="249">
        <v>5</v>
      </c>
      <c r="I787" s="250"/>
      <c r="J787" s="246"/>
      <c r="K787" s="246"/>
      <c r="L787" s="251"/>
      <c r="M787" s="252"/>
      <c r="N787" s="253"/>
      <c r="O787" s="253"/>
      <c r="P787" s="253"/>
      <c r="Q787" s="253"/>
      <c r="R787" s="253"/>
      <c r="S787" s="253"/>
      <c r="T787" s="25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5" t="s">
        <v>226</v>
      </c>
      <c r="AU787" s="255" t="s">
        <v>90</v>
      </c>
      <c r="AV787" s="14" t="s">
        <v>90</v>
      </c>
      <c r="AW787" s="14" t="s">
        <v>41</v>
      </c>
      <c r="AX787" s="14" t="s">
        <v>80</v>
      </c>
      <c r="AY787" s="255" t="s">
        <v>208</v>
      </c>
    </row>
    <row r="788" s="14" customFormat="1">
      <c r="A788" s="14"/>
      <c r="B788" s="245"/>
      <c r="C788" s="246"/>
      <c r="D788" s="236" t="s">
        <v>226</v>
      </c>
      <c r="E788" s="247" t="s">
        <v>35</v>
      </c>
      <c r="F788" s="248" t="s">
        <v>389</v>
      </c>
      <c r="G788" s="246"/>
      <c r="H788" s="249">
        <v>4</v>
      </c>
      <c r="I788" s="250"/>
      <c r="J788" s="246"/>
      <c r="K788" s="246"/>
      <c r="L788" s="251"/>
      <c r="M788" s="252"/>
      <c r="N788" s="253"/>
      <c r="O788" s="253"/>
      <c r="P788" s="253"/>
      <c r="Q788" s="253"/>
      <c r="R788" s="253"/>
      <c r="S788" s="253"/>
      <c r="T788" s="25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55" t="s">
        <v>226</v>
      </c>
      <c r="AU788" s="255" t="s">
        <v>90</v>
      </c>
      <c r="AV788" s="14" t="s">
        <v>90</v>
      </c>
      <c r="AW788" s="14" t="s">
        <v>41</v>
      </c>
      <c r="AX788" s="14" t="s">
        <v>80</v>
      </c>
      <c r="AY788" s="255" t="s">
        <v>208</v>
      </c>
    </row>
    <row r="789" s="16" customFormat="1">
      <c r="A789" s="16"/>
      <c r="B789" s="267"/>
      <c r="C789" s="268"/>
      <c r="D789" s="236" t="s">
        <v>226</v>
      </c>
      <c r="E789" s="269" t="s">
        <v>35</v>
      </c>
      <c r="F789" s="270" t="s">
        <v>261</v>
      </c>
      <c r="G789" s="268"/>
      <c r="H789" s="271">
        <v>27</v>
      </c>
      <c r="I789" s="272"/>
      <c r="J789" s="268"/>
      <c r="K789" s="268"/>
      <c r="L789" s="273"/>
      <c r="M789" s="274"/>
      <c r="N789" s="275"/>
      <c r="O789" s="275"/>
      <c r="P789" s="275"/>
      <c r="Q789" s="275"/>
      <c r="R789" s="275"/>
      <c r="S789" s="275"/>
      <c r="T789" s="27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T789" s="277" t="s">
        <v>226</v>
      </c>
      <c r="AU789" s="277" t="s">
        <v>90</v>
      </c>
      <c r="AV789" s="16" t="s">
        <v>216</v>
      </c>
      <c r="AW789" s="16" t="s">
        <v>41</v>
      </c>
      <c r="AX789" s="16" t="s">
        <v>88</v>
      </c>
      <c r="AY789" s="277" t="s">
        <v>208</v>
      </c>
    </row>
    <row r="790" s="2" customFormat="1" ht="24.15" customHeight="1">
      <c r="A790" s="41"/>
      <c r="B790" s="42"/>
      <c r="C790" s="278" t="s">
        <v>1010</v>
      </c>
      <c r="D790" s="278" t="s">
        <v>391</v>
      </c>
      <c r="E790" s="279" t="s">
        <v>1011</v>
      </c>
      <c r="F790" s="280" t="s">
        <v>1012</v>
      </c>
      <c r="G790" s="281" t="s">
        <v>381</v>
      </c>
      <c r="H790" s="282">
        <v>13</v>
      </c>
      <c r="I790" s="283"/>
      <c r="J790" s="284">
        <f>ROUND(I790*H790,2)</f>
        <v>0</v>
      </c>
      <c r="K790" s="280" t="s">
        <v>35</v>
      </c>
      <c r="L790" s="285"/>
      <c r="M790" s="286" t="s">
        <v>35</v>
      </c>
      <c r="N790" s="287" t="s">
        <v>51</v>
      </c>
      <c r="O790" s="87"/>
      <c r="P790" s="225">
        <f>O790*H790</f>
        <v>0</v>
      </c>
      <c r="Q790" s="225">
        <v>0.0014</v>
      </c>
      <c r="R790" s="225">
        <f>Q790*H790</f>
        <v>0.018200000000000001</v>
      </c>
      <c r="S790" s="225">
        <v>0</v>
      </c>
      <c r="T790" s="226">
        <f>S790*H790</f>
        <v>0</v>
      </c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R790" s="227" t="s">
        <v>527</v>
      </c>
      <c r="AT790" s="227" t="s">
        <v>391</v>
      </c>
      <c r="AU790" s="227" t="s">
        <v>90</v>
      </c>
      <c r="AY790" s="19" t="s">
        <v>208</v>
      </c>
      <c r="BE790" s="228">
        <f>IF(N790="základní",J790,0)</f>
        <v>0</v>
      </c>
      <c r="BF790" s="228">
        <f>IF(N790="snížená",J790,0)</f>
        <v>0</v>
      </c>
      <c r="BG790" s="228">
        <f>IF(N790="zákl. přenesená",J790,0)</f>
        <v>0</v>
      </c>
      <c r="BH790" s="228">
        <f>IF(N790="sníž. přenesená",J790,0)</f>
        <v>0</v>
      </c>
      <c r="BI790" s="228">
        <f>IF(N790="nulová",J790,0)</f>
        <v>0</v>
      </c>
      <c r="BJ790" s="19" t="s">
        <v>88</v>
      </c>
      <c r="BK790" s="228">
        <f>ROUND(I790*H790,2)</f>
        <v>0</v>
      </c>
      <c r="BL790" s="19" t="s">
        <v>408</v>
      </c>
      <c r="BM790" s="227" t="s">
        <v>1013</v>
      </c>
    </row>
    <row r="791" s="14" customFormat="1">
      <c r="A791" s="14"/>
      <c r="B791" s="245"/>
      <c r="C791" s="246"/>
      <c r="D791" s="236" t="s">
        <v>226</v>
      </c>
      <c r="E791" s="247" t="s">
        <v>35</v>
      </c>
      <c r="F791" s="248" t="s">
        <v>978</v>
      </c>
      <c r="G791" s="246"/>
      <c r="H791" s="249">
        <v>1</v>
      </c>
      <c r="I791" s="250"/>
      <c r="J791" s="246"/>
      <c r="K791" s="246"/>
      <c r="L791" s="251"/>
      <c r="M791" s="252"/>
      <c r="N791" s="253"/>
      <c r="O791" s="253"/>
      <c r="P791" s="253"/>
      <c r="Q791" s="253"/>
      <c r="R791" s="253"/>
      <c r="S791" s="253"/>
      <c r="T791" s="25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5" t="s">
        <v>226</v>
      </c>
      <c r="AU791" s="255" t="s">
        <v>90</v>
      </c>
      <c r="AV791" s="14" t="s">
        <v>90</v>
      </c>
      <c r="AW791" s="14" t="s">
        <v>41</v>
      </c>
      <c r="AX791" s="14" t="s">
        <v>80</v>
      </c>
      <c r="AY791" s="255" t="s">
        <v>208</v>
      </c>
    </row>
    <row r="792" s="14" customFormat="1">
      <c r="A792" s="14"/>
      <c r="B792" s="245"/>
      <c r="C792" s="246"/>
      <c r="D792" s="236" t="s">
        <v>226</v>
      </c>
      <c r="E792" s="247" t="s">
        <v>35</v>
      </c>
      <c r="F792" s="248" t="s">
        <v>1014</v>
      </c>
      <c r="G792" s="246"/>
      <c r="H792" s="249">
        <v>1</v>
      </c>
      <c r="I792" s="250"/>
      <c r="J792" s="246"/>
      <c r="K792" s="246"/>
      <c r="L792" s="251"/>
      <c r="M792" s="252"/>
      <c r="N792" s="253"/>
      <c r="O792" s="253"/>
      <c r="P792" s="253"/>
      <c r="Q792" s="253"/>
      <c r="R792" s="253"/>
      <c r="S792" s="253"/>
      <c r="T792" s="25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5" t="s">
        <v>226</v>
      </c>
      <c r="AU792" s="255" t="s">
        <v>90</v>
      </c>
      <c r="AV792" s="14" t="s">
        <v>90</v>
      </c>
      <c r="AW792" s="14" t="s">
        <v>41</v>
      </c>
      <c r="AX792" s="14" t="s">
        <v>80</v>
      </c>
      <c r="AY792" s="255" t="s">
        <v>208</v>
      </c>
    </row>
    <row r="793" s="14" customFormat="1">
      <c r="A793" s="14"/>
      <c r="B793" s="245"/>
      <c r="C793" s="246"/>
      <c r="D793" s="236" t="s">
        <v>226</v>
      </c>
      <c r="E793" s="247" t="s">
        <v>35</v>
      </c>
      <c r="F793" s="248" t="s">
        <v>980</v>
      </c>
      <c r="G793" s="246"/>
      <c r="H793" s="249">
        <v>1</v>
      </c>
      <c r="I793" s="250"/>
      <c r="J793" s="246"/>
      <c r="K793" s="246"/>
      <c r="L793" s="251"/>
      <c r="M793" s="252"/>
      <c r="N793" s="253"/>
      <c r="O793" s="253"/>
      <c r="P793" s="253"/>
      <c r="Q793" s="253"/>
      <c r="R793" s="253"/>
      <c r="S793" s="253"/>
      <c r="T793" s="25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5" t="s">
        <v>226</v>
      </c>
      <c r="AU793" s="255" t="s">
        <v>90</v>
      </c>
      <c r="AV793" s="14" t="s">
        <v>90</v>
      </c>
      <c r="AW793" s="14" t="s">
        <v>41</v>
      </c>
      <c r="AX793" s="14" t="s">
        <v>80</v>
      </c>
      <c r="AY793" s="255" t="s">
        <v>208</v>
      </c>
    </row>
    <row r="794" s="14" customFormat="1">
      <c r="A794" s="14"/>
      <c r="B794" s="245"/>
      <c r="C794" s="246"/>
      <c r="D794" s="236" t="s">
        <v>226</v>
      </c>
      <c r="E794" s="247" t="s">
        <v>35</v>
      </c>
      <c r="F794" s="248" t="s">
        <v>981</v>
      </c>
      <c r="G794" s="246"/>
      <c r="H794" s="249">
        <v>1</v>
      </c>
      <c r="I794" s="250"/>
      <c r="J794" s="246"/>
      <c r="K794" s="246"/>
      <c r="L794" s="251"/>
      <c r="M794" s="252"/>
      <c r="N794" s="253"/>
      <c r="O794" s="253"/>
      <c r="P794" s="253"/>
      <c r="Q794" s="253"/>
      <c r="R794" s="253"/>
      <c r="S794" s="253"/>
      <c r="T794" s="25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5" t="s">
        <v>226</v>
      </c>
      <c r="AU794" s="255" t="s">
        <v>90</v>
      </c>
      <c r="AV794" s="14" t="s">
        <v>90</v>
      </c>
      <c r="AW794" s="14" t="s">
        <v>41</v>
      </c>
      <c r="AX794" s="14" t="s">
        <v>80</v>
      </c>
      <c r="AY794" s="255" t="s">
        <v>208</v>
      </c>
    </row>
    <row r="795" s="14" customFormat="1">
      <c r="A795" s="14"/>
      <c r="B795" s="245"/>
      <c r="C795" s="246"/>
      <c r="D795" s="236" t="s">
        <v>226</v>
      </c>
      <c r="E795" s="247" t="s">
        <v>35</v>
      </c>
      <c r="F795" s="248" t="s">
        <v>982</v>
      </c>
      <c r="G795" s="246"/>
      <c r="H795" s="249">
        <v>1</v>
      </c>
      <c r="I795" s="250"/>
      <c r="J795" s="246"/>
      <c r="K795" s="246"/>
      <c r="L795" s="251"/>
      <c r="M795" s="252"/>
      <c r="N795" s="253"/>
      <c r="O795" s="253"/>
      <c r="P795" s="253"/>
      <c r="Q795" s="253"/>
      <c r="R795" s="253"/>
      <c r="S795" s="253"/>
      <c r="T795" s="25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55" t="s">
        <v>226</v>
      </c>
      <c r="AU795" s="255" t="s">
        <v>90</v>
      </c>
      <c r="AV795" s="14" t="s">
        <v>90</v>
      </c>
      <c r="AW795" s="14" t="s">
        <v>41</v>
      </c>
      <c r="AX795" s="14" t="s">
        <v>80</v>
      </c>
      <c r="AY795" s="255" t="s">
        <v>208</v>
      </c>
    </row>
    <row r="796" s="14" customFormat="1">
      <c r="A796" s="14"/>
      <c r="B796" s="245"/>
      <c r="C796" s="246"/>
      <c r="D796" s="236" t="s">
        <v>226</v>
      </c>
      <c r="E796" s="247" t="s">
        <v>35</v>
      </c>
      <c r="F796" s="248" t="s">
        <v>983</v>
      </c>
      <c r="G796" s="246"/>
      <c r="H796" s="249">
        <v>1</v>
      </c>
      <c r="I796" s="250"/>
      <c r="J796" s="246"/>
      <c r="K796" s="246"/>
      <c r="L796" s="251"/>
      <c r="M796" s="252"/>
      <c r="N796" s="253"/>
      <c r="O796" s="253"/>
      <c r="P796" s="253"/>
      <c r="Q796" s="253"/>
      <c r="R796" s="253"/>
      <c r="S796" s="253"/>
      <c r="T796" s="25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5" t="s">
        <v>226</v>
      </c>
      <c r="AU796" s="255" t="s">
        <v>90</v>
      </c>
      <c r="AV796" s="14" t="s">
        <v>90</v>
      </c>
      <c r="AW796" s="14" t="s">
        <v>41</v>
      </c>
      <c r="AX796" s="14" t="s">
        <v>80</v>
      </c>
      <c r="AY796" s="255" t="s">
        <v>208</v>
      </c>
    </row>
    <row r="797" s="14" customFormat="1">
      <c r="A797" s="14"/>
      <c r="B797" s="245"/>
      <c r="C797" s="246"/>
      <c r="D797" s="236" t="s">
        <v>226</v>
      </c>
      <c r="E797" s="247" t="s">
        <v>35</v>
      </c>
      <c r="F797" s="248" t="s">
        <v>988</v>
      </c>
      <c r="G797" s="246"/>
      <c r="H797" s="249">
        <v>1</v>
      </c>
      <c r="I797" s="250"/>
      <c r="J797" s="246"/>
      <c r="K797" s="246"/>
      <c r="L797" s="251"/>
      <c r="M797" s="252"/>
      <c r="N797" s="253"/>
      <c r="O797" s="253"/>
      <c r="P797" s="253"/>
      <c r="Q797" s="253"/>
      <c r="R797" s="253"/>
      <c r="S797" s="253"/>
      <c r="T797" s="25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5" t="s">
        <v>226</v>
      </c>
      <c r="AU797" s="255" t="s">
        <v>90</v>
      </c>
      <c r="AV797" s="14" t="s">
        <v>90</v>
      </c>
      <c r="AW797" s="14" t="s">
        <v>41</v>
      </c>
      <c r="AX797" s="14" t="s">
        <v>80</v>
      </c>
      <c r="AY797" s="255" t="s">
        <v>208</v>
      </c>
    </row>
    <row r="798" s="14" customFormat="1">
      <c r="A798" s="14"/>
      <c r="B798" s="245"/>
      <c r="C798" s="246"/>
      <c r="D798" s="236" t="s">
        <v>226</v>
      </c>
      <c r="E798" s="247" t="s">
        <v>35</v>
      </c>
      <c r="F798" s="248" t="s">
        <v>989</v>
      </c>
      <c r="G798" s="246"/>
      <c r="H798" s="249">
        <v>1</v>
      </c>
      <c r="I798" s="250"/>
      <c r="J798" s="246"/>
      <c r="K798" s="246"/>
      <c r="L798" s="251"/>
      <c r="M798" s="252"/>
      <c r="N798" s="253"/>
      <c r="O798" s="253"/>
      <c r="P798" s="253"/>
      <c r="Q798" s="253"/>
      <c r="R798" s="253"/>
      <c r="S798" s="253"/>
      <c r="T798" s="25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55" t="s">
        <v>226</v>
      </c>
      <c r="AU798" s="255" t="s">
        <v>90</v>
      </c>
      <c r="AV798" s="14" t="s">
        <v>90</v>
      </c>
      <c r="AW798" s="14" t="s">
        <v>41</v>
      </c>
      <c r="AX798" s="14" t="s">
        <v>80</v>
      </c>
      <c r="AY798" s="255" t="s">
        <v>208</v>
      </c>
    </row>
    <row r="799" s="14" customFormat="1">
      <c r="A799" s="14"/>
      <c r="B799" s="245"/>
      <c r="C799" s="246"/>
      <c r="D799" s="236" t="s">
        <v>226</v>
      </c>
      <c r="E799" s="247" t="s">
        <v>35</v>
      </c>
      <c r="F799" s="248" t="s">
        <v>990</v>
      </c>
      <c r="G799" s="246"/>
      <c r="H799" s="249">
        <v>1</v>
      </c>
      <c r="I799" s="250"/>
      <c r="J799" s="246"/>
      <c r="K799" s="246"/>
      <c r="L799" s="251"/>
      <c r="M799" s="252"/>
      <c r="N799" s="253"/>
      <c r="O799" s="253"/>
      <c r="P799" s="253"/>
      <c r="Q799" s="253"/>
      <c r="R799" s="253"/>
      <c r="S799" s="253"/>
      <c r="T799" s="25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5" t="s">
        <v>226</v>
      </c>
      <c r="AU799" s="255" t="s">
        <v>90</v>
      </c>
      <c r="AV799" s="14" t="s">
        <v>90</v>
      </c>
      <c r="AW799" s="14" t="s">
        <v>41</v>
      </c>
      <c r="AX799" s="14" t="s">
        <v>80</v>
      </c>
      <c r="AY799" s="255" t="s">
        <v>208</v>
      </c>
    </row>
    <row r="800" s="14" customFormat="1">
      <c r="A800" s="14"/>
      <c r="B800" s="245"/>
      <c r="C800" s="246"/>
      <c r="D800" s="236" t="s">
        <v>226</v>
      </c>
      <c r="E800" s="247" t="s">
        <v>35</v>
      </c>
      <c r="F800" s="248" t="s">
        <v>991</v>
      </c>
      <c r="G800" s="246"/>
      <c r="H800" s="249">
        <v>1</v>
      </c>
      <c r="I800" s="250"/>
      <c r="J800" s="246"/>
      <c r="K800" s="246"/>
      <c r="L800" s="251"/>
      <c r="M800" s="252"/>
      <c r="N800" s="253"/>
      <c r="O800" s="253"/>
      <c r="P800" s="253"/>
      <c r="Q800" s="253"/>
      <c r="R800" s="253"/>
      <c r="S800" s="253"/>
      <c r="T800" s="25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5" t="s">
        <v>226</v>
      </c>
      <c r="AU800" s="255" t="s">
        <v>90</v>
      </c>
      <c r="AV800" s="14" t="s">
        <v>90</v>
      </c>
      <c r="AW800" s="14" t="s">
        <v>41</v>
      </c>
      <c r="AX800" s="14" t="s">
        <v>80</v>
      </c>
      <c r="AY800" s="255" t="s">
        <v>208</v>
      </c>
    </row>
    <row r="801" s="14" customFormat="1">
      <c r="A801" s="14"/>
      <c r="B801" s="245"/>
      <c r="C801" s="246"/>
      <c r="D801" s="236" t="s">
        <v>226</v>
      </c>
      <c r="E801" s="247" t="s">
        <v>35</v>
      </c>
      <c r="F801" s="248" t="s">
        <v>992</v>
      </c>
      <c r="G801" s="246"/>
      <c r="H801" s="249">
        <v>2</v>
      </c>
      <c r="I801" s="250"/>
      <c r="J801" s="246"/>
      <c r="K801" s="246"/>
      <c r="L801" s="251"/>
      <c r="M801" s="252"/>
      <c r="N801" s="253"/>
      <c r="O801" s="253"/>
      <c r="P801" s="253"/>
      <c r="Q801" s="253"/>
      <c r="R801" s="253"/>
      <c r="S801" s="253"/>
      <c r="T801" s="25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55" t="s">
        <v>226</v>
      </c>
      <c r="AU801" s="255" t="s">
        <v>90</v>
      </c>
      <c r="AV801" s="14" t="s">
        <v>90</v>
      </c>
      <c r="AW801" s="14" t="s">
        <v>41</v>
      </c>
      <c r="AX801" s="14" t="s">
        <v>80</v>
      </c>
      <c r="AY801" s="255" t="s">
        <v>208</v>
      </c>
    </row>
    <row r="802" s="14" customFormat="1">
      <c r="A802" s="14"/>
      <c r="B802" s="245"/>
      <c r="C802" s="246"/>
      <c r="D802" s="236" t="s">
        <v>226</v>
      </c>
      <c r="E802" s="247" t="s">
        <v>35</v>
      </c>
      <c r="F802" s="248" t="s">
        <v>993</v>
      </c>
      <c r="G802" s="246"/>
      <c r="H802" s="249">
        <v>1</v>
      </c>
      <c r="I802" s="250"/>
      <c r="J802" s="246"/>
      <c r="K802" s="246"/>
      <c r="L802" s="251"/>
      <c r="M802" s="252"/>
      <c r="N802" s="253"/>
      <c r="O802" s="253"/>
      <c r="P802" s="253"/>
      <c r="Q802" s="253"/>
      <c r="R802" s="253"/>
      <c r="S802" s="253"/>
      <c r="T802" s="25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5" t="s">
        <v>226</v>
      </c>
      <c r="AU802" s="255" t="s">
        <v>90</v>
      </c>
      <c r="AV802" s="14" t="s">
        <v>90</v>
      </c>
      <c r="AW802" s="14" t="s">
        <v>41</v>
      </c>
      <c r="AX802" s="14" t="s">
        <v>80</v>
      </c>
      <c r="AY802" s="255" t="s">
        <v>208</v>
      </c>
    </row>
    <row r="803" s="16" customFormat="1">
      <c r="A803" s="16"/>
      <c r="B803" s="267"/>
      <c r="C803" s="268"/>
      <c r="D803" s="236" t="s">
        <v>226</v>
      </c>
      <c r="E803" s="269" t="s">
        <v>35</v>
      </c>
      <c r="F803" s="270" t="s">
        <v>261</v>
      </c>
      <c r="G803" s="268"/>
      <c r="H803" s="271">
        <v>13</v>
      </c>
      <c r="I803" s="272"/>
      <c r="J803" s="268"/>
      <c r="K803" s="268"/>
      <c r="L803" s="273"/>
      <c r="M803" s="274"/>
      <c r="N803" s="275"/>
      <c r="O803" s="275"/>
      <c r="P803" s="275"/>
      <c r="Q803" s="275"/>
      <c r="R803" s="275"/>
      <c r="S803" s="275"/>
      <c r="T803" s="27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T803" s="277" t="s">
        <v>226</v>
      </c>
      <c r="AU803" s="277" t="s">
        <v>90</v>
      </c>
      <c r="AV803" s="16" t="s">
        <v>216</v>
      </c>
      <c r="AW803" s="16" t="s">
        <v>41</v>
      </c>
      <c r="AX803" s="16" t="s">
        <v>88</v>
      </c>
      <c r="AY803" s="277" t="s">
        <v>208</v>
      </c>
    </row>
    <row r="804" s="2" customFormat="1" ht="24.15" customHeight="1">
      <c r="A804" s="41"/>
      <c r="B804" s="42"/>
      <c r="C804" s="278" t="s">
        <v>1015</v>
      </c>
      <c r="D804" s="278" t="s">
        <v>391</v>
      </c>
      <c r="E804" s="279" t="s">
        <v>1016</v>
      </c>
      <c r="F804" s="280" t="s">
        <v>1017</v>
      </c>
      <c r="G804" s="281" t="s">
        <v>381</v>
      </c>
      <c r="H804" s="282">
        <v>9</v>
      </c>
      <c r="I804" s="283"/>
      <c r="J804" s="284">
        <f>ROUND(I804*H804,2)</f>
        <v>0</v>
      </c>
      <c r="K804" s="280" t="s">
        <v>35</v>
      </c>
      <c r="L804" s="285"/>
      <c r="M804" s="286" t="s">
        <v>35</v>
      </c>
      <c r="N804" s="287" t="s">
        <v>51</v>
      </c>
      <c r="O804" s="87"/>
      <c r="P804" s="225">
        <f>O804*H804</f>
        <v>0</v>
      </c>
      <c r="Q804" s="225">
        <v>0.0014</v>
      </c>
      <c r="R804" s="225">
        <f>Q804*H804</f>
        <v>0.0126</v>
      </c>
      <c r="S804" s="225">
        <v>0</v>
      </c>
      <c r="T804" s="226">
        <f>S804*H804</f>
        <v>0</v>
      </c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R804" s="227" t="s">
        <v>527</v>
      </c>
      <c r="AT804" s="227" t="s">
        <v>391</v>
      </c>
      <c r="AU804" s="227" t="s">
        <v>90</v>
      </c>
      <c r="AY804" s="19" t="s">
        <v>208</v>
      </c>
      <c r="BE804" s="228">
        <f>IF(N804="základní",J804,0)</f>
        <v>0</v>
      </c>
      <c r="BF804" s="228">
        <f>IF(N804="snížená",J804,0)</f>
        <v>0</v>
      </c>
      <c r="BG804" s="228">
        <f>IF(N804="zákl. přenesená",J804,0)</f>
        <v>0</v>
      </c>
      <c r="BH804" s="228">
        <f>IF(N804="sníž. přenesená",J804,0)</f>
        <v>0</v>
      </c>
      <c r="BI804" s="228">
        <f>IF(N804="nulová",J804,0)</f>
        <v>0</v>
      </c>
      <c r="BJ804" s="19" t="s">
        <v>88</v>
      </c>
      <c r="BK804" s="228">
        <f>ROUND(I804*H804,2)</f>
        <v>0</v>
      </c>
      <c r="BL804" s="19" t="s">
        <v>408</v>
      </c>
      <c r="BM804" s="227" t="s">
        <v>1018</v>
      </c>
    </row>
    <row r="805" s="14" customFormat="1">
      <c r="A805" s="14"/>
      <c r="B805" s="245"/>
      <c r="C805" s="246"/>
      <c r="D805" s="236" t="s">
        <v>226</v>
      </c>
      <c r="E805" s="247" t="s">
        <v>35</v>
      </c>
      <c r="F805" s="248" t="s">
        <v>956</v>
      </c>
      <c r="G805" s="246"/>
      <c r="H805" s="249">
        <v>1</v>
      </c>
      <c r="I805" s="250"/>
      <c r="J805" s="246"/>
      <c r="K805" s="246"/>
      <c r="L805" s="251"/>
      <c r="M805" s="252"/>
      <c r="N805" s="253"/>
      <c r="O805" s="253"/>
      <c r="P805" s="253"/>
      <c r="Q805" s="253"/>
      <c r="R805" s="253"/>
      <c r="S805" s="253"/>
      <c r="T805" s="25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55" t="s">
        <v>226</v>
      </c>
      <c r="AU805" s="255" t="s">
        <v>90</v>
      </c>
      <c r="AV805" s="14" t="s">
        <v>90</v>
      </c>
      <c r="AW805" s="14" t="s">
        <v>41</v>
      </c>
      <c r="AX805" s="14" t="s">
        <v>80</v>
      </c>
      <c r="AY805" s="255" t="s">
        <v>208</v>
      </c>
    </row>
    <row r="806" s="14" customFormat="1">
      <c r="A806" s="14"/>
      <c r="B806" s="245"/>
      <c r="C806" s="246"/>
      <c r="D806" s="236" t="s">
        <v>226</v>
      </c>
      <c r="E806" s="247" t="s">
        <v>35</v>
      </c>
      <c r="F806" s="248" t="s">
        <v>957</v>
      </c>
      <c r="G806" s="246"/>
      <c r="H806" s="249">
        <v>2</v>
      </c>
      <c r="I806" s="250"/>
      <c r="J806" s="246"/>
      <c r="K806" s="246"/>
      <c r="L806" s="251"/>
      <c r="M806" s="252"/>
      <c r="N806" s="253"/>
      <c r="O806" s="253"/>
      <c r="P806" s="253"/>
      <c r="Q806" s="253"/>
      <c r="R806" s="253"/>
      <c r="S806" s="253"/>
      <c r="T806" s="25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55" t="s">
        <v>226</v>
      </c>
      <c r="AU806" s="255" t="s">
        <v>90</v>
      </c>
      <c r="AV806" s="14" t="s">
        <v>90</v>
      </c>
      <c r="AW806" s="14" t="s">
        <v>41</v>
      </c>
      <c r="AX806" s="14" t="s">
        <v>80</v>
      </c>
      <c r="AY806" s="255" t="s">
        <v>208</v>
      </c>
    </row>
    <row r="807" s="14" customFormat="1">
      <c r="A807" s="14"/>
      <c r="B807" s="245"/>
      <c r="C807" s="246"/>
      <c r="D807" s="236" t="s">
        <v>226</v>
      </c>
      <c r="E807" s="247" t="s">
        <v>35</v>
      </c>
      <c r="F807" s="248" t="s">
        <v>958</v>
      </c>
      <c r="G807" s="246"/>
      <c r="H807" s="249">
        <v>2</v>
      </c>
      <c r="I807" s="250"/>
      <c r="J807" s="246"/>
      <c r="K807" s="246"/>
      <c r="L807" s="251"/>
      <c r="M807" s="252"/>
      <c r="N807" s="253"/>
      <c r="O807" s="253"/>
      <c r="P807" s="253"/>
      <c r="Q807" s="253"/>
      <c r="R807" s="253"/>
      <c r="S807" s="253"/>
      <c r="T807" s="25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5" t="s">
        <v>226</v>
      </c>
      <c r="AU807" s="255" t="s">
        <v>90</v>
      </c>
      <c r="AV807" s="14" t="s">
        <v>90</v>
      </c>
      <c r="AW807" s="14" t="s">
        <v>41</v>
      </c>
      <c r="AX807" s="14" t="s">
        <v>80</v>
      </c>
      <c r="AY807" s="255" t="s">
        <v>208</v>
      </c>
    </row>
    <row r="808" s="14" customFormat="1">
      <c r="A808" s="14"/>
      <c r="B808" s="245"/>
      <c r="C808" s="246"/>
      <c r="D808" s="236" t="s">
        <v>226</v>
      </c>
      <c r="E808" s="247" t="s">
        <v>35</v>
      </c>
      <c r="F808" s="248" t="s">
        <v>959</v>
      </c>
      <c r="G808" s="246"/>
      <c r="H808" s="249">
        <v>1</v>
      </c>
      <c r="I808" s="250"/>
      <c r="J808" s="246"/>
      <c r="K808" s="246"/>
      <c r="L808" s="251"/>
      <c r="M808" s="252"/>
      <c r="N808" s="253"/>
      <c r="O808" s="253"/>
      <c r="P808" s="253"/>
      <c r="Q808" s="253"/>
      <c r="R808" s="253"/>
      <c r="S808" s="253"/>
      <c r="T808" s="25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5" t="s">
        <v>226</v>
      </c>
      <c r="AU808" s="255" t="s">
        <v>90</v>
      </c>
      <c r="AV808" s="14" t="s">
        <v>90</v>
      </c>
      <c r="AW808" s="14" t="s">
        <v>41</v>
      </c>
      <c r="AX808" s="14" t="s">
        <v>80</v>
      </c>
      <c r="AY808" s="255" t="s">
        <v>208</v>
      </c>
    </row>
    <row r="809" s="14" customFormat="1">
      <c r="A809" s="14"/>
      <c r="B809" s="245"/>
      <c r="C809" s="246"/>
      <c r="D809" s="236" t="s">
        <v>226</v>
      </c>
      <c r="E809" s="247" t="s">
        <v>35</v>
      </c>
      <c r="F809" s="248" t="s">
        <v>960</v>
      </c>
      <c r="G809" s="246"/>
      <c r="H809" s="249">
        <v>2</v>
      </c>
      <c r="I809" s="250"/>
      <c r="J809" s="246"/>
      <c r="K809" s="246"/>
      <c r="L809" s="251"/>
      <c r="M809" s="252"/>
      <c r="N809" s="253"/>
      <c r="O809" s="253"/>
      <c r="P809" s="253"/>
      <c r="Q809" s="253"/>
      <c r="R809" s="253"/>
      <c r="S809" s="253"/>
      <c r="T809" s="25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5" t="s">
        <v>226</v>
      </c>
      <c r="AU809" s="255" t="s">
        <v>90</v>
      </c>
      <c r="AV809" s="14" t="s">
        <v>90</v>
      </c>
      <c r="AW809" s="14" t="s">
        <v>41</v>
      </c>
      <c r="AX809" s="14" t="s">
        <v>80</v>
      </c>
      <c r="AY809" s="255" t="s">
        <v>208</v>
      </c>
    </row>
    <row r="810" s="14" customFormat="1">
      <c r="A810" s="14"/>
      <c r="B810" s="245"/>
      <c r="C810" s="246"/>
      <c r="D810" s="236" t="s">
        <v>226</v>
      </c>
      <c r="E810" s="247" t="s">
        <v>35</v>
      </c>
      <c r="F810" s="248" t="s">
        <v>961</v>
      </c>
      <c r="G810" s="246"/>
      <c r="H810" s="249">
        <v>1</v>
      </c>
      <c r="I810" s="250"/>
      <c r="J810" s="246"/>
      <c r="K810" s="246"/>
      <c r="L810" s="251"/>
      <c r="M810" s="252"/>
      <c r="N810" s="253"/>
      <c r="O810" s="253"/>
      <c r="P810" s="253"/>
      <c r="Q810" s="253"/>
      <c r="R810" s="253"/>
      <c r="S810" s="253"/>
      <c r="T810" s="25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55" t="s">
        <v>226</v>
      </c>
      <c r="AU810" s="255" t="s">
        <v>90</v>
      </c>
      <c r="AV810" s="14" t="s">
        <v>90</v>
      </c>
      <c r="AW810" s="14" t="s">
        <v>41</v>
      </c>
      <c r="AX810" s="14" t="s">
        <v>80</v>
      </c>
      <c r="AY810" s="255" t="s">
        <v>208</v>
      </c>
    </row>
    <row r="811" s="16" customFormat="1">
      <c r="A811" s="16"/>
      <c r="B811" s="267"/>
      <c r="C811" s="268"/>
      <c r="D811" s="236" t="s">
        <v>226</v>
      </c>
      <c r="E811" s="269" t="s">
        <v>35</v>
      </c>
      <c r="F811" s="270" t="s">
        <v>261</v>
      </c>
      <c r="G811" s="268"/>
      <c r="H811" s="271">
        <v>9</v>
      </c>
      <c r="I811" s="272"/>
      <c r="J811" s="268"/>
      <c r="K811" s="268"/>
      <c r="L811" s="273"/>
      <c r="M811" s="274"/>
      <c r="N811" s="275"/>
      <c r="O811" s="275"/>
      <c r="P811" s="275"/>
      <c r="Q811" s="275"/>
      <c r="R811" s="275"/>
      <c r="S811" s="275"/>
      <c r="T811" s="27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T811" s="277" t="s">
        <v>226</v>
      </c>
      <c r="AU811" s="277" t="s">
        <v>90</v>
      </c>
      <c r="AV811" s="16" t="s">
        <v>216</v>
      </c>
      <c r="AW811" s="16" t="s">
        <v>41</v>
      </c>
      <c r="AX811" s="16" t="s">
        <v>88</v>
      </c>
      <c r="AY811" s="277" t="s">
        <v>208</v>
      </c>
    </row>
    <row r="812" s="2" customFormat="1" ht="21.75" customHeight="1">
      <c r="A812" s="41"/>
      <c r="B812" s="42"/>
      <c r="C812" s="278" t="s">
        <v>1019</v>
      </c>
      <c r="D812" s="278" t="s">
        <v>391</v>
      </c>
      <c r="E812" s="279" t="s">
        <v>1020</v>
      </c>
      <c r="F812" s="280" t="s">
        <v>1021</v>
      </c>
      <c r="G812" s="281" t="s">
        <v>381</v>
      </c>
      <c r="H812" s="282">
        <v>1</v>
      </c>
      <c r="I812" s="283"/>
      <c r="J812" s="284">
        <f>ROUND(I812*H812,2)</f>
        <v>0</v>
      </c>
      <c r="K812" s="280" t="s">
        <v>35</v>
      </c>
      <c r="L812" s="285"/>
      <c r="M812" s="286" t="s">
        <v>35</v>
      </c>
      <c r="N812" s="287" t="s">
        <v>51</v>
      </c>
      <c r="O812" s="87"/>
      <c r="P812" s="225">
        <f>O812*H812</f>
        <v>0</v>
      </c>
      <c r="Q812" s="225">
        <v>0.0014</v>
      </c>
      <c r="R812" s="225">
        <f>Q812*H812</f>
        <v>0.0014</v>
      </c>
      <c r="S812" s="225">
        <v>0</v>
      </c>
      <c r="T812" s="226">
        <f>S812*H812</f>
        <v>0</v>
      </c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R812" s="227" t="s">
        <v>527</v>
      </c>
      <c r="AT812" s="227" t="s">
        <v>391</v>
      </c>
      <c r="AU812" s="227" t="s">
        <v>90</v>
      </c>
      <c r="AY812" s="19" t="s">
        <v>208</v>
      </c>
      <c r="BE812" s="228">
        <f>IF(N812="základní",J812,0)</f>
        <v>0</v>
      </c>
      <c r="BF812" s="228">
        <f>IF(N812="snížená",J812,0)</f>
        <v>0</v>
      </c>
      <c r="BG812" s="228">
        <f>IF(N812="zákl. přenesená",J812,0)</f>
        <v>0</v>
      </c>
      <c r="BH812" s="228">
        <f>IF(N812="sníž. přenesená",J812,0)</f>
        <v>0</v>
      </c>
      <c r="BI812" s="228">
        <f>IF(N812="nulová",J812,0)</f>
        <v>0</v>
      </c>
      <c r="BJ812" s="19" t="s">
        <v>88</v>
      </c>
      <c r="BK812" s="228">
        <f>ROUND(I812*H812,2)</f>
        <v>0</v>
      </c>
      <c r="BL812" s="19" t="s">
        <v>408</v>
      </c>
      <c r="BM812" s="227" t="s">
        <v>1022</v>
      </c>
    </row>
    <row r="813" s="14" customFormat="1">
      <c r="A813" s="14"/>
      <c r="B813" s="245"/>
      <c r="C813" s="246"/>
      <c r="D813" s="236" t="s">
        <v>226</v>
      </c>
      <c r="E813" s="247" t="s">
        <v>35</v>
      </c>
      <c r="F813" s="248" t="s">
        <v>1004</v>
      </c>
      <c r="G813" s="246"/>
      <c r="H813" s="249">
        <v>1</v>
      </c>
      <c r="I813" s="250"/>
      <c r="J813" s="246"/>
      <c r="K813" s="246"/>
      <c r="L813" s="251"/>
      <c r="M813" s="252"/>
      <c r="N813" s="253"/>
      <c r="O813" s="253"/>
      <c r="P813" s="253"/>
      <c r="Q813" s="253"/>
      <c r="R813" s="253"/>
      <c r="S813" s="253"/>
      <c r="T813" s="25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55" t="s">
        <v>226</v>
      </c>
      <c r="AU813" s="255" t="s">
        <v>90</v>
      </c>
      <c r="AV813" s="14" t="s">
        <v>90</v>
      </c>
      <c r="AW813" s="14" t="s">
        <v>41</v>
      </c>
      <c r="AX813" s="14" t="s">
        <v>88</v>
      </c>
      <c r="AY813" s="255" t="s">
        <v>208</v>
      </c>
    </row>
    <row r="814" s="2" customFormat="1" ht="16.5" customHeight="1">
      <c r="A814" s="41"/>
      <c r="B814" s="42"/>
      <c r="C814" s="278" t="s">
        <v>1023</v>
      </c>
      <c r="D814" s="278" t="s">
        <v>391</v>
      </c>
      <c r="E814" s="279" t="s">
        <v>1024</v>
      </c>
      <c r="F814" s="280" t="s">
        <v>1025</v>
      </c>
      <c r="G814" s="281" t="s">
        <v>381</v>
      </c>
      <c r="H814" s="282">
        <v>4</v>
      </c>
      <c r="I814" s="283"/>
      <c r="J814" s="284">
        <f>ROUND(I814*H814,2)</f>
        <v>0</v>
      </c>
      <c r="K814" s="280" t="s">
        <v>35</v>
      </c>
      <c r="L814" s="285"/>
      <c r="M814" s="286" t="s">
        <v>35</v>
      </c>
      <c r="N814" s="287" t="s">
        <v>51</v>
      </c>
      <c r="O814" s="87"/>
      <c r="P814" s="225">
        <f>O814*H814</f>
        <v>0</v>
      </c>
      <c r="Q814" s="225">
        <v>0.0014</v>
      </c>
      <c r="R814" s="225">
        <f>Q814*H814</f>
        <v>0.0055999999999999999</v>
      </c>
      <c r="S814" s="225">
        <v>0</v>
      </c>
      <c r="T814" s="226">
        <f>S814*H814</f>
        <v>0</v>
      </c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R814" s="227" t="s">
        <v>527</v>
      </c>
      <c r="AT814" s="227" t="s">
        <v>391</v>
      </c>
      <c r="AU814" s="227" t="s">
        <v>90</v>
      </c>
      <c r="AY814" s="19" t="s">
        <v>208</v>
      </c>
      <c r="BE814" s="228">
        <f>IF(N814="základní",J814,0)</f>
        <v>0</v>
      </c>
      <c r="BF814" s="228">
        <f>IF(N814="snížená",J814,0)</f>
        <v>0</v>
      </c>
      <c r="BG814" s="228">
        <f>IF(N814="zákl. přenesená",J814,0)</f>
        <v>0</v>
      </c>
      <c r="BH814" s="228">
        <f>IF(N814="sníž. přenesená",J814,0)</f>
        <v>0</v>
      </c>
      <c r="BI814" s="228">
        <f>IF(N814="nulová",J814,0)</f>
        <v>0</v>
      </c>
      <c r="BJ814" s="19" t="s">
        <v>88</v>
      </c>
      <c r="BK814" s="228">
        <f>ROUND(I814*H814,2)</f>
        <v>0</v>
      </c>
      <c r="BL814" s="19" t="s">
        <v>408</v>
      </c>
      <c r="BM814" s="227" t="s">
        <v>1026</v>
      </c>
    </row>
    <row r="815" s="14" customFormat="1">
      <c r="A815" s="14"/>
      <c r="B815" s="245"/>
      <c r="C815" s="246"/>
      <c r="D815" s="236" t="s">
        <v>226</v>
      </c>
      <c r="E815" s="247" t="s">
        <v>35</v>
      </c>
      <c r="F815" s="248" t="s">
        <v>966</v>
      </c>
      <c r="G815" s="246"/>
      <c r="H815" s="249">
        <v>1</v>
      </c>
      <c r="I815" s="250"/>
      <c r="J815" s="246"/>
      <c r="K815" s="246"/>
      <c r="L815" s="251"/>
      <c r="M815" s="252"/>
      <c r="N815" s="253"/>
      <c r="O815" s="253"/>
      <c r="P815" s="253"/>
      <c r="Q815" s="253"/>
      <c r="R815" s="253"/>
      <c r="S815" s="253"/>
      <c r="T815" s="25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5" t="s">
        <v>226</v>
      </c>
      <c r="AU815" s="255" t="s">
        <v>90</v>
      </c>
      <c r="AV815" s="14" t="s">
        <v>90</v>
      </c>
      <c r="AW815" s="14" t="s">
        <v>41</v>
      </c>
      <c r="AX815" s="14" t="s">
        <v>80</v>
      </c>
      <c r="AY815" s="255" t="s">
        <v>208</v>
      </c>
    </row>
    <row r="816" s="14" customFormat="1">
      <c r="A816" s="14"/>
      <c r="B816" s="245"/>
      <c r="C816" s="246"/>
      <c r="D816" s="236" t="s">
        <v>226</v>
      </c>
      <c r="E816" s="247" t="s">
        <v>35</v>
      </c>
      <c r="F816" s="248" t="s">
        <v>967</v>
      </c>
      <c r="G816" s="246"/>
      <c r="H816" s="249">
        <v>1</v>
      </c>
      <c r="I816" s="250"/>
      <c r="J816" s="246"/>
      <c r="K816" s="246"/>
      <c r="L816" s="251"/>
      <c r="M816" s="252"/>
      <c r="N816" s="253"/>
      <c r="O816" s="253"/>
      <c r="P816" s="253"/>
      <c r="Q816" s="253"/>
      <c r="R816" s="253"/>
      <c r="S816" s="253"/>
      <c r="T816" s="25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5" t="s">
        <v>226</v>
      </c>
      <c r="AU816" s="255" t="s">
        <v>90</v>
      </c>
      <c r="AV816" s="14" t="s">
        <v>90</v>
      </c>
      <c r="AW816" s="14" t="s">
        <v>41</v>
      </c>
      <c r="AX816" s="14" t="s">
        <v>80</v>
      </c>
      <c r="AY816" s="255" t="s">
        <v>208</v>
      </c>
    </row>
    <row r="817" s="14" customFormat="1">
      <c r="A817" s="14"/>
      <c r="B817" s="245"/>
      <c r="C817" s="246"/>
      <c r="D817" s="236" t="s">
        <v>226</v>
      </c>
      <c r="E817" s="247" t="s">
        <v>35</v>
      </c>
      <c r="F817" s="248" t="s">
        <v>972</v>
      </c>
      <c r="G817" s="246"/>
      <c r="H817" s="249">
        <v>1</v>
      </c>
      <c r="I817" s="250"/>
      <c r="J817" s="246"/>
      <c r="K817" s="246"/>
      <c r="L817" s="251"/>
      <c r="M817" s="252"/>
      <c r="N817" s="253"/>
      <c r="O817" s="253"/>
      <c r="P817" s="253"/>
      <c r="Q817" s="253"/>
      <c r="R817" s="253"/>
      <c r="S817" s="253"/>
      <c r="T817" s="25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55" t="s">
        <v>226</v>
      </c>
      <c r="AU817" s="255" t="s">
        <v>90</v>
      </c>
      <c r="AV817" s="14" t="s">
        <v>90</v>
      </c>
      <c r="AW817" s="14" t="s">
        <v>41</v>
      </c>
      <c r="AX817" s="14" t="s">
        <v>80</v>
      </c>
      <c r="AY817" s="255" t="s">
        <v>208</v>
      </c>
    </row>
    <row r="818" s="14" customFormat="1">
      <c r="A818" s="14"/>
      <c r="B818" s="245"/>
      <c r="C818" s="246"/>
      <c r="D818" s="236" t="s">
        <v>226</v>
      </c>
      <c r="E818" s="247" t="s">
        <v>35</v>
      </c>
      <c r="F818" s="248" t="s">
        <v>973</v>
      </c>
      <c r="G818" s="246"/>
      <c r="H818" s="249">
        <v>1</v>
      </c>
      <c r="I818" s="250"/>
      <c r="J818" s="246"/>
      <c r="K818" s="246"/>
      <c r="L818" s="251"/>
      <c r="M818" s="252"/>
      <c r="N818" s="253"/>
      <c r="O818" s="253"/>
      <c r="P818" s="253"/>
      <c r="Q818" s="253"/>
      <c r="R818" s="253"/>
      <c r="S818" s="253"/>
      <c r="T818" s="25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55" t="s">
        <v>226</v>
      </c>
      <c r="AU818" s="255" t="s">
        <v>90</v>
      </c>
      <c r="AV818" s="14" t="s">
        <v>90</v>
      </c>
      <c r="AW818" s="14" t="s">
        <v>41</v>
      </c>
      <c r="AX818" s="14" t="s">
        <v>80</v>
      </c>
      <c r="AY818" s="255" t="s">
        <v>208</v>
      </c>
    </row>
    <row r="819" s="16" customFormat="1">
      <c r="A819" s="16"/>
      <c r="B819" s="267"/>
      <c r="C819" s="268"/>
      <c r="D819" s="236" t="s">
        <v>226</v>
      </c>
      <c r="E819" s="269" t="s">
        <v>35</v>
      </c>
      <c r="F819" s="270" t="s">
        <v>261</v>
      </c>
      <c r="G819" s="268"/>
      <c r="H819" s="271">
        <v>4</v>
      </c>
      <c r="I819" s="272"/>
      <c r="J819" s="268"/>
      <c r="K819" s="268"/>
      <c r="L819" s="273"/>
      <c r="M819" s="274"/>
      <c r="N819" s="275"/>
      <c r="O819" s="275"/>
      <c r="P819" s="275"/>
      <c r="Q819" s="275"/>
      <c r="R819" s="275"/>
      <c r="S819" s="275"/>
      <c r="T819" s="27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T819" s="277" t="s">
        <v>226</v>
      </c>
      <c r="AU819" s="277" t="s">
        <v>90</v>
      </c>
      <c r="AV819" s="16" t="s">
        <v>216</v>
      </c>
      <c r="AW819" s="16" t="s">
        <v>41</v>
      </c>
      <c r="AX819" s="16" t="s">
        <v>88</v>
      </c>
      <c r="AY819" s="277" t="s">
        <v>208</v>
      </c>
    </row>
    <row r="820" s="2" customFormat="1" ht="24.15" customHeight="1">
      <c r="A820" s="41"/>
      <c r="B820" s="42"/>
      <c r="C820" s="216" t="s">
        <v>1027</v>
      </c>
      <c r="D820" s="216" t="s">
        <v>211</v>
      </c>
      <c r="E820" s="217" t="s">
        <v>1028</v>
      </c>
      <c r="F820" s="218" t="s">
        <v>1029</v>
      </c>
      <c r="G820" s="219" t="s">
        <v>214</v>
      </c>
      <c r="H820" s="220">
        <v>0.44500000000000001</v>
      </c>
      <c r="I820" s="221"/>
      <c r="J820" s="222">
        <f>ROUND(I820*H820,2)</f>
        <v>0</v>
      </c>
      <c r="K820" s="218" t="s">
        <v>215</v>
      </c>
      <c r="L820" s="47"/>
      <c r="M820" s="223" t="s">
        <v>35</v>
      </c>
      <c r="N820" s="224" t="s">
        <v>51</v>
      </c>
      <c r="O820" s="87"/>
      <c r="P820" s="225">
        <f>O820*H820</f>
        <v>0</v>
      </c>
      <c r="Q820" s="225">
        <v>0</v>
      </c>
      <c r="R820" s="225">
        <f>Q820*H820</f>
        <v>0</v>
      </c>
      <c r="S820" s="225">
        <v>0</v>
      </c>
      <c r="T820" s="226">
        <f>S820*H820</f>
        <v>0</v>
      </c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R820" s="227" t="s">
        <v>408</v>
      </c>
      <c r="AT820" s="227" t="s">
        <v>211</v>
      </c>
      <c r="AU820" s="227" t="s">
        <v>90</v>
      </c>
      <c r="AY820" s="19" t="s">
        <v>208</v>
      </c>
      <c r="BE820" s="228">
        <f>IF(N820="základní",J820,0)</f>
        <v>0</v>
      </c>
      <c r="BF820" s="228">
        <f>IF(N820="snížená",J820,0)</f>
        <v>0</v>
      </c>
      <c r="BG820" s="228">
        <f>IF(N820="zákl. přenesená",J820,0)</f>
        <v>0</v>
      </c>
      <c r="BH820" s="228">
        <f>IF(N820="sníž. přenesená",J820,0)</f>
        <v>0</v>
      </c>
      <c r="BI820" s="228">
        <f>IF(N820="nulová",J820,0)</f>
        <v>0</v>
      </c>
      <c r="BJ820" s="19" t="s">
        <v>88</v>
      </c>
      <c r="BK820" s="228">
        <f>ROUND(I820*H820,2)</f>
        <v>0</v>
      </c>
      <c r="BL820" s="19" t="s">
        <v>408</v>
      </c>
      <c r="BM820" s="227" t="s">
        <v>1030</v>
      </c>
    </row>
    <row r="821" s="2" customFormat="1">
      <c r="A821" s="41"/>
      <c r="B821" s="42"/>
      <c r="C821" s="43"/>
      <c r="D821" s="229" t="s">
        <v>218</v>
      </c>
      <c r="E821" s="43"/>
      <c r="F821" s="230" t="s">
        <v>1031</v>
      </c>
      <c r="G821" s="43"/>
      <c r="H821" s="43"/>
      <c r="I821" s="231"/>
      <c r="J821" s="43"/>
      <c r="K821" s="43"/>
      <c r="L821" s="47"/>
      <c r="M821" s="232"/>
      <c r="N821" s="233"/>
      <c r="O821" s="87"/>
      <c r="P821" s="87"/>
      <c r="Q821" s="87"/>
      <c r="R821" s="87"/>
      <c r="S821" s="87"/>
      <c r="T821" s="88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T821" s="19" t="s">
        <v>218</v>
      </c>
      <c r="AU821" s="19" t="s">
        <v>90</v>
      </c>
    </row>
    <row r="822" s="2" customFormat="1" ht="24.15" customHeight="1">
      <c r="A822" s="41"/>
      <c r="B822" s="42"/>
      <c r="C822" s="216" t="s">
        <v>1032</v>
      </c>
      <c r="D822" s="216" t="s">
        <v>211</v>
      </c>
      <c r="E822" s="217" t="s">
        <v>1033</v>
      </c>
      <c r="F822" s="218" t="s">
        <v>1034</v>
      </c>
      <c r="G822" s="219" t="s">
        <v>214</v>
      </c>
      <c r="H822" s="220">
        <v>0.44500000000000001</v>
      </c>
      <c r="I822" s="221"/>
      <c r="J822" s="222">
        <f>ROUND(I822*H822,2)</f>
        <v>0</v>
      </c>
      <c r="K822" s="218" t="s">
        <v>215</v>
      </c>
      <c r="L822" s="47"/>
      <c r="M822" s="223" t="s">
        <v>35</v>
      </c>
      <c r="N822" s="224" t="s">
        <v>51</v>
      </c>
      <c r="O822" s="87"/>
      <c r="P822" s="225">
        <f>O822*H822</f>
        <v>0</v>
      </c>
      <c r="Q822" s="225">
        <v>0</v>
      </c>
      <c r="R822" s="225">
        <f>Q822*H822</f>
        <v>0</v>
      </c>
      <c r="S822" s="225">
        <v>0</v>
      </c>
      <c r="T822" s="226">
        <f>S822*H822</f>
        <v>0</v>
      </c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R822" s="227" t="s">
        <v>408</v>
      </c>
      <c r="AT822" s="227" t="s">
        <v>211</v>
      </c>
      <c r="AU822" s="227" t="s">
        <v>90</v>
      </c>
      <c r="AY822" s="19" t="s">
        <v>208</v>
      </c>
      <c r="BE822" s="228">
        <f>IF(N822="základní",J822,0)</f>
        <v>0</v>
      </c>
      <c r="BF822" s="228">
        <f>IF(N822="snížená",J822,0)</f>
        <v>0</v>
      </c>
      <c r="BG822" s="228">
        <f>IF(N822="zákl. přenesená",J822,0)</f>
        <v>0</v>
      </c>
      <c r="BH822" s="228">
        <f>IF(N822="sníž. přenesená",J822,0)</f>
        <v>0</v>
      </c>
      <c r="BI822" s="228">
        <f>IF(N822="nulová",J822,0)</f>
        <v>0</v>
      </c>
      <c r="BJ822" s="19" t="s">
        <v>88</v>
      </c>
      <c r="BK822" s="228">
        <f>ROUND(I822*H822,2)</f>
        <v>0</v>
      </c>
      <c r="BL822" s="19" t="s">
        <v>408</v>
      </c>
      <c r="BM822" s="227" t="s">
        <v>1035</v>
      </c>
    </row>
    <row r="823" s="2" customFormat="1">
      <c r="A823" s="41"/>
      <c r="B823" s="42"/>
      <c r="C823" s="43"/>
      <c r="D823" s="229" t="s">
        <v>218</v>
      </c>
      <c r="E823" s="43"/>
      <c r="F823" s="230" t="s">
        <v>1036</v>
      </c>
      <c r="G823" s="43"/>
      <c r="H823" s="43"/>
      <c r="I823" s="231"/>
      <c r="J823" s="43"/>
      <c r="K823" s="43"/>
      <c r="L823" s="47"/>
      <c r="M823" s="232"/>
      <c r="N823" s="233"/>
      <c r="O823" s="87"/>
      <c r="P823" s="87"/>
      <c r="Q823" s="87"/>
      <c r="R823" s="87"/>
      <c r="S823" s="87"/>
      <c r="T823" s="88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T823" s="19" t="s">
        <v>218</v>
      </c>
      <c r="AU823" s="19" t="s">
        <v>90</v>
      </c>
    </row>
    <row r="824" s="2" customFormat="1" ht="24.15" customHeight="1">
      <c r="A824" s="41"/>
      <c r="B824" s="42"/>
      <c r="C824" s="216" t="s">
        <v>1037</v>
      </c>
      <c r="D824" s="216" t="s">
        <v>211</v>
      </c>
      <c r="E824" s="217" t="s">
        <v>1038</v>
      </c>
      <c r="F824" s="218" t="s">
        <v>1039</v>
      </c>
      <c r="G824" s="219" t="s">
        <v>214</v>
      </c>
      <c r="H824" s="220">
        <v>0.44500000000000001</v>
      </c>
      <c r="I824" s="221"/>
      <c r="J824" s="222">
        <f>ROUND(I824*H824,2)</f>
        <v>0</v>
      </c>
      <c r="K824" s="218" t="s">
        <v>215</v>
      </c>
      <c r="L824" s="47"/>
      <c r="M824" s="223" t="s">
        <v>35</v>
      </c>
      <c r="N824" s="224" t="s">
        <v>51</v>
      </c>
      <c r="O824" s="87"/>
      <c r="P824" s="225">
        <f>O824*H824</f>
        <v>0</v>
      </c>
      <c r="Q824" s="225">
        <v>0</v>
      </c>
      <c r="R824" s="225">
        <f>Q824*H824</f>
        <v>0</v>
      </c>
      <c r="S824" s="225">
        <v>0</v>
      </c>
      <c r="T824" s="226">
        <f>S824*H824</f>
        <v>0</v>
      </c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R824" s="227" t="s">
        <v>408</v>
      </c>
      <c r="AT824" s="227" t="s">
        <v>211</v>
      </c>
      <c r="AU824" s="227" t="s">
        <v>90</v>
      </c>
      <c r="AY824" s="19" t="s">
        <v>208</v>
      </c>
      <c r="BE824" s="228">
        <f>IF(N824="základní",J824,0)</f>
        <v>0</v>
      </c>
      <c r="BF824" s="228">
        <f>IF(N824="snížená",J824,0)</f>
        <v>0</v>
      </c>
      <c r="BG824" s="228">
        <f>IF(N824="zákl. přenesená",J824,0)</f>
        <v>0</v>
      </c>
      <c r="BH824" s="228">
        <f>IF(N824="sníž. přenesená",J824,0)</f>
        <v>0</v>
      </c>
      <c r="BI824" s="228">
        <f>IF(N824="nulová",J824,0)</f>
        <v>0</v>
      </c>
      <c r="BJ824" s="19" t="s">
        <v>88</v>
      </c>
      <c r="BK824" s="228">
        <f>ROUND(I824*H824,2)</f>
        <v>0</v>
      </c>
      <c r="BL824" s="19" t="s">
        <v>408</v>
      </c>
      <c r="BM824" s="227" t="s">
        <v>1040</v>
      </c>
    </row>
    <row r="825" s="2" customFormat="1">
      <c r="A825" s="41"/>
      <c r="B825" s="42"/>
      <c r="C825" s="43"/>
      <c r="D825" s="229" t="s">
        <v>218</v>
      </c>
      <c r="E825" s="43"/>
      <c r="F825" s="230" t="s">
        <v>1041</v>
      </c>
      <c r="G825" s="43"/>
      <c r="H825" s="43"/>
      <c r="I825" s="231"/>
      <c r="J825" s="43"/>
      <c r="K825" s="43"/>
      <c r="L825" s="47"/>
      <c r="M825" s="232"/>
      <c r="N825" s="233"/>
      <c r="O825" s="87"/>
      <c r="P825" s="87"/>
      <c r="Q825" s="87"/>
      <c r="R825" s="87"/>
      <c r="S825" s="87"/>
      <c r="T825" s="88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T825" s="19" t="s">
        <v>218</v>
      </c>
      <c r="AU825" s="19" t="s">
        <v>90</v>
      </c>
    </row>
    <row r="826" s="12" customFormat="1" ht="22.8" customHeight="1">
      <c r="A826" s="12"/>
      <c r="B826" s="200"/>
      <c r="C826" s="201"/>
      <c r="D826" s="202" t="s">
        <v>79</v>
      </c>
      <c r="E826" s="214" t="s">
        <v>1042</v>
      </c>
      <c r="F826" s="214" t="s">
        <v>1043</v>
      </c>
      <c r="G826" s="201"/>
      <c r="H826" s="201"/>
      <c r="I826" s="204"/>
      <c r="J826" s="215">
        <f>BK826</f>
        <v>0</v>
      </c>
      <c r="K826" s="201"/>
      <c r="L826" s="206"/>
      <c r="M826" s="207"/>
      <c r="N826" s="208"/>
      <c r="O826" s="208"/>
      <c r="P826" s="209">
        <f>SUM(P827:P925)</f>
        <v>0</v>
      </c>
      <c r="Q826" s="208"/>
      <c r="R826" s="209">
        <f>SUM(R827:R925)</f>
        <v>2.3650117399999999</v>
      </c>
      <c r="S826" s="208"/>
      <c r="T826" s="210">
        <f>SUM(T827:T925)</f>
        <v>0</v>
      </c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R826" s="211" t="s">
        <v>90</v>
      </c>
      <c r="AT826" s="212" t="s">
        <v>79</v>
      </c>
      <c r="AU826" s="212" t="s">
        <v>88</v>
      </c>
      <c r="AY826" s="211" t="s">
        <v>208</v>
      </c>
      <c r="BK826" s="213">
        <f>SUM(BK827:BK925)</f>
        <v>0</v>
      </c>
    </row>
    <row r="827" s="2" customFormat="1" ht="16.5" customHeight="1">
      <c r="A827" s="41"/>
      <c r="B827" s="42"/>
      <c r="C827" s="216" t="s">
        <v>1044</v>
      </c>
      <c r="D827" s="216" t="s">
        <v>211</v>
      </c>
      <c r="E827" s="217" t="s">
        <v>1045</v>
      </c>
      <c r="F827" s="218" t="s">
        <v>1046</v>
      </c>
      <c r="G827" s="219" t="s">
        <v>149</v>
      </c>
      <c r="H827" s="220">
        <v>86.025999999999996</v>
      </c>
      <c r="I827" s="221"/>
      <c r="J827" s="222">
        <f>ROUND(I827*H827,2)</f>
        <v>0</v>
      </c>
      <c r="K827" s="218" t="s">
        <v>215</v>
      </c>
      <c r="L827" s="47"/>
      <c r="M827" s="223" t="s">
        <v>35</v>
      </c>
      <c r="N827" s="224" t="s">
        <v>51</v>
      </c>
      <c r="O827" s="87"/>
      <c r="P827" s="225">
        <f>O827*H827</f>
        <v>0</v>
      </c>
      <c r="Q827" s="225">
        <v>0</v>
      </c>
      <c r="R827" s="225">
        <f>Q827*H827</f>
        <v>0</v>
      </c>
      <c r="S827" s="225">
        <v>0</v>
      </c>
      <c r="T827" s="226">
        <f>S827*H827</f>
        <v>0</v>
      </c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R827" s="227" t="s">
        <v>408</v>
      </c>
      <c r="AT827" s="227" t="s">
        <v>211</v>
      </c>
      <c r="AU827" s="227" t="s">
        <v>90</v>
      </c>
      <c r="AY827" s="19" t="s">
        <v>208</v>
      </c>
      <c r="BE827" s="228">
        <f>IF(N827="základní",J827,0)</f>
        <v>0</v>
      </c>
      <c r="BF827" s="228">
        <f>IF(N827="snížená",J827,0)</f>
        <v>0</v>
      </c>
      <c r="BG827" s="228">
        <f>IF(N827="zákl. přenesená",J827,0)</f>
        <v>0</v>
      </c>
      <c r="BH827" s="228">
        <f>IF(N827="sníž. přenesená",J827,0)</f>
        <v>0</v>
      </c>
      <c r="BI827" s="228">
        <f>IF(N827="nulová",J827,0)</f>
        <v>0</v>
      </c>
      <c r="BJ827" s="19" t="s">
        <v>88</v>
      </c>
      <c r="BK827" s="228">
        <f>ROUND(I827*H827,2)</f>
        <v>0</v>
      </c>
      <c r="BL827" s="19" t="s">
        <v>408</v>
      </c>
      <c r="BM827" s="227" t="s">
        <v>1047</v>
      </c>
    </row>
    <row r="828" s="2" customFormat="1">
      <c r="A828" s="41"/>
      <c r="B828" s="42"/>
      <c r="C828" s="43"/>
      <c r="D828" s="229" t="s">
        <v>218</v>
      </c>
      <c r="E828" s="43"/>
      <c r="F828" s="230" t="s">
        <v>1048</v>
      </c>
      <c r="G828" s="43"/>
      <c r="H828" s="43"/>
      <c r="I828" s="231"/>
      <c r="J828" s="43"/>
      <c r="K828" s="43"/>
      <c r="L828" s="47"/>
      <c r="M828" s="232"/>
      <c r="N828" s="233"/>
      <c r="O828" s="87"/>
      <c r="P828" s="87"/>
      <c r="Q828" s="87"/>
      <c r="R828" s="87"/>
      <c r="S828" s="87"/>
      <c r="T828" s="88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T828" s="19" t="s">
        <v>218</v>
      </c>
      <c r="AU828" s="19" t="s">
        <v>90</v>
      </c>
    </row>
    <row r="829" s="14" customFormat="1">
      <c r="A829" s="14"/>
      <c r="B829" s="245"/>
      <c r="C829" s="246"/>
      <c r="D829" s="236" t="s">
        <v>226</v>
      </c>
      <c r="E829" s="247" t="s">
        <v>35</v>
      </c>
      <c r="F829" s="248" t="s">
        <v>147</v>
      </c>
      <c r="G829" s="246"/>
      <c r="H829" s="249">
        <v>86.025999999999996</v>
      </c>
      <c r="I829" s="250"/>
      <c r="J829" s="246"/>
      <c r="K829" s="246"/>
      <c r="L829" s="251"/>
      <c r="M829" s="252"/>
      <c r="N829" s="253"/>
      <c r="O829" s="253"/>
      <c r="P829" s="253"/>
      <c r="Q829" s="253"/>
      <c r="R829" s="253"/>
      <c r="S829" s="253"/>
      <c r="T829" s="25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5" t="s">
        <v>226</v>
      </c>
      <c r="AU829" s="255" t="s">
        <v>90</v>
      </c>
      <c r="AV829" s="14" t="s">
        <v>90</v>
      </c>
      <c r="AW829" s="14" t="s">
        <v>41</v>
      </c>
      <c r="AX829" s="14" t="s">
        <v>88</v>
      </c>
      <c r="AY829" s="255" t="s">
        <v>208</v>
      </c>
    </row>
    <row r="830" s="2" customFormat="1" ht="16.5" customHeight="1">
      <c r="A830" s="41"/>
      <c r="B830" s="42"/>
      <c r="C830" s="216" t="s">
        <v>1049</v>
      </c>
      <c r="D830" s="216" t="s">
        <v>211</v>
      </c>
      <c r="E830" s="217" t="s">
        <v>1050</v>
      </c>
      <c r="F830" s="218" t="s">
        <v>1051</v>
      </c>
      <c r="G830" s="219" t="s">
        <v>490</v>
      </c>
      <c r="H830" s="220">
        <v>18.399999999999999</v>
      </c>
      <c r="I830" s="221"/>
      <c r="J830" s="222">
        <f>ROUND(I830*H830,2)</f>
        <v>0</v>
      </c>
      <c r="K830" s="218" t="s">
        <v>215</v>
      </c>
      <c r="L830" s="47"/>
      <c r="M830" s="223" t="s">
        <v>35</v>
      </c>
      <c r="N830" s="224" t="s">
        <v>51</v>
      </c>
      <c r="O830" s="87"/>
      <c r="P830" s="225">
        <f>O830*H830</f>
        <v>0</v>
      </c>
      <c r="Q830" s="225">
        <v>0</v>
      </c>
      <c r="R830" s="225">
        <f>Q830*H830</f>
        <v>0</v>
      </c>
      <c r="S830" s="225">
        <v>0</v>
      </c>
      <c r="T830" s="226">
        <f>S830*H830</f>
        <v>0</v>
      </c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R830" s="227" t="s">
        <v>408</v>
      </c>
      <c r="AT830" s="227" t="s">
        <v>211</v>
      </c>
      <c r="AU830" s="227" t="s">
        <v>90</v>
      </c>
      <c r="AY830" s="19" t="s">
        <v>208</v>
      </c>
      <c r="BE830" s="228">
        <f>IF(N830="základní",J830,0)</f>
        <v>0</v>
      </c>
      <c r="BF830" s="228">
        <f>IF(N830="snížená",J830,0)</f>
        <v>0</v>
      </c>
      <c r="BG830" s="228">
        <f>IF(N830="zákl. přenesená",J830,0)</f>
        <v>0</v>
      </c>
      <c r="BH830" s="228">
        <f>IF(N830="sníž. přenesená",J830,0)</f>
        <v>0</v>
      </c>
      <c r="BI830" s="228">
        <f>IF(N830="nulová",J830,0)</f>
        <v>0</v>
      </c>
      <c r="BJ830" s="19" t="s">
        <v>88</v>
      </c>
      <c r="BK830" s="228">
        <f>ROUND(I830*H830,2)</f>
        <v>0</v>
      </c>
      <c r="BL830" s="19" t="s">
        <v>408</v>
      </c>
      <c r="BM830" s="227" t="s">
        <v>1052</v>
      </c>
    </row>
    <row r="831" s="2" customFormat="1">
      <c r="A831" s="41"/>
      <c r="B831" s="42"/>
      <c r="C831" s="43"/>
      <c r="D831" s="229" t="s">
        <v>218</v>
      </c>
      <c r="E831" s="43"/>
      <c r="F831" s="230" t="s">
        <v>1053</v>
      </c>
      <c r="G831" s="43"/>
      <c r="H831" s="43"/>
      <c r="I831" s="231"/>
      <c r="J831" s="43"/>
      <c r="K831" s="43"/>
      <c r="L831" s="47"/>
      <c r="M831" s="232"/>
      <c r="N831" s="233"/>
      <c r="O831" s="87"/>
      <c r="P831" s="87"/>
      <c r="Q831" s="87"/>
      <c r="R831" s="87"/>
      <c r="S831" s="87"/>
      <c r="T831" s="88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T831" s="19" t="s">
        <v>218</v>
      </c>
      <c r="AU831" s="19" t="s">
        <v>90</v>
      </c>
    </row>
    <row r="832" s="2" customFormat="1" ht="16.5" customHeight="1">
      <c r="A832" s="41"/>
      <c r="B832" s="42"/>
      <c r="C832" s="278" t="s">
        <v>1054</v>
      </c>
      <c r="D832" s="278" t="s">
        <v>391</v>
      </c>
      <c r="E832" s="279" t="s">
        <v>1055</v>
      </c>
      <c r="F832" s="280" t="s">
        <v>1056</v>
      </c>
      <c r="G832" s="281" t="s">
        <v>490</v>
      </c>
      <c r="H832" s="282">
        <v>20.239999999999998</v>
      </c>
      <c r="I832" s="283"/>
      <c r="J832" s="284">
        <f>ROUND(I832*H832,2)</f>
        <v>0</v>
      </c>
      <c r="K832" s="280" t="s">
        <v>215</v>
      </c>
      <c r="L832" s="285"/>
      <c r="M832" s="286" t="s">
        <v>35</v>
      </c>
      <c r="N832" s="287" t="s">
        <v>51</v>
      </c>
      <c r="O832" s="87"/>
      <c r="P832" s="225">
        <f>O832*H832</f>
        <v>0</v>
      </c>
      <c r="Q832" s="225">
        <v>0.00012999999999999999</v>
      </c>
      <c r="R832" s="225">
        <f>Q832*H832</f>
        <v>0.0026311999999999998</v>
      </c>
      <c r="S832" s="225">
        <v>0</v>
      </c>
      <c r="T832" s="226">
        <f>S832*H832</f>
        <v>0</v>
      </c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R832" s="227" t="s">
        <v>527</v>
      </c>
      <c r="AT832" s="227" t="s">
        <v>391</v>
      </c>
      <c r="AU832" s="227" t="s">
        <v>90</v>
      </c>
      <c r="AY832" s="19" t="s">
        <v>208</v>
      </c>
      <c r="BE832" s="228">
        <f>IF(N832="základní",J832,0)</f>
        <v>0</v>
      </c>
      <c r="BF832" s="228">
        <f>IF(N832="snížená",J832,0)</f>
        <v>0</v>
      </c>
      <c r="BG832" s="228">
        <f>IF(N832="zákl. přenesená",J832,0)</f>
        <v>0</v>
      </c>
      <c r="BH832" s="228">
        <f>IF(N832="sníž. přenesená",J832,0)</f>
        <v>0</v>
      </c>
      <c r="BI832" s="228">
        <f>IF(N832="nulová",J832,0)</f>
        <v>0</v>
      </c>
      <c r="BJ832" s="19" t="s">
        <v>88</v>
      </c>
      <c r="BK832" s="228">
        <f>ROUND(I832*H832,2)</f>
        <v>0</v>
      </c>
      <c r="BL832" s="19" t="s">
        <v>408</v>
      </c>
      <c r="BM832" s="227" t="s">
        <v>1057</v>
      </c>
    </row>
    <row r="833" s="13" customFormat="1">
      <c r="A833" s="13"/>
      <c r="B833" s="234"/>
      <c r="C833" s="235"/>
      <c r="D833" s="236" t="s">
        <v>226</v>
      </c>
      <c r="E833" s="237" t="s">
        <v>35</v>
      </c>
      <c r="F833" s="238" t="s">
        <v>1058</v>
      </c>
      <c r="G833" s="235"/>
      <c r="H833" s="237" t="s">
        <v>35</v>
      </c>
      <c r="I833" s="239"/>
      <c r="J833" s="235"/>
      <c r="K833" s="235"/>
      <c r="L833" s="240"/>
      <c r="M833" s="241"/>
      <c r="N833" s="242"/>
      <c r="O833" s="242"/>
      <c r="P833" s="242"/>
      <c r="Q833" s="242"/>
      <c r="R833" s="242"/>
      <c r="S833" s="242"/>
      <c r="T833" s="24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4" t="s">
        <v>226</v>
      </c>
      <c r="AU833" s="244" t="s">
        <v>90</v>
      </c>
      <c r="AV833" s="13" t="s">
        <v>88</v>
      </c>
      <c r="AW833" s="13" t="s">
        <v>41</v>
      </c>
      <c r="AX833" s="13" t="s">
        <v>80</v>
      </c>
      <c r="AY833" s="244" t="s">
        <v>208</v>
      </c>
    </row>
    <row r="834" s="14" customFormat="1">
      <c r="A834" s="14"/>
      <c r="B834" s="245"/>
      <c r="C834" s="246"/>
      <c r="D834" s="236" t="s">
        <v>226</v>
      </c>
      <c r="E834" s="247" t="s">
        <v>35</v>
      </c>
      <c r="F834" s="248" t="s">
        <v>1059</v>
      </c>
      <c r="G834" s="246"/>
      <c r="H834" s="249">
        <v>1.3999999999999999</v>
      </c>
      <c r="I834" s="250"/>
      <c r="J834" s="246"/>
      <c r="K834" s="246"/>
      <c r="L834" s="251"/>
      <c r="M834" s="252"/>
      <c r="N834" s="253"/>
      <c r="O834" s="253"/>
      <c r="P834" s="253"/>
      <c r="Q834" s="253"/>
      <c r="R834" s="253"/>
      <c r="S834" s="253"/>
      <c r="T834" s="25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5" t="s">
        <v>226</v>
      </c>
      <c r="AU834" s="255" t="s">
        <v>90</v>
      </c>
      <c r="AV834" s="14" t="s">
        <v>90</v>
      </c>
      <c r="AW834" s="14" t="s">
        <v>41</v>
      </c>
      <c r="AX834" s="14" t="s">
        <v>80</v>
      </c>
      <c r="AY834" s="255" t="s">
        <v>208</v>
      </c>
    </row>
    <row r="835" s="14" customFormat="1">
      <c r="A835" s="14"/>
      <c r="B835" s="245"/>
      <c r="C835" s="246"/>
      <c r="D835" s="236" t="s">
        <v>226</v>
      </c>
      <c r="E835" s="247" t="s">
        <v>35</v>
      </c>
      <c r="F835" s="248" t="s">
        <v>1060</v>
      </c>
      <c r="G835" s="246"/>
      <c r="H835" s="249">
        <v>2</v>
      </c>
      <c r="I835" s="250"/>
      <c r="J835" s="246"/>
      <c r="K835" s="246"/>
      <c r="L835" s="251"/>
      <c r="M835" s="252"/>
      <c r="N835" s="253"/>
      <c r="O835" s="253"/>
      <c r="P835" s="253"/>
      <c r="Q835" s="253"/>
      <c r="R835" s="253"/>
      <c r="S835" s="253"/>
      <c r="T835" s="25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55" t="s">
        <v>226</v>
      </c>
      <c r="AU835" s="255" t="s">
        <v>90</v>
      </c>
      <c r="AV835" s="14" t="s">
        <v>90</v>
      </c>
      <c r="AW835" s="14" t="s">
        <v>41</v>
      </c>
      <c r="AX835" s="14" t="s">
        <v>80</v>
      </c>
      <c r="AY835" s="255" t="s">
        <v>208</v>
      </c>
    </row>
    <row r="836" s="14" customFormat="1">
      <c r="A836" s="14"/>
      <c r="B836" s="245"/>
      <c r="C836" s="246"/>
      <c r="D836" s="236" t="s">
        <v>226</v>
      </c>
      <c r="E836" s="247" t="s">
        <v>35</v>
      </c>
      <c r="F836" s="248" t="s">
        <v>1061</v>
      </c>
      <c r="G836" s="246"/>
      <c r="H836" s="249">
        <v>1.2</v>
      </c>
      <c r="I836" s="250"/>
      <c r="J836" s="246"/>
      <c r="K836" s="246"/>
      <c r="L836" s="251"/>
      <c r="M836" s="252"/>
      <c r="N836" s="253"/>
      <c r="O836" s="253"/>
      <c r="P836" s="253"/>
      <c r="Q836" s="253"/>
      <c r="R836" s="253"/>
      <c r="S836" s="253"/>
      <c r="T836" s="25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55" t="s">
        <v>226</v>
      </c>
      <c r="AU836" s="255" t="s">
        <v>90</v>
      </c>
      <c r="AV836" s="14" t="s">
        <v>90</v>
      </c>
      <c r="AW836" s="14" t="s">
        <v>41</v>
      </c>
      <c r="AX836" s="14" t="s">
        <v>80</v>
      </c>
      <c r="AY836" s="255" t="s">
        <v>208</v>
      </c>
    </row>
    <row r="837" s="14" customFormat="1">
      <c r="A837" s="14"/>
      <c r="B837" s="245"/>
      <c r="C837" s="246"/>
      <c r="D837" s="236" t="s">
        <v>226</v>
      </c>
      <c r="E837" s="247" t="s">
        <v>35</v>
      </c>
      <c r="F837" s="248" t="s">
        <v>1059</v>
      </c>
      <c r="G837" s="246"/>
      <c r="H837" s="249">
        <v>1.3999999999999999</v>
      </c>
      <c r="I837" s="250"/>
      <c r="J837" s="246"/>
      <c r="K837" s="246"/>
      <c r="L837" s="251"/>
      <c r="M837" s="252"/>
      <c r="N837" s="253"/>
      <c r="O837" s="253"/>
      <c r="P837" s="253"/>
      <c r="Q837" s="253"/>
      <c r="R837" s="253"/>
      <c r="S837" s="253"/>
      <c r="T837" s="25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5" t="s">
        <v>226</v>
      </c>
      <c r="AU837" s="255" t="s">
        <v>90</v>
      </c>
      <c r="AV837" s="14" t="s">
        <v>90</v>
      </c>
      <c r="AW837" s="14" t="s">
        <v>41</v>
      </c>
      <c r="AX837" s="14" t="s">
        <v>80</v>
      </c>
      <c r="AY837" s="255" t="s">
        <v>208</v>
      </c>
    </row>
    <row r="838" s="14" customFormat="1">
      <c r="A838" s="14"/>
      <c r="B838" s="245"/>
      <c r="C838" s="246"/>
      <c r="D838" s="236" t="s">
        <v>226</v>
      </c>
      <c r="E838" s="247" t="s">
        <v>35</v>
      </c>
      <c r="F838" s="248" t="s">
        <v>1062</v>
      </c>
      <c r="G838" s="246"/>
      <c r="H838" s="249">
        <v>1.8</v>
      </c>
      <c r="I838" s="250"/>
      <c r="J838" s="246"/>
      <c r="K838" s="246"/>
      <c r="L838" s="251"/>
      <c r="M838" s="252"/>
      <c r="N838" s="253"/>
      <c r="O838" s="253"/>
      <c r="P838" s="253"/>
      <c r="Q838" s="253"/>
      <c r="R838" s="253"/>
      <c r="S838" s="253"/>
      <c r="T838" s="25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5" t="s">
        <v>226</v>
      </c>
      <c r="AU838" s="255" t="s">
        <v>90</v>
      </c>
      <c r="AV838" s="14" t="s">
        <v>90</v>
      </c>
      <c r="AW838" s="14" t="s">
        <v>41</v>
      </c>
      <c r="AX838" s="14" t="s">
        <v>80</v>
      </c>
      <c r="AY838" s="255" t="s">
        <v>208</v>
      </c>
    </row>
    <row r="839" s="14" customFormat="1">
      <c r="A839" s="14"/>
      <c r="B839" s="245"/>
      <c r="C839" s="246"/>
      <c r="D839" s="236" t="s">
        <v>226</v>
      </c>
      <c r="E839" s="247" t="s">
        <v>35</v>
      </c>
      <c r="F839" s="248" t="s">
        <v>1059</v>
      </c>
      <c r="G839" s="246"/>
      <c r="H839" s="249">
        <v>1.3999999999999999</v>
      </c>
      <c r="I839" s="250"/>
      <c r="J839" s="246"/>
      <c r="K839" s="246"/>
      <c r="L839" s="251"/>
      <c r="M839" s="252"/>
      <c r="N839" s="253"/>
      <c r="O839" s="253"/>
      <c r="P839" s="253"/>
      <c r="Q839" s="253"/>
      <c r="R839" s="253"/>
      <c r="S839" s="253"/>
      <c r="T839" s="25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5" t="s">
        <v>226</v>
      </c>
      <c r="AU839" s="255" t="s">
        <v>90</v>
      </c>
      <c r="AV839" s="14" t="s">
        <v>90</v>
      </c>
      <c r="AW839" s="14" t="s">
        <v>41</v>
      </c>
      <c r="AX839" s="14" t="s">
        <v>80</v>
      </c>
      <c r="AY839" s="255" t="s">
        <v>208</v>
      </c>
    </row>
    <row r="840" s="16" customFormat="1">
      <c r="A840" s="16"/>
      <c r="B840" s="267"/>
      <c r="C840" s="268"/>
      <c r="D840" s="236" t="s">
        <v>226</v>
      </c>
      <c r="E840" s="269" t="s">
        <v>35</v>
      </c>
      <c r="F840" s="270" t="s">
        <v>261</v>
      </c>
      <c r="G840" s="268"/>
      <c r="H840" s="271">
        <v>9.1999999999999993</v>
      </c>
      <c r="I840" s="272"/>
      <c r="J840" s="268"/>
      <c r="K840" s="268"/>
      <c r="L840" s="273"/>
      <c r="M840" s="274"/>
      <c r="N840" s="275"/>
      <c r="O840" s="275"/>
      <c r="P840" s="275"/>
      <c r="Q840" s="275"/>
      <c r="R840" s="275"/>
      <c r="S840" s="275"/>
      <c r="T840" s="27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T840" s="277" t="s">
        <v>226</v>
      </c>
      <c r="AU840" s="277" t="s">
        <v>90</v>
      </c>
      <c r="AV840" s="16" t="s">
        <v>216</v>
      </c>
      <c r="AW840" s="16" t="s">
        <v>41</v>
      </c>
      <c r="AX840" s="16" t="s">
        <v>80</v>
      </c>
      <c r="AY840" s="277" t="s">
        <v>208</v>
      </c>
    </row>
    <row r="841" s="14" customFormat="1">
      <c r="A841" s="14"/>
      <c r="B841" s="245"/>
      <c r="C841" s="246"/>
      <c r="D841" s="236" t="s">
        <v>226</v>
      </c>
      <c r="E841" s="247" t="s">
        <v>35</v>
      </c>
      <c r="F841" s="248" t="s">
        <v>1063</v>
      </c>
      <c r="G841" s="246"/>
      <c r="H841" s="249">
        <v>20.239999999999998</v>
      </c>
      <c r="I841" s="250"/>
      <c r="J841" s="246"/>
      <c r="K841" s="246"/>
      <c r="L841" s="251"/>
      <c r="M841" s="252"/>
      <c r="N841" s="253"/>
      <c r="O841" s="253"/>
      <c r="P841" s="253"/>
      <c r="Q841" s="253"/>
      <c r="R841" s="253"/>
      <c r="S841" s="253"/>
      <c r="T841" s="25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5" t="s">
        <v>226</v>
      </c>
      <c r="AU841" s="255" t="s">
        <v>90</v>
      </c>
      <c r="AV841" s="14" t="s">
        <v>90</v>
      </c>
      <c r="AW841" s="14" t="s">
        <v>41</v>
      </c>
      <c r="AX841" s="14" t="s">
        <v>88</v>
      </c>
      <c r="AY841" s="255" t="s">
        <v>208</v>
      </c>
    </row>
    <row r="842" s="2" customFormat="1" ht="24.15" customHeight="1">
      <c r="A842" s="41"/>
      <c r="B842" s="42"/>
      <c r="C842" s="216" t="s">
        <v>1064</v>
      </c>
      <c r="D842" s="216" t="s">
        <v>211</v>
      </c>
      <c r="E842" s="217" t="s">
        <v>1065</v>
      </c>
      <c r="F842" s="218" t="s">
        <v>1066</v>
      </c>
      <c r="G842" s="219" t="s">
        <v>149</v>
      </c>
      <c r="H842" s="220">
        <v>86.025999999999996</v>
      </c>
      <c r="I842" s="221"/>
      <c r="J842" s="222">
        <f>ROUND(I842*H842,2)</f>
        <v>0</v>
      </c>
      <c r="K842" s="218" t="s">
        <v>215</v>
      </c>
      <c r="L842" s="47"/>
      <c r="M842" s="223" t="s">
        <v>35</v>
      </c>
      <c r="N842" s="224" t="s">
        <v>51</v>
      </c>
      <c r="O842" s="87"/>
      <c r="P842" s="225">
        <f>O842*H842</f>
        <v>0</v>
      </c>
      <c r="Q842" s="225">
        <v>0.0068900000000000003</v>
      </c>
      <c r="R842" s="225">
        <f>Q842*H842</f>
        <v>0.59271914000000003</v>
      </c>
      <c r="S842" s="225">
        <v>0</v>
      </c>
      <c r="T842" s="226">
        <f>S842*H842</f>
        <v>0</v>
      </c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R842" s="227" t="s">
        <v>408</v>
      </c>
      <c r="AT842" s="227" t="s">
        <v>211</v>
      </c>
      <c r="AU842" s="227" t="s">
        <v>90</v>
      </c>
      <c r="AY842" s="19" t="s">
        <v>208</v>
      </c>
      <c r="BE842" s="228">
        <f>IF(N842="základní",J842,0)</f>
        <v>0</v>
      </c>
      <c r="BF842" s="228">
        <f>IF(N842="snížená",J842,0)</f>
        <v>0</v>
      </c>
      <c r="BG842" s="228">
        <f>IF(N842="zákl. přenesená",J842,0)</f>
        <v>0</v>
      </c>
      <c r="BH842" s="228">
        <f>IF(N842="sníž. přenesená",J842,0)</f>
        <v>0</v>
      </c>
      <c r="BI842" s="228">
        <f>IF(N842="nulová",J842,0)</f>
        <v>0</v>
      </c>
      <c r="BJ842" s="19" t="s">
        <v>88</v>
      </c>
      <c r="BK842" s="228">
        <f>ROUND(I842*H842,2)</f>
        <v>0</v>
      </c>
      <c r="BL842" s="19" t="s">
        <v>408</v>
      </c>
      <c r="BM842" s="227" t="s">
        <v>1067</v>
      </c>
    </row>
    <row r="843" s="2" customFormat="1">
      <c r="A843" s="41"/>
      <c r="B843" s="42"/>
      <c r="C843" s="43"/>
      <c r="D843" s="229" t="s">
        <v>218</v>
      </c>
      <c r="E843" s="43"/>
      <c r="F843" s="230" t="s">
        <v>1068</v>
      </c>
      <c r="G843" s="43"/>
      <c r="H843" s="43"/>
      <c r="I843" s="231"/>
      <c r="J843" s="43"/>
      <c r="K843" s="43"/>
      <c r="L843" s="47"/>
      <c r="M843" s="232"/>
      <c r="N843" s="233"/>
      <c r="O843" s="87"/>
      <c r="P843" s="87"/>
      <c r="Q843" s="87"/>
      <c r="R843" s="87"/>
      <c r="S843" s="87"/>
      <c r="T843" s="88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T843" s="19" t="s">
        <v>218</v>
      </c>
      <c r="AU843" s="19" t="s">
        <v>90</v>
      </c>
    </row>
    <row r="844" s="13" customFormat="1">
      <c r="A844" s="13"/>
      <c r="B844" s="234"/>
      <c r="C844" s="235"/>
      <c r="D844" s="236" t="s">
        <v>226</v>
      </c>
      <c r="E844" s="237" t="s">
        <v>35</v>
      </c>
      <c r="F844" s="238" t="s">
        <v>618</v>
      </c>
      <c r="G844" s="235"/>
      <c r="H844" s="237" t="s">
        <v>35</v>
      </c>
      <c r="I844" s="239"/>
      <c r="J844" s="235"/>
      <c r="K844" s="235"/>
      <c r="L844" s="240"/>
      <c r="M844" s="241"/>
      <c r="N844" s="242"/>
      <c r="O844" s="242"/>
      <c r="P844" s="242"/>
      <c r="Q844" s="242"/>
      <c r="R844" s="242"/>
      <c r="S844" s="242"/>
      <c r="T844" s="24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4" t="s">
        <v>226</v>
      </c>
      <c r="AU844" s="244" t="s">
        <v>90</v>
      </c>
      <c r="AV844" s="13" t="s">
        <v>88</v>
      </c>
      <c r="AW844" s="13" t="s">
        <v>41</v>
      </c>
      <c r="AX844" s="13" t="s">
        <v>80</v>
      </c>
      <c r="AY844" s="244" t="s">
        <v>208</v>
      </c>
    </row>
    <row r="845" s="14" customFormat="1">
      <c r="A845" s="14"/>
      <c r="B845" s="245"/>
      <c r="C845" s="246"/>
      <c r="D845" s="236" t="s">
        <v>226</v>
      </c>
      <c r="E845" s="247" t="s">
        <v>35</v>
      </c>
      <c r="F845" s="248" t="s">
        <v>1069</v>
      </c>
      <c r="G845" s="246"/>
      <c r="H845" s="249">
        <v>7.5149999999999997</v>
      </c>
      <c r="I845" s="250"/>
      <c r="J845" s="246"/>
      <c r="K845" s="246"/>
      <c r="L845" s="251"/>
      <c r="M845" s="252"/>
      <c r="N845" s="253"/>
      <c r="O845" s="253"/>
      <c r="P845" s="253"/>
      <c r="Q845" s="253"/>
      <c r="R845" s="253"/>
      <c r="S845" s="253"/>
      <c r="T845" s="25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55" t="s">
        <v>226</v>
      </c>
      <c r="AU845" s="255" t="s">
        <v>90</v>
      </c>
      <c r="AV845" s="14" t="s">
        <v>90</v>
      </c>
      <c r="AW845" s="14" t="s">
        <v>41</v>
      </c>
      <c r="AX845" s="14" t="s">
        <v>80</v>
      </c>
      <c r="AY845" s="255" t="s">
        <v>208</v>
      </c>
    </row>
    <row r="846" s="14" customFormat="1">
      <c r="A846" s="14"/>
      <c r="B846" s="245"/>
      <c r="C846" s="246"/>
      <c r="D846" s="236" t="s">
        <v>226</v>
      </c>
      <c r="E846" s="247" t="s">
        <v>35</v>
      </c>
      <c r="F846" s="248" t="s">
        <v>1070</v>
      </c>
      <c r="G846" s="246"/>
      <c r="H846" s="249">
        <v>3.3580000000000001</v>
      </c>
      <c r="I846" s="250"/>
      <c r="J846" s="246"/>
      <c r="K846" s="246"/>
      <c r="L846" s="251"/>
      <c r="M846" s="252"/>
      <c r="N846" s="253"/>
      <c r="O846" s="253"/>
      <c r="P846" s="253"/>
      <c r="Q846" s="253"/>
      <c r="R846" s="253"/>
      <c r="S846" s="253"/>
      <c r="T846" s="25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5" t="s">
        <v>226</v>
      </c>
      <c r="AU846" s="255" t="s">
        <v>90</v>
      </c>
      <c r="AV846" s="14" t="s">
        <v>90</v>
      </c>
      <c r="AW846" s="14" t="s">
        <v>41</v>
      </c>
      <c r="AX846" s="14" t="s">
        <v>80</v>
      </c>
      <c r="AY846" s="255" t="s">
        <v>208</v>
      </c>
    </row>
    <row r="847" s="14" customFormat="1">
      <c r="A847" s="14"/>
      <c r="B847" s="245"/>
      <c r="C847" s="246"/>
      <c r="D847" s="236" t="s">
        <v>226</v>
      </c>
      <c r="E847" s="247" t="s">
        <v>35</v>
      </c>
      <c r="F847" s="248" t="s">
        <v>1071</v>
      </c>
      <c r="G847" s="246"/>
      <c r="H847" s="249">
        <v>3.4100000000000001</v>
      </c>
      <c r="I847" s="250"/>
      <c r="J847" s="246"/>
      <c r="K847" s="246"/>
      <c r="L847" s="251"/>
      <c r="M847" s="252"/>
      <c r="N847" s="253"/>
      <c r="O847" s="253"/>
      <c r="P847" s="253"/>
      <c r="Q847" s="253"/>
      <c r="R847" s="253"/>
      <c r="S847" s="253"/>
      <c r="T847" s="25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55" t="s">
        <v>226</v>
      </c>
      <c r="AU847" s="255" t="s">
        <v>90</v>
      </c>
      <c r="AV847" s="14" t="s">
        <v>90</v>
      </c>
      <c r="AW847" s="14" t="s">
        <v>41</v>
      </c>
      <c r="AX847" s="14" t="s">
        <v>80</v>
      </c>
      <c r="AY847" s="255" t="s">
        <v>208</v>
      </c>
    </row>
    <row r="848" s="14" customFormat="1">
      <c r="A848" s="14"/>
      <c r="B848" s="245"/>
      <c r="C848" s="246"/>
      <c r="D848" s="236" t="s">
        <v>226</v>
      </c>
      <c r="E848" s="247" t="s">
        <v>35</v>
      </c>
      <c r="F848" s="248" t="s">
        <v>1072</v>
      </c>
      <c r="G848" s="246"/>
      <c r="H848" s="249">
        <v>1.208</v>
      </c>
      <c r="I848" s="250"/>
      <c r="J848" s="246"/>
      <c r="K848" s="246"/>
      <c r="L848" s="251"/>
      <c r="M848" s="252"/>
      <c r="N848" s="253"/>
      <c r="O848" s="253"/>
      <c r="P848" s="253"/>
      <c r="Q848" s="253"/>
      <c r="R848" s="253"/>
      <c r="S848" s="253"/>
      <c r="T848" s="25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5" t="s">
        <v>226</v>
      </c>
      <c r="AU848" s="255" t="s">
        <v>90</v>
      </c>
      <c r="AV848" s="14" t="s">
        <v>90</v>
      </c>
      <c r="AW848" s="14" t="s">
        <v>41</v>
      </c>
      <c r="AX848" s="14" t="s">
        <v>80</v>
      </c>
      <c r="AY848" s="255" t="s">
        <v>208</v>
      </c>
    </row>
    <row r="849" s="15" customFormat="1">
      <c r="A849" s="15"/>
      <c r="B849" s="256"/>
      <c r="C849" s="257"/>
      <c r="D849" s="236" t="s">
        <v>226</v>
      </c>
      <c r="E849" s="258" t="s">
        <v>35</v>
      </c>
      <c r="F849" s="259" t="s">
        <v>232</v>
      </c>
      <c r="G849" s="257"/>
      <c r="H849" s="260">
        <v>15.491</v>
      </c>
      <c r="I849" s="261"/>
      <c r="J849" s="257"/>
      <c r="K849" s="257"/>
      <c r="L849" s="262"/>
      <c r="M849" s="263"/>
      <c r="N849" s="264"/>
      <c r="O849" s="264"/>
      <c r="P849" s="264"/>
      <c r="Q849" s="264"/>
      <c r="R849" s="264"/>
      <c r="S849" s="264"/>
      <c r="T849" s="26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T849" s="266" t="s">
        <v>226</v>
      </c>
      <c r="AU849" s="266" t="s">
        <v>90</v>
      </c>
      <c r="AV849" s="15" t="s">
        <v>209</v>
      </c>
      <c r="AW849" s="15" t="s">
        <v>41</v>
      </c>
      <c r="AX849" s="15" t="s">
        <v>80</v>
      </c>
      <c r="AY849" s="266" t="s">
        <v>208</v>
      </c>
    </row>
    <row r="850" s="13" customFormat="1">
      <c r="A850" s="13"/>
      <c r="B850" s="234"/>
      <c r="C850" s="235"/>
      <c r="D850" s="236" t="s">
        <v>226</v>
      </c>
      <c r="E850" s="237" t="s">
        <v>35</v>
      </c>
      <c r="F850" s="238" t="s">
        <v>623</v>
      </c>
      <c r="G850" s="235"/>
      <c r="H850" s="237" t="s">
        <v>35</v>
      </c>
      <c r="I850" s="239"/>
      <c r="J850" s="235"/>
      <c r="K850" s="235"/>
      <c r="L850" s="240"/>
      <c r="M850" s="241"/>
      <c r="N850" s="242"/>
      <c r="O850" s="242"/>
      <c r="P850" s="242"/>
      <c r="Q850" s="242"/>
      <c r="R850" s="242"/>
      <c r="S850" s="242"/>
      <c r="T850" s="24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4" t="s">
        <v>226</v>
      </c>
      <c r="AU850" s="244" t="s">
        <v>90</v>
      </c>
      <c r="AV850" s="13" t="s">
        <v>88</v>
      </c>
      <c r="AW850" s="13" t="s">
        <v>41</v>
      </c>
      <c r="AX850" s="13" t="s">
        <v>80</v>
      </c>
      <c r="AY850" s="244" t="s">
        <v>208</v>
      </c>
    </row>
    <row r="851" s="14" customFormat="1">
      <c r="A851" s="14"/>
      <c r="B851" s="245"/>
      <c r="C851" s="246"/>
      <c r="D851" s="236" t="s">
        <v>226</v>
      </c>
      <c r="E851" s="247" t="s">
        <v>35</v>
      </c>
      <c r="F851" s="248" t="s">
        <v>1073</v>
      </c>
      <c r="G851" s="246"/>
      <c r="H851" s="249">
        <v>2.6280000000000001</v>
      </c>
      <c r="I851" s="250"/>
      <c r="J851" s="246"/>
      <c r="K851" s="246"/>
      <c r="L851" s="251"/>
      <c r="M851" s="252"/>
      <c r="N851" s="253"/>
      <c r="O851" s="253"/>
      <c r="P851" s="253"/>
      <c r="Q851" s="253"/>
      <c r="R851" s="253"/>
      <c r="S851" s="253"/>
      <c r="T851" s="25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5" t="s">
        <v>226</v>
      </c>
      <c r="AU851" s="255" t="s">
        <v>90</v>
      </c>
      <c r="AV851" s="14" t="s">
        <v>90</v>
      </c>
      <c r="AW851" s="14" t="s">
        <v>41</v>
      </c>
      <c r="AX851" s="14" t="s">
        <v>80</v>
      </c>
      <c r="AY851" s="255" t="s">
        <v>208</v>
      </c>
    </row>
    <row r="852" s="14" customFormat="1">
      <c r="A852" s="14"/>
      <c r="B852" s="245"/>
      <c r="C852" s="246"/>
      <c r="D852" s="236" t="s">
        <v>226</v>
      </c>
      <c r="E852" s="247" t="s">
        <v>35</v>
      </c>
      <c r="F852" s="248" t="s">
        <v>1074</v>
      </c>
      <c r="G852" s="246"/>
      <c r="H852" s="249">
        <v>1.123</v>
      </c>
      <c r="I852" s="250"/>
      <c r="J852" s="246"/>
      <c r="K852" s="246"/>
      <c r="L852" s="251"/>
      <c r="M852" s="252"/>
      <c r="N852" s="253"/>
      <c r="O852" s="253"/>
      <c r="P852" s="253"/>
      <c r="Q852" s="253"/>
      <c r="R852" s="253"/>
      <c r="S852" s="253"/>
      <c r="T852" s="25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55" t="s">
        <v>226</v>
      </c>
      <c r="AU852" s="255" t="s">
        <v>90</v>
      </c>
      <c r="AV852" s="14" t="s">
        <v>90</v>
      </c>
      <c r="AW852" s="14" t="s">
        <v>41</v>
      </c>
      <c r="AX852" s="14" t="s">
        <v>80</v>
      </c>
      <c r="AY852" s="255" t="s">
        <v>208</v>
      </c>
    </row>
    <row r="853" s="14" customFormat="1">
      <c r="A853" s="14"/>
      <c r="B853" s="245"/>
      <c r="C853" s="246"/>
      <c r="D853" s="236" t="s">
        <v>226</v>
      </c>
      <c r="E853" s="247" t="s">
        <v>35</v>
      </c>
      <c r="F853" s="248" t="s">
        <v>1075</v>
      </c>
      <c r="G853" s="246"/>
      <c r="H853" s="249">
        <v>7.5149999999999997</v>
      </c>
      <c r="I853" s="250"/>
      <c r="J853" s="246"/>
      <c r="K853" s="246"/>
      <c r="L853" s="251"/>
      <c r="M853" s="252"/>
      <c r="N853" s="253"/>
      <c r="O853" s="253"/>
      <c r="P853" s="253"/>
      <c r="Q853" s="253"/>
      <c r="R853" s="253"/>
      <c r="S853" s="253"/>
      <c r="T853" s="25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5" t="s">
        <v>226</v>
      </c>
      <c r="AU853" s="255" t="s">
        <v>90</v>
      </c>
      <c r="AV853" s="14" t="s">
        <v>90</v>
      </c>
      <c r="AW853" s="14" t="s">
        <v>41</v>
      </c>
      <c r="AX853" s="14" t="s">
        <v>80</v>
      </c>
      <c r="AY853" s="255" t="s">
        <v>208</v>
      </c>
    </row>
    <row r="854" s="14" customFormat="1">
      <c r="A854" s="14"/>
      <c r="B854" s="245"/>
      <c r="C854" s="246"/>
      <c r="D854" s="236" t="s">
        <v>226</v>
      </c>
      <c r="E854" s="247" t="s">
        <v>35</v>
      </c>
      <c r="F854" s="248" t="s">
        <v>1076</v>
      </c>
      <c r="G854" s="246"/>
      <c r="H854" s="249">
        <v>3.3580000000000001</v>
      </c>
      <c r="I854" s="250"/>
      <c r="J854" s="246"/>
      <c r="K854" s="246"/>
      <c r="L854" s="251"/>
      <c r="M854" s="252"/>
      <c r="N854" s="253"/>
      <c r="O854" s="253"/>
      <c r="P854" s="253"/>
      <c r="Q854" s="253"/>
      <c r="R854" s="253"/>
      <c r="S854" s="253"/>
      <c r="T854" s="25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5" t="s">
        <v>226</v>
      </c>
      <c r="AU854" s="255" t="s">
        <v>90</v>
      </c>
      <c r="AV854" s="14" t="s">
        <v>90</v>
      </c>
      <c r="AW854" s="14" t="s">
        <v>41</v>
      </c>
      <c r="AX854" s="14" t="s">
        <v>80</v>
      </c>
      <c r="AY854" s="255" t="s">
        <v>208</v>
      </c>
    </row>
    <row r="855" s="14" customFormat="1">
      <c r="A855" s="14"/>
      <c r="B855" s="245"/>
      <c r="C855" s="246"/>
      <c r="D855" s="236" t="s">
        <v>226</v>
      </c>
      <c r="E855" s="247" t="s">
        <v>35</v>
      </c>
      <c r="F855" s="248" t="s">
        <v>1077</v>
      </c>
      <c r="G855" s="246"/>
      <c r="H855" s="249">
        <v>3.4100000000000001</v>
      </c>
      <c r="I855" s="250"/>
      <c r="J855" s="246"/>
      <c r="K855" s="246"/>
      <c r="L855" s="251"/>
      <c r="M855" s="252"/>
      <c r="N855" s="253"/>
      <c r="O855" s="253"/>
      <c r="P855" s="253"/>
      <c r="Q855" s="253"/>
      <c r="R855" s="253"/>
      <c r="S855" s="253"/>
      <c r="T855" s="25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5" t="s">
        <v>226</v>
      </c>
      <c r="AU855" s="255" t="s">
        <v>90</v>
      </c>
      <c r="AV855" s="14" t="s">
        <v>90</v>
      </c>
      <c r="AW855" s="14" t="s">
        <v>41</v>
      </c>
      <c r="AX855" s="14" t="s">
        <v>80</v>
      </c>
      <c r="AY855" s="255" t="s">
        <v>208</v>
      </c>
    </row>
    <row r="856" s="14" customFormat="1">
      <c r="A856" s="14"/>
      <c r="B856" s="245"/>
      <c r="C856" s="246"/>
      <c r="D856" s="236" t="s">
        <v>226</v>
      </c>
      <c r="E856" s="247" t="s">
        <v>35</v>
      </c>
      <c r="F856" s="248" t="s">
        <v>1078</v>
      </c>
      <c r="G856" s="246"/>
      <c r="H856" s="249">
        <v>1.208</v>
      </c>
      <c r="I856" s="250"/>
      <c r="J856" s="246"/>
      <c r="K856" s="246"/>
      <c r="L856" s="251"/>
      <c r="M856" s="252"/>
      <c r="N856" s="253"/>
      <c r="O856" s="253"/>
      <c r="P856" s="253"/>
      <c r="Q856" s="253"/>
      <c r="R856" s="253"/>
      <c r="S856" s="253"/>
      <c r="T856" s="25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5" t="s">
        <v>226</v>
      </c>
      <c r="AU856" s="255" t="s">
        <v>90</v>
      </c>
      <c r="AV856" s="14" t="s">
        <v>90</v>
      </c>
      <c r="AW856" s="14" t="s">
        <v>41</v>
      </c>
      <c r="AX856" s="14" t="s">
        <v>80</v>
      </c>
      <c r="AY856" s="255" t="s">
        <v>208</v>
      </c>
    </row>
    <row r="857" s="15" customFormat="1">
      <c r="A857" s="15"/>
      <c r="B857" s="256"/>
      <c r="C857" s="257"/>
      <c r="D857" s="236" t="s">
        <v>226</v>
      </c>
      <c r="E857" s="258" t="s">
        <v>35</v>
      </c>
      <c r="F857" s="259" t="s">
        <v>232</v>
      </c>
      <c r="G857" s="257"/>
      <c r="H857" s="260">
        <v>19.242000000000001</v>
      </c>
      <c r="I857" s="261"/>
      <c r="J857" s="257"/>
      <c r="K857" s="257"/>
      <c r="L857" s="262"/>
      <c r="M857" s="263"/>
      <c r="N857" s="264"/>
      <c r="O857" s="264"/>
      <c r="P857" s="264"/>
      <c r="Q857" s="264"/>
      <c r="R857" s="264"/>
      <c r="S857" s="264"/>
      <c r="T857" s="26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66" t="s">
        <v>226</v>
      </c>
      <c r="AU857" s="266" t="s">
        <v>90</v>
      </c>
      <c r="AV857" s="15" t="s">
        <v>209</v>
      </c>
      <c r="AW857" s="15" t="s">
        <v>41</v>
      </c>
      <c r="AX857" s="15" t="s">
        <v>80</v>
      </c>
      <c r="AY857" s="266" t="s">
        <v>208</v>
      </c>
    </row>
    <row r="858" s="13" customFormat="1">
      <c r="A858" s="13"/>
      <c r="B858" s="234"/>
      <c r="C858" s="235"/>
      <c r="D858" s="236" t="s">
        <v>226</v>
      </c>
      <c r="E858" s="237" t="s">
        <v>35</v>
      </c>
      <c r="F858" s="238" t="s">
        <v>630</v>
      </c>
      <c r="G858" s="235"/>
      <c r="H858" s="237" t="s">
        <v>35</v>
      </c>
      <c r="I858" s="239"/>
      <c r="J858" s="235"/>
      <c r="K858" s="235"/>
      <c r="L858" s="240"/>
      <c r="M858" s="241"/>
      <c r="N858" s="242"/>
      <c r="O858" s="242"/>
      <c r="P858" s="242"/>
      <c r="Q858" s="242"/>
      <c r="R858" s="242"/>
      <c r="S858" s="242"/>
      <c r="T858" s="24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4" t="s">
        <v>226</v>
      </c>
      <c r="AU858" s="244" t="s">
        <v>90</v>
      </c>
      <c r="AV858" s="13" t="s">
        <v>88</v>
      </c>
      <c r="AW858" s="13" t="s">
        <v>41</v>
      </c>
      <c r="AX858" s="13" t="s">
        <v>80</v>
      </c>
      <c r="AY858" s="244" t="s">
        <v>208</v>
      </c>
    </row>
    <row r="859" s="14" customFormat="1">
      <c r="A859" s="14"/>
      <c r="B859" s="245"/>
      <c r="C859" s="246"/>
      <c r="D859" s="236" t="s">
        <v>226</v>
      </c>
      <c r="E859" s="247" t="s">
        <v>35</v>
      </c>
      <c r="F859" s="248" t="s">
        <v>1079</v>
      </c>
      <c r="G859" s="246"/>
      <c r="H859" s="249">
        <v>4.0099999999999998</v>
      </c>
      <c r="I859" s="250"/>
      <c r="J859" s="246"/>
      <c r="K859" s="246"/>
      <c r="L859" s="251"/>
      <c r="M859" s="252"/>
      <c r="N859" s="253"/>
      <c r="O859" s="253"/>
      <c r="P859" s="253"/>
      <c r="Q859" s="253"/>
      <c r="R859" s="253"/>
      <c r="S859" s="253"/>
      <c r="T859" s="25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55" t="s">
        <v>226</v>
      </c>
      <c r="AU859" s="255" t="s">
        <v>90</v>
      </c>
      <c r="AV859" s="14" t="s">
        <v>90</v>
      </c>
      <c r="AW859" s="14" t="s">
        <v>41</v>
      </c>
      <c r="AX859" s="14" t="s">
        <v>80</v>
      </c>
      <c r="AY859" s="255" t="s">
        <v>208</v>
      </c>
    </row>
    <row r="860" s="14" customFormat="1">
      <c r="A860" s="14"/>
      <c r="B860" s="245"/>
      <c r="C860" s="246"/>
      <c r="D860" s="236" t="s">
        <v>226</v>
      </c>
      <c r="E860" s="247" t="s">
        <v>35</v>
      </c>
      <c r="F860" s="248" t="s">
        <v>1080</v>
      </c>
      <c r="G860" s="246"/>
      <c r="H860" s="249">
        <v>2.2450000000000001</v>
      </c>
      <c r="I860" s="250"/>
      <c r="J860" s="246"/>
      <c r="K860" s="246"/>
      <c r="L860" s="251"/>
      <c r="M860" s="252"/>
      <c r="N860" s="253"/>
      <c r="O860" s="253"/>
      <c r="P860" s="253"/>
      <c r="Q860" s="253"/>
      <c r="R860" s="253"/>
      <c r="S860" s="253"/>
      <c r="T860" s="25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5" t="s">
        <v>226</v>
      </c>
      <c r="AU860" s="255" t="s">
        <v>90</v>
      </c>
      <c r="AV860" s="14" t="s">
        <v>90</v>
      </c>
      <c r="AW860" s="14" t="s">
        <v>41</v>
      </c>
      <c r="AX860" s="14" t="s">
        <v>80</v>
      </c>
      <c r="AY860" s="255" t="s">
        <v>208</v>
      </c>
    </row>
    <row r="861" s="14" customFormat="1">
      <c r="A861" s="14"/>
      <c r="B861" s="245"/>
      <c r="C861" s="246"/>
      <c r="D861" s="236" t="s">
        <v>226</v>
      </c>
      <c r="E861" s="247" t="s">
        <v>35</v>
      </c>
      <c r="F861" s="248" t="s">
        <v>1081</v>
      </c>
      <c r="G861" s="246"/>
      <c r="H861" s="249">
        <v>3.7650000000000001</v>
      </c>
      <c r="I861" s="250"/>
      <c r="J861" s="246"/>
      <c r="K861" s="246"/>
      <c r="L861" s="251"/>
      <c r="M861" s="252"/>
      <c r="N861" s="253"/>
      <c r="O861" s="253"/>
      <c r="P861" s="253"/>
      <c r="Q861" s="253"/>
      <c r="R861" s="253"/>
      <c r="S861" s="253"/>
      <c r="T861" s="25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55" t="s">
        <v>226</v>
      </c>
      <c r="AU861" s="255" t="s">
        <v>90</v>
      </c>
      <c r="AV861" s="14" t="s">
        <v>90</v>
      </c>
      <c r="AW861" s="14" t="s">
        <v>41</v>
      </c>
      <c r="AX861" s="14" t="s">
        <v>80</v>
      </c>
      <c r="AY861" s="255" t="s">
        <v>208</v>
      </c>
    </row>
    <row r="862" s="15" customFormat="1">
      <c r="A862" s="15"/>
      <c r="B862" s="256"/>
      <c r="C862" s="257"/>
      <c r="D862" s="236" t="s">
        <v>226</v>
      </c>
      <c r="E862" s="258" t="s">
        <v>35</v>
      </c>
      <c r="F862" s="259" t="s">
        <v>232</v>
      </c>
      <c r="G862" s="257"/>
      <c r="H862" s="260">
        <v>10.02</v>
      </c>
      <c r="I862" s="261"/>
      <c r="J862" s="257"/>
      <c r="K862" s="257"/>
      <c r="L862" s="262"/>
      <c r="M862" s="263"/>
      <c r="N862" s="264"/>
      <c r="O862" s="264"/>
      <c r="P862" s="264"/>
      <c r="Q862" s="264"/>
      <c r="R862" s="264"/>
      <c r="S862" s="264"/>
      <c r="T862" s="26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266" t="s">
        <v>226</v>
      </c>
      <c r="AU862" s="266" t="s">
        <v>90</v>
      </c>
      <c r="AV862" s="15" t="s">
        <v>209</v>
      </c>
      <c r="AW862" s="15" t="s">
        <v>41</v>
      </c>
      <c r="AX862" s="15" t="s">
        <v>80</v>
      </c>
      <c r="AY862" s="266" t="s">
        <v>208</v>
      </c>
    </row>
    <row r="863" s="13" customFormat="1">
      <c r="A863" s="13"/>
      <c r="B863" s="234"/>
      <c r="C863" s="235"/>
      <c r="D863" s="236" t="s">
        <v>226</v>
      </c>
      <c r="E863" s="237" t="s">
        <v>35</v>
      </c>
      <c r="F863" s="238" t="s">
        <v>634</v>
      </c>
      <c r="G863" s="235"/>
      <c r="H863" s="237" t="s">
        <v>35</v>
      </c>
      <c r="I863" s="239"/>
      <c r="J863" s="235"/>
      <c r="K863" s="235"/>
      <c r="L863" s="240"/>
      <c r="M863" s="241"/>
      <c r="N863" s="242"/>
      <c r="O863" s="242"/>
      <c r="P863" s="242"/>
      <c r="Q863" s="242"/>
      <c r="R863" s="242"/>
      <c r="S863" s="242"/>
      <c r="T863" s="24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4" t="s">
        <v>226</v>
      </c>
      <c r="AU863" s="244" t="s">
        <v>90</v>
      </c>
      <c r="AV863" s="13" t="s">
        <v>88</v>
      </c>
      <c r="AW863" s="13" t="s">
        <v>41</v>
      </c>
      <c r="AX863" s="13" t="s">
        <v>80</v>
      </c>
      <c r="AY863" s="244" t="s">
        <v>208</v>
      </c>
    </row>
    <row r="864" s="14" customFormat="1">
      <c r="A864" s="14"/>
      <c r="B864" s="245"/>
      <c r="C864" s="246"/>
      <c r="D864" s="236" t="s">
        <v>226</v>
      </c>
      <c r="E864" s="247" t="s">
        <v>35</v>
      </c>
      <c r="F864" s="248" t="s">
        <v>1082</v>
      </c>
      <c r="G864" s="246"/>
      <c r="H864" s="249">
        <v>3.4500000000000002</v>
      </c>
      <c r="I864" s="250"/>
      <c r="J864" s="246"/>
      <c r="K864" s="246"/>
      <c r="L864" s="251"/>
      <c r="M864" s="252"/>
      <c r="N864" s="253"/>
      <c r="O864" s="253"/>
      <c r="P864" s="253"/>
      <c r="Q864" s="253"/>
      <c r="R864" s="253"/>
      <c r="S864" s="253"/>
      <c r="T864" s="25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55" t="s">
        <v>226</v>
      </c>
      <c r="AU864" s="255" t="s">
        <v>90</v>
      </c>
      <c r="AV864" s="14" t="s">
        <v>90</v>
      </c>
      <c r="AW864" s="14" t="s">
        <v>41</v>
      </c>
      <c r="AX864" s="14" t="s">
        <v>80</v>
      </c>
      <c r="AY864" s="255" t="s">
        <v>208</v>
      </c>
    </row>
    <row r="865" s="14" customFormat="1">
      <c r="A865" s="14"/>
      <c r="B865" s="245"/>
      <c r="C865" s="246"/>
      <c r="D865" s="236" t="s">
        <v>226</v>
      </c>
      <c r="E865" s="247" t="s">
        <v>35</v>
      </c>
      <c r="F865" s="248" t="s">
        <v>1083</v>
      </c>
      <c r="G865" s="246"/>
      <c r="H865" s="249">
        <v>3.3180000000000001</v>
      </c>
      <c r="I865" s="250"/>
      <c r="J865" s="246"/>
      <c r="K865" s="246"/>
      <c r="L865" s="251"/>
      <c r="M865" s="252"/>
      <c r="N865" s="253"/>
      <c r="O865" s="253"/>
      <c r="P865" s="253"/>
      <c r="Q865" s="253"/>
      <c r="R865" s="253"/>
      <c r="S865" s="253"/>
      <c r="T865" s="25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5" t="s">
        <v>226</v>
      </c>
      <c r="AU865" s="255" t="s">
        <v>90</v>
      </c>
      <c r="AV865" s="14" t="s">
        <v>90</v>
      </c>
      <c r="AW865" s="14" t="s">
        <v>41</v>
      </c>
      <c r="AX865" s="14" t="s">
        <v>80</v>
      </c>
      <c r="AY865" s="255" t="s">
        <v>208</v>
      </c>
    </row>
    <row r="866" s="14" customFormat="1">
      <c r="A866" s="14"/>
      <c r="B866" s="245"/>
      <c r="C866" s="246"/>
      <c r="D866" s="236" t="s">
        <v>226</v>
      </c>
      <c r="E866" s="247" t="s">
        <v>35</v>
      </c>
      <c r="F866" s="248" t="s">
        <v>1084</v>
      </c>
      <c r="G866" s="246"/>
      <c r="H866" s="249">
        <v>1.208</v>
      </c>
      <c r="I866" s="250"/>
      <c r="J866" s="246"/>
      <c r="K866" s="246"/>
      <c r="L866" s="251"/>
      <c r="M866" s="252"/>
      <c r="N866" s="253"/>
      <c r="O866" s="253"/>
      <c r="P866" s="253"/>
      <c r="Q866" s="253"/>
      <c r="R866" s="253"/>
      <c r="S866" s="253"/>
      <c r="T866" s="25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5" t="s">
        <v>226</v>
      </c>
      <c r="AU866" s="255" t="s">
        <v>90</v>
      </c>
      <c r="AV866" s="14" t="s">
        <v>90</v>
      </c>
      <c r="AW866" s="14" t="s">
        <v>41</v>
      </c>
      <c r="AX866" s="14" t="s">
        <v>80</v>
      </c>
      <c r="AY866" s="255" t="s">
        <v>208</v>
      </c>
    </row>
    <row r="867" s="14" customFormat="1">
      <c r="A867" s="14"/>
      <c r="B867" s="245"/>
      <c r="C867" s="246"/>
      <c r="D867" s="236" t="s">
        <v>226</v>
      </c>
      <c r="E867" s="247" t="s">
        <v>35</v>
      </c>
      <c r="F867" s="248" t="s">
        <v>1085</v>
      </c>
      <c r="G867" s="246"/>
      <c r="H867" s="249">
        <v>7.5149999999999997</v>
      </c>
      <c r="I867" s="250"/>
      <c r="J867" s="246"/>
      <c r="K867" s="246"/>
      <c r="L867" s="251"/>
      <c r="M867" s="252"/>
      <c r="N867" s="253"/>
      <c r="O867" s="253"/>
      <c r="P867" s="253"/>
      <c r="Q867" s="253"/>
      <c r="R867" s="253"/>
      <c r="S867" s="253"/>
      <c r="T867" s="25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5" t="s">
        <v>226</v>
      </c>
      <c r="AU867" s="255" t="s">
        <v>90</v>
      </c>
      <c r="AV867" s="14" t="s">
        <v>90</v>
      </c>
      <c r="AW867" s="14" t="s">
        <v>41</v>
      </c>
      <c r="AX867" s="14" t="s">
        <v>80</v>
      </c>
      <c r="AY867" s="255" t="s">
        <v>208</v>
      </c>
    </row>
    <row r="868" s="15" customFormat="1">
      <c r="A868" s="15"/>
      <c r="B868" s="256"/>
      <c r="C868" s="257"/>
      <c r="D868" s="236" t="s">
        <v>226</v>
      </c>
      <c r="E868" s="258" t="s">
        <v>35</v>
      </c>
      <c r="F868" s="259" t="s">
        <v>232</v>
      </c>
      <c r="G868" s="257"/>
      <c r="H868" s="260">
        <v>15.491</v>
      </c>
      <c r="I868" s="261"/>
      <c r="J868" s="257"/>
      <c r="K868" s="257"/>
      <c r="L868" s="262"/>
      <c r="M868" s="263"/>
      <c r="N868" s="264"/>
      <c r="O868" s="264"/>
      <c r="P868" s="264"/>
      <c r="Q868" s="264"/>
      <c r="R868" s="264"/>
      <c r="S868" s="264"/>
      <c r="T868" s="26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266" t="s">
        <v>226</v>
      </c>
      <c r="AU868" s="266" t="s">
        <v>90</v>
      </c>
      <c r="AV868" s="15" t="s">
        <v>209</v>
      </c>
      <c r="AW868" s="15" t="s">
        <v>41</v>
      </c>
      <c r="AX868" s="15" t="s">
        <v>80</v>
      </c>
      <c r="AY868" s="266" t="s">
        <v>208</v>
      </c>
    </row>
    <row r="869" s="13" customFormat="1">
      <c r="A869" s="13"/>
      <c r="B869" s="234"/>
      <c r="C869" s="235"/>
      <c r="D869" s="236" t="s">
        <v>226</v>
      </c>
      <c r="E869" s="237" t="s">
        <v>35</v>
      </c>
      <c r="F869" s="238" t="s">
        <v>639</v>
      </c>
      <c r="G869" s="235"/>
      <c r="H869" s="237" t="s">
        <v>35</v>
      </c>
      <c r="I869" s="239"/>
      <c r="J869" s="235"/>
      <c r="K869" s="235"/>
      <c r="L869" s="240"/>
      <c r="M869" s="241"/>
      <c r="N869" s="242"/>
      <c r="O869" s="242"/>
      <c r="P869" s="242"/>
      <c r="Q869" s="242"/>
      <c r="R869" s="242"/>
      <c r="S869" s="242"/>
      <c r="T869" s="24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4" t="s">
        <v>226</v>
      </c>
      <c r="AU869" s="244" t="s">
        <v>90</v>
      </c>
      <c r="AV869" s="13" t="s">
        <v>88</v>
      </c>
      <c r="AW869" s="13" t="s">
        <v>41</v>
      </c>
      <c r="AX869" s="13" t="s">
        <v>80</v>
      </c>
      <c r="AY869" s="244" t="s">
        <v>208</v>
      </c>
    </row>
    <row r="870" s="14" customFormat="1">
      <c r="A870" s="14"/>
      <c r="B870" s="245"/>
      <c r="C870" s="246"/>
      <c r="D870" s="236" t="s">
        <v>226</v>
      </c>
      <c r="E870" s="247" t="s">
        <v>35</v>
      </c>
      <c r="F870" s="248" t="s">
        <v>1086</v>
      </c>
      <c r="G870" s="246"/>
      <c r="H870" s="249">
        <v>4.0430000000000001</v>
      </c>
      <c r="I870" s="250"/>
      <c r="J870" s="246"/>
      <c r="K870" s="246"/>
      <c r="L870" s="251"/>
      <c r="M870" s="252"/>
      <c r="N870" s="253"/>
      <c r="O870" s="253"/>
      <c r="P870" s="253"/>
      <c r="Q870" s="253"/>
      <c r="R870" s="253"/>
      <c r="S870" s="253"/>
      <c r="T870" s="25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5" t="s">
        <v>226</v>
      </c>
      <c r="AU870" s="255" t="s">
        <v>90</v>
      </c>
      <c r="AV870" s="14" t="s">
        <v>90</v>
      </c>
      <c r="AW870" s="14" t="s">
        <v>41</v>
      </c>
      <c r="AX870" s="14" t="s">
        <v>80</v>
      </c>
      <c r="AY870" s="255" t="s">
        <v>208</v>
      </c>
    </row>
    <row r="871" s="14" customFormat="1">
      <c r="A871" s="14"/>
      <c r="B871" s="245"/>
      <c r="C871" s="246"/>
      <c r="D871" s="236" t="s">
        <v>226</v>
      </c>
      <c r="E871" s="247" t="s">
        <v>35</v>
      </c>
      <c r="F871" s="248" t="s">
        <v>1087</v>
      </c>
      <c r="G871" s="246"/>
      <c r="H871" s="249">
        <v>2.2450000000000001</v>
      </c>
      <c r="I871" s="250"/>
      <c r="J871" s="246"/>
      <c r="K871" s="246"/>
      <c r="L871" s="251"/>
      <c r="M871" s="252"/>
      <c r="N871" s="253"/>
      <c r="O871" s="253"/>
      <c r="P871" s="253"/>
      <c r="Q871" s="253"/>
      <c r="R871" s="253"/>
      <c r="S871" s="253"/>
      <c r="T871" s="25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55" t="s">
        <v>226</v>
      </c>
      <c r="AU871" s="255" t="s">
        <v>90</v>
      </c>
      <c r="AV871" s="14" t="s">
        <v>90</v>
      </c>
      <c r="AW871" s="14" t="s">
        <v>41</v>
      </c>
      <c r="AX871" s="14" t="s">
        <v>80</v>
      </c>
      <c r="AY871" s="255" t="s">
        <v>208</v>
      </c>
    </row>
    <row r="872" s="14" customFormat="1">
      <c r="A872" s="14"/>
      <c r="B872" s="245"/>
      <c r="C872" s="246"/>
      <c r="D872" s="236" t="s">
        <v>226</v>
      </c>
      <c r="E872" s="247" t="s">
        <v>35</v>
      </c>
      <c r="F872" s="248" t="s">
        <v>1088</v>
      </c>
      <c r="G872" s="246"/>
      <c r="H872" s="249">
        <v>2.9449999999999998</v>
      </c>
      <c r="I872" s="250"/>
      <c r="J872" s="246"/>
      <c r="K872" s="246"/>
      <c r="L872" s="251"/>
      <c r="M872" s="252"/>
      <c r="N872" s="253"/>
      <c r="O872" s="253"/>
      <c r="P872" s="253"/>
      <c r="Q872" s="253"/>
      <c r="R872" s="253"/>
      <c r="S872" s="253"/>
      <c r="T872" s="25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55" t="s">
        <v>226</v>
      </c>
      <c r="AU872" s="255" t="s">
        <v>90</v>
      </c>
      <c r="AV872" s="14" t="s">
        <v>90</v>
      </c>
      <c r="AW872" s="14" t="s">
        <v>41</v>
      </c>
      <c r="AX872" s="14" t="s">
        <v>80</v>
      </c>
      <c r="AY872" s="255" t="s">
        <v>208</v>
      </c>
    </row>
    <row r="873" s="14" customFormat="1">
      <c r="A873" s="14"/>
      <c r="B873" s="245"/>
      <c r="C873" s="246"/>
      <c r="D873" s="236" t="s">
        <v>226</v>
      </c>
      <c r="E873" s="247" t="s">
        <v>35</v>
      </c>
      <c r="F873" s="248" t="s">
        <v>1089</v>
      </c>
      <c r="G873" s="246"/>
      <c r="H873" s="249">
        <v>1.1100000000000001</v>
      </c>
      <c r="I873" s="250"/>
      <c r="J873" s="246"/>
      <c r="K873" s="246"/>
      <c r="L873" s="251"/>
      <c r="M873" s="252"/>
      <c r="N873" s="253"/>
      <c r="O873" s="253"/>
      <c r="P873" s="253"/>
      <c r="Q873" s="253"/>
      <c r="R873" s="253"/>
      <c r="S873" s="253"/>
      <c r="T873" s="25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55" t="s">
        <v>226</v>
      </c>
      <c r="AU873" s="255" t="s">
        <v>90</v>
      </c>
      <c r="AV873" s="14" t="s">
        <v>90</v>
      </c>
      <c r="AW873" s="14" t="s">
        <v>41</v>
      </c>
      <c r="AX873" s="14" t="s">
        <v>80</v>
      </c>
      <c r="AY873" s="255" t="s">
        <v>208</v>
      </c>
    </row>
    <row r="874" s="15" customFormat="1">
      <c r="A874" s="15"/>
      <c r="B874" s="256"/>
      <c r="C874" s="257"/>
      <c r="D874" s="236" t="s">
        <v>226</v>
      </c>
      <c r="E874" s="258" t="s">
        <v>35</v>
      </c>
      <c r="F874" s="259" t="s">
        <v>232</v>
      </c>
      <c r="G874" s="257"/>
      <c r="H874" s="260">
        <v>10.343</v>
      </c>
      <c r="I874" s="261"/>
      <c r="J874" s="257"/>
      <c r="K874" s="257"/>
      <c r="L874" s="262"/>
      <c r="M874" s="263"/>
      <c r="N874" s="264"/>
      <c r="O874" s="264"/>
      <c r="P874" s="264"/>
      <c r="Q874" s="264"/>
      <c r="R874" s="264"/>
      <c r="S874" s="264"/>
      <c r="T874" s="26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66" t="s">
        <v>226</v>
      </c>
      <c r="AU874" s="266" t="s">
        <v>90</v>
      </c>
      <c r="AV874" s="15" t="s">
        <v>209</v>
      </c>
      <c r="AW874" s="15" t="s">
        <v>41</v>
      </c>
      <c r="AX874" s="15" t="s">
        <v>80</v>
      </c>
      <c r="AY874" s="266" t="s">
        <v>208</v>
      </c>
    </row>
    <row r="875" s="13" customFormat="1">
      <c r="A875" s="13"/>
      <c r="B875" s="234"/>
      <c r="C875" s="235"/>
      <c r="D875" s="236" t="s">
        <v>226</v>
      </c>
      <c r="E875" s="237" t="s">
        <v>35</v>
      </c>
      <c r="F875" s="238" t="s">
        <v>644</v>
      </c>
      <c r="G875" s="235"/>
      <c r="H875" s="237" t="s">
        <v>35</v>
      </c>
      <c r="I875" s="239"/>
      <c r="J875" s="235"/>
      <c r="K875" s="235"/>
      <c r="L875" s="240"/>
      <c r="M875" s="241"/>
      <c r="N875" s="242"/>
      <c r="O875" s="242"/>
      <c r="P875" s="242"/>
      <c r="Q875" s="242"/>
      <c r="R875" s="242"/>
      <c r="S875" s="242"/>
      <c r="T875" s="24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4" t="s">
        <v>226</v>
      </c>
      <c r="AU875" s="244" t="s">
        <v>90</v>
      </c>
      <c r="AV875" s="13" t="s">
        <v>88</v>
      </c>
      <c r="AW875" s="13" t="s">
        <v>41</v>
      </c>
      <c r="AX875" s="13" t="s">
        <v>80</v>
      </c>
      <c r="AY875" s="244" t="s">
        <v>208</v>
      </c>
    </row>
    <row r="876" s="14" customFormat="1">
      <c r="A876" s="14"/>
      <c r="B876" s="245"/>
      <c r="C876" s="246"/>
      <c r="D876" s="236" t="s">
        <v>226</v>
      </c>
      <c r="E876" s="247" t="s">
        <v>35</v>
      </c>
      <c r="F876" s="248" t="s">
        <v>1090</v>
      </c>
      <c r="G876" s="246"/>
      <c r="H876" s="249">
        <v>3.3580000000000001</v>
      </c>
      <c r="I876" s="250"/>
      <c r="J876" s="246"/>
      <c r="K876" s="246"/>
      <c r="L876" s="251"/>
      <c r="M876" s="252"/>
      <c r="N876" s="253"/>
      <c r="O876" s="253"/>
      <c r="P876" s="253"/>
      <c r="Q876" s="253"/>
      <c r="R876" s="253"/>
      <c r="S876" s="253"/>
      <c r="T876" s="25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5" t="s">
        <v>226</v>
      </c>
      <c r="AU876" s="255" t="s">
        <v>90</v>
      </c>
      <c r="AV876" s="14" t="s">
        <v>90</v>
      </c>
      <c r="AW876" s="14" t="s">
        <v>41</v>
      </c>
      <c r="AX876" s="14" t="s">
        <v>80</v>
      </c>
      <c r="AY876" s="255" t="s">
        <v>208</v>
      </c>
    </row>
    <row r="877" s="14" customFormat="1">
      <c r="A877" s="14"/>
      <c r="B877" s="245"/>
      <c r="C877" s="246"/>
      <c r="D877" s="236" t="s">
        <v>226</v>
      </c>
      <c r="E877" s="247" t="s">
        <v>35</v>
      </c>
      <c r="F877" s="248" t="s">
        <v>1091</v>
      </c>
      <c r="G877" s="246"/>
      <c r="H877" s="249">
        <v>3.3580000000000001</v>
      </c>
      <c r="I877" s="250"/>
      <c r="J877" s="246"/>
      <c r="K877" s="246"/>
      <c r="L877" s="251"/>
      <c r="M877" s="252"/>
      <c r="N877" s="253"/>
      <c r="O877" s="253"/>
      <c r="P877" s="253"/>
      <c r="Q877" s="253"/>
      <c r="R877" s="253"/>
      <c r="S877" s="253"/>
      <c r="T877" s="25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5" t="s">
        <v>226</v>
      </c>
      <c r="AU877" s="255" t="s">
        <v>90</v>
      </c>
      <c r="AV877" s="14" t="s">
        <v>90</v>
      </c>
      <c r="AW877" s="14" t="s">
        <v>41</v>
      </c>
      <c r="AX877" s="14" t="s">
        <v>80</v>
      </c>
      <c r="AY877" s="255" t="s">
        <v>208</v>
      </c>
    </row>
    <row r="878" s="14" customFormat="1">
      <c r="A878" s="14"/>
      <c r="B878" s="245"/>
      <c r="C878" s="246"/>
      <c r="D878" s="236" t="s">
        <v>226</v>
      </c>
      <c r="E878" s="247" t="s">
        <v>35</v>
      </c>
      <c r="F878" s="248" t="s">
        <v>1092</v>
      </c>
      <c r="G878" s="246"/>
      <c r="H878" s="249">
        <v>1.208</v>
      </c>
      <c r="I878" s="250"/>
      <c r="J878" s="246"/>
      <c r="K878" s="246"/>
      <c r="L878" s="251"/>
      <c r="M878" s="252"/>
      <c r="N878" s="253"/>
      <c r="O878" s="253"/>
      <c r="P878" s="253"/>
      <c r="Q878" s="253"/>
      <c r="R878" s="253"/>
      <c r="S878" s="253"/>
      <c r="T878" s="25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55" t="s">
        <v>226</v>
      </c>
      <c r="AU878" s="255" t="s">
        <v>90</v>
      </c>
      <c r="AV878" s="14" t="s">
        <v>90</v>
      </c>
      <c r="AW878" s="14" t="s">
        <v>41</v>
      </c>
      <c r="AX878" s="14" t="s">
        <v>80</v>
      </c>
      <c r="AY878" s="255" t="s">
        <v>208</v>
      </c>
    </row>
    <row r="879" s="14" customFormat="1">
      <c r="A879" s="14"/>
      <c r="B879" s="245"/>
      <c r="C879" s="246"/>
      <c r="D879" s="236" t="s">
        <v>226</v>
      </c>
      <c r="E879" s="247" t="s">
        <v>35</v>
      </c>
      <c r="F879" s="248" t="s">
        <v>1093</v>
      </c>
      <c r="G879" s="246"/>
      <c r="H879" s="249">
        <v>7.5149999999999997</v>
      </c>
      <c r="I879" s="250"/>
      <c r="J879" s="246"/>
      <c r="K879" s="246"/>
      <c r="L879" s="251"/>
      <c r="M879" s="252"/>
      <c r="N879" s="253"/>
      <c r="O879" s="253"/>
      <c r="P879" s="253"/>
      <c r="Q879" s="253"/>
      <c r="R879" s="253"/>
      <c r="S879" s="253"/>
      <c r="T879" s="25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55" t="s">
        <v>226</v>
      </c>
      <c r="AU879" s="255" t="s">
        <v>90</v>
      </c>
      <c r="AV879" s="14" t="s">
        <v>90</v>
      </c>
      <c r="AW879" s="14" t="s">
        <v>41</v>
      </c>
      <c r="AX879" s="14" t="s">
        <v>80</v>
      </c>
      <c r="AY879" s="255" t="s">
        <v>208</v>
      </c>
    </row>
    <row r="880" s="15" customFormat="1">
      <c r="A880" s="15"/>
      <c r="B880" s="256"/>
      <c r="C880" s="257"/>
      <c r="D880" s="236" t="s">
        <v>226</v>
      </c>
      <c r="E880" s="258" t="s">
        <v>35</v>
      </c>
      <c r="F880" s="259" t="s">
        <v>232</v>
      </c>
      <c r="G880" s="257"/>
      <c r="H880" s="260">
        <v>15.439</v>
      </c>
      <c r="I880" s="261"/>
      <c r="J880" s="257"/>
      <c r="K880" s="257"/>
      <c r="L880" s="262"/>
      <c r="M880" s="263"/>
      <c r="N880" s="264"/>
      <c r="O880" s="264"/>
      <c r="P880" s="264"/>
      <c r="Q880" s="264"/>
      <c r="R880" s="264"/>
      <c r="S880" s="264"/>
      <c r="T880" s="26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66" t="s">
        <v>226</v>
      </c>
      <c r="AU880" s="266" t="s">
        <v>90</v>
      </c>
      <c r="AV880" s="15" t="s">
        <v>209</v>
      </c>
      <c r="AW880" s="15" t="s">
        <v>41</v>
      </c>
      <c r="AX880" s="15" t="s">
        <v>80</v>
      </c>
      <c r="AY880" s="266" t="s">
        <v>208</v>
      </c>
    </row>
    <row r="881" s="16" customFormat="1">
      <c r="A881" s="16"/>
      <c r="B881" s="267"/>
      <c r="C881" s="268"/>
      <c r="D881" s="236" t="s">
        <v>226</v>
      </c>
      <c r="E881" s="269" t="s">
        <v>147</v>
      </c>
      <c r="F881" s="270" t="s">
        <v>261</v>
      </c>
      <c r="G881" s="268"/>
      <c r="H881" s="271">
        <v>86.025999999999996</v>
      </c>
      <c r="I881" s="272"/>
      <c r="J881" s="268"/>
      <c r="K881" s="268"/>
      <c r="L881" s="273"/>
      <c r="M881" s="274"/>
      <c r="N881" s="275"/>
      <c r="O881" s="275"/>
      <c r="P881" s="275"/>
      <c r="Q881" s="275"/>
      <c r="R881" s="275"/>
      <c r="S881" s="275"/>
      <c r="T881" s="27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T881" s="277" t="s">
        <v>226</v>
      </c>
      <c r="AU881" s="277" t="s">
        <v>90</v>
      </c>
      <c r="AV881" s="16" t="s">
        <v>216</v>
      </c>
      <c r="AW881" s="16" t="s">
        <v>41</v>
      </c>
      <c r="AX881" s="16" t="s">
        <v>88</v>
      </c>
      <c r="AY881" s="277" t="s">
        <v>208</v>
      </c>
    </row>
    <row r="882" s="2" customFormat="1" ht="21.75" customHeight="1">
      <c r="A882" s="41"/>
      <c r="B882" s="42"/>
      <c r="C882" s="278" t="s">
        <v>1094</v>
      </c>
      <c r="D882" s="278" t="s">
        <v>391</v>
      </c>
      <c r="E882" s="279" t="s">
        <v>1095</v>
      </c>
      <c r="F882" s="280" t="s">
        <v>1096</v>
      </c>
      <c r="G882" s="281" t="s">
        <v>149</v>
      </c>
      <c r="H882" s="282">
        <v>90.326999999999998</v>
      </c>
      <c r="I882" s="283"/>
      <c r="J882" s="284">
        <f>ROUND(I882*H882,2)</f>
        <v>0</v>
      </c>
      <c r="K882" s="280" t="s">
        <v>215</v>
      </c>
      <c r="L882" s="285"/>
      <c r="M882" s="286" t="s">
        <v>35</v>
      </c>
      <c r="N882" s="287" t="s">
        <v>51</v>
      </c>
      <c r="O882" s="87"/>
      <c r="P882" s="225">
        <f>O882*H882</f>
        <v>0</v>
      </c>
      <c r="Q882" s="225">
        <v>0.019199999999999998</v>
      </c>
      <c r="R882" s="225">
        <f>Q882*H882</f>
        <v>1.7342783999999998</v>
      </c>
      <c r="S882" s="225">
        <v>0</v>
      </c>
      <c r="T882" s="226">
        <f>S882*H882</f>
        <v>0</v>
      </c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R882" s="227" t="s">
        <v>527</v>
      </c>
      <c r="AT882" s="227" t="s">
        <v>391</v>
      </c>
      <c r="AU882" s="227" t="s">
        <v>90</v>
      </c>
      <c r="AY882" s="19" t="s">
        <v>208</v>
      </c>
      <c r="BE882" s="228">
        <f>IF(N882="základní",J882,0)</f>
        <v>0</v>
      </c>
      <c r="BF882" s="228">
        <f>IF(N882="snížená",J882,0)</f>
        <v>0</v>
      </c>
      <c r="BG882" s="228">
        <f>IF(N882="zákl. přenesená",J882,0)</f>
        <v>0</v>
      </c>
      <c r="BH882" s="228">
        <f>IF(N882="sníž. přenesená",J882,0)</f>
        <v>0</v>
      </c>
      <c r="BI882" s="228">
        <f>IF(N882="nulová",J882,0)</f>
        <v>0</v>
      </c>
      <c r="BJ882" s="19" t="s">
        <v>88</v>
      </c>
      <c r="BK882" s="228">
        <f>ROUND(I882*H882,2)</f>
        <v>0</v>
      </c>
      <c r="BL882" s="19" t="s">
        <v>408</v>
      </c>
      <c r="BM882" s="227" t="s">
        <v>1097</v>
      </c>
    </row>
    <row r="883" s="14" customFormat="1">
      <c r="A883" s="14"/>
      <c r="B883" s="245"/>
      <c r="C883" s="246"/>
      <c r="D883" s="236" t="s">
        <v>226</v>
      </c>
      <c r="E883" s="247" t="s">
        <v>35</v>
      </c>
      <c r="F883" s="248" t="s">
        <v>147</v>
      </c>
      <c r="G883" s="246"/>
      <c r="H883" s="249">
        <v>86.025999999999996</v>
      </c>
      <c r="I883" s="250"/>
      <c r="J883" s="246"/>
      <c r="K883" s="246"/>
      <c r="L883" s="251"/>
      <c r="M883" s="252"/>
      <c r="N883" s="253"/>
      <c r="O883" s="253"/>
      <c r="P883" s="253"/>
      <c r="Q883" s="253"/>
      <c r="R883" s="253"/>
      <c r="S883" s="253"/>
      <c r="T883" s="25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5" t="s">
        <v>226</v>
      </c>
      <c r="AU883" s="255" t="s">
        <v>90</v>
      </c>
      <c r="AV883" s="14" t="s">
        <v>90</v>
      </c>
      <c r="AW883" s="14" t="s">
        <v>41</v>
      </c>
      <c r="AX883" s="14" t="s">
        <v>80</v>
      </c>
      <c r="AY883" s="255" t="s">
        <v>208</v>
      </c>
    </row>
    <row r="884" s="14" customFormat="1">
      <c r="A884" s="14"/>
      <c r="B884" s="245"/>
      <c r="C884" s="246"/>
      <c r="D884" s="236" t="s">
        <v>226</v>
      </c>
      <c r="E884" s="247" t="s">
        <v>35</v>
      </c>
      <c r="F884" s="248" t="s">
        <v>1098</v>
      </c>
      <c r="G884" s="246"/>
      <c r="H884" s="249">
        <v>90.326999999999998</v>
      </c>
      <c r="I884" s="250"/>
      <c r="J884" s="246"/>
      <c r="K884" s="246"/>
      <c r="L884" s="251"/>
      <c r="M884" s="252"/>
      <c r="N884" s="253"/>
      <c r="O884" s="253"/>
      <c r="P884" s="253"/>
      <c r="Q884" s="253"/>
      <c r="R884" s="253"/>
      <c r="S884" s="253"/>
      <c r="T884" s="25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55" t="s">
        <v>226</v>
      </c>
      <c r="AU884" s="255" t="s">
        <v>90</v>
      </c>
      <c r="AV884" s="14" t="s">
        <v>90</v>
      </c>
      <c r="AW884" s="14" t="s">
        <v>41</v>
      </c>
      <c r="AX884" s="14" t="s">
        <v>88</v>
      </c>
      <c r="AY884" s="255" t="s">
        <v>208</v>
      </c>
    </row>
    <row r="885" s="2" customFormat="1" ht="24.15" customHeight="1">
      <c r="A885" s="41"/>
      <c r="B885" s="42"/>
      <c r="C885" s="216" t="s">
        <v>1099</v>
      </c>
      <c r="D885" s="216" t="s">
        <v>211</v>
      </c>
      <c r="E885" s="217" t="s">
        <v>1100</v>
      </c>
      <c r="F885" s="218" t="s">
        <v>1101</v>
      </c>
      <c r="G885" s="219" t="s">
        <v>149</v>
      </c>
      <c r="H885" s="220">
        <v>56.399999999999999</v>
      </c>
      <c r="I885" s="221"/>
      <c r="J885" s="222">
        <f>ROUND(I885*H885,2)</f>
        <v>0</v>
      </c>
      <c r="K885" s="218" t="s">
        <v>215</v>
      </c>
      <c r="L885" s="47"/>
      <c r="M885" s="223" t="s">
        <v>35</v>
      </c>
      <c r="N885" s="224" t="s">
        <v>51</v>
      </c>
      <c r="O885" s="87"/>
      <c r="P885" s="225">
        <f>O885*H885</f>
        <v>0</v>
      </c>
      <c r="Q885" s="225">
        <v>0</v>
      </c>
      <c r="R885" s="225">
        <f>Q885*H885</f>
        <v>0</v>
      </c>
      <c r="S885" s="225">
        <v>0</v>
      </c>
      <c r="T885" s="226">
        <f>S885*H885</f>
        <v>0</v>
      </c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R885" s="227" t="s">
        <v>408</v>
      </c>
      <c r="AT885" s="227" t="s">
        <v>211</v>
      </c>
      <c r="AU885" s="227" t="s">
        <v>90</v>
      </c>
      <c r="AY885" s="19" t="s">
        <v>208</v>
      </c>
      <c r="BE885" s="228">
        <f>IF(N885="základní",J885,0)</f>
        <v>0</v>
      </c>
      <c r="BF885" s="228">
        <f>IF(N885="snížená",J885,0)</f>
        <v>0</v>
      </c>
      <c r="BG885" s="228">
        <f>IF(N885="zákl. přenesená",J885,0)</f>
        <v>0</v>
      </c>
      <c r="BH885" s="228">
        <f>IF(N885="sníž. přenesená",J885,0)</f>
        <v>0</v>
      </c>
      <c r="BI885" s="228">
        <f>IF(N885="nulová",J885,0)</f>
        <v>0</v>
      </c>
      <c r="BJ885" s="19" t="s">
        <v>88</v>
      </c>
      <c r="BK885" s="228">
        <f>ROUND(I885*H885,2)</f>
        <v>0</v>
      </c>
      <c r="BL885" s="19" t="s">
        <v>408</v>
      </c>
      <c r="BM885" s="227" t="s">
        <v>1102</v>
      </c>
    </row>
    <row r="886" s="2" customFormat="1">
      <c r="A886" s="41"/>
      <c r="B886" s="42"/>
      <c r="C886" s="43"/>
      <c r="D886" s="229" t="s">
        <v>218</v>
      </c>
      <c r="E886" s="43"/>
      <c r="F886" s="230" t="s">
        <v>1103</v>
      </c>
      <c r="G886" s="43"/>
      <c r="H886" s="43"/>
      <c r="I886" s="231"/>
      <c r="J886" s="43"/>
      <c r="K886" s="43"/>
      <c r="L886" s="47"/>
      <c r="M886" s="232"/>
      <c r="N886" s="233"/>
      <c r="O886" s="87"/>
      <c r="P886" s="87"/>
      <c r="Q886" s="87"/>
      <c r="R886" s="87"/>
      <c r="S886" s="87"/>
      <c r="T886" s="88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T886" s="19" t="s">
        <v>218</v>
      </c>
      <c r="AU886" s="19" t="s">
        <v>90</v>
      </c>
    </row>
    <row r="887" s="14" customFormat="1">
      <c r="A887" s="14"/>
      <c r="B887" s="245"/>
      <c r="C887" s="246"/>
      <c r="D887" s="236" t="s">
        <v>226</v>
      </c>
      <c r="E887" s="247" t="s">
        <v>35</v>
      </c>
      <c r="F887" s="248" t="s">
        <v>1104</v>
      </c>
      <c r="G887" s="246"/>
      <c r="H887" s="249">
        <v>8.0999999999999996</v>
      </c>
      <c r="I887" s="250"/>
      <c r="J887" s="246"/>
      <c r="K887" s="246"/>
      <c r="L887" s="251"/>
      <c r="M887" s="252"/>
      <c r="N887" s="253"/>
      <c r="O887" s="253"/>
      <c r="P887" s="253"/>
      <c r="Q887" s="253"/>
      <c r="R887" s="253"/>
      <c r="S887" s="253"/>
      <c r="T887" s="25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5" t="s">
        <v>226</v>
      </c>
      <c r="AU887" s="255" t="s">
        <v>90</v>
      </c>
      <c r="AV887" s="14" t="s">
        <v>90</v>
      </c>
      <c r="AW887" s="14" t="s">
        <v>41</v>
      </c>
      <c r="AX887" s="14" t="s">
        <v>80</v>
      </c>
      <c r="AY887" s="255" t="s">
        <v>208</v>
      </c>
    </row>
    <row r="888" s="14" customFormat="1">
      <c r="A888" s="14"/>
      <c r="B888" s="245"/>
      <c r="C888" s="246"/>
      <c r="D888" s="236" t="s">
        <v>226</v>
      </c>
      <c r="E888" s="247" t="s">
        <v>35</v>
      </c>
      <c r="F888" s="248" t="s">
        <v>1105</v>
      </c>
      <c r="G888" s="246"/>
      <c r="H888" s="249">
        <v>11.800000000000001</v>
      </c>
      <c r="I888" s="250"/>
      <c r="J888" s="246"/>
      <c r="K888" s="246"/>
      <c r="L888" s="251"/>
      <c r="M888" s="252"/>
      <c r="N888" s="253"/>
      <c r="O888" s="253"/>
      <c r="P888" s="253"/>
      <c r="Q888" s="253"/>
      <c r="R888" s="253"/>
      <c r="S888" s="253"/>
      <c r="T888" s="25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5" t="s">
        <v>226</v>
      </c>
      <c r="AU888" s="255" t="s">
        <v>90</v>
      </c>
      <c r="AV888" s="14" t="s">
        <v>90</v>
      </c>
      <c r="AW888" s="14" t="s">
        <v>41</v>
      </c>
      <c r="AX888" s="14" t="s">
        <v>80</v>
      </c>
      <c r="AY888" s="255" t="s">
        <v>208</v>
      </c>
    </row>
    <row r="889" s="14" customFormat="1">
      <c r="A889" s="14"/>
      <c r="B889" s="245"/>
      <c r="C889" s="246"/>
      <c r="D889" s="236" t="s">
        <v>226</v>
      </c>
      <c r="E889" s="247" t="s">
        <v>35</v>
      </c>
      <c r="F889" s="248" t="s">
        <v>1106</v>
      </c>
      <c r="G889" s="246"/>
      <c r="H889" s="249">
        <v>10</v>
      </c>
      <c r="I889" s="250"/>
      <c r="J889" s="246"/>
      <c r="K889" s="246"/>
      <c r="L889" s="251"/>
      <c r="M889" s="252"/>
      <c r="N889" s="253"/>
      <c r="O889" s="253"/>
      <c r="P889" s="253"/>
      <c r="Q889" s="253"/>
      <c r="R889" s="253"/>
      <c r="S889" s="253"/>
      <c r="T889" s="25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5" t="s">
        <v>226</v>
      </c>
      <c r="AU889" s="255" t="s">
        <v>90</v>
      </c>
      <c r="AV889" s="14" t="s">
        <v>90</v>
      </c>
      <c r="AW889" s="14" t="s">
        <v>41</v>
      </c>
      <c r="AX889" s="14" t="s">
        <v>80</v>
      </c>
      <c r="AY889" s="255" t="s">
        <v>208</v>
      </c>
    </row>
    <row r="890" s="14" customFormat="1">
      <c r="A890" s="14"/>
      <c r="B890" s="245"/>
      <c r="C890" s="246"/>
      <c r="D890" s="236" t="s">
        <v>226</v>
      </c>
      <c r="E890" s="247" t="s">
        <v>35</v>
      </c>
      <c r="F890" s="248" t="s">
        <v>1107</v>
      </c>
      <c r="G890" s="246"/>
      <c r="H890" s="249">
        <v>8.0999999999999996</v>
      </c>
      <c r="I890" s="250"/>
      <c r="J890" s="246"/>
      <c r="K890" s="246"/>
      <c r="L890" s="251"/>
      <c r="M890" s="252"/>
      <c r="N890" s="253"/>
      <c r="O890" s="253"/>
      <c r="P890" s="253"/>
      <c r="Q890" s="253"/>
      <c r="R890" s="253"/>
      <c r="S890" s="253"/>
      <c r="T890" s="25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55" t="s">
        <v>226</v>
      </c>
      <c r="AU890" s="255" t="s">
        <v>90</v>
      </c>
      <c r="AV890" s="14" t="s">
        <v>90</v>
      </c>
      <c r="AW890" s="14" t="s">
        <v>41</v>
      </c>
      <c r="AX890" s="14" t="s">
        <v>80</v>
      </c>
      <c r="AY890" s="255" t="s">
        <v>208</v>
      </c>
    </row>
    <row r="891" s="14" customFormat="1">
      <c r="A891" s="14"/>
      <c r="B891" s="245"/>
      <c r="C891" s="246"/>
      <c r="D891" s="236" t="s">
        <v>226</v>
      </c>
      <c r="E891" s="247" t="s">
        <v>35</v>
      </c>
      <c r="F891" s="248" t="s">
        <v>1108</v>
      </c>
      <c r="G891" s="246"/>
      <c r="H891" s="249">
        <v>10.300000000000001</v>
      </c>
      <c r="I891" s="250"/>
      <c r="J891" s="246"/>
      <c r="K891" s="246"/>
      <c r="L891" s="251"/>
      <c r="M891" s="252"/>
      <c r="N891" s="253"/>
      <c r="O891" s="253"/>
      <c r="P891" s="253"/>
      <c r="Q891" s="253"/>
      <c r="R891" s="253"/>
      <c r="S891" s="253"/>
      <c r="T891" s="25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55" t="s">
        <v>226</v>
      </c>
      <c r="AU891" s="255" t="s">
        <v>90</v>
      </c>
      <c r="AV891" s="14" t="s">
        <v>90</v>
      </c>
      <c r="AW891" s="14" t="s">
        <v>41</v>
      </c>
      <c r="AX891" s="14" t="s">
        <v>80</v>
      </c>
      <c r="AY891" s="255" t="s">
        <v>208</v>
      </c>
    </row>
    <row r="892" s="14" customFormat="1">
      <c r="A892" s="14"/>
      <c r="B892" s="245"/>
      <c r="C892" s="246"/>
      <c r="D892" s="236" t="s">
        <v>226</v>
      </c>
      <c r="E892" s="247" t="s">
        <v>35</v>
      </c>
      <c r="F892" s="248" t="s">
        <v>1109</v>
      </c>
      <c r="G892" s="246"/>
      <c r="H892" s="249">
        <v>8.0999999999999996</v>
      </c>
      <c r="I892" s="250"/>
      <c r="J892" s="246"/>
      <c r="K892" s="246"/>
      <c r="L892" s="251"/>
      <c r="M892" s="252"/>
      <c r="N892" s="253"/>
      <c r="O892" s="253"/>
      <c r="P892" s="253"/>
      <c r="Q892" s="253"/>
      <c r="R892" s="253"/>
      <c r="S892" s="253"/>
      <c r="T892" s="25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55" t="s">
        <v>226</v>
      </c>
      <c r="AU892" s="255" t="s">
        <v>90</v>
      </c>
      <c r="AV892" s="14" t="s">
        <v>90</v>
      </c>
      <c r="AW892" s="14" t="s">
        <v>41</v>
      </c>
      <c r="AX892" s="14" t="s">
        <v>80</v>
      </c>
      <c r="AY892" s="255" t="s">
        <v>208</v>
      </c>
    </row>
    <row r="893" s="16" customFormat="1">
      <c r="A893" s="16"/>
      <c r="B893" s="267"/>
      <c r="C893" s="268"/>
      <c r="D893" s="236" t="s">
        <v>226</v>
      </c>
      <c r="E893" s="269" t="s">
        <v>35</v>
      </c>
      <c r="F893" s="270" t="s">
        <v>261</v>
      </c>
      <c r="G893" s="268"/>
      <c r="H893" s="271">
        <v>56.399999999999999</v>
      </c>
      <c r="I893" s="272"/>
      <c r="J893" s="268"/>
      <c r="K893" s="268"/>
      <c r="L893" s="273"/>
      <c r="M893" s="274"/>
      <c r="N893" s="275"/>
      <c r="O893" s="275"/>
      <c r="P893" s="275"/>
      <c r="Q893" s="275"/>
      <c r="R893" s="275"/>
      <c r="S893" s="275"/>
      <c r="T893" s="27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T893" s="277" t="s">
        <v>226</v>
      </c>
      <c r="AU893" s="277" t="s">
        <v>90</v>
      </c>
      <c r="AV893" s="16" t="s">
        <v>216</v>
      </c>
      <c r="AW893" s="16" t="s">
        <v>41</v>
      </c>
      <c r="AX893" s="16" t="s">
        <v>88</v>
      </c>
      <c r="AY893" s="277" t="s">
        <v>208</v>
      </c>
    </row>
    <row r="894" s="2" customFormat="1" ht="16.5" customHeight="1">
      <c r="A894" s="41"/>
      <c r="B894" s="42"/>
      <c r="C894" s="216" t="s">
        <v>1110</v>
      </c>
      <c r="D894" s="216" t="s">
        <v>211</v>
      </c>
      <c r="E894" s="217" t="s">
        <v>1111</v>
      </c>
      <c r="F894" s="218" t="s">
        <v>1112</v>
      </c>
      <c r="G894" s="219" t="s">
        <v>149</v>
      </c>
      <c r="H894" s="220">
        <v>86.025999999999996</v>
      </c>
      <c r="I894" s="221"/>
      <c r="J894" s="222">
        <f>ROUND(I894*H894,2)</f>
        <v>0</v>
      </c>
      <c r="K894" s="218" t="s">
        <v>215</v>
      </c>
      <c r="L894" s="47"/>
      <c r="M894" s="223" t="s">
        <v>35</v>
      </c>
      <c r="N894" s="224" t="s">
        <v>51</v>
      </c>
      <c r="O894" s="87"/>
      <c r="P894" s="225">
        <f>O894*H894</f>
        <v>0</v>
      </c>
      <c r="Q894" s="225">
        <v>0.00029999999999999997</v>
      </c>
      <c r="R894" s="225">
        <f>Q894*H894</f>
        <v>0.025807799999999995</v>
      </c>
      <c r="S894" s="225">
        <v>0</v>
      </c>
      <c r="T894" s="226">
        <f>S894*H894</f>
        <v>0</v>
      </c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R894" s="227" t="s">
        <v>408</v>
      </c>
      <c r="AT894" s="227" t="s">
        <v>211</v>
      </c>
      <c r="AU894" s="227" t="s">
        <v>90</v>
      </c>
      <c r="AY894" s="19" t="s">
        <v>208</v>
      </c>
      <c r="BE894" s="228">
        <f>IF(N894="základní",J894,0)</f>
        <v>0</v>
      </c>
      <c r="BF894" s="228">
        <f>IF(N894="snížená",J894,0)</f>
        <v>0</v>
      </c>
      <c r="BG894" s="228">
        <f>IF(N894="zákl. přenesená",J894,0)</f>
        <v>0</v>
      </c>
      <c r="BH894" s="228">
        <f>IF(N894="sníž. přenesená",J894,0)</f>
        <v>0</v>
      </c>
      <c r="BI894" s="228">
        <f>IF(N894="nulová",J894,0)</f>
        <v>0</v>
      </c>
      <c r="BJ894" s="19" t="s">
        <v>88</v>
      </c>
      <c r="BK894" s="228">
        <f>ROUND(I894*H894,2)</f>
        <v>0</v>
      </c>
      <c r="BL894" s="19" t="s">
        <v>408</v>
      </c>
      <c r="BM894" s="227" t="s">
        <v>1113</v>
      </c>
    </row>
    <row r="895" s="2" customFormat="1">
      <c r="A895" s="41"/>
      <c r="B895" s="42"/>
      <c r="C895" s="43"/>
      <c r="D895" s="229" t="s">
        <v>218</v>
      </c>
      <c r="E895" s="43"/>
      <c r="F895" s="230" t="s">
        <v>1114</v>
      </c>
      <c r="G895" s="43"/>
      <c r="H895" s="43"/>
      <c r="I895" s="231"/>
      <c r="J895" s="43"/>
      <c r="K895" s="43"/>
      <c r="L895" s="47"/>
      <c r="M895" s="232"/>
      <c r="N895" s="233"/>
      <c r="O895" s="87"/>
      <c r="P895" s="87"/>
      <c r="Q895" s="87"/>
      <c r="R895" s="87"/>
      <c r="S895" s="87"/>
      <c r="T895" s="88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T895" s="19" t="s">
        <v>218</v>
      </c>
      <c r="AU895" s="19" t="s">
        <v>90</v>
      </c>
    </row>
    <row r="896" s="14" customFormat="1">
      <c r="A896" s="14"/>
      <c r="B896" s="245"/>
      <c r="C896" s="246"/>
      <c r="D896" s="236" t="s">
        <v>226</v>
      </c>
      <c r="E896" s="247" t="s">
        <v>35</v>
      </c>
      <c r="F896" s="248" t="s">
        <v>147</v>
      </c>
      <c r="G896" s="246"/>
      <c r="H896" s="249">
        <v>86.025999999999996</v>
      </c>
      <c r="I896" s="250"/>
      <c r="J896" s="246"/>
      <c r="K896" s="246"/>
      <c r="L896" s="251"/>
      <c r="M896" s="252"/>
      <c r="N896" s="253"/>
      <c r="O896" s="253"/>
      <c r="P896" s="253"/>
      <c r="Q896" s="253"/>
      <c r="R896" s="253"/>
      <c r="S896" s="253"/>
      <c r="T896" s="25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55" t="s">
        <v>226</v>
      </c>
      <c r="AU896" s="255" t="s">
        <v>90</v>
      </c>
      <c r="AV896" s="14" t="s">
        <v>90</v>
      </c>
      <c r="AW896" s="14" t="s">
        <v>41</v>
      </c>
      <c r="AX896" s="14" t="s">
        <v>88</v>
      </c>
      <c r="AY896" s="255" t="s">
        <v>208</v>
      </c>
    </row>
    <row r="897" s="2" customFormat="1" ht="24.15" customHeight="1">
      <c r="A897" s="41"/>
      <c r="B897" s="42"/>
      <c r="C897" s="216" t="s">
        <v>1115</v>
      </c>
      <c r="D897" s="216" t="s">
        <v>211</v>
      </c>
      <c r="E897" s="217" t="s">
        <v>1116</v>
      </c>
      <c r="F897" s="218" t="s">
        <v>1117</v>
      </c>
      <c r="G897" s="219" t="s">
        <v>490</v>
      </c>
      <c r="H897" s="220">
        <v>9.8000000000000007</v>
      </c>
      <c r="I897" s="221"/>
      <c r="J897" s="222">
        <f>ROUND(I897*H897,2)</f>
        <v>0</v>
      </c>
      <c r="K897" s="218" t="s">
        <v>215</v>
      </c>
      <c r="L897" s="47"/>
      <c r="M897" s="223" t="s">
        <v>35</v>
      </c>
      <c r="N897" s="224" t="s">
        <v>51</v>
      </c>
      <c r="O897" s="87"/>
      <c r="P897" s="225">
        <f>O897*H897</f>
        <v>0</v>
      </c>
      <c r="Q897" s="225">
        <v>0.00020000000000000001</v>
      </c>
      <c r="R897" s="225">
        <f>Q897*H897</f>
        <v>0.0019600000000000004</v>
      </c>
      <c r="S897" s="225">
        <v>0</v>
      </c>
      <c r="T897" s="226">
        <f>S897*H897</f>
        <v>0</v>
      </c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R897" s="227" t="s">
        <v>408</v>
      </c>
      <c r="AT897" s="227" t="s">
        <v>211</v>
      </c>
      <c r="AU897" s="227" t="s">
        <v>90</v>
      </c>
      <c r="AY897" s="19" t="s">
        <v>208</v>
      </c>
      <c r="BE897" s="228">
        <f>IF(N897="základní",J897,0)</f>
        <v>0</v>
      </c>
      <c r="BF897" s="228">
        <f>IF(N897="snížená",J897,0)</f>
        <v>0</v>
      </c>
      <c r="BG897" s="228">
        <f>IF(N897="zákl. přenesená",J897,0)</f>
        <v>0</v>
      </c>
      <c r="BH897" s="228">
        <f>IF(N897="sníž. přenesená",J897,0)</f>
        <v>0</v>
      </c>
      <c r="BI897" s="228">
        <f>IF(N897="nulová",J897,0)</f>
        <v>0</v>
      </c>
      <c r="BJ897" s="19" t="s">
        <v>88</v>
      </c>
      <c r="BK897" s="228">
        <f>ROUND(I897*H897,2)</f>
        <v>0</v>
      </c>
      <c r="BL897" s="19" t="s">
        <v>408</v>
      </c>
      <c r="BM897" s="227" t="s">
        <v>1118</v>
      </c>
    </row>
    <row r="898" s="2" customFormat="1">
      <c r="A898" s="41"/>
      <c r="B898" s="42"/>
      <c r="C898" s="43"/>
      <c r="D898" s="229" t="s">
        <v>218</v>
      </c>
      <c r="E898" s="43"/>
      <c r="F898" s="230" t="s">
        <v>1119</v>
      </c>
      <c r="G898" s="43"/>
      <c r="H898" s="43"/>
      <c r="I898" s="231"/>
      <c r="J898" s="43"/>
      <c r="K898" s="43"/>
      <c r="L898" s="47"/>
      <c r="M898" s="232"/>
      <c r="N898" s="233"/>
      <c r="O898" s="87"/>
      <c r="P898" s="87"/>
      <c r="Q898" s="87"/>
      <c r="R898" s="87"/>
      <c r="S898" s="87"/>
      <c r="T898" s="88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T898" s="19" t="s">
        <v>218</v>
      </c>
      <c r="AU898" s="19" t="s">
        <v>90</v>
      </c>
    </row>
    <row r="899" s="13" customFormat="1">
      <c r="A899" s="13"/>
      <c r="B899" s="234"/>
      <c r="C899" s="235"/>
      <c r="D899" s="236" t="s">
        <v>226</v>
      </c>
      <c r="E899" s="237" t="s">
        <v>35</v>
      </c>
      <c r="F899" s="238" t="s">
        <v>1120</v>
      </c>
      <c r="G899" s="235"/>
      <c r="H899" s="237" t="s">
        <v>35</v>
      </c>
      <c r="I899" s="239"/>
      <c r="J899" s="235"/>
      <c r="K899" s="235"/>
      <c r="L899" s="240"/>
      <c r="M899" s="241"/>
      <c r="N899" s="242"/>
      <c r="O899" s="242"/>
      <c r="P899" s="242"/>
      <c r="Q899" s="242"/>
      <c r="R899" s="242"/>
      <c r="S899" s="242"/>
      <c r="T899" s="24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4" t="s">
        <v>226</v>
      </c>
      <c r="AU899" s="244" t="s">
        <v>90</v>
      </c>
      <c r="AV899" s="13" t="s">
        <v>88</v>
      </c>
      <c r="AW899" s="13" t="s">
        <v>41</v>
      </c>
      <c r="AX899" s="13" t="s">
        <v>80</v>
      </c>
      <c r="AY899" s="244" t="s">
        <v>208</v>
      </c>
    </row>
    <row r="900" s="14" customFormat="1">
      <c r="A900" s="14"/>
      <c r="B900" s="245"/>
      <c r="C900" s="246"/>
      <c r="D900" s="236" t="s">
        <v>226</v>
      </c>
      <c r="E900" s="247" t="s">
        <v>35</v>
      </c>
      <c r="F900" s="248" t="s">
        <v>1121</v>
      </c>
      <c r="G900" s="246"/>
      <c r="H900" s="249">
        <v>1.7</v>
      </c>
      <c r="I900" s="250"/>
      <c r="J900" s="246"/>
      <c r="K900" s="246"/>
      <c r="L900" s="251"/>
      <c r="M900" s="252"/>
      <c r="N900" s="253"/>
      <c r="O900" s="253"/>
      <c r="P900" s="253"/>
      <c r="Q900" s="253"/>
      <c r="R900" s="253"/>
      <c r="S900" s="253"/>
      <c r="T900" s="25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55" t="s">
        <v>226</v>
      </c>
      <c r="AU900" s="255" t="s">
        <v>90</v>
      </c>
      <c r="AV900" s="14" t="s">
        <v>90</v>
      </c>
      <c r="AW900" s="14" t="s">
        <v>41</v>
      </c>
      <c r="AX900" s="14" t="s">
        <v>80</v>
      </c>
      <c r="AY900" s="255" t="s">
        <v>208</v>
      </c>
    </row>
    <row r="901" s="14" customFormat="1">
      <c r="A901" s="14"/>
      <c r="B901" s="245"/>
      <c r="C901" s="246"/>
      <c r="D901" s="236" t="s">
        <v>226</v>
      </c>
      <c r="E901" s="247" t="s">
        <v>35</v>
      </c>
      <c r="F901" s="248" t="s">
        <v>1122</v>
      </c>
      <c r="G901" s="246"/>
      <c r="H901" s="249">
        <v>2.2999999999999998</v>
      </c>
      <c r="I901" s="250"/>
      <c r="J901" s="246"/>
      <c r="K901" s="246"/>
      <c r="L901" s="251"/>
      <c r="M901" s="252"/>
      <c r="N901" s="253"/>
      <c r="O901" s="253"/>
      <c r="P901" s="253"/>
      <c r="Q901" s="253"/>
      <c r="R901" s="253"/>
      <c r="S901" s="253"/>
      <c r="T901" s="25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55" t="s">
        <v>226</v>
      </c>
      <c r="AU901" s="255" t="s">
        <v>90</v>
      </c>
      <c r="AV901" s="14" t="s">
        <v>90</v>
      </c>
      <c r="AW901" s="14" t="s">
        <v>41</v>
      </c>
      <c r="AX901" s="14" t="s">
        <v>80</v>
      </c>
      <c r="AY901" s="255" t="s">
        <v>208</v>
      </c>
    </row>
    <row r="902" s="14" customFormat="1">
      <c r="A902" s="14"/>
      <c r="B902" s="245"/>
      <c r="C902" s="246"/>
      <c r="D902" s="236" t="s">
        <v>226</v>
      </c>
      <c r="E902" s="247" t="s">
        <v>35</v>
      </c>
      <c r="F902" s="248" t="s">
        <v>1061</v>
      </c>
      <c r="G902" s="246"/>
      <c r="H902" s="249">
        <v>1.2</v>
      </c>
      <c r="I902" s="250"/>
      <c r="J902" s="246"/>
      <c r="K902" s="246"/>
      <c r="L902" s="251"/>
      <c r="M902" s="252"/>
      <c r="N902" s="253"/>
      <c r="O902" s="253"/>
      <c r="P902" s="253"/>
      <c r="Q902" s="253"/>
      <c r="R902" s="253"/>
      <c r="S902" s="253"/>
      <c r="T902" s="25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55" t="s">
        <v>226</v>
      </c>
      <c r="AU902" s="255" t="s">
        <v>90</v>
      </c>
      <c r="AV902" s="14" t="s">
        <v>90</v>
      </c>
      <c r="AW902" s="14" t="s">
        <v>41</v>
      </c>
      <c r="AX902" s="14" t="s">
        <v>80</v>
      </c>
      <c r="AY902" s="255" t="s">
        <v>208</v>
      </c>
    </row>
    <row r="903" s="14" customFormat="1">
      <c r="A903" s="14"/>
      <c r="B903" s="245"/>
      <c r="C903" s="246"/>
      <c r="D903" s="236" t="s">
        <v>226</v>
      </c>
      <c r="E903" s="247" t="s">
        <v>35</v>
      </c>
      <c r="F903" s="248" t="s">
        <v>1123</v>
      </c>
      <c r="G903" s="246"/>
      <c r="H903" s="249">
        <v>1.7</v>
      </c>
      <c r="I903" s="250"/>
      <c r="J903" s="246"/>
      <c r="K903" s="246"/>
      <c r="L903" s="251"/>
      <c r="M903" s="252"/>
      <c r="N903" s="253"/>
      <c r="O903" s="253"/>
      <c r="P903" s="253"/>
      <c r="Q903" s="253"/>
      <c r="R903" s="253"/>
      <c r="S903" s="253"/>
      <c r="T903" s="25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5" t="s">
        <v>226</v>
      </c>
      <c r="AU903" s="255" t="s">
        <v>90</v>
      </c>
      <c r="AV903" s="14" t="s">
        <v>90</v>
      </c>
      <c r="AW903" s="14" t="s">
        <v>41</v>
      </c>
      <c r="AX903" s="14" t="s">
        <v>80</v>
      </c>
      <c r="AY903" s="255" t="s">
        <v>208</v>
      </c>
    </row>
    <row r="904" s="14" customFormat="1">
      <c r="A904" s="14"/>
      <c r="B904" s="245"/>
      <c r="C904" s="246"/>
      <c r="D904" s="236" t="s">
        <v>226</v>
      </c>
      <c r="E904" s="247" t="s">
        <v>35</v>
      </c>
      <c r="F904" s="248" t="s">
        <v>1061</v>
      </c>
      <c r="G904" s="246"/>
      <c r="H904" s="249">
        <v>1.2</v>
      </c>
      <c r="I904" s="250"/>
      <c r="J904" s="246"/>
      <c r="K904" s="246"/>
      <c r="L904" s="251"/>
      <c r="M904" s="252"/>
      <c r="N904" s="253"/>
      <c r="O904" s="253"/>
      <c r="P904" s="253"/>
      <c r="Q904" s="253"/>
      <c r="R904" s="253"/>
      <c r="S904" s="253"/>
      <c r="T904" s="25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55" t="s">
        <v>226</v>
      </c>
      <c r="AU904" s="255" t="s">
        <v>90</v>
      </c>
      <c r="AV904" s="14" t="s">
        <v>90</v>
      </c>
      <c r="AW904" s="14" t="s">
        <v>41</v>
      </c>
      <c r="AX904" s="14" t="s">
        <v>80</v>
      </c>
      <c r="AY904" s="255" t="s">
        <v>208</v>
      </c>
    </row>
    <row r="905" s="14" customFormat="1">
      <c r="A905" s="14"/>
      <c r="B905" s="245"/>
      <c r="C905" s="246"/>
      <c r="D905" s="236" t="s">
        <v>226</v>
      </c>
      <c r="E905" s="247" t="s">
        <v>35</v>
      </c>
      <c r="F905" s="248" t="s">
        <v>1123</v>
      </c>
      <c r="G905" s="246"/>
      <c r="H905" s="249">
        <v>1.7</v>
      </c>
      <c r="I905" s="250"/>
      <c r="J905" s="246"/>
      <c r="K905" s="246"/>
      <c r="L905" s="251"/>
      <c r="M905" s="252"/>
      <c r="N905" s="253"/>
      <c r="O905" s="253"/>
      <c r="P905" s="253"/>
      <c r="Q905" s="253"/>
      <c r="R905" s="253"/>
      <c r="S905" s="253"/>
      <c r="T905" s="25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5" t="s">
        <v>226</v>
      </c>
      <c r="AU905" s="255" t="s">
        <v>90</v>
      </c>
      <c r="AV905" s="14" t="s">
        <v>90</v>
      </c>
      <c r="AW905" s="14" t="s">
        <v>41</v>
      </c>
      <c r="AX905" s="14" t="s">
        <v>80</v>
      </c>
      <c r="AY905" s="255" t="s">
        <v>208</v>
      </c>
    </row>
    <row r="906" s="16" customFormat="1">
      <c r="A906" s="16"/>
      <c r="B906" s="267"/>
      <c r="C906" s="268"/>
      <c r="D906" s="236" t="s">
        <v>226</v>
      </c>
      <c r="E906" s="269" t="s">
        <v>35</v>
      </c>
      <c r="F906" s="270" t="s">
        <v>261</v>
      </c>
      <c r="G906" s="268"/>
      <c r="H906" s="271">
        <v>9.8000000000000007</v>
      </c>
      <c r="I906" s="272"/>
      <c r="J906" s="268"/>
      <c r="K906" s="268"/>
      <c r="L906" s="273"/>
      <c r="M906" s="274"/>
      <c r="N906" s="275"/>
      <c r="O906" s="275"/>
      <c r="P906" s="275"/>
      <c r="Q906" s="275"/>
      <c r="R906" s="275"/>
      <c r="S906" s="275"/>
      <c r="T906" s="27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T906" s="277" t="s">
        <v>226</v>
      </c>
      <c r="AU906" s="277" t="s">
        <v>90</v>
      </c>
      <c r="AV906" s="16" t="s">
        <v>216</v>
      </c>
      <c r="AW906" s="16" t="s">
        <v>41</v>
      </c>
      <c r="AX906" s="16" t="s">
        <v>88</v>
      </c>
      <c r="AY906" s="277" t="s">
        <v>208</v>
      </c>
    </row>
    <row r="907" s="2" customFormat="1" ht="16.5" customHeight="1">
      <c r="A907" s="41"/>
      <c r="B907" s="42"/>
      <c r="C907" s="278" t="s">
        <v>1124</v>
      </c>
      <c r="D907" s="278" t="s">
        <v>391</v>
      </c>
      <c r="E907" s="279" t="s">
        <v>1125</v>
      </c>
      <c r="F907" s="280" t="s">
        <v>1126</v>
      </c>
      <c r="G907" s="281" t="s">
        <v>490</v>
      </c>
      <c r="H907" s="282">
        <v>10.779999999999999</v>
      </c>
      <c r="I907" s="283"/>
      <c r="J907" s="284">
        <f>ROUND(I907*H907,2)</f>
        <v>0</v>
      </c>
      <c r="K907" s="280" t="s">
        <v>215</v>
      </c>
      <c r="L907" s="285"/>
      <c r="M907" s="286" t="s">
        <v>35</v>
      </c>
      <c r="N907" s="287" t="s">
        <v>51</v>
      </c>
      <c r="O907" s="87"/>
      <c r="P907" s="225">
        <f>O907*H907</f>
        <v>0</v>
      </c>
      <c r="Q907" s="225">
        <v>0.00027</v>
      </c>
      <c r="R907" s="225">
        <f>Q907*H907</f>
        <v>0.0029105999999999997</v>
      </c>
      <c r="S907" s="225">
        <v>0</v>
      </c>
      <c r="T907" s="226">
        <f>S907*H907</f>
        <v>0</v>
      </c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R907" s="227" t="s">
        <v>527</v>
      </c>
      <c r="AT907" s="227" t="s">
        <v>391</v>
      </c>
      <c r="AU907" s="227" t="s">
        <v>90</v>
      </c>
      <c r="AY907" s="19" t="s">
        <v>208</v>
      </c>
      <c r="BE907" s="228">
        <f>IF(N907="základní",J907,0)</f>
        <v>0</v>
      </c>
      <c r="BF907" s="228">
        <f>IF(N907="snížená",J907,0)</f>
        <v>0</v>
      </c>
      <c r="BG907" s="228">
        <f>IF(N907="zákl. přenesená",J907,0)</f>
        <v>0</v>
      </c>
      <c r="BH907" s="228">
        <f>IF(N907="sníž. přenesená",J907,0)</f>
        <v>0</v>
      </c>
      <c r="BI907" s="228">
        <f>IF(N907="nulová",J907,0)</f>
        <v>0</v>
      </c>
      <c r="BJ907" s="19" t="s">
        <v>88</v>
      </c>
      <c r="BK907" s="228">
        <f>ROUND(I907*H907,2)</f>
        <v>0</v>
      </c>
      <c r="BL907" s="19" t="s">
        <v>408</v>
      </c>
      <c r="BM907" s="227" t="s">
        <v>1127</v>
      </c>
    </row>
    <row r="908" s="13" customFormat="1">
      <c r="A908" s="13"/>
      <c r="B908" s="234"/>
      <c r="C908" s="235"/>
      <c r="D908" s="236" t="s">
        <v>226</v>
      </c>
      <c r="E908" s="237" t="s">
        <v>35</v>
      </c>
      <c r="F908" s="238" t="s">
        <v>1120</v>
      </c>
      <c r="G908" s="235"/>
      <c r="H908" s="237" t="s">
        <v>35</v>
      </c>
      <c r="I908" s="239"/>
      <c r="J908" s="235"/>
      <c r="K908" s="235"/>
      <c r="L908" s="240"/>
      <c r="M908" s="241"/>
      <c r="N908" s="242"/>
      <c r="O908" s="242"/>
      <c r="P908" s="242"/>
      <c r="Q908" s="242"/>
      <c r="R908" s="242"/>
      <c r="S908" s="242"/>
      <c r="T908" s="24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4" t="s">
        <v>226</v>
      </c>
      <c r="AU908" s="244" t="s">
        <v>90</v>
      </c>
      <c r="AV908" s="13" t="s">
        <v>88</v>
      </c>
      <c r="AW908" s="13" t="s">
        <v>41</v>
      </c>
      <c r="AX908" s="13" t="s">
        <v>80</v>
      </c>
      <c r="AY908" s="244" t="s">
        <v>208</v>
      </c>
    </row>
    <row r="909" s="14" customFormat="1">
      <c r="A909" s="14"/>
      <c r="B909" s="245"/>
      <c r="C909" s="246"/>
      <c r="D909" s="236" t="s">
        <v>226</v>
      </c>
      <c r="E909" s="247" t="s">
        <v>35</v>
      </c>
      <c r="F909" s="248" t="s">
        <v>1121</v>
      </c>
      <c r="G909" s="246"/>
      <c r="H909" s="249">
        <v>1.7</v>
      </c>
      <c r="I909" s="250"/>
      <c r="J909" s="246"/>
      <c r="K909" s="246"/>
      <c r="L909" s="251"/>
      <c r="M909" s="252"/>
      <c r="N909" s="253"/>
      <c r="O909" s="253"/>
      <c r="P909" s="253"/>
      <c r="Q909" s="253"/>
      <c r="R909" s="253"/>
      <c r="S909" s="253"/>
      <c r="T909" s="25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55" t="s">
        <v>226</v>
      </c>
      <c r="AU909" s="255" t="s">
        <v>90</v>
      </c>
      <c r="AV909" s="14" t="s">
        <v>90</v>
      </c>
      <c r="AW909" s="14" t="s">
        <v>41</v>
      </c>
      <c r="AX909" s="14" t="s">
        <v>80</v>
      </c>
      <c r="AY909" s="255" t="s">
        <v>208</v>
      </c>
    </row>
    <row r="910" s="14" customFormat="1">
      <c r="A910" s="14"/>
      <c r="B910" s="245"/>
      <c r="C910" s="246"/>
      <c r="D910" s="236" t="s">
        <v>226</v>
      </c>
      <c r="E910" s="247" t="s">
        <v>35</v>
      </c>
      <c r="F910" s="248" t="s">
        <v>1122</v>
      </c>
      <c r="G910" s="246"/>
      <c r="H910" s="249">
        <v>2.2999999999999998</v>
      </c>
      <c r="I910" s="250"/>
      <c r="J910" s="246"/>
      <c r="K910" s="246"/>
      <c r="L910" s="251"/>
      <c r="M910" s="252"/>
      <c r="N910" s="253"/>
      <c r="O910" s="253"/>
      <c r="P910" s="253"/>
      <c r="Q910" s="253"/>
      <c r="R910" s="253"/>
      <c r="S910" s="253"/>
      <c r="T910" s="25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5" t="s">
        <v>226</v>
      </c>
      <c r="AU910" s="255" t="s">
        <v>90</v>
      </c>
      <c r="AV910" s="14" t="s">
        <v>90</v>
      </c>
      <c r="AW910" s="14" t="s">
        <v>41</v>
      </c>
      <c r="AX910" s="14" t="s">
        <v>80</v>
      </c>
      <c r="AY910" s="255" t="s">
        <v>208</v>
      </c>
    </row>
    <row r="911" s="14" customFormat="1">
      <c r="A911" s="14"/>
      <c r="B911" s="245"/>
      <c r="C911" s="246"/>
      <c r="D911" s="236" t="s">
        <v>226</v>
      </c>
      <c r="E911" s="247" t="s">
        <v>35</v>
      </c>
      <c r="F911" s="248" t="s">
        <v>1061</v>
      </c>
      <c r="G911" s="246"/>
      <c r="H911" s="249">
        <v>1.2</v>
      </c>
      <c r="I911" s="250"/>
      <c r="J911" s="246"/>
      <c r="K911" s="246"/>
      <c r="L911" s="251"/>
      <c r="M911" s="252"/>
      <c r="N911" s="253"/>
      <c r="O911" s="253"/>
      <c r="P911" s="253"/>
      <c r="Q911" s="253"/>
      <c r="R911" s="253"/>
      <c r="S911" s="253"/>
      <c r="T911" s="25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55" t="s">
        <v>226</v>
      </c>
      <c r="AU911" s="255" t="s">
        <v>90</v>
      </c>
      <c r="AV911" s="14" t="s">
        <v>90</v>
      </c>
      <c r="AW911" s="14" t="s">
        <v>41</v>
      </c>
      <c r="AX911" s="14" t="s">
        <v>80</v>
      </c>
      <c r="AY911" s="255" t="s">
        <v>208</v>
      </c>
    </row>
    <row r="912" s="14" customFormat="1">
      <c r="A912" s="14"/>
      <c r="B912" s="245"/>
      <c r="C912" s="246"/>
      <c r="D912" s="236" t="s">
        <v>226</v>
      </c>
      <c r="E912" s="247" t="s">
        <v>35</v>
      </c>
      <c r="F912" s="248" t="s">
        <v>1123</v>
      </c>
      <c r="G912" s="246"/>
      <c r="H912" s="249">
        <v>1.7</v>
      </c>
      <c r="I912" s="250"/>
      <c r="J912" s="246"/>
      <c r="K912" s="246"/>
      <c r="L912" s="251"/>
      <c r="M912" s="252"/>
      <c r="N912" s="253"/>
      <c r="O912" s="253"/>
      <c r="P912" s="253"/>
      <c r="Q912" s="253"/>
      <c r="R912" s="253"/>
      <c r="S912" s="253"/>
      <c r="T912" s="25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55" t="s">
        <v>226</v>
      </c>
      <c r="AU912" s="255" t="s">
        <v>90</v>
      </c>
      <c r="AV912" s="14" t="s">
        <v>90</v>
      </c>
      <c r="AW912" s="14" t="s">
        <v>41</v>
      </c>
      <c r="AX912" s="14" t="s">
        <v>80</v>
      </c>
      <c r="AY912" s="255" t="s">
        <v>208</v>
      </c>
    </row>
    <row r="913" s="14" customFormat="1">
      <c r="A913" s="14"/>
      <c r="B913" s="245"/>
      <c r="C913" s="246"/>
      <c r="D913" s="236" t="s">
        <v>226</v>
      </c>
      <c r="E913" s="247" t="s">
        <v>35</v>
      </c>
      <c r="F913" s="248" t="s">
        <v>1061</v>
      </c>
      <c r="G913" s="246"/>
      <c r="H913" s="249">
        <v>1.2</v>
      </c>
      <c r="I913" s="250"/>
      <c r="J913" s="246"/>
      <c r="K913" s="246"/>
      <c r="L913" s="251"/>
      <c r="M913" s="252"/>
      <c r="N913" s="253"/>
      <c r="O913" s="253"/>
      <c r="P913" s="253"/>
      <c r="Q913" s="253"/>
      <c r="R913" s="253"/>
      <c r="S913" s="253"/>
      <c r="T913" s="25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5" t="s">
        <v>226</v>
      </c>
      <c r="AU913" s="255" t="s">
        <v>90</v>
      </c>
      <c r="AV913" s="14" t="s">
        <v>90</v>
      </c>
      <c r="AW913" s="14" t="s">
        <v>41</v>
      </c>
      <c r="AX913" s="14" t="s">
        <v>80</v>
      </c>
      <c r="AY913" s="255" t="s">
        <v>208</v>
      </c>
    </row>
    <row r="914" s="14" customFormat="1">
      <c r="A914" s="14"/>
      <c r="B914" s="245"/>
      <c r="C914" s="246"/>
      <c r="D914" s="236" t="s">
        <v>226</v>
      </c>
      <c r="E914" s="247" t="s">
        <v>35</v>
      </c>
      <c r="F914" s="248" t="s">
        <v>1123</v>
      </c>
      <c r="G914" s="246"/>
      <c r="H914" s="249">
        <v>1.7</v>
      </c>
      <c r="I914" s="250"/>
      <c r="J914" s="246"/>
      <c r="K914" s="246"/>
      <c r="L914" s="251"/>
      <c r="M914" s="252"/>
      <c r="N914" s="253"/>
      <c r="O914" s="253"/>
      <c r="P914" s="253"/>
      <c r="Q914" s="253"/>
      <c r="R914" s="253"/>
      <c r="S914" s="253"/>
      <c r="T914" s="25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5" t="s">
        <v>226</v>
      </c>
      <c r="AU914" s="255" t="s">
        <v>90</v>
      </c>
      <c r="AV914" s="14" t="s">
        <v>90</v>
      </c>
      <c r="AW914" s="14" t="s">
        <v>41</v>
      </c>
      <c r="AX914" s="14" t="s">
        <v>80</v>
      </c>
      <c r="AY914" s="255" t="s">
        <v>208</v>
      </c>
    </row>
    <row r="915" s="16" customFormat="1">
      <c r="A915" s="16"/>
      <c r="B915" s="267"/>
      <c r="C915" s="268"/>
      <c r="D915" s="236" t="s">
        <v>226</v>
      </c>
      <c r="E915" s="269" t="s">
        <v>35</v>
      </c>
      <c r="F915" s="270" t="s">
        <v>261</v>
      </c>
      <c r="G915" s="268"/>
      <c r="H915" s="271">
        <v>9.8000000000000007</v>
      </c>
      <c r="I915" s="272"/>
      <c r="J915" s="268"/>
      <c r="K915" s="268"/>
      <c r="L915" s="273"/>
      <c r="M915" s="274"/>
      <c r="N915" s="275"/>
      <c r="O915" s="275"/>
      <c r="P915" s="275"/>
      <c r="Q915" s="275"/>
      <c r="R915" s="275"/>
      <c r="S915" s="275"/>
      <c r="T915" s="27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T915" s="277" t="s">
        <v>226</v>
      </c>
      <c r="AU915" s="277" t="s">
        <v>90</v>
      </c>
      <c r="AV915" s="16" t="s">
        <v>216</v>
      </c>
      <c r="AW915" s="16" t="s">
        <v>41</v>
      </c>
      <c r="AX915" s="16" t="s">
        <v>80</v>
      </c>
      <c r="AY915" s="277" t="s">
        <v>208</v>
      </c>
    </row>
    <row r="916" s="14" customFormat="1">
      <c r="A916" s="14"/>
      <c r="B916" s="245"/>
      <c r="C916" s="246"/>
      <c r="D916" s="236" t="s">
        <v>226</v>
      </c>
      <c r="E916" s="247" t="s">
        <v>35</v>
      </c>
      <c r="F916" s="248" t="s">
        <v>1128</v>
      </c>
      <c r="G916" s="246"/>
      <c r="H916" s="249">
        <v>10.779999999999999</v>
      </c>
      <c r="I916" s="250"/>
      <c r="J916" s="246"/>
      <c r="K916" s="246"/>
      <c r="L916" s="251"/>
      <c r="M916" s="252"/>
      <c r="N916" s="253"/>
      <c r="O916" s="253"/>
      <c r="P916" s="253"/>
      <c r="Q916" s="253"/>
      <c r="R916" s="253"/>
      <c r="S916" s="253"/>
      <c r="T916" s="25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5" t="s">
        <v>226</v>
      </c>
      <c r="AU916" s="255" t="s">
        <v>90</v>
      </c>
      <c r="AV916" s="14" t="s">
        <v>90</v>
      </c>
      <c r="AW916" s="14" t="s">
        <v>41</v>
      </c>
      <c r="AX916" s="14" t="s">
        <v>88</v>
      </c>
      <c r="AY916" s="255" t="s">
        <v>208</v>
      </c>
    </row>
    <row r="917" s="2" customFormat="1" ht="16.5" customHeight="1">
      <c r="A917" s="41"/>
      <c r="B917" s="42"/>
      <c r="C917" s="216" t="s">
        <v>1129</v>
      </c>
      <c r="D917" s="216" t="s">
        <v>211</v>
      </c>
      <c r="E917" s="217" t="s">
        <v>1130</v>
      </c>
      <c r="F917" s="218" t="s">
        <v>1131</v>
      </c>
      <c r="G917" s="219" t="s">
        <v>490</v>
      </c>
      <c r="H917" s="220">
        <v>156.81999999999999</v>
      </c>
      <c r="I917" s="221"/>
      <c r="J917" s="222">
        <f>ROUND(I917*H917,2)</f>
        <v>0</v>
      </c>
      <c r="K917" s="218" t="s">
        <v>215</v>
      </c>
      <c r="L917" s="47"/>
      <c r="M917" s="223" t="s">
        <v>35</v>
      </c>
      <c r="N917" s="224" t="s">
        <v>51</v>
      </c>
      <c r="O917" s="87"/>
      <c r="P917" s="225">
        <f>O917*H917</f>
        <v>0</v>
      </c>
      <c r="Q917" s="225">
        <v>3.0000000000000001E-05</v>
      </c>
      <c r="R917" s="225">
        <f>Q917*H917</f>
        <v>0.0047045999999999998</v>
      </c>
      <c r="S917" s="225">
        <v>0</v>
      </c>
      <c r="T917" s="226">
        <f>S917*H917</f>
        <v>0</v>
      </c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R917" s="227" t="s">
        <v>408</v>
      </c>
      <c r="AT917" s="227" t="s">
        <v>211</v>
      </c>
      <c r="AU917" s="227" t="s">
        <v>90</v>
      </c>
      <c r="AY917" s="19" t="s">
        <v>208</v>
      </c>
      <c r="BE917" s="228">
        <f>IF(N917="základní",J917,0)</f>
        <v>0</v>
      </c>
      <c r="BF917" s="228">
        <f>IF(N917="snížená",J917,0)</f>
        <v>0</v>
      </c>
      <c r="BG917" s="228">
        <f>IF(N917="zákl. přenesená",J917,0)</f>
        <v>0</v>
      </c>
      <c r="BH917" s="228">
        <f>IF(N917="sníž. přenesená",J917,0)</f>
        <v>0</v>
      </c>
      <c r="BI917" s="228">
        <f>IF(N917="nulová",J917,0)</f>
        <v>0</v>
      </c>
      <c r="BJ917" s="19" t="s">
        <v>88</v>
      </c>
      <c r="BK917" s="228">
        <f>ROUND(I917*H917,2)</f>
        <v>0</v>
      </c>
      <c r="BL917" s="19" t="s">
        <v>408</v>
      </c>
      <c r="BM917" s="227" t="s">
        <v>1132</v>
      </c>
    </row>
    <row r="918" s="2" customFormat="1">
      <c r="A918" s="41"/>
      <c r="B918" s="42"/>
      <c r="C918" s="43"/>
      <c r="D918" s="229" t="s">
        <v>218</v>
      </c>
      <c r="E918" s="43"/>
      <c r="F918" s="230" t="s">
        <v>1133</v>
      </c>
      <c r="G918" s="43"/>
      <c r="H918" s="43"/>
      <c r="I918" s="231"/>
      <c r="J918" s="43"/>
      <c r="K918" s="43"/>
      <c r="L918" s="47"/>
      <c r="M918" s="232"/>
      <c r="N918" s="233"/>
      <c r="O918" s="87"/>
      <c r="P918" s="87"/>
      <c r="Q918" s="87"/>
      <c r="R918" s="87"/>
      <c r="S918" s="87"/>
      <c r="T918" s="88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T918" s="19" t="s">
        <v>218</v>
      </c>
      <c r="AU918" s="19" t="s">
        <v>90</v>
      </c>
    </row>
    <row r="919" s="14" customFormat="1">
      <c r="A919" s="14"/>
      <c r="B919" s="245"/>
      <c r="C919" s="246"/>
      <c r="D919" s="236" t="s">
        <v>226</v>
      </c>
      <c r="E919" s="247" t="s">
        <v>35</v>
      </c>
      <c r="F919" s="248" t="s">
        <v>158</v>
      </c>
      <c r="G919" s="246"/>
      <c r="H919" s="249">
        <v>156.81999999999999</v>
      </c>
      <c r="I919" s="250"/>
      <c r="J919" s="246"/>
      <c r="K919" s="246"/>
      <c r="L919" s="251"/>
      <c r="M919" s="252"/>
      <c r="N919" s="253"/>
      <c r="O919" s="253"/>
      <c r="P919" s="253"/>
      <c r="Q919" s="253"/>
      <c r="R919" s="253"/>
      <c r="S919" s="253"/>
      <c r="T919" s="25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5" t="s">
        <v>226</v>
      </c>
      <c r="AU919" s="255" t="s">
        <v>90</v>
      </c>
      <c r="AV919" s="14" t="s">
        <v>90</v>
      </c>
      <c r="AW919" s="14" t="s">
        <v>41</v>
      </c>
      <c r="AX919" s="14" t="s">
        <v>88</v>
      </c>
      <c r="AY919" s="255" t="s">
        <v>208</v>
      </c>
    </row>
    <row r="920" s="2" customFormat="1" ht="24.15" customHeight="1">
      <c r="A920" s="41"/>
      <c r="B920" s="42"/>
      <c r="C920" s="216" t="s">
        <v>1134</v>
      </c>
      <c r="D920" s="216" t="s">
        <v>211</v>
      </c>
      <c r="E920" s="217" t="s">
        <v>1135</v>
      </c>
      <c r="F920" s="218" t="s">
        <v>1136</v>
      </c>
      <c r="G920" s="219" t="s">
        <v>214</v>
      </c>
      <c r="H920" s="220">
        <v>2.3650000000000002</v>
      </c>
      <c r="I920" s="221"/>
      <c r="J920" s="222">
        <f>ROUND(I920*H920,2)</f>
        <v>0</v>
      </c>
      <c r="K920" s="218" t="s">
        <v>215</v>
      </c>
      <c r="L920" s="47"/>
      <c r="M920" s="223" t="s">
        <v>35</v>
      </c>
      <c r="N920" s="224" t="s">
        <v>51</v>
      </c>
      <c r="O920" s="87"/>
      <c r="P920" s="225">
        <f>O920*H920</f>
        <v>0</v>
      </c>
      <c r="Q920" s="225">
        <v>0</v>
      </c>
      <c r="R920" s="225">
        <f>Q920*H920</f>
        <v>0</v>
      </c>
      <c r="S920" s="225">
        <v>0</v>
      </c>
      <c r="T920" s="226">
        <f>S920*H920</f>
        <v>0</v>
      </c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R920" s="227" t="s">
        <v>408</v>
      </c>
      <c r="AT920" s="227" t="s">
        <v>211</v>
      </c>
      <c r="AU920" s="227" t="s">
        <v>90</v>
      </c>
      <c r="AY920" s="19" t="s">
        <v>208</v>
      </c>
      <c r="BE920" s="228">
        <f>IF(N920="základní",J920,0)</f>
        <v>0</v>
      </c>
      <c r="BF920" s="228">
        <f>IF(N920="snížená",J920,0)</f>
        <v>0</v>
      </c>
      <c r="BG920" s="228">
        <f>IF(N920="zákl. přenesená",J920,0)</f>
        <v>0</v>
      </c>
      <c r="BH920" s="228">
        <f>IF(N920="sníž. přenesená",J920,0)</f>
        <v>0</v>
      </c>
      <c r="BI920" s="228">
        <f>IF(N920="nulová",J920,0)</f>
        <v>0</v>
      </c>
      <c r="BJ920" s="19" t="s">
        <v>88</v>
      </c>
      <c r="BK920" s="228">
        <f>ROUND(I920*H920,2)</f>
        <v>0</v>
      </c>
      <c r="BL920" s="19" t="s">
        <v>408</v>
      </c>
      <c r="BM920" s="227" t="s">
        <v>1137</v>
      </c>
    </row>
    <row r="921" s="2" customFormat="1">
      <c r="A921" s="41"/>
      <c r="B921" s="42"/>
      <c r="C921" s="43"/>
      <c r="D921" s="229" t="s">
        <v>218</v>
      </c>
      <c r="E921" s="43"/>
      <c r="F921" s="230" t="s">
        <v>1138</v>
      </c>
      <c r="G921" s="43"/>
      <c r="H921" s="43"/>
      <c r="I921" s="231"/>
      <c r="J921" s="43"/>
      <c r="K921" s="43"/>
      <c r="L921" s="47"/>
      <c r="M921" s="232"/>
      <c r="N921" s="233"/>
      <c r="O921" s="87"/>
      <c r="P921" s="87"/>
      <c r="Q921" s="87"/>
      <c r="R921" s="87"/>
      <c r="S921" s="87"/>
      <c r="T921" s="88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T921" s="19" t="s">
        <v>218</v>
      </c>
      <c r="AU921" s="19" t="s">
        <v>90</v>
      </c>
    </row>
    <row r="922" s="2" customFormat="1" ht="24.15" customHeight="1">
      <c r="A922" s="41"/>
      <c r="B922" s="42"/>
      <c r="C922" s="216" t="s">
        <v>1139</v>
      </c>
      <c r="D922" s="216" t="s">
        <v>211</v>
      </c>
      <c r="E922" s="217" t="s">
        <v>1140</v>
      </c>
      <c r="F922" s="218" t="s">
        <v>1141</v>
      </c>
      <c r="G922" s="219" t="s">
        <v>214</v>
      </c>
      <c r="H922" s="220">
        <v>2.3650000000000002</v>
      </c>
      <c r="I922" s="221"/>
      <c r="J922" s="222">
        <f>ROUND(I922*H922,2)</f>
        <v>0</v>
      </c>
      <c r="K922" s="218" t="s">
        <v>215</v>
      </c>
      <c r="L922" s="47"/>
      <c r="M922" s="223" t="s">
        <v>35</v>
      </c>
      <c r="N922" s="224" t="s">
        <v>51</v>
      </c>
      <c r="O922" s="87"/>
      <c r="P922" s="225">
        <f>O922*H922</f>
        <v>0</v>
      </c>
      <c r="Q922" s="225">
        <v>0</v>
      </c>
      <c r="R922" s="225">
        <f>Q922*H922</f>
        <v>0</v>
      </c>
      <c r="S922" s="225">
        <v>0</v>
      </c>
      <c r="T922" s="226">
        <f>S922*H922</f>
        <v>0</v>
      </c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R922" s="227" t="s">
        <v>408</v>
      </c>
      <c r="AT922" s="227" t="s">
        <v>211</v>
      </c>
      <c r="AU922" s="227" t="s">
        <v>90</v>
      </c>
      <c r="AY922" s="19" t="s">
        <v>208</v>
      </c>
      <c r="BE922" s="228">
        <f>IF(N922="základní",J922,0)</f>
        <v>0</v>
      </c>
      <c r="BF922" s="228">
        <f>IF(N922="snížená",J922,0)</f>
        <v>0</v>
      </c>
      <c r="BG922" s="228">
        <f>IF(N922="zákl. přenesená",J922,0)</f>
        <v>0</v>
      </c>
      <c r="BH922" s="228">
        <f>IF(N922="sníž. přenesená",J922,0)</f>
        <v>0</v>
      </c>
      <c r="BI922" s="228">
        <f>IF(N922="nulová",J922,0)</f>
        <v>0</v>
      </c>
      <c r="BJ922" s="19" t="s">
        <v>88</v>
      </c>
      <c r="BK922" s="228">
        <f>ROUND(I922*H922,2)</f>
        <v>0</v>
      </c>
      <c r="BL922" s="19" t="s">
        <v>408</v>
      </c>
      <c r="BM922" s="227" t="s">
        <v>1142</v>
      </c>
    </row>
    <row r="923" s="2" customFormat="1">
      <c r="A923" s="41"/>
      <c r="B923" s="42"/>
      <c r="C923" s="43"/>
      <c r="D923" s="229" t="s">
        <v>218</v>
      </c>
      <c r="E923" s="43"/>
      <c r="F923" s="230" t="s">
        <v>1143</v>
      </c>
      <c r="G923" s="43"/>
      <c r="H923" s="43"/>
      <c r="I923" s="231"/>
      <c r="J923" s="43"/>
      <c r="K923" s="43"/>
      <c r="L923" s="47"/>
      <c r="M923" s="232"/>
      <c r="N923" s="233"/>
      <c r="O923" s="87"/>
      <c r="P923" s="87"/>
      <c r="Q923" s="87"/>
      <c r="R923" s="87"/>
      <c r="S923" s="87"/>
      <c r="T923" s="88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T923" s="19" t="s">
        <v>218</v>
      </c>
      <c r="AU923" s="19" t="s">
        <v>90</v>
      </c>
    </row>
    <row r="924" s="2" customFormat="1" ht="24.15" customHeight="1">
      <c r="A924" s="41"/>
      <c r="B924" s="42"/>
      <c r="C924" s="216" t="s">
        <v>1144</v>
      </c>
      <c r="D924" s="216" t="s">
        <v>211</v>
      </c>
      <c r="E924" s="217" t="s">
        <v>1145</v>
      </c>
      <c r="F924" s="218" t="s">
        <v>1146</v>
      </c>
      <c r="G924" s="219" t="s">
        <v>214</v>
      </c>
      <c r="H924" s="220">
        <v>2.3650000000000002</v>
      </c>
      <c r="I924" s="221"/>
      <c r="J924" s="222">
        <f>ROUND(I924*H924,2)</f>
        <v>0</v>
      </c>
      <c r="K924" s="218" t="s">
        <v>215</v>
      </c>
      <c r="L924" s="47"/>
      <c r="M924" s="223" t="s">
        <v>35</v>
      </c>
      <c r="N924" s="224" t="s">
        <v>51</v>
      </c>
      <c r="O924" s="87"/>
      <c r="P924" s="225">
        <f>O924*H924</f>
        <v>0</v>
      </c>
      <c r="Q924" s="225">
        <v>0</v>
      </c>
      <c r="R924" s="225">
        <f>Q924*H924</f>
        <v>0</v>
      </c>
      <c r="S924" s="225">
        <v>0</v>
      </c>
      <c r="T924" s="226">
        <f>S924*H924</f>
        <v>0</v>
      </c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R924" s="227" t="s">
        <v>408</v>
      </c>
      <c r="AT924" s="227" t="s">
        <v>211</v>
      </c>
      <c r="AU924" s="227" t="s">
        <v>90</v>
      </c>
      <c r="AY924" s="19" t="s">
        <v>208</v>
      </c>
      <c r="BE924" s="228">
        <f>IF(N924="základní",J924,0)</f>
        <v>0</v>
      </c>
      <c r="BF924" s="228">
        <f>IF(N924="snížená",J924,0)</f>
        <v>0</v>
      </c>
      <c r="BG924" s="228">
        <f>IF(N924="zákl. přenesená",J924,0)</f>
        <v>0</v>
      </c>
      <c r="BH924" s="228">
        <f>IF(N924="sníž. přenesená",J924,0)</f>
        <v>0</v>
      </c>
      <c r="BI924" s="228">
        <f>IF(N924="nulová",J924,0)</f>
        <v>0</v>
      </c>
      <c r="BJ924" s="19" t="s">
        <v>88</v>
      </c>
      <c r="BK924" s="228">
        <f>ROUND(I924*H924,2)</f>
        <v>0</v>
      </c>
      <c r="BL924" s="19" t="s">
        <v>408</v>
      </c>
      <c r="BM924" s="227" t="s">
        <v>1147</v>
      </c>
    </row>
    <row r="925" s="2" customFormat="1">
      <c r="A925" s="41"/>
      <c r="B925" s="42"/>
      <c r="C925" s="43"/>
      <c r="D925" s="229" t="s">
        <v>218</v>
      </c>
      <c r="E925" s="43"/>
      <c r="F925" s="230" t="s">
        <v>1148</v>
      </c>
      <c r="G925" s="43"/>
      <c r="H925" s="43"/>
      <c r="I925" s="231"/>
      <c r="J925" s="43"/>
      <c r="K925" s="43"/>
      <c r="L925" s="47"/>
      <c r="M925" s="232"/>
      <c r="N925" s="233"/>
      <c r="O925" s="87"/>
      <c r="P925" s="87"/>
      <c r="Q925" s="87"/>
      <c r="R925" s="87"/>
      <c r="S925" s="87"/>
      <c r="T925" s="88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T925" s="19" t="s">
        <v>218</v>
      </c>
      <c r="AU925" s="19" t="s">
        <v>90</v>
      </c>
    </row>
    <row r="926" s="12" customFormat="1" ht="22.8" customHeight="1">
      <c r="A926" s="12"/>
      <c r="B926" s="200"/>
      <c r="C926" s="201"/>
      <c r="D926" s="202" t="s">
        <v>79</v>
      </c>
      <c r="E926" s="214" t="s">
        <v>1149</v>
      </c>
      <c r="F926" s="214" t="s">
        <v>1150</v>
      </c>
      <c r="G926" s="201"/>
      <c r="H926" s="201"/>
      <c r="I926" s="204"/>
      <c r="J926" s="215">
        <f>BK926</f>
        <v>0</v>
      </c>
      <c r="K926" s="201"/>
      <c r="L926" s="206"/>
      <c r="M926" s="207"/>
      <c r="N926" s="208"/>
      <c r="O926" s="208"/>
      <c r="P926" s="209">
        <f>SUM(P927:P955)</f>
        <v>0</v>
      </c>
      <c r="Q926" s="208"/>
      <c r="R926" s="209">
        <f>SUM(R927:R955)</f>
        <v>0.33815600000000001</v>
      </c>
      <c r="S926" s="208"/>
      <c r="T926" s="210">
        <f>SUM(T927:T955)</f>
        <v>0</v>
      </c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R926" s="211" t="s">
        <v>90</v>
      </c>
      <c r="AT926" s="212" t="s">
        <v>79</v>
      </c>
      <c r="AU926" s="212" t="s">
        <v>88</v>
      </c>
      <c r="AY926" s="211" t="s">
        <v>208</v>
      </c>
      <c r="BK926" s="213">
        <f>SUM(BK927:BK955)</f>
        <v>0</v>
      </c>
    </row>
    <row r="927" s="2" customFormat="1" ht="16.5" customHeight="1">
      <c r="A927" s="41"/>
      <c r="B927" s="42"/>
      <c r="C927" s="216" t="s">
        <v>1151</v>
      </c>
      <c r="D927" s="216" t="s">
        <v>211</v>
      </c>
      <c r="E927" s="217" t="s">
        <v>1152</v>
      </c>
      <c r="F927" s="218" t="s">
        <v>1153</v>
      </c>
      <c r="G927" s="219" t="s">
        <v>149</v>
      </c>
      <c r="H927" s="220">
        <v>47.5</v>
      </c>
      <c r="I927" s="221"/>
      <c r="J927" s="222">
        <f>ROUND(I927*H927,2)</f>
        <v>0</v>
      </c>
      <c r="K927" s="218" t="s">
        <v>215</v>
      </c>
      <c r="L927" s="47"/>
      <c r="M927" s="223" t="s">
        <v>35</v>
      </c>
      <c r="N927" s="224" t="s">
        <v>51</v>
      </c>
      <c r="O927" s="87"/>
      <c r="P927" s="225">
        <f>O927*H927</f>
        <v>0</v>
      </c>
      <c r="Q927" s="225">
        <v>0</v>
      </c>
      <c r="R927" s="225">
        <f>Q927*H927</f>
        <v>0</v>
      </c>
      <c r="S927" s="225">
        <v>0</v>
      </c>
      <c r="T927" s="226">
        <f>S927*H927</f>
        <v>0</v>
      </c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R927" s="227" t="s">
        <v>408</v>
      </c>
      <c r="AT927" s="227" t="s">
        <v>211</v>
      </c>
      <c r="AU927" s="227" t="s">
        <v>90</v>
      </c>
      <c r="AY927" s="19" t="s">
        <v>208</v>
      </c>
      <c r="BE927" s="228">
        <f>IF(N927="základní",J927,0)</f>
        <v>0</v>
      </c>
      <c r="BF927" s="228">
        <f>IF(N927="snížená",J927,0)</f>
        <v>0</v>
      </c>
      <c r="BG927" s="228">
        <f>IF(N927="zákl. přenesená",J927,0)</f>
        <v>0</v>
      </c>
      <c r="BH927" s="228">
        <f>IF(N927="sníž. přenesená",J927,0)</f>
        <v>0</v>
      </c>
      <c r="BI927" s="228">
        <f>IF(N927="nulová",J927,0)</f>
        <v>0</v>
      </c>
      <c r="BJ927" s="19" t="s">
        <v>88</v>
      </c>
      <c r="BK927" s="228">
        <f>ROUND(I927*H927,2)</f>
        <v>0</v>
      </c>
      <c r="BL927" s="19" t="s">
        <v>408</v>
      </c>
      <c r="BM927" s="227" t="s">
        <v>1154</v>
      </c>
    </row>
    <row r="928" s="2" customFormat="1">
      <c r="A928" s="41"/>
      <c r="B928" s="42"/>
      <c r="C928" s="43"/>
      <c r="D928" s="229" t="s">
        <v>218</v>
      </c>
      <c r="E928" s="43"/>
      <c r="F928" s="230" t="s">
        <v>1155</v>
      </c>
      <c r="G928" s="43"/>
      <c r="H928" s="43"/>
      <c r="I928" s="231"/>
      <c r="J928" s="43"/>
      <c r="K928" s="43"/>
      <c r="L928" s="47"/>
      <c r="M928" s="232"/>
      <c r="N928" s="233"/>
      <c r="O928" s="87"/>
      <c r="P928" s="87"/>
      <c r="Q928" s="87"/>
      <c r="R928" s="87"/>
      <c r="S928" s="87"/>
      <c r="T928" s="88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T928" s="19" t="s">
        <v>218</v>
      </c>
      <c r="AU928" s="19" t="s">
        <v>90</v>
      </c>
    </row>
    <row r="929" s="2" customFormat="1" ht="16.5" customHeight="1">
      <c r="A929" s="41"/>
      <c r="B929" s="42"/>
      <c r="C929" s="216" t="s">
        <v>1156</v>
      </c>
      <c r="D929" s="216" t="s">
        <v>211</v>
      </c>
      <c r="E929" s="217" t="s">
        <v>1157</v>
      </c>
      <c r="F929" s="218" t="s">
        <v>1158</v>
      </c>
      <c r="G929" s="219" t="s">
        <v>149</v>
      </c>
      <c r="H929" s="220">
        <v>47.5</v>
      </c>
      <c r="I929" s="221"/>
      <c r="J929" s="222">
        <f>ROUND(I929*H929,2)</f>
        <v>0</v>
      </c>
      <c r="K929" s="218" t="s">
        <v>215</v>
      </c>
      <c r="L929" s="47"/>
      <c r="M929" s="223" t="s">
        <v>35</v>
      </c>
      <c r="N929" s="224" t="s">
        <v>51</v>
      </c>
      <c r="O929" s="87"/>
      <c r="P929" s="225">
        <f>O929*H929</f>
        <v>0</v>
      </c>
      <c r="Q929" s="225">
        <v>3.0000000000000001E-05</v>
      </c>
      <c r="R929" s="225">
        <f>Q929*H929</f>
        <v>0.0014250000000000001</v>
      </c>
      <c r="S929" s="225">
        <v>0</v>
      </c>
      <c r="T929" s="226">
        <f>S929*H929</f>
        <v>0</v>
      </c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R929" s="227" t="s">
        <v>408</v>
      </c>
      <c r="AT929" s="227" t="s">
        <v>211</v>
      </c>
      <c r="AU929" s="227" t="s">
        <v>90</v>
      </c>
      <c r="AY929" s="19" t="s">
        <v>208</v>
      </c>
      <c r="BE929" s="228">
        <f>IF(N929="základní",J929,0)</f>
        <v>0</v>
      </c>
      <c r="BF929" s="228">
        <f>IF(N929="snížená",J929,0)</f>
        <v>0</v>
      </c>
      <c r="BG929" s="228">
        <f>IF(N929="zákl. přenesená",J929,0)</f>
        <v>0</v>
      </c>
      <c r="BH929" s="228">
        <f>IF(N929="sníž. přenesená",J929,0)</f>
        <v>0</v>
      </c>
      <c r="BI929" s="228">
        <f>IF(N929="nulová",J929,0)</f>
        <v>0</v>
      </c>
      <c r="BJ929" s="19" t="s">
        <v>88</v>
      </c>
      <c r="BK929" s="228">
        <f>ROUND(I929*H929,2)</f>
        <v>0</v>
      </c>
      <c r="BL929" s="19" t="s">
        <v>408</v>
      </c>
      <c r="BM929" s="227" t="s">
        <v>1159</v>
      </c>
    </row>
    <row r="930" s="2" customFormat="1">
      <c r="A930" s="41"/>
      <c r="B930" s="42"/>
      <c r="C930" s="43"/>
      <c r="D930" s="229" t="s">
        <v>218</v>
      </c>
      <c r="E930" s="43"/>
      <c r="F930" s="230" t="s">
        <v>1160</v>
      </c>
      <c r="G930" s="43"/>
      <c r="H930" s="43"/>
      <c r="I930" s="231"/>
      <c r="J930" s="43"/>
      <c r="K930" s="43"/>
      <c r="L930" s="47"/>
      <c r="M930" s="232"/>
      <c r="N930" s="233"/>
      <c r="O930" s="87"/>
      <c r="P930" s="87"/>
      <c r="Q930" s="87"/>
      <c r="R930" s="87"/>
      <c r="S930" s="87"/>
      <c r="T930" s="88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T930" s="19" t="s">
        <v>218</v>
      </c>
      <c r="AU930" s="19" t="s">
        <v>90</v>
      </c>
    </row>
    <row r="931" s="2" customFormat="1" ht="21.75" customHeight="1">
      <c r="A931" s="41"/>
      <c r="B931" s="42"/>
      <c r="C931" s="216" t="s">
        <v>1161</v>
      </c>
      <c r="D931" s="216" t="s">
        <v>211</v>
      </c>
      <c r="E931" s="217" t="s">
        <v>1162</v>
      </c>
      <c r="F931" s="218" t="s">
        <v>1163</v>
      </c>
      <c r="G931" s="219" t="s">
        <v>149</v>
      </c>
      <c r="H931" s="220">
        <v>47.5</v>
      </c>
      <c r="I931" s="221"/>
      <c r="J931" s="222">
        <f>ROUND(I931*H931,2)</f>
        <v>0</v>
      </c>
      <c r="K931" s="218" t="s">
        <v>215</v>
      </c>
      <c r="L931" s="47"/>
      <c r="M931" s="223" t="s">
        <v>35</v>
      </c>
      <c r="N931" s="224" t="s">
        <v>51</v>
      </c>
      <c r="O931" s="87"/>
      <c r="P931" s="225">
        <f>O931*H931</f>
        <v>0</v>
      </c>
      <c r="Q931" s="225">
        <v>0.0045500000000000002</v>
      </c>
      <c r="R931" s="225">
        <f>Q931*H931</f>
        <v>0.21612500000000001</v>
      </c>
      <c r="S931" s="225">
        <v>0</v>
      </c>
      <c r="T931" s="226">
        <f>S931*H931</f>
        <v>0</v>
      </c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R931" s="227" t="s">
        <v>408</v>
      </c>
      <c r="AT931" s="227" t="s">
        <v>211</v>
      </c>
      <c r="AU931" s="227" t="s">
        <v>90</v>
      </c>
      <c r="AY931" s="19" t="s">
        <v>208</v>
      </c>
      <c r="BE931" s="228">
        <f>IF(N931="základní",J931,0)</f>
        <v>0</v>
      </c>
      <c r="BF931" s="228">
        <f>IF(N931="snížená",J931,0)</f>
        <v>0</v>
      </c>
      <c r="BG931" s="228">
        <f>IF(N931="zákl. přenesená",J931,0)</f>
        <v>0</v>
      </c>
      <c r="BH931" s="228">
        <f>IF(N931="sníž. přenesená",J931,0)</f>
        <v>0</v>
      </c>
      <c r="BI931" s="228">
        <f>IF(N931="nulová",J931,0)</f>
        <v>0</v>
      </c>
      <c r="BJ931" s="19" t="s">
        <v>88</v>
      </c>
      <c r="BK931" s="228">
        <f>ROUND(I931*H931,2)</f>
        <v>0</v>
      </c>
      <c r="BL931" s="19" t="s">
        <v>408</v>
      </c>
      <c r="BM931" s="227" t="s">
        <v>1164</v>
      </c>
    </row>
    <row r="932" s="2" customFormat="1">
      <c r="A932" s="41"/>
      <c r="B932" s="42"/>
      <c r="C932" s="43"/>
      <c r="D932" s="229" t="s">
        <v>218</v>
      </c>
      <c r="E932" s="43"/>
      <c r="F932" s="230" t="s">
        <v>1165</v>
      </c>
      <c r="G932" s="43"/>
      <c r="H932" s="43"/>
      <c r="I932" s="231"/>
      <c r="J932" s="43"/>
      <c r="K932" s="43"/>
      <c r="L932" s="47"/>
      <c r="M932" s="232"/>
      <c r="N932" s="233"/>
      <c r="O932" s="87"/>
      <c r="P932" s="87"/>
      <c r="Q932" s="87"/>
      <c r="R932" s="87"/>
      <c r="S932" s="87"/>
      <c r="T932" s="88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T932" s="19" t="s">
        <v>218</v>
      </c>
      <c r="AU932" s="19" t="s">
        <v>90</v>
      </c>
    </row>
    <row r="933" s="2" customFormat="1" ht="16.5" customHeight="1">
      <c r="A933" s="41"/>
      <c r="B933" s="42"/>
      <c r="C933" s="216" t="s">
        <v>1166</v>
      </c>
      <c r="D933" s="216" t="s">
        <v>211</v>
      </c>
      <c r="E933" s="217" t="s">
        <v>1167</v>
      </c>
      <c r="F933" s="218" t="s">
        <v>1168</v>
      </c>
      <c r="G933" s="219" t="s">
        <v>149</v>
      </c>
      <c r="H933" s="220">
        <v>48.899999999999999</v>
      </c>
      <c r="I933" s="221"/>
      <c r="J933" s="222">
        <f>ROUND(I933*H933,2)</f>
        <v>0</v>
      </c>
      <c r="K933" s="218" t="s">
        <v>215</v>
      </c>
      <c r="L933" s="47"/>
      <c r="M933" s="223" t="s">
        <v>35</v>
      </c>
      <c r="N933" s="224" t="s">
        <v>51</v>
      </c>
      <c r="O933" s="87"/>
      <c r="P933" s="225">
        <f>O933*H933</f>
        <v>0</v>
      </c>
      <c r="Q933" s="225">
        <v>0.00029999999999999997</v>
      </c>
      <c r="R933" s="225">
        <f>Q933*H933</f>
        <v>0.014669999999999999</v>
      </c>
      <c r="S933" s="225">
        <v>0</v>
      </c>
      <c r="T933" s="226">
        <f>S933*H933</f>
        <v>0</v>
      </c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R933" s="227" t="s">
        <v>408</v>
      </c>
      <c r="AT933" s="227" t="s">
        <v>211</v>
      </c>
      <c r="AU933" s="227" t="s">
        <v>90</v>
      </c>
      <c r="AY933" s="19" t="s">
        <v>208</v>
      </c>
      <c r="BE933" s="228">
        <f>IF(N933="základní",J933,0)</f>
        <v>0</v>
      </c>
      <c r="BF933" s="228">
        <f>IF(N933="snížená",J933,0)</f>
        <v>0</v>
      </c>
      <c r="BG933" s="228">
        <f>IF(N933="zákl. přenesená",J933,0)</f>
        <v>0</v>
      </c>
      <c r="BH933" s="228">
        <f>IF(N933="sníž. přenesená",J933,0)</f>
        <v>0</v>
      </c>
      <c r="BI933" s="228">
        <f>IF(N933="nulová",J933,0)</f>
        <v>0</v>
      </c>
      <c r="BJ933" s="19" t="s">
        <v>88</v>
      </c>
      <c r="BK933" s="228">
        <f>ROUND(I933*H933,2)</f>
        <v>0</v>
      </c>
      <c r="BL933" s="19" t="s">
        <v>408</v>
      </c>
      <c r="BM933" s="227" t="s">
        <v>1169</v>
      </c>
    </row>
    <row r="934" s="2" customFormat="1">
      <c r="A934" s="41"/>
      <c r="B934" s="42"/>
      <c r="C934" s="43"/>
      <c r="D934" s="229" t="s">
        <v>218</v>
      </c>
      <c r="E934" s="43"/>
      <c r="F934" s="230" t="s">
        <v>1170</v>
      </c>
      <c r="G934" s="43"/>
      <c r="H934" s="43"/>
      <c r="I934" s="231"/>
      <c r="J934" s="43"/>
      <c r="K934" s="43"/>
      <c r="L934" s="47"/>
      <c r="M934" s="232"/>
      <c r="N934" s="233"/>
      <c r="O934" s="87"/>
      <c r="P934" s="87"/>
      <c r="Q934" s="87"/>
      <c r="R934" s="87"/>
      <c r="S934" s="87"/>
      <c r="T934" s="88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T934" s="19" t="s">
        <v>218</v>
      </c>
      <c r="AU934" s="19" t="s">
        <v>90</v>
      </c>
    </row>
    <row r="935" s="13" customFormat="1">
      <c r="A935" s="13"/>
      <c r="B935" s="234"/>
      <c r="C935" s="235"/>
      <c r="D935" s="236" t="s">
        <v>226</v>
      </c>
      <c r="E935" s="237" t="s">
        <v>35</v>
      </c>
      <c r="F935" s="238" t="s">
        <v>1171</v>
      </c>
      <c r="G935" s="235"/>
      <c r="H935" s="237" t="s">
        <v>35</v>
      </c>
      <c r="I935" s="239"/>
      <c r="J935" s="235"/>
      <c r="K935" s="235"/>
      <c r="L935" s="240"/>
      <c r="M935" s="241"/>
      <c r="N935" s="242"/>
      <c r="O935" s="242"/>
      <c r="P935" s="242"/>
      <c r="Q935" s="242"/>
      <c r="R935" s="242"/>
      <c r="S935" s="242"/>
      <c r="T935" s="24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4" t="s">
        <v>226</v>
      </c>
      <c r="AU935" s="244" t="s">
        <v>90</v>
      </c>
      <c r="AV935" s="13" t="s">
        <v>88</v>
      </c>
      <c r="AW935" s="13" t="s">
        <v>41</v>
      </c>
      <c r="AX935" s="13" t="s">
        <v>80</v>
      </c>
      <c r="AY935" s="244" t="s">
        <v>208</v>
      </c>
    </row>
    <row r="936" s="14" customFormat="1">
      <c r="A936" s="14"/>
      <c r="B936" s="245"/>
      <c r="C936" s="246"/>
      <c r="D936" s="236" t="s">
        <v>226</v>
      </c>
      <c r="E936" s="247" t="s">
        <v>35</v>
      </c>
      <c r="F936" s="248" t="s">
        <v>1172</v>
      </c>
      <c r="G936" s="246"/>
      <c r="H936" s="249">
        <v>48.899999999999999</v>
      </c>
      <c r="I936" s="250"/>
      <c r="J936" s="246"/>
      <c r="K936" s="246"/>
      <c r="L936" s="251"/>
      <c r="M936" s="252"/>
      <c r="N936" s="253"/>
      <c r="O936" s="253"/>
      <c r="P936" s="253"/>
      <c r="Q936" s="253"/>
      <c r="R936" s="253"/>
      <c r="S936" s="253"/>
      <c r="T936" s="25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55" t="s">
        <v>226</v>
      </c>
      <c r="AU936" s="255" t="s">
        <v>90</v>
      </c>
      <c r="AV936" s="14" t="s">
        <v>90</v>
      </c>
      <c r="AW936" s="14" t="s">
        <v>41</v>
      </c>
      <c r="AX936" s="14" t="s">
        <v>88</v>
      </c>
      <c r="AY936" s="255" t="s">
        <v>208</v>
      </c>
    </row>
    <row r="937" s="2" customFormat="1" ht="24.15" customHeight="1">
      <c r="A937" s="41"/>
      <c r="B937" s="42"/>
      <c r="C937" s="278" t="s">
        <v>1173</v>
      </c>
      <c r="D937" s="278" t="s">
        <v>391</v>
      </c>
      <c r="E937" s="279" t="s">
        <v>1174</v>
      </c>
      <c r="F937" s="280" t="s">
        <v>1175</v>
      </c>
      <c r="G937" s="281" t="s">
        <v>149</v>
      </c>
      <c r="H937" s="282">
        <v>53.789999999999999</v>
      </c>
      <c r="I937" s="283"/>
      <c r="J937" s="284">
        <f>ROUND(I937*H937,2)</f>
        <v>0</v>
      </c>
      <c r="K937" s="280" t="s">
        <v>215</v>
      </c>
      <c r="L937" s="285"/>
      <c r="M937" s="286" t="s">
        <v>35</v>
      </c>
      <c r="N937" s="287" t="s">
        <v>51</v>
      </c>
      <c r="O937" s="87"/>
      <c r="P937" s="225">
        <f>O937*H937</f>
        <v>0</v>
      </c>
      <c r="Q937" s="225">
        <v>0.0018</v>
      </c>
      <c r="R937" s="225">
        <f>Q937*H937</f>
        <v>0.096821999999999991</v>
      </c>
      <c r="S937" s="225">
        <v>0</v>
      </c>
      <c r="T937" s="226">
        <f>S937*H937</f>
        <v>0</v>
      </c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R937" s="227" t="s">
        <v>527</v>
      </c>
      <c r="AT937" s="227" t="s">
        <v>391</v>
      </c>
      <c r="AU937" s="227" t="s">
        <v>90</v>
      </c>
      <c r="AY937" s="19" t="s">
        <v>208</v>
      </c>
      <c r="BE937" s="228">
        <f>IF(N937="základní",J937,0)</f>
        <v>0</v>
      </c>
      <c r="BF937" s="228">
        <f>IF(N937="snížená",J937,0)</f>
        <v>0</v>
      </c>
      <c r="BG937" s="228">
        <f>IF(N937="zákl. přenesená",J937,0)</f>
        <v>0</v>
      </c>
      <c r="BH937" s="228">
        <f>IF(N937="sníž. přenesená",J937,0)</f>
        <v>0</v>
      </c>
      <c r="BI937" s="228">
        <f>IF(N937="nulová",J937,0)</f>
        <v>0</v>
      </c>
      <c r="BJ937" s="19" t="s">
        <v>88</v>
      </c>
      <c r="BK937" s="228">
        <f>ROUND(I937*H937,2)</f>
        <v>0</v>
      </c>
      <c r="BL937" s="19" t="s">
        <v>408</v>
      </c>
      <c r="BM937" s="227" t="s">
        <v>1176</v>
      </c>
    </row>
    <row r="938" s="14" customFormat="1">
      <c r="A938" s="14"/>
      <c r="B938" s="245"/>
      <c r="C938" s="246"/>
      <c r="D938" s="236" t="s">
        <v>226</v>
      </c>
      <c r="E938" s="247" t="s">
        <v>35</v>
      </c>
      <c r="F938" s="248" t="s">
        <v>1177</v>
      </c>
      <c r="G938" s="246"/>
      <c r="H938" s="249">
        <v>48.899999999999999</v>
      </c>
      <c r="I938" s="250"/>
      <c r="J938" s="246"/>
      <c r="K938" s="246"/>
      <c r="L938" s="251"/>
      <c r="M938" s="252"/>
      <c r="N938" s="253"/>
      <c r="O938" s="253"/>
      <c r="P938" s="253"/>
      <c r="Q938" s="253"/>
      <c r="R938" s="253"/>
      <c r="S938" s="253"/>
      <c r="T938" s="25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5" t="s">
        <v>226</v>
      </c>
      <c r="AU938" s="255" t="s">
        <v>90</v>
      </c>
      <c r="AV938" s="14" t="s">
        <v>90</v>
      </c>
      <c r="AW938" s="14" t="s">
        <v>41</v>
      </c>
      <c r="AX938" s="14" t="s">
        <v>80</v>
      </c>
      <c r="AY938" s="255" t="s">
        <v>208</v>
      </c>
    </row>
    <row r="939" s="14" customFormat="1">
      <c r="A939" s="14"/>
      <c r="B939" s="245"/>
      <c r="C939" s="246"/>
      <c r="D939" s="236" t="s">
        <v>226</v>
      </c>
      <c r="E939" s="247" t="s">
        <v>35</v>
      </c>
      <c r="F939" s="248" t="s">
        <v>1178</v>
      </c>
      <c r="G939" s="246"/>
      <c r="H939" s="249">
        <v>53.789999999999999</v>
      </c>
      <c r="I939" s="250"/>
      <c r="J939" s="246"/>
      <c r="K939" s="246"/>
      <c r="L939" s="251"/>
      <c r="M939" s="252"/>
      <c r="N939" s="253"/>
      <c r="O939" s="253"/>
      <c r="P939" s="253"/>
      <c r="Q939" s="253"/>
      <c r="R939" s="253"/>
      <c r="S939" s="253"/>
      <c r="T939" s="25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55" t="s">
        <v>226</v>
      </c>
      <c r="AU939" s="255" t="s">
        <v>90</v>
      </c>
      <c r="AV939" s="14" t="s">
        <v>90</v>
      </c>
      <c r="AW939" s="14" t="s">
        <v>41</v>
      </c>
      <c r="AX939" s="14" t="s">
        <v>88</v>
      </c>
      <c r="AY939" s="255" t="s">
        <v>208</v>
      </c>
    </row>
    <row r="940" s="2" customFormat="1" ht="16.5" customHeight="1">
      <c r="A940" s="41"/>
      <c r="B940" s="42"/>
      <c r="C940" s="216" t="s">
        <v>1179</v>
      </c>
      <c r="D940" s="216" t="s">
        <v>211</v>
      </c>
      <c r="E940" s="217" t="s">
        <v>1180</v>
      </c>
      <c r="F940" s="218" t="s">
        <v>1181</v>
      </c>
      <c r="G940" s="219" t="s">
        <v>490</v>
      </c>
      <c r="H940" s="220">
        <v>47.5</v>
      </c>
      <c r="I940" s="221"/>
      <c r="J940" s="222">
        <f>ROUND(I940*H940,2)</f>
        <v>0</v>
      </c>
      <c r="K940" s="218" t="s">
        <v>215</v>
      </c>
      <c r="L940" s="47"/>
      <c r="M940" s="223" t="s">
        <v>35</v>
      </c>
      <c r="N940" s="224" t="s">
        <v>51</v>
      </c>
      <c r="O940" s="87"/>
      <c r="P940" s="225">
        <f>O940*H940</f>
        <v>0</v>
      </c>
      <c r="Q940" s="225">
        <v>1.0000000000000001E-05</v>
      </c>
      <c r="R940" s="225">
        <f>Q940*H940</f>
        <v>0.00047500000000000005</v>
      </c>
      <c r="S940" s="225">
        <v>0</v>
      </c>
      <c r="T940" s="226">
        <f>S940*H940</f>
        <v>0</v>
      </c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R940" s="227" t="s">
        <v>408</v>
      </c>
      <c r="AT940" s="227" t="s">
        <v>211</v>
      </c>
      <c r="AU940" s="227" t="s">
        <v>90</v>
      </c>
      <c r="AY940" s="19" t="s">
        <v>208</v>
      </c>
      <c r="BE940" s="228">
        <f>IF(N940="základní",J940,0)</f>
        <v>0</v>
      </c>
      <c r="BF940" s="228">
        <f>IF(N940="snížená",J940,0)</f>
        <v>0</v>
      </c>
      <c r="BG940" s="228">
        <f>IF(N940="zákl. přenesená",J940,0)</f>
        <v>0</v>
      </c>
      <c r="BH940" s="228">
        <f>IF(N940="sníž. přenesená",J940,0)</f>
        <v>0</v>
      </c>
      <c r="BI940" s="228">
        <f>IF(N940="nulová",J940,0)</f>
        <v>0</v>
      </c>
      <c r="BJ940" s="19" t="s">
        <v>88</v>
      </c>
      <c r="BK940" s="228">
        <f>ROUND(I940*H940,2)</f>
        <v>0</v>
      </c>
      <c r="BL940" s="19" t="s">
        <v>408</v>
      </c>
      <c r="BM940" s="227" t="s">
        <v>1182</v>
      </c>
    </row>
    <row r="941" s="2" customFormat="1">
      <c r="A941" s="41"/>
      <c r="B941" s="42"/>
      <c r="C941" s="43"/>
      <c r="D941" s="229" t="s">
        <v>218</v>
      </c>
      <c r="E941" s="43"/>
      <c r="F941" s="230" t="s">
        <v>1183</v>
      </c>
      <c r="G941" s="43"/>
      <c r="H941" s="43"/>
      <c r="I941" s="231"/>
      <c r="J941" s="43"/>
      <c r="K941" s="43"/>
      <c r="L941" s="47"/>
      <c r="M941" s="232"/>
      <c r="N941" s="233"/>
      <c r="O941" s="87"/>
      <c r="P941" s="87"/>
      <c r="Q941" s="87"/>
      <c r="R941" s="87"/>
      <c r="S941" s="87"/>
      <c r="T941" s="88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T941" s="19" t="s">
        <v>218</v>
      </c>
      <c r="AU941" s="19" t="s">
        <v>90</v>
      </c>
    </row>
    <row r="942" s="2" customFormat="1" ht="16.5" customHeight="1">
      <c r="A942" s="41"/>
      <c r="B942" s="42"/>
      <c r="C942" s="278" t="s">
        <v>1184</v>
      </c>
      <c r="D942" s="278" t="s">
        <v>391</v>
      </c>
      <c r="E942" s="279" t="s">
        <v>1185</v>
      </c>
      <c r="F942" s="280" t="s">
        <v>1186</v>
      </c>
      <c r="G942" s="281" t="s">
        <v>490</v>
      </c>
      <c r="H942" s="282">
        <v>32.600000000000001</v>
      </c>
      <c r="I942" s="283"/>
      <c r="J942" s="284">
        <f>ROUND(I942*H942,2)</f>
        <v>0</v>
      </c>
      <c r="K942" s="280" t="s">
        <v>215</v>
      </c>
      <c r="L942" s="285"/>
      <c r="M942" s="286" t="s">
        <v>35</v>
      </c>
      <c r="N942" s="287" t="s">
        <v>51</v>
      </c>
      <c r="O942" s="87"/>
      <c r="P942" s="225">
        <f>O942*H942</f>
        <v>0</v>
      </c>
      <c r="Q942" s="225">
        <v>0.00022000000000000001</v>
      </c>
      <c r="R942" s="225">
        <f>Q942*H942</f>
        <v>0.0071720000000000004</v>
      </c>
      <c r="S942" s="225">
        <v>0</v>
      </c>
      <c r="T942" s="226">
        <f>S942*H942</f>
        <v>0</v>
      </c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R942" s="227" t="s">
        <v>527</v>
      </c>
      <c r="AT942" s="227" t="s">
        <v>391</v>
      </c>
      <c r="AU942" s="227" t="s">
        <v>90</v>
      </c>
      <c r="AY942" s="19" t="s">
        <v>208</v>
      </c>
      <c r="BE942" s="228">
        <f>IF(N942="základní",J942,0)</f>
        <v>0</v>
      </c>
      <c r="BF942" s="228">
        <f>IF(N942="snížená",J942,0)</f>
        <v>0</v>
      </c>
      <c r="BG942" s="228">
        <f>IF(N942="zákl. přenesená",J942,0)</f>
        <v>0</v>
      </c>
      <c r="BH942" s="228">
        <f>IF(N942="sníž. přenesená",J942,0)</f>
        <v>0</v>
      </c>
      <c r="BI942" s="228">
        <f>IF(N942="nulová",J942,0)</f>
        <v>0</v>
      </c>
      <c r="BJ942" s="19" t="s">
        <v>88</v>
      </c>
      <c r="BK942" s="228">
        <f>ROUND(I942*H942,2)</f>
        <v>0</v>
      </c>
      <c r="BL942" s="19" t="s">
        <v>408</v>
      </c>
      <c r="BM942" s="227" t="s">
        <v>1187</v>
      </c>
    </row>
    <row r="943" s="14" customFormat="1">
      <c r="A943" s="14"/>
      <c r="B943" s="245"/>
      <c r="C943" s="246"/>
      <c r="D943" s="236" t="s">
        <v>226</v>
      </c>
      <c r="E943" s="247" t="s">
        <v>35</v>
      </c>
      <c r="F943" s="248" t="s">
        <v>1188</v>
      </c>
      <c r="G943" s="246"/>
      <c r="H943" s="249">
        <v>32.600000000000001</v>
      </c>
      <c r="I943" s="250"/>
      <c r="J943" s="246"/>
      <c r="K943" s="246"/>
      <c r="L943" s="251"/>
      <c r="M943" s="252"/>
      <c r="N943" s="253"/>
      <c r="O943" s="253"/>
      <c r="P943" s="253"/>
      <c r="Q943" s="253"/>
      <c r="R943" s="253"/>
      <c r="S943" s="253"/>
      <c r="T943" s="25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55" t="s">
        <v>226</v>
      </c>
      <c r="AU943" s="255" t="s">
        <v>90</v>
      </c>
      <c r="AV943" s="14" t="s">
        <v>90</v>
      </c>
      <c r="AW943" s="14" t="s">
        <v>41</v>
      </c>
      <c r="AX943" s="14" t="s">
        <v>88</v>
      </c>
      <c r="AY943" s="255" t="s">
        <v>208</v>
      </c>
    </row>
    <row r="944" s="2" customFormat="1" ht="24.15" customHeight="1">
      <c r="A944" s="41"/>
      <c r="B944" s="42"/>
      <c r="C944" s="216" t="s">
        <v>1189</v>
      </c>
      <c r="D944" s="216" t="s">
        <v>211</v>
      </c>
      <c r="E944" s="217" t="s">
        <v>1190</v>
      </c>
      <c r="F944" s="218" t="s">
        <v>1191</v>
      </c>
      <c r="G944" s="219" t="s">
        <v>149</v>
      </c>
      <c r="H944" s="220">
        <v>48.899999999999999</v>
      </c>
      <c r="I944" s="221"/>
      <c r="J944" s="222">
        <f>ROUND(I944*H944,2)</f>
        <v>0</v>
      </c>
      <c r="K944" s="218" t="s">
        <v>215</v>
      </c>
      <c r="L944" s="47"/>
      <c r="M944" s="223" t="s">
        <v>35</v>
      </c>
      <c r="N944" s="224" t="s">
        <v>51</v>
      </c>
      <c r="O944" s="87"/>
      <c r="P944" s="225">
        <f>O944*H944</f>
        <v>0</v>
      </c>
      <c r="Q944" s="225">
        <v>3.0000000000000001E-05</v>
      </c>
      <c r="R944" s="225">
        <f>Q944*H944</f>
        <v>0.001467</v>
      </c>
      <c r="S944" s="225">
        <v>0</v>
      </c>
      <c r="T944" s="226">
        <f>S944*H944</f>
        <v>0</v>
      </c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R944" s="227" t="s">
        <v>408</v>
      </c>
      <c r="AT944" s="227" t="s">
        <v>211</v>
      </c>
      <c r="AU944" s="227" t="s">
        <v>90</v>
      </c>
      <c r="AY944" s="19" t="s">
        <v>208</v>
      </c>
      <c r="BE944" s="228">
        <f>IF(N944="základní",J944,0)</f>
        <v>0</v>
      </c>
      <c r="BF944" s="228">
        <f>IF(N944="snížená",J944,0)</f>
        <v>0</v>
      </c>
      <c r="BG944" s="228">
        <f>IF(N944="zákl. přenesená",J944,0)</f>
        <v>0</v>
      </c>
      <c r="BH944" s="228">
        <f>IF(N944="sníž. přenesená",J944,0)</f>
        <v>0</v>
      </c>
      <c r="BI944" s="228">
        <f>IF(N944="nulová",J944,0)</f>
        <v>0</v>
      </c>
      <c r="BJ944" s="19" t="s">
        <v>88</v>
      </c>
      <c r="BK944" s="228">
        <f>ROUND(I944*H944,2)</f>
        <v>0</v>
      </c>
      <c r="BL944" s="19" t="s">
        <v>408</v>
      </c>
      <c r="BM944" s="227" t="s">
        <v>1192</v>
      </c>
    </row>
    <row r="945" s="2" customFormat="1">
      <c r="A945" s="41"/>
      <c r="B945" s="42"/>
      <c r="C945" s="43"/>
      <c r="D945" s="229" t="s">
        <v>218</v>
      </c>
      <c r="E945" s="43"/>
      <c r="F945" s="230" t="s">
        <v>1193</v>
      </c>
      <c r="G945" s="43"/>
      <c r="H945" s="43"/>
      <c r="I945" s="231"/>
      <c r="J945" s="43"/>
      <c r="K945" s="43"/>
      <c r="L945" s="47"/>
      <c r="M945" s="232"/>
      <c r="N945" s="233"/>
      <c r="O945" s="87"/>
      <c r="P945" s="87"/>
      <c r="Q945" s="87"/>
      <c r="R945" s="87"/>
      <c r="S945" s="87"/>
      <c r="T945" s="88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T945" s="19" t="s">
        <v>218</v>
      </c>
      <c r="AU945" s="19" t="s">
        <v>90</v>
      </c>
    </row>
    <row r="946" s="14" customFormat="1">
      <c r="A946" s="14"/>
      <c r="B946" s="245"/>
      <c r="C946" s="246"/>
      <c r="D946" s="236" t="s">
        <v>226</v>
      </c>
      <c r="E946" s="247" t="s">
        <v>35</v>
      </c>
      <c r="F946" s="248" t="s">
        <v>1177</v>
      </c>
      <c r="G946" s="246"/>
      <c r="H946" s="249">
        <v>48.899999999999999</v>
      </c>
      <c r="I946" s="250"/>
      <c r="J946" s="246"/>
      <c r="K946" s="246"/>
      <c r="L946" s="251"/>
      <c r="M946" s="252"/>
      <c r="N946" s="253"/>
      <c r="O946" s="253"/>
      <c r="P946" s="253"/>
      <c r="Q946" s="253"/>
      <c r="R946" s="253"/>
      <c r="S946" s="253"/>
      <c r="T946" s="25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55" t="s">
        <v>226</v>
      </c>
      <c r="AU946" s="255" t="s">
        <v>90</v>
      </c>
      <c r="AV946" s="14" t="s">
        <v>90</v>
      </c>
      <c r="AW946" s="14" t="s">
        <v>41</v>
      </c>
      <c r="AX946" s="14" t="s">
        <v>88</v>
      </c>
      <c r="AY946" s="255" t="s">
        <v>208</v>
      </c>
    </row>
    <row r="947" s="2" customFormat="1" ht="16.5" customHeight="1">
      <c r="A947" s="41"/>
      <c r="B947" s="42"/>
      <c r="C947" s="216" t="s">
        <v>1194</v>
      </c>
      <c r="D947" s="216" t="s">
        <v>211</v>
      </c>
      <c r="E947" s="217" t="s">
        <v>1195</v>
      </c>
      <c r="F947" s="218" t="s">
        <v>1196</v>
      </c>
      <c r="G947" s="219" t="s">
        <v>149</v>
      </c>
      <c r="H947" s="220">
        <v>48.899999999999999</v>
      </c>
      <c r="I947" s="221"/>
      <c r="J947" s="222">
        <f>ROUND(I947*H947,2)</f>
        <v>0</v>
      </c>
      <c r="K947" s="218" t="s">
        <v>215</v>
      </c>
      <c r="L947" s="47"/>
      <c r="M947" s="223" t="s">
        <v>35</v>
      </c>
      <c r="N947" s="224" t="s">
        <v>51</v>
      </c>
      <c r="O947" s="87"/>
      <c r="P947" s="225">
        <f>O947*H947</f>
        <v>0</v>
      </c>
      <c r="Q947" s="225">
        <v>0</v>
      </c>
      <c r="R947" s="225">
        <f>Q947*H947</f>
        <v>0</v>
      </c>
      <c r="S947" s="225">
        <v>0</v>
      </c>
      <c r="T947" s="226">
        <f>S947*H947</f>
        <v>0</v>
      </c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R947" s="227" t="s">
        <v>408</v>
      </c>
      <c r="AT947" s="227" t="s">
        <v>211</v>
      </c>
      <c r="AU947" s="227" t="s">
        <v>90</v>
      </c>
      <c r="AY947" s="19" t="s">
        <v>208</v>
      </c>
      <c r="BE947" s="228">
        <f>IF(N947="základní",J947,0)</f>
        <v>0</v>
      </c>
      <c r="BF947" s="228">
        <f>IF(N947="snížená",J947,0)</f>
        <v>0</v>
      </c>
      <c r="BG947" s="228">
        <f>IF(N947="zákl. přenesená",J947,0)</f>
        <v>0</v>
      </c>
      <c r="BH947" s="228">
        <f>IF(N947="sníž. přenesená",J947,0)</f>
        <v>0</v>
      </c>
      <c r="BI947" s="228">
        <f>IF(N947="nulová",J947,0)</f>
        <v>0</v>
      </c>
      <c r="BJ947" s="19" t="s">
        <v>88</v>
      </c>
      <c r="BK947" s="228">
        <f>ROUND(I947*H947,2)</f>
        <v>0</v>
      </c>
      <c r="BL947" s="19" t="s">
        <v>408</v>
      </c>
      <c r="BM947" s="227" t="s">
        <v>1197</v>
      </c>
    </row>
    <row r="948" s="2" customFormat="1">
      <c r="A948" s="41"/>
      <c r="B948" s="42"/>
      <c r="C948" s="43"/>
      <c r="D948" s="229" t="s">
        <v>218</v>
      </c>
      <c r="E948" s="43"/>
      <c r="F948" s="230" t="s">
        <v>1198</v>
      </c>
      <c r="G948" s="43"/>
      <c r="H948" s="43"/>
      <c r="I948" s="231"/>
      <c r="J948" s="43"/>
      <c r="K948" s="43"/>
      <c r="L948" s="47"/>
      <c r="M948" s="232"/>
      <c r="N948" s="233"/>
      <c r="O948" s="87"/>
      <c r="P948" s="87"/>
      <c r="Q948" s="87"/>
      <c r="R948" s="87"/>
      <c r="S948" s="87"/>
      <c r="T948" s="88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T948" s="19" t="s">
        <v>218</v>
      </c>
      <c r="AU948" s="19" t="s">
        <v>90</v>
      </c>
    </row>
    <row r="949" s="14" customFormat="1">
      <c r="A949" s="14"/>
      <c r="B949" s="245"/>
      <c r="C949" s="246"/>
      <c r="D949" s="236" t="s">
        <v>226</v>
      </c>
      <c r="E949" s="247" t="s">
        <v>35</v>
      </c>
      <c r="F949" s="248" t="s">
        <v>1177</v>
      </c>
      <c r="G949" s="246"/>
      <c r="H949" s="249">
        <v>48.899999999999999</v>
      </c>
      <c r="I949" s="250"/>
      <c r="J949" s="246"/>
      <c r="K949" s="246"/>
      <c r="L949" s="251"/>
      <c r="M949" s="252"/>
      <c r="N949" s="253"/>
      <c r="O949" s="253"/>
      <c r="P949" s="253"/>
      <c r="Q949" s="253"/>
      <c r="R949" s="253"/>
      <c r="S949" s="253"/>
      <c r="T949" s="25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55" t="s">
        <v>226</v>
      </c>
      <c r="AU949" s="255" t="s">
        <v>90</v>
      </c>
      <c r="AV949" s="14" t="s">
        <v>90</v>
      </c>
      <c r="AW949" s="14" t="s">
        <v>41</v>
      </c>
      <c r="AX949" s="14" t="s">
        <v>88</v>
      </c>
      <c r="AY949" s="255" t="s">
        <v>208</v>
      </c>
    </row>
    <row r="950" s="2" customFormat="1" ht="24.15" customHeight="1">
      <c r="A950" s="41"/>
      <c r="B950" s="42"/>
      <c r="C950" s="216" t="s">
        <v>1199</v>
      </c>
      <c r="D950" s="216" t="s">
        <v>211</v>
      </c>
      <c r="E950" s="217" t="s">
        <v>1200</v>
      </c>
      <c r="F950" s="218" t="s">
        <v>1201</v>
      </c>
      <c r="G950" s="219" t="s">
        <v>214</v>
      </c>
      <c r="H950" s="220">
        <v>0.33800000000000002</v>
      </c>
      <c r="I950" s="221"/>
      <c r="J950" s="222">
        <f>ROUND(I950*H950,2)</f>
        <v>0</v>
      </c>
      <c r="K950" s="218" t="s">
        <v>215</v>
      </c>
      <c r="L950" s="47"/>
      <c r="M950" s="223" t="s">
        <v>35</v>
      </c>
      <c r="N950" s="224" t="s">
        <v>51</v>
      </c>
      <c r="O950" s="87"/>
      <c r="P950" s="225">
        <f>O950*H950</f>
        <v>0</v>
      </c>
      <c r="Q950" s="225">
        <v>0</v>
      </c>
      <c r="R950" s="225">
        <f>Q950*H950</f>
        <v>0</v>
      </c>
      <c r="S950" s="225">
        <v>0</v>
      </c>
      <c r="T950" s="226">
        <f>S950*H950</f>
        <v>0</v>
      </c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R950" s="227" t="s">
        <v>408</v>
      </c>
      <c r="AT950" s="227" t="s">
        <v>211</v>
      </c>
      <c r="AU950" s="227" t="s">
        <v>90</v>
      </c>
      <c r="AY950" s="19" t="s">
        <v>208</v>
      </c>
      <c r="BE950" s="228">
        <f>IF(N950="základní",J950,0)</f>
        <v>0</v>
      </c>
      <c r="BF950" s="228">
        <f>IF(N950="snížená",J950,0)</f>
        <v>0</v>
      </c>
      <c r="BG950" s="228">
        <f>IF(N950="zákl. přenesená",J950,0)</f>
        <v>0</v>
      </c>
      <c r="BH950" s="228">
        <f>IF(N950="sníž. přenesená",J950,0)</f>
        <v>0</v>
      </c>
      <c r="BI950" s="228">
        <f>IF(N950="nulová",J950,0)</f>
        <v>0</v>
      </c>
      <c r="BJ950" s="19" t="s">
        <v>88</v>
      </c>
      <c r="BK950" s="228">
        <f>ROUND(I950*H950,2)</f>
        <v>0</v>
      </c>
      <c r="BL950" s="19" t="s">
        <v>408</v>
      </c>
      <c r="BM950" s="227" t="s">
        <v>1202</v>
      </c>
    </row>
    <row r="951" s="2" customFormat="1">
      <c r="A951" s="41"/>
      <c r="B951" s="42"/>
      <c r="C951" s="43"/>
      <c r="D951" s="229" t="s">
        <v>218</v>
      </c>
      <c r="E951" s="43"/>
      <c r="F951" s="230" t="s">
        <v>1203</v>
      </c>
      <c r="G951" s="43"/>
      <c r="H951" s="43"/>
      <c r="I951" s="231"/>
      <c r="J951" s="43"/>
      <c r="K951" s="43"/>
      <c r="L951" s="47"/>
      <c r="M951" s="232"/>
      <c r="N951" s="233"/>
      <c r="O951" s="87"/>
      <c r="P951" s="87"/>
      <c r="Q951" s="87"/>
      <c r="R951" s="87"/>
      <c r="S951" s="87"/>
      <c r="T951" s="88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T951" s="19" t="s">
        <v>218</v>
      </c>
      <c r="AU951" s="19" t="s">
        <v>90</v>
      </c>
    </row>
    <row r="952" s="2" customFormat="1" ht="24.15" customHeight="1">
      <c r="A952" s="41"/>
      <c r="B952" s="42"/>
      <c r="C952" s="216" t="s">
        <v>1204</v>
      </c>
      <c r="D952" s="216" t="s">
        <v>211</v>
      </c>
      <c r="E952" s="217" t="s">
        <v>1205</v>
      </c>
      <c r="F952" s="218" t="s">
        <v>1206</v>
      </c>
      <c r="G952" s="219" t="s">
        <v>214</v>
      </c>
      <c r="H952" s="220">
        <v>0.33800000000000002</v>
      </c>
      <c r="I952" s="221"/>
      <c r="J952" s="222">
        <f>ROUND(I952*H952,2)</f>
        <v>0</v>
      </c>
      <c r="K952" s="218" t="s">
        <v>215</v>
      </c>
      <c r="L952" s="47"/>
      <c r="M952" s="223" t="s">
        <v>35</v>
      </c>
      <c r="N952" s="224" t="s">
        <v>51</v>
      </c>
      <c r="O952" s="87"/>
      <c r="P952" s="225">
        <f>O952*H952</f>
        <v>0</v>
      </c>
      <c r="Q952" s="225">
        <v>0</v>
      </c>
      <c r="R952" s="225">
        <f>Q952*H952</f>
        <v>0</v>
      </c>
      <c r="S952" s="225">
        <v>0</v>
      </c>
      <c r="T952" s="226">
        <f>S952*H952</f>
        <v>0</v>
      </c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R952" s="227" t="s">
        <v>408</v>
      </c>
      <c r="AT952" s="227" t="s">
        <v>211</v>
      </c>
      <c r="AU952" s="227" t="s">
        <v>90</v>
      </c>
      <c r="AY952" s="19" t="s">
        <v>208</v>
      </c>
      <c r="BE952" s="228">
        <f>IF(N952="základní",J952,0)</f>
        <v>0</v>
      </c>
      <c r="BF952" s="228">
        <f>IF(N952="snížená",J952,0)</f>
        <v>0</v>
      </c>
      <c r="BG952" s="228">
        <f>IF(N952="zákl. přenesená",J952,0)</f>
        <v>0</v>
      </c>
      <c r="BH952" s="228">
        <f>IF(N952="sníž. přenesená",J952,0)</f>
        <v>0</v>
      </c>
      <c r="BI952" s="228">
        <f>IF(N952="nulová",J952,0)</f>
        <v>0</v>
      </c>
      <c r="BJ952" s="19" t="s">
        <v>88</v>
      </c>
      <c r="BK952" s="228">
        <f>ROUND(I952*H952,2)</f>
        <v>0</v>
      </c>
      <c r="BL952" s="19" t="s">
        <v>408</v>
      </c>
      <c r="BM952" s="227" t="s">
        <v>1207</v>
      </c>
    </row>
    <row r="953" s="2" customFormat="1">
      <c r="A953" s="41"/>
      <c r="B953" s="42"/>
      <c r="C953" s="43"/>
      <c r="D953" s="229" t="s">
        <v>218</v>
      </c>
      <c r="E953" s="43"/>
      <c r="F953" s="230" t="s">
        <v>1208</v>
      </c>
      <c r="G953" s="43"/>
      <c r="H953" s="43"/>
      <c r="I953" s="231"/>
      <c r="J953" s="43"/>
      <c r="K953" s="43"/>
      <c r="L953" s="47"/>
      <c r="M953" s="232"/>
      <c r="N953" s="233"/>
      <c r="O953" s="87"/>
      <c r="P953" s="87"/>
      <c r="Q953" s="87"/>
      <c r="R953" s="87"/>
      <c r="S953" s="87"/>
      <c r="T953" s="88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T953" s="19" t="s">
        <v>218</v>
      </c>
      <c r="AU953" s="19" t="s">
        <v>90</v>
      </c>
    </row>
    <row r="954" s="2" customFormat="1" ht="24.15" customHeight="1">
      <c r="A954" s="41"/>
      <c r="B954" s="42"/>
      <c r="C954" s="216" t="s">
        <v>1209</v>
      </c>
      <c r="D954" s="216" t="s">
        <v>211</v>
      </c>
      <c r="E954" s="217" t="s">
        <v>1210</v>
      </c>
      <c r="F954" s="218" t="s">
        <v>1211</v>
      </c>
      <c r="G954" s="219" t="s">
        <v>214</v>
      </c>
      <c r="H954" s="220">
        <v>0.33800000000000002</v>
      </c>
      <c r="I954" s="221"/>
      <c r="J954" s="222">
        <f>ROUND(I954*H954,2)</f>
        <v>0</v>
      </c>
      <c r="K954" s="218" t="s">
        <v>215</v>
      </c>
      <c r="L954" s="47"/>
      <c r="M954" s="223" t="s">
        <v>35</v>
      </c>
      <c r="N954" s="224" t="s">
        <v>51</v>
      </c>
      <c r="O954" s="87"/>
      <c r="P954" s="225">
        <f>O954*H954</f>
        <v>0</v>
      </c>
      <c r="Q954" s="225">
        <v>0</v>
      </c>
      <c r="R954" s="225">
        <f>Q954*H954</f>
        <v>0</v>
      </c>
      <c r="S954" s="225">
        <v>0</v>
      </c>
      <c r="T954" s="226">
        <f>S954*H954</f>
        <v>0</v>
      </c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R954" s="227" t="s">
        <v>408</v>
      </c>
      <c r="AT954" s="227" t="s">
        <v>211</v>
      </c>
      <c r="AU954" s="227" t="s">
        <v>90</v>
      </c>
      <c r="AY954" s="19" t="s">
        <v>208</v>
      </c>
      <c r="BE954" s="228">
        <f>IF(N954="základní",J954,0)</f>
        <v>0</v>
      </c>
      <c r="BF954" s="228">
        <f>IF(N954="snížená",J954,0)</f>
        <v>0</v>
      </c>
      <c r="BG954" s="228">
        <f>IF(N954="zákl. přenesená",J954,0)</f>
        <v>0</v>
      </c>
      <c r="BH954" s="228">
        <f>IF(N954="sníž. přenesená",J954,0)</f>
        <v>0</v>
      </c>
      <c r="BI954" s="228">
        <f>IF(N954="nulová",J954,0)</f>
        <v>0</v>
      </c>
      <c r="BJ954" s="19" t="s">
        <v>88</v>
      </c>
      <c r="BK954" s="228">
        <f>ROUND(I954*H954,2)</f>
        <v>0</v>
      </c>
      <c r="BL954" s="19" t="s">
        <v>408</v>
      </c>
      <c r="BM954" s="227" t="s">
        <v>1212</v>
      </c>
    </row>
    <row r="955" s="2" customFormat="1">
      <c r="A955" s="41"/>
      <c r="B955" s="42"/>
      <c r="C955" s="43"/>
      <c r="D955" s="229" t="s">
        <v>218</v>
      </c>
      <c r="E955" s="43"/>
      <c r="F955" s="230" t="s">
        <v>1213</v>
      </c>
      <c r="G955" s="43"/>
      <c r="H955" s="43"/>
      <c r="I955" s="231"/>
      <c r="J955" s="43"/>
      <c r="K955" s="43"/>
      <c r="L955" s="47"/>
      <c r="M955" s="232"/>
      <c r="N955" s="233"/>
      <c r="O955" s="87"/>
      <c r="P955" s="87"/>
      <c r="Q955" s="87"/>
      <c r="R955" s="87"/>
      <c r="S955" s="87"/>
      <c r="T955" s="88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T955" s="19" t="s">
        <v>218</v>
      </c>
      <c r="AU955" s="19" t="s">
        <v>90</v>
      </c>
    </row>
    <row r="956" s="12" customFormat="1" ht="22.8" customHeight="1">
      <c r="A956" s="12"/>
      <c r="B956" s="200"/>
      <c r="C956" s="201"/>
      <c r="D956" s="202" t="s">
        <v>79</v>
      </c>
      <c r="E956" s="214" t="s">
        <v>1214</v>
      </c>
      <c r="F956" s="214" t="s">
        <v>1215</v>
      </c>
      <c r="G956" s="201"/>
      <c r="H956" s="201"/>
      <c r="I956" s="204"/>
      <c r="J956" s="215">
        <f>BK956</f>
        <v>0</v>
      </c>
      <c r="K956" s="201"/>
      <c r="L956" s="206"/>
      <c r="M956" s="207"/>
      <c r="N956" s="208"/>
      <c r="O956" s="208"/>
      <c r="P956" s="209">
        <f>SUM(P957:P1031)</f>
        <v>0</v>
      </c>
      <c r="Q956" s="208"/>
      <c r="R956" s="209">
        <f>SUM(R957:R1031)</f>
        <v>7.2772083500000004</v>
      </c>
      <c r="S956" s="208"/>
      <c r="T956" s="210">
        <f>SUM(T957:T1031)</f>
        <v>0</v>
      </c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R956" s="211" t="s">
        <v>90</v>
      </c>
      <c r="AT956" s="212" t="s">
        <v>79</v>
      </c>
      <c r="AU956" s="212" t="s">
        <v>88</v>
      </c>
      <c r="AY956" s="211" t="s">
        <v>208</v>
      </c>
      <c r="BK956" s="213">
        <f>SUM(BK957:BK1031)</f>
        <v>0</v>
      </c>
    </row>
    <row r="957" s="2" customFormat="1" ht="24.15" customHeight="1">
      <c r="A957" s="41"/>
      <c r="B957" s="42"/>
      <c r="C957" s="216" t="s">
        <v>1216</v>
      </c>
      <c r="D957" s="216" t="s">
        <v>211</v>
      </c>
      <c r="E957" s="217" t="s">
        <v>1217</v>
      </c>
      <c r="F957" s="218" t="s">
        <v>1218</v>
      </c>
      <c r="G957" s="219" t="s">
        <v>149</v>
      </c>
      <c r="H957" s="220">
        <v>356.38499999999999</v>
      </c>
      <c r="I957" s="221"/>
      <c r="J957" s="222">
        <f>ROUND(I957*H957,2)</f>
        <v>0</v>
      </c>
      <c r="K957" s="218" t="s">
        <v>215</v>
      </c>
      <c r="L957" s="47"/>
      <c r="M957" s="223" t="s">
        <v>35</v>
      </c>
      <c r="N957" s="224" t="s">
        <v>51</v>
      </c>
      <c r="O957" s="87"/>
      <c r="P957" s="225">
        <f>O957*H957</f>
        <v>0</v>
      </c>
      <c r="Q957" s="225">
        <v>0.0060499999999999998</v>
      </c>
      <c r="R957" s="225">
        <f>Q957*H957</f>
        <v>2.1561292499999998</v>
      </c>
      <c r="S957" s="225">
        <v>0</v>
      </c>
      <c r="T957" s="226">
        <f>S957*H957</f>
        <v>0</v>
      </c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R957" s="227" t="s">
        <v>408</v>
      </c>
      <c r="AT957" s="227" t="s">
        <v>211</v>
      </c>
      <c r="AU957" s="227" t="s">
        <v>90</v>
      </c>
      <c r="AY957" s="19" t="s">
        <v>208</v>
      </c>
      <c r="BE957" s="228">
        <f>IF(N957="základní",J957,0)</f>
        <v>0</v>
      </c>
      <c r="BF957" s="228">
        <f>IF(N957="snížená",J957,0)</f>
        <v>0</v>
      </c>
      <c r="BG957" s="228">
        <f>IF(N957="zákl. přenesená",J957,0)</f>
        <v>0</v>
      </c>
      <c r="BH957" s="228">
        <f>IF(N957="sníž. přenesená",J957,0)</f>
        <v>0</v>
      </c>
      <c r="BI957" s="228">
        <f>IF(N957="nulová",J957,0)</f>
        <v>0</v>
      </c>
      <c r="BJ957" s="19" t="s">
        <v>88</v>
      </c>
      <c r="BK957" s="228">
        <f>ROUND(I957*H957,2)</f>
        <v>0</v>
      </c>
      <c r="BL957" s="19" t="s">
        <v>408</v>
      </c>
      <c r="BM957" s="227" t="s">
        <v>1219</v>
      </c>
    </row>
    <row r="958" s="2" customFormat="1">
      <c r="A958" s="41"/>
      <c r="B958" s="42"/>
      <c r="C958" s="43"/>
      <c r="D958" s="229" t="s">
        <v>218</v>
      </c>
      <c r="E958" s="43"/>
      <c r="F958" s="230" t="s">
        <v>1220</v>
      </c>
      <c r="G958" s="43"/>
      <c r="H958" s="43"/>
      <c r="I958" s="231"/>
      <c r="J958" s="43"/>
      <c r="K958" s="43"/>
      <c r="L958" s="47"/>
      <c r="M958" s="232"/>
      <c r="N958" s="233"/>
      <c r="O958" s="87"/>
      <c r="P958" s="87"/>
      <c r="Q958" s="87"/>
      <c r="R958" s="87"/>
      <c r="S958" s="87"/>
      <c r="T958" s="88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T958" s="19" t="s">
        <v>218</v>
      </c>
      <c r="AU958" s="19" t="s">
        <v>90</v>
      </c>
    </row>
    <row r="959" s="14" customFormat="1">
      <c r="A959" s="14"/>
      <c r="B959" s="245"/>
      <c r="C959" s="246"/>
      <c r="D959" s="236" t="s">
        <v>226</v>
      </c>
      <c r="E959" s="247" t="s">
        <v>35</v>
      </c>
      <c r="F959" s="248" t="s">
        <v>155</v>
      </c>
      <c r="G959" s="246"/>
      <c r="H959" s="249">
        <v>356.38499999999999</v>
      </c>
      <c r="I959" s="250"/>
      <c r="J959" s="246"/>
      <c r="K959" s="246"/>
      <c r="L959" s="251"/>
      <c r="M959" s="252"/>
      <c r="N959" s="253"/>
      <c r="O959" s="253"/>
      <c r="P959" s="253"/>
      <c r="Q959" s="253"/>
      <c r="R959" s="253"/>
      <c r="S959" s="253"/>
      <c r="T959" s="25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55" t="s">
        <v>226</v>
      </c>
      <c r="AU959" s="255" t="s">
        <v>90</v>
      </c>
      <c r="AV959" s="14" t="s">
        <v>90</v>
      </c>
      <c r="AW959" s="14" t="s">
        <v>41</v>
      </c>
      <c r="AX959" s="14" t="s">
        <v>88</v>
      </c>
      <c r="AY959" s="255" t="s">
        <v>208</v>
      </c>
    </row>
    <row r="960" s="2" customFormat="1" ht="16.5" customHeight="1">
      <c r="A960" s="41"/>
      <c r="B960" s="42"/>
      <c r="C960" s="278" t="s">
        <v>1221</v>
      </c>
      <c r="D960" s="278" t="s">
        <v>391</v>
      </c>
      <c r="E960" s="279" t="s">
        <v>1222</v>
      </c>
      <c r="F960" s="280" t="s">
        <v>1223</v>
      </c>
      <c r="G960" s="281" t="s">
        <v>149</v>
      </c>
      <c r="H960" s="282">
        <v>374.20400000000001</v>
      </c>
      <c r="I960" s="283"/>
      <c r="J960" s="284">
        <f>ROUND(I960*H960,2)</f>
        <v>0</v>
      </c>
      <c r="K960" s="280" t="s">
        <v>215</v>
      </c>
      <c r="L960" s="285"/>
      <c r="M960" s="286" t="s">
        <v>35</v>
      </c>
      <c r="N960" s="287" t="s">
        <v>51</v>
      </c>
      <c r="O960" s="87"/>
      <c r="P960" s="225">
        <f>O960*H960</f>
        <v>0</v>
      </c>
      <c r="Q960" s="225">
        <v>0.0129</v>
      </c>
      <c r="R960" s="225">
        <f>Q960*H960</f>
        <v>4.8272316000000002</v>
      </c>
      <c r="S960" s="225">
        <v>0</v>
      </c>
      <c r="T960" s="226">
        <f>S960*H960</f>
        <v>0</v>
      </c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R960" s="227" t="s">
        <v>527</v>
      </c>
      <c r="AT960" s="227" t="s">
        <v>391</v>
      </c>
      <c r="AU960" s="227" t="s">
        <v>90</v>
      </c>
      <c r="AY960" s="19" t="s">
        <v>208</v>
      </c>
      <c r="BE960" s="228">
        <f>IF(N960="základní",J960,0)</f>
        <v>0</v>
      </c>
      <c r="BF960" s="228">
        <f>IF(N960="snížená",J960,0)</f>
        <v>0</v>
      </c>
      <c r="BG960" s="228">
        <f>IF(N960="zákl. přenesená",J960,0)</f>
        <v>0</v>
      </c>
      <c r="BH960" s="228">
        <f>IF(N960="sníž. přenesená",J960,0)</f>
        <v>0</v>
      </c>
      <c r="BI960" s="228">
        <f>IF(N960="nulová",J960,0)</f>
        <v>0</v>
      </c>
      <c r="BJ960" s="19" t="s">
        <v>88</v>
      </c>
      <c r="BK960" s="228">
        <f>ROUND(I960*H960,2)</f>
        <v>0</v>
      </c>
      <c r="BL960" s="19" t="s">
        <v>408</v>
      </c>
      <c r="BM960" s="227" t="s">
        <v>1224</v>
      </c>
    </row>
    <row r="961" s="13" customFormat="1">
      <c r="A961" s="13"/>
      <c r="B961" s="234"/>
      <c r="C961" s="235"/>
      <c r="D961" s="236" t="s">
        <v>226</v>
      </c>
      <c r="E961" s="237" t="s">
        <v>35</v>
      </c>
      <c r="F961" s="238" t="s">
        <v>1225</v>
      </c>
      <c r="G961" s="235"/>
      <c r="H961" s="237" t="s">
        <v>35</v>
      </c>
      <c r="I961" s="239"/>
      <c r="J961" s="235"/>
      <c r="K961" s="235"/>
      <c r="L961" s="240"/>
      <c r="M961" s="241"/>
      <c r="N961" s="242"/>
      <c r="O961" s="242"/>
      <c r="P961" s="242"/>
      <c r="Q961" s="242"/>
      <c r="R961" s="242"/>
      <c r="S961" s="242"/>
      <c r="T961" s="24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4" t="s">
        <v>226</v>
      </c>
      <c r="AU961" s="244" t="s">
        <v>90</v>
      </c>
      <c r="AV961" s="13" t="s">
        <v>88</v>
      </c>
      <c r="AW961" s="13" t="s">
        <v>41</v>
      </c>
      <c r="AX961" s="13" t="s">
        <v>80</v>
      </c>
      <c r="AY961" s="244" t="s">
        <v>208</v>
      </c>
    </row>
    <row r="962" s="14" customFormat="1">
      <c r="A962" s="14"/>
      <c r="B962" s="245"/>
      <c r="C962" s="246"/>
      <c r="D962" s="236" t="s">
        <v>226</v>
      </c>
      <c r="E962" s="247" t="s">
        <v>35</v>
      </c>
      <c r="F962" s="248" t="s">
        <v>155</v>
      </c>
      <c r="G962" s="246"/>
      <c r="H962" s="249">
        <v>356.38499999999999</v>
      </c>
      <c r="I962" s="250"/>
      <c r="J962" s="246"/>
      <c r="K962" s="246"/>
      <c r="L962" s="251"/>
      <c r="M962" s="252"/>
      <c r="N962" s="253"/>
      <c r="O962" s="253"/>
      <c r="P962" s="253"/>
      <c r="Q962" s="253"/>
      <c r="R962" s="253"/>
      <c r="S962" s="253"/>
      <c r="T962" s="25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5" t="s">
        <v>226</v>
      </c>
      <c r="AU962" s="255" t="s">
        <v>90</v>
      </c>
      <c r="AV962" s="14" t="s">
        <v>90</v>
      </c>
      <c r="AW962" s="14" t="s">
        <v>41</v>
      </c>
      <c r="AX962" s="14" t="s">
        <v>80</v>
      </c>
      <c r="AY962" s="255" t="s">
        <v>208</v>
      </c>
    </row>
    <row r="963" s="14" customFormat="1">
      <c r="A963" s="14"/>
      <c r="B963" s="245"/>
      <c r="C963" s="246"/>
      <c r="D963" s="236" t="s">
        <v>226</v>
      </c>
      <c r="E963" s="247" t="s">
        <v>35</v>
      </c>
      <c r="F963" s="248" t="s">
        <v>1226</v>
      </c>
      <c r="G963" s="246"/>
      <c r="H963" s="249">
        <v>374.20400000000001</v>
      </c>
      <c r="I963" s="250"/>
      <c r="J963" s="246"/>
      <c r="K963" s="246"/>
      <c r="L963" s="251"/>
      <c r="M963" s="252"/>
      <c r="N963" s="253"/>
      <c r="O963" s="253"/>
      <c r="P963" s="253"/>
      <c r="Q963" s="253"/>
      <c r="R963" s="253"/>
      <c r="S963" s="253"/>
      <c r="T963" s="25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55" t="s">
        <v>226</v>
      </c>
      <c r="AU963" s="255" t="s">
        <v>90</v>
      </c>
      <c r="AV963" s="14" t="s">
        <v>90</v>
      </c>
      <c r="AW963" s="14" t="s">
        <v>41</v>
      </c>
      <c r="AX963" s="14" t="s">
        <v>88</v>
      </c>
      <c r="AY963" s="255" t="s">
        <v>208</v>
      </c>
    </row>
    <row r="964" s="2" customFormat="1" ht="16.5" customHeight="1">
      <c r="A964" s="41"/>
      <c r="B964" s="42"/>
      <c r="C964" s="216" t="s">
        <v>1227</v>
      </c>
      <c r="D964" s="216" t="s">
        <v>211</v>
      </c>
      <c r="E964" s="217" t="s">
        <v>1228</v>
      </c>
      <c r="F964" s="218" t="s">
        <v>1229</v>
      </c>
      <c r="G964" s="219" t="s">
        <v>149</v>
      </c>
      <c r="H964" s="220">
        <v>8.6999999999999993</v>
      </c>
      <c r="I964" s="221"/>
      <c r="J964" s="222">
        <f>ROUND(I964*H964,2)</f>
        <v>0</v>
      </c>
      <c r="K964" s="218" t="s">
        <v>215</v>
      </c>
      <c r="L964" s="47"/>
      <c r="M964" s="223" t="s">
        <v>35</v>
      </c>
      <c r="N964" s="224" t="s">
        <v>51</v>
      </c>
      <c r="O964" s="87"/>
      <c r="P964" s="225">
        <f>O964*H964</f>
        <v>0</v>
      </c>
      <c r="Q964" s="225">
        <v>0.00063000000000000003</v>
      </c>
      <c r="R964" s="225">
        <f>Q964*H964</f>
        <v>0.0054809999999999998</v>
      </c>
      <c r="S964" s="225">
        <v>0</v>
      </c>
      <c r="T964" s="226">
        <f>S964*H964</f>
        <v>0</v>
      </c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R964" s="227" t="s">
        <v>408</v>
      </c>
      <c r="AT964" s="227" t="s">
        <v>211</v>
      </c>
      <c r="AU964" s="227" t="s">
        <v>90</v>
      </c>
      <c r="AY964" s="19" t="s">
        <v>208</v>
      </c>
      <c r="BE964" s="228">
        <f>IF(N964="základní",J964,0)</f>
        <v>0</v>
      </c>
      <c r="BF964" s="228">
        <f>IF(N964="snížená",J964,0)</f>
        <v>0</v>
      </c>
      <c r="BG964" s="228">
        <f>IF(N964="zákl. přenesená",J964,0)</f>
        <v>0</v>
      </c>
      <c r="BH964" s="228">
        <f>IF(N964="sníž. přenesená",J964,0)</f>
        <v>0</v>
      </c>
      <c r="BI964" s="228">
        <f>IF(N964="nulová",J964,0)</f>
        <v>0</v>
      </c>
      <c r="BJ964" s="19" t="s">
        <v>88</v>
      </c>
      <c r="BK964" s="228">
        <f>ROUND(I964*H964,2)</f>
        <v>0</v>
      </c>
      <c r="BL964" s="19" t="s">
        <v>408</v>
      </c>
      <c r="BM964" s="227" t="s">
        <v>1230</v>
      </c>
    </row>
    <row r="965" s="2" customFormat="1">
      <c r="A965" s="41"/>
      <c r="B965" s="42"/>
      <c r="C965" s="43"/>
      <c r="D965" s="229" t="s">
        <v>218</v>
      </c>
      <c r="E965" s="43"/>
      <c r="F965" s="230" t="s">
        <v>1231</v>
      </c>
      <c r="G965" s="43"/>
      <c r="H965" s="43"/>
      <c r="I965" s="231"/>
      <c r="J965" s="43"/>
      <c r="K965" s="43"/>
      <c r="L965" s="47"/>
      <c r="M965" s="232"/>
      <c r="N965" s="233"/>
      <c r="O965" s="87"/>
      <c r="P965" s="87"/>
      <c r="Q965" s="87"/>
      <c r="R965" s="87"/>
      <c r="S965" s="87"/>
      <c r="T965" s="88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T965" s="19" t="s">
        <v>218</v>
      </c>
      <c r="AU965" s="19" t="s">
        <v>90</v>
      </c>
    </row>
    <row r="966" s="13" customFormat="1">
      <c r="A966" s="13"/>
      <c r="B966" s="234"/>
      <c r="C966" s="235"/>
      <c r="D966" s="236" t="s">
        <v>226</v>
      </c>
      <c r="E966" s="237" t="s">
        <v>35</v>
      </c>
      <c r="F966" s="238" t="s">
        <v>1232</v>
      </c>
      <c r="G966" s="235"/>
      <c r="H966" s="237" t="s">
        <v>35</v>
      </c>
      <c r="I966" s="239"/>
      <c r="J966" s="235"/>
      <c r="K966" s="235"/>
      <c r="L966" s="240"/>
      <c r="M966" s="241"/>
      <c r="N966" s="242"/>
      <c r="O966" s="242"/>
      <c r="P966" s="242"/>
      <c r="Q966" s="242"/>
      <c r="R966" s="242"/>
      <c r="S966" s="242"/>
      <c r="T966" s="24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4" t="s">
        <v>226</v>
      </c>
      <c r="AU966" s="244" t="s">
        <v>90</v>
      </c>
      <c r="AV966" s="13" t="s">
        <v>88</v>
      </c>
      <c r="AW966" s="13" t="s">
        <v>41</v>
      </c>
      <c r="AX966" s="13" t="s">
        <v>80</v>
      </c>
      <c r="AY966" s="244" t="s">
        <v>208</v>
      </c>
    </row>
    <row r="967" s="14" customFormat="1">
      <c r="A967" s="14"/>
      <c r="B967" s="245"/>
      <c r="C967" s="246"/>
      <c r="D967" s="236" t="s">
        <v>226</v>
      </c>
      <c r="E967" s="247" t="s">
        <v>35</v>
      </c>
      <c r="F967" s="248" t="s">
        <v>1233</v>
      </c>
      <c r="G967" s="246"/>
      <c r="H967" s="249">
        <v>5.4000000000000004</v>
      </c>
      <c r="I967" s="250"/>
      <c r="J967" s="246"/>
      <c r="K967" s="246"/>
      <c r="L967" s="251"/>
      <c r="M967" s="252"/>
      <c r="N967" s="253"/>
      <c r="O967" s="253"/>
      <c r="P967" s="253"/>
      <c r="Q967" s="253"/>
      <c r="R967" s="253"/>
      <c r="S967" s="253"/>
      <c r="T967" s="25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55" t="s">
        <v>226</v>
      </c>
      <c r="AU967" s="255" t="s">
        <v>90</v>
      </c>
      <c r="AV967" s="14" t="s">
        <v>90</v>
      </c>
      <c r="AW967" s="14" t="s">
        <v>41</v>
      </c>
      <c r="AX967" s="14" t="s">
        <v>80</v>
      </c>
      <c r="AY967" s="255" t="s">
        <v>208</v>
      </c>
    </row>
    <row r="968" s="14" customFormat="1">
      <c r="A968" s="14"/>
      <c r="B968" s="245"/>
      <c r="C968" s="246"/>
      <c r="D968" s="236" t="s">
        <v>226</v>
      </c>
      <c r="E968" s="247" t="s">
        <v>35</v>
      </c>
      <c r="F968" s="248" t="s">
        <v>1234</v>
      </c>
      <c r="G968" s="246"/>
      <c r="H968" s="249">
        <v>3.2999999999999998</v>
      </c>
      <c r="I968" s="250"/>
      <c r="J968" s="246"/>
      <c r="K968" s="246"/>
      <c r="L968" s="251"/>
      <c r="M968" s="252"/>
      <c r="N968" s="253"/>
      <c r="O968" s="253"/>
      <c r="P968" s="253"/>
      <c r="Q968" s="253"/>
      <c r="R968" s="253"/>
      <c r="S968" s="253"/>
      <c r="T968" s="25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55" t="s">
        <v>226</v>
      </c>
      <c r="AU968" s="255" t="s">
        <v>90</v>
      </c>
      <c r="AV968" s="14" t="s">
        <v>90</v>
      </c>
      <c r="AW968" s="14" t="s">
        <v>41</v>
      </c>
      <c r="AX968" s="14" t="s">
        <v>80</v>
      </c>
      <c r="AY968" s="255" t="s">
        <v>208</v>
      </c>
    </row>
    <row r="969" s="16" customFormat="1">
      <c r="A969" s="16"/>
      <c r="B969" s="267"/>
      <c r="C969" s="268"/>
      <c r="D969" s="236" t="s">
        <v>226</v>
      </c>
      <c r="E969" s="269" t="s">
        <v>35</v>
      </c>
      <c r="F969" s="270" t="s">
        <v>261</v>
      </c>
      <c r="G969" s="268"/>
      <c r="H969" s="271">
        <v>8.6999999999999993</v>
      </c>
      <c r="I969" s="272"/>
      <c r="J969" s="268"/>
      <c r="K969" s="268"/>
      <c r="L969" s="273"/>
      <c r="M969" s="274"/>
      <c r="N969" s="275"/>
      <c r="O969" s="275"/>
      <c r="P969" s="275"/>
      <c r="Q969" s="275"/>
      <c r="R969" s="275"/>
      <c r="S969" s="275"/>
      <c r="T969" s="27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T969" s="277" t="s">
        <v>226</v>
      </c>
      <c r="AU969" s="277" t="s">
        <v>90</v>
      </c>
      <c r="AV969" s="16" t="s">
        <v>216</v>
      </c>
      <c r="AW969" s="16" t="s">
        <v>41</v>
      </c>
      <c r="AX969" s="16" t="s">
        <v>88</v>
      </c>
      <c r="AY969" s="277" t="s">
        <v>208</v>
      </c>
    </row>
    <row r="970" s="2" customFormat="1" ht="16.5" customHeight="1">
      <c r="A970" s="41"/>
      <c r="B970" s="42"/>
      <c r="C970" s="278" t="s">
        <v>1235</v>
      </c>
      <c r="D970" s="278" t="s">
        <v>391</v>
      </c>
      <c r="E970" s="279" t="s">
        <v>1236</v>
      </c>
      <c r="F970" s="280" t="s">
        <v>1237</v>
      </c>
      <c r="G970" s="281" t="s">
        <v>149</v>
      </c>
      <c r="H970" s="282">
        <v>4.8600000000000003</v>
      </c>
      <c r="I970" s="283"/>
      <c r="J970" s="284">
        <f>ROUND(I970*H970,2)</f>
        <v>0</v>
      </c>
      <c r="K970" s="280" t="s">
        <v>35</v>
      </c>
      <c r="L970" s="285"/>
      <c r="M970" s="286" t="s">
        <v>35</v>
      </c>
      <c r="N970" s="287" t="s">
        <v>51</v>
      </c>
      <c r="O970" s="87"/>
      <c r="P970" s="225">
        <f>O970*H970</f>
        <v>0</v>
      </c>
      <c r="Q970" s="225">
        <v>0.0074999999999999997</v>
      </c>
      <c r="R970" s="225">
        <f>Q970*H970</f>
        <v>0.036450000000000003</v>
      </c>
      <c r="S970" s="225">
        <v>0</v>
      </c>
      <c r="T970" s="226">
        <f>S970*H970</f>
        <v>0</v>
      </c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R970" s="227" t="s">
        <v>527</v>
      </c>
      <c r="AT970" s="227" t="s">
        <v>391</v>
      </c>
      <c r="AU970" s="227" t="s">
        <v>90</v>
      </c>
      <c r="AY970" s="19" t="s">
        <v>208</v>
      </c>
      <c r="BE970" s="228">
        <f>IF(N970="základní",J970,0)</f>
        <v>0</v>
      </c>
      <c r="BF970" s="228">
        <f>IF(N970="snížená",J970,0)</f>
        <v>0</v>
      </c>
      <c r="BG970" s="228">
        <f>IF(N970="zákl. přenesená",J970,0)</f>
        <v>0</v>
      </c>
      <c r="BH970" s="228">
        <f>IF(N970="sníž. přenesená",J970,0)</f>
        <v>0</v>
      </c>
      <c r="BI970" s="228">
        <f>IF(N970="nulová",J970,0)</f>
        <v>0</v>
      </c>
      <c r="BJ970" s="19" t="s">
        <v>88</v>
      </c>
      <c r="BK970" s="228">
        <f>ROUND(I970*H970,2)</f>
        <v>0</v>
      </c>
      <c r="BL970" s="19" t="s">
        <v>408</v>
      </c>
      <c r="BM970" s="227" t="s">
        <v>1238</v>
      </c>
    </row>
    <row r="971" s="14" customFormat="1">
      <c r="A971" s="14"/>
      <c r="B971" s="245"/>
      <c r="C971" s="246"/>
      <c r="D971" s="236" t="s">
        <v>226</v>
      </c>
      <c r="E971" s="247" t="s">
        <v>35</v>
      </c>
      <c r="F971" s="248" t="s">
        <v>1239</v>
      </c>
      <c r="G971" s="246"/>
      <c r="H971" s="249">
        <v>0.54000000000000004</v>
      </c>
      <c r="I971" s="250"/>
      <c r="J971" s="246"/>
      <c r="K971" s="246"/>
      <c r="L971" s="251"/>
      <c r="M971" s="252"/>
      <c r="N971" s="253"/>
      <c r="O971" s="253"/>
      <c r="P971" s="253"/>
      <c r="Q971" s="253"/>
      <c r="R971" s="253"/>
      <c r="S971" s="253"/>
      <c r="T971" s="25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55" t="s">
        <v>226</v>
      </c>
      <c r="AU971" s="255" t="s">
        <v>90</v>
      </c>
      <c r="AV971" s="14" t="s">
        <v>90</v>
      </c>
      <c r="AW971" s="14" t="s">
        <v>41</v>
      </c>
      <c r="AX971" s="14" t="s">
        <v>80</v>
      </c>
      <c r="AY971" s="255" t="s">
        <v>208</v>
      </c>
    </row>
    <row r="972" s="14" customFormat="1">
      <c r="A972" s="14"/>
      <c r="B972" s="245"/>
      <c r="C972" s="246"/>
      <c r="D972" s="236" t="s">
        <v>226</v>
      </c>
      <c r="E972" s="247" t="s">
        <v>35</v>
      </c>
      <c r="F972" s="248" t="s">
        <v>1240</v>
      </c>
      <c r="G972" s="246"/>
      <c r="H972" s="249">
        <v>1.0800000000000001</v>
      </c>
      <c r="I972" s="250"/>
      <c r="J972" s="246"/>
      <c r="K972" s="246"/>
      <c r="L972" s="251"/>
      <c r="M972" s="252"/>
      <c r="N972" s="253"/>
      <c r="O972" s="253"/>
      <c r="P972" s="253"/>
      <c r="Q972" s="253"/>
      <c r="R972" s="253"/>
      <c r="S972" s="253"/>
      <c r="T972" s="25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55" t="s">
        <v>226</v>
      </c>
      <c r="AU972" s="255" t="s">
        <v>90</v>
      </c>
      <c r="AV972" s="14" t="s">
        <v>90</v>
      </c>
      <c r="AW972" s="14" t="s">
        <v>41</v>
      </c>
      <c r="AX972" s="14" t="s">
        <v>80</v>
      </c>
      <c r="AY972" s="255" t="s">
        <v>208</v>
      </c>
    </row>
    <row r="973" s="14" customFormat="1">
      <c r="A973" s="14"/>
      <c r="B973" s="245"/>
      <c r="C973" s="246"/>
      <c r="D973" s="236" t="s">
        <v>226</v>
      </c>
      <c r="E973" s="247" t="s">
        <v>35</v>
      </c>
      <c r="F973" s="248" t="s">
        <v>1241</v>
      </c>
      <c r="G973" s="246"/>
      <c r="H973" s="249">
        <v>1.0800000000000001</v>
      </c>
      <c r="I973" s="250"/>
      <c r="J973" s="246"/>
      <c r="K973" s="246"/>
      <c r="L973" s="251"/>
      <c r="M973" s="252"/>
      <c r="N973" s="253"/>
      <c r="O973" s="253"/>
      <c r="P973" s="253"/>
      <c r="Q973" s="253"/>
      <c r="R973" s="253"/>
      <c r="S973" s="253"/>
      <c r="T973" s="25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55" t="s">
        <v>226</v>
      </c>
      <c r="AU973" s="255" t="s">
        <v>90</v>
      </c>
      <c r="AV973" s="14" t="s">
        <v>90</v>
      </c>
      <c r="AW973" s="14" t="s">
        <v>41</v>
      </c>
      <c r="AX973" s="14" t="s">
        <v>80</v>
      </c>
      <c r="AY973" s="255" t="s">
        <v>208</v>
      </c>
    </row>
    <row r="974" s="14" customFormat="1">
      <c r="A974" s="14"/>
      <c r="B974" s="245"/>
      <c r="C974" s="246"/>
      <c r="D974" s="236" t="s">
        <v>226</v>
      </c>
      <c r="E974" s="247" t="s">
        <v>35</v>
      </c>
      <c r="F974" s="248" t="s">
        <v>1242</v>
      </c>
      <c r="G974" s="246"/>
      <c r="H974" s="249">
        <v>0.54000000000000004</v>
      </c>
      <c r="I974" s="250"/>
      <c r="J974" s="246"/>
      <c r="K974" s="246"/>
      <c r="L974" s="251"/>
      <c r="M974" s="252"/>
      <c r="N974" s="253"/>
      <c r="O974" s="253"/>
      <c r="P974" s="253"/>
      <c r="Q974" s="253"/>
      <c r="R974" s="253"/>
      <c r="S974" s="253"/>
      <c r="T974" s="25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55" t="s">
        <v>226</v>
      </c>
      <c r="AU974" s="255" t="s">
        <v>90</v>
      </c>
      <c r="AV974" s="14" t="s">
        <v>90</v>
      </c>
      <c r="AW974" s="14" t="s">
        <v>41</v>
      </c>
      <c r="AX974" s="14" t="s">
        <v>80</v>
      </c>
      <c r="AY974" s="255" t="s">
        <v>208</v>
      </c>
    </row>
    <row r="975" s="14" customFormat="1">
      <c r="A975" s="14"/>
      <c r="B975" s="245"/>
      <c r="C975" s="246"/>
      <c r="D975" s="236" t="s">
        <v>226</v>
      </c>
      <c r="E975" s="247" t="s">
        <v>35</v>
      </c>
      <c r="F975" s="248" t="s">
        <v>1243</v>
      </c>
      <c r="G975" s="246"/>
      <c r="H975" s="249">
        <v>1.0800000000000001</v>
      </c>
      <c r="I975" s="250"/>
      <c r="J975" s="246"/>
      <c r="K975" s="246"/>
      <c r="L975" s="251"/>
      <c r="M975" s="252"/>
      <c r="N975" s="253"/>
      <c r="O975" s="253"/>
      <c r="P975" s="253"/>
      <c r="Q975" s="253"/>
      <c r="R975" s="253"/>
      <c r="S975" s="253"/>
      <c r="T975" s="25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55" t="s">
        <v>226</v>
      </c>
      <c r="AU975" s="255" t="s">
        <v>90</v>
      </c>
      <c r="AV975" s="14" t="s">
        <v>90</v>
      </c>
      <c r="AW975" s="14" t="s">
        <v>41</v>
      </c>
      <c r="AX975" s="14" t="s">
        <v>80</v>
      </c>
      <c r="AY975" s="255" t="s">
        <v>208</v>
      </c>
    </row>
    <row r="976" s="14" customFormat="1">
      <c r="A976" s="14"/>
      <c r="B976" s="245"/>
      <c r="C976" s="246"/>
      <c r="D976" s="236" t="s">
        <v>226</v>
      </c>
      <c r="E976" s="247" t="s">
        <v>35</v>
      </c>
      <c r="F976" s="248" t="s">
        <v>1244</v>
      </c>
      <c r="G976" s="246"/>
      <c r="H976" s="249">
        <v>0.54000000000000004</v>
      </c>
      <c r="I976" s="250"/>
      <c r="J976" s="246"/>
      <c r="K976" s="246"/>
      <c r="L976" s="251"/>
      <c r="M976" s="252"/>
      <c r="N976" s="253"/>
      <c r="O976" s="253"/>
      <c r="P976" s="253"/>
      <c r="Q976" s="253"/>
      <c r="R976" s="253"/>
      <c r="S976" s="253"/>
      <c r="T976" s="25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5" t="s">
        <v>226</v>
      </c>
      <c r="AU976" s="255" t="s">
        <v>90</v>
      </c>
      <c r="AV976" s="14" t="s">
        <v>90</v>
      </c>
      <c r="AW976" s="14" t="s">
        <v>41</v>
      </c>
      <c r="AX976" s="14" t="s">
        <v>80</v>
      </c>
      <c r="AY976" s="255" t="s">
        <v>208</v>
      </c>
    </row>
    <row r="977" s="16" customFormat="1">
      <c r="A977" s="16"/>
      <c r="B977" s="267"/>
      <c r="C977" s="268"/>
      <c r="D977" s="236" t="s">
        <v>226</v>
      </c>
      <c r="E977" s="269" t="s">
        <v>35</v>
      </c>
      <c r="F977" s="270" t="s">
        <v>261</v>
      </c>
      <c r="G977" s="268"/>
      <c r="H977" s="271">
        <v>4.8600000000000003</v>
      </c>
      <c r="I977" s="272"/>
      <c r="J977" s="268"/>
      <c r="K977" s="268"/>
      <c r="L977" s="273"/>
      <c r="M977" s="274"/>
      <c r="N977" s="275"/>
      <c r="O977" s="275"/>
      <c r="P977" s="275"/>
      <c r="Q977" s="275"/>
      <c r="R977" s="275"/>
      <c r="S977" s="275"/>
      <c r="T977" s="27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T977" s="277" t="s">
        <v>226</v>
      </c>
      <c r="AU977" s="277" t="s">
        <v>90</v>
      </c>
      <c r="AV977" s="16" t="s">
        <v>216</v>
      </c>
      <c r="AW977" s="16" t="s">
        <v>41</v>
      </c>
      <c r="AX977" s="16" t="s">
        <v>88</v>
      </c>
      <c r="AY977" s="277" t="s">
        <v>208</v>
      </c>
    </row>
    <row r="978" s="2" customFormat="1" ht="16.5" customHeight="1">
      <c r="A978" s="41"/>
      <c r="B978" s="42"/>
      <c r="C978" s="278" t="s">
        <v>1245</v>
      </c>
      <c r="D978" s="278" t="s">
        <v>391</v>
      </c>
      <c r="E978" s="279" t="s">
        <v>1246</v>
      </c>
      <c r="F978" s="280" t="s">
        <v>1247</v>
      </c>
      <c r="G978" s="281" t="s">
        <v>149</v>
      </c>
      <c r="H978" s="282">
        <v>2.6400000000000001</v>
      </c>
      <c r="I978" s="283"/>
      <c r="J978" s="284">
        <f>ROUND(I978*H978,2)</f>
        <v>0</v>
      </c>
      <c r="K978" s="280" t="s">
        <v>35</v>
      </c>
      <c r="L978" s="285"/>
      <c r="M978" s="286" t="s">
        <v>35</v>
      </c>
      <c r="N978" s="287" t="s">
        <v>51</v>
      </c>
      <c r="O978" s="87"/>
      <c r="P978" s="225">
        <f>O978*H978</f>
        <v>0</v>
      </c>
      <c r="Q978" s="225">
        <v>0.0074999999999999997</v>
      </c>
      <c r="R978" s="225">
        <f>Q978*H978</f>
        <v>0.019800000000000002</v>
      </c>
      <c r="S978" s="225">
        <v>0</v>
      </c>
      <c r="T978" s="226">
        <f>S978*H978</f>
        <v>0</v>
      </c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R978" s="227" t="s">
        <v>527</v>
      </c>
      <c r="AT978" s="227" t="s">
        <v>391</v>
      </c>
      <c r="AU978" s="227" t="s">
        <v>90</v>
      </c>
      <c r="AY978" s="19" t="s">
        <v>208</v>
      </c>
      <c r="BE978" s="228">
        <f>IF(N978="základní",J978,0)</f>
        <v>0</v>
      </c>
      <c r="BF978" s="228">
        <f>IF(N978="snížená",J978,0)</f>
        <v>0</v>
      </c>
      <c r="BG978" s="228">
        <f>IF(N978="zákl. přenesená",J978,0)</f>
        <v>0</v>
      </c>
      <c r="BH978" s="228">
        <f>IF(N978="sníž. přenesená",J978,0)</f>
        <v>0</v>
      </c>
      <c r="BI978" s="228">
        <f>IF(N978="nulová",J978,0)</f>
        <v>0</v>
      </c>
      <c r="BJ978" s="19" t="s">
        <v>88</v>
      </c>
      <c r="BK978" s="228">
        <f>ROUND(I978*H978,2)</f>
        <v>0</v>
      </c>
      <c r="BL978" s="19" t="s">
        <v>408</v>
      </c>
      <c r="BM978" s="227" t="s">
        <v>1248</v>
      </c>
    </row>
    <row r="979" s="14" customFormat="1">
      <c r="A979" s="14"/>
      <c r="B979" s="245"/>
      <c r="C979" s="246"/>
      <c r="D979" s="236" t="s">
        <v>226</v>
      </c>
      <c r="E979" s="247" t="s">
        <v>35</v>
      </c>
      <c r="F979" s="248" t="s">
        <v>1249</v>
      </c>
      <c r="G979" s="246"/>
      <c r="H979" s="249">
        <v>0.66000000000000003</v>
      </c>
      <c r="I979" s="250"/>
      <c r="J979" s="246"/>
      <c r="K979" s="246"/>
      <c r="L979" s="251"/>
      <c r="M979" s="252"/>
      <c r="N979" s="253"/>
      <c r="O979" s="253"/>
      <c r="P979" s="253"/>
      <c r="Q979" s="253"/>
      <c r="R979" s="253"/>
      <c r="S979" s="253"/>
      <c r="T979" s="25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55" t="s">
        <v>226</v>
      </c>
      <c r="AU979" s="255" t="s">
        <v>90</v>
      </c>
      <c r="AV979" s="14" t="s">
        <v>90</v>
      </c>
      <c r="AW979" s="14" t="s">
        <v>41</v>
      </c>
      <c r="AX979" s="14" t="s">
        <v>80</v>
      </c>
      <c r="AY979" s="255" t="s">
        <v>208</v>
      </c>
    </row>
    <row r="980" s="14" customFormat="1">
      <c r="A980" s="14"/>
      <c r="B980" s="245"/>
      <c r="C980" s="246"/>
      <c r="D980" s="236" t="s">
        <v>226</v>
      </c>
      <c r="E980" s="247" t="s">
        <v>35</v>
      </c>
      <c r="F980" s="248" t="s">
        <v>1250</v>
      </c>
      <c r="G980" s="246"/>
      <c r="H980" s="249">
        <v>0.66000000000000003</v>
      </c>
      <c r="I980" s="250"/>
      <c r="J980" s="246"/>
      <c r="K980" s="246"/>
      <c r="L980" s="251"/>
      <c r="M980" s="252"/>
      <c r="N980" s="253"/>
      <c r="O980" s="253"/>
      <c r="P980" s="253"/>
      <c r="Q980" s="253"/>
      <c r="R980" s="253"/>
      <c r="S980" s="253"/>
      <c r="T980" s="25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55" t="s">
        <v>226</v>
      </c>
      <c r="AU980" s="255" t="s">
        <v>90</v>
      </c>
      <c r="AV980" s="14" t="s">
        <v>90</v>
      </c>
      <c r="AW980" s="14" t="s">
        <v>41</v>
      </c>
      <c r="AX980" s="14" t="s">
        <v>80</v>
      </c>
      <c r="AY980" s="255" t="s">
        <v>208</v>
      </c>
    </row>
    <row r="981" s="14" customFormat="1">
      <c r="A981" s="14"/>
      <c r="B981" s="245"/>
      <c r="C981" s="246"/>
      <c r="D981" s="236" t="s">
        <v>226</v>
      </c>
      <c r="E981" s="247" t="s">
        <v>35</v>
      </c>
      <c r="F981" s="248" t="s">
        <v>1251</v>
      </c>
      <c r="G981" s="246"/>
      <c r="H981" s="249">
        <v>0.66000000000000003</v>
      </c>
      <c r="I981" s="250"/>
      <c r="J981" s="246"/>
      <c r="K981" s="246"/>
      <c r="L981" s="251"/>
      <c r="M981" s="252"/>
      <c r="N981" s="253"/>
      <c r="O981" s="253"/>
      <c r="P981" s="253"/>
      <c r="Q981" s="253"/>
      <c r="R981" s="253"/>
      <c r="S981" s="253"/>
      <c r="T981" s="25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55" t="s">
        <v>226</v>
      </c>
      <c r="AU981" s="255" t="s">
        <v>90</v>
      </c>
      <c r="AV981" s="14" t="s">
        <v>90</v>
      </c>
      <c r="AW981" s="14" t="s">
        <v>41</v>
      </c>
      <c r="AX981" s="14" t="s">
        <v>80</v>
      </c>
      <c r="AY981" s="255" t="s">
        <v>208</v>
      </c>
    </row>
    <row r="982" s="14" customFormat="1">
      <c r="A982" s="14"/>
      <c r="B982" s="245"/>
      <c r="C982" s="246"/>
      <c r="D982" s="236" t="s">
        <v>226</v>
      </c>
      <c r="E982" s="247" t="s">
        <v>35</v>
      </c>
      <c r="F982" s="248" t="s">
        <v>1252</v>
      </c>
      <c r="G982" s="246"/>
      <c r="H982" s="249">
        <v>0.66000000000000003</v>
      </c>
      <c r="I982" s="250"/>
      <c r="J982" s="246"/>
      <c r="K982" s="246"/>
      <c r="L982" s="251"/>
      <c r="M982" s="252"/>
      <c r="N982" s="253"/>
      <c r="O982" s="253"/>
      <c r="P982" s="253"/>
      <c r="Q982" s="253"/>
      <c r="R982" s="253"/>
      <c r="S982" s="253"/>
      <c r="T982" s="25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55" t="s">
        <v>226</v>
      </c>
      <c r="AU982" s="255" t="s">
        <v>90</v>
      </c>
      <c r="AV982" s="14" t="s">
        <v>90</v>
      </c>
      <c r="AW982" s="14" t="s">
        <v>41</v>
      </c>
      <c r="AX982" s="14" t="s">
        <v>80</v>
      </c>
      <c r="AY982" s="255" t="s">
        <v>208</v>
      </c>
    </row>
    <row r="983" s="16" customFormat="1">
      <c r="A983" s="16"/>
      <c r="B983" s="267"/>
      <c r="C983" s="268"/>
      <c r="D983" s="236" t="s">
        <v>226</v>
      </c>
      <c r="E983" s="269" t="s">
        <v>35</v>
      </c>
      <c r="F983" s="270" t="s">
        <v>261</v>
      </c>
      <c r="G983" s="268"/>
      <c r="H983" s="271">
        <v>2.6400000000000001</v>
      </c>
      <c r="I983" s="272"/>
      <c r="J983" s="268"/>
      <c r="K983" s="268"/>
      <c r="L983" s="273"/>
      <c r="M983" s="274"/>
      <c r="N983" s="275"/>
      <c r="O983" s="275"/>
      <c r="P983" s="275"/>
      <c r="Q983" s="275"/>
      <c r="R983" s="275"/>
      <c r="S983" s="275"/>
      <c r="T983" s="27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T983" s="277" t="s">
        <v>226</v>
      </c>
      <c r="AU983" s="277" t="s">
        <v>90</v>
      </c>
      <c r="AV983" s="16" t="s">
        <v>216</v>
      </c>
      <c r="AW983" s="16" t="s">
        <v>41</v>
      </c>
      <c r="AX983" s="16" t="s">
        <v>88</v>
      </c>
      <c r="AY983" s="277" t="s">
        <v>208</v>
      </c>
    </row>
    <row r="984" s="2" customFormat="1" ht="16.5" customHeight="1">
      <c r="A984" s="41"/>
      <c r="B984" s="42"/>
      <c r="C984" s="216" t="s">
        <v>1253</v>
      </c>
      <c r="D984" s="216" t="s">
        <v>211</v>
      </c>
      <c r="E984" s="217" t="s">
        <v>1254</v>
      </c>
      <c r="F984" s="218" t="s">
        <v>1255</v>
      </c>
      <c r="G984" s="219" t="s">
        <v>490</v>
      </c>
      <c r="H984" s="220">
        <v>36</v>
      </c>
      <c r="I984" s="221"/>
      <c r="J984" s="222">
        <f>ROUND(I984*H984,2)</f>
        <v>0</v>
      </c>
      <c r="K984" s="218" t="s">
        <v>215</v>
      </c>
      <c r="L984" s="47"/>
      <c r="M984" s="223" t="s">
        <v>35</v>
      </c>
      <c r="N984" s="224" t="s">
        <v>51</v>
      </c>
      <c r="O984" s="87"/>
      <c r="P984" s="225">
        <f>O984*H984</f>
        <v>0</v>
      </c>
      <c r="Q984" s="225">
        <v>0.00055000000000000003</v>
      </c>
      <c r="R984" s="225">
        <f>Q984*H984</f>
        <v>0.019800000000000002</v>
      </c>
      <c r="S984" s="225">
        <v>0</v>
      </c>
      <c r="T984" s="226">
        <f>S984*H984</f>
        <v>0</v>
      </c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R984" s="227" t="s">
        <v>408</v>
      </c>
      <c r="AT984" s="227" t="s">
        <v>211</v>
      </c>
      <c r="AU984" s="227" t="s">
        <v>90</v>
      </c>
      <c r="AY984" s="19" t="s">
        <v>208</v>
      </c>
      <c r="BE984" s="228">
        <f>IF(N984="základní",J984,0)</f>
        <v>0</v>
      </c>
      <c r="BF984" s="228">
        <f>IF(N984="snížená",J984,0)</f>
        <v>0</v>
      </c>
      <c r="BG984" s="228">
        <f>IF(N984="zákl. přenesená",J984,0)</f>
        <v>0</v>
      </c>
      <c r="BH984" s="228">
        <f>IF(N984="sníž. přenesená",J984,0)</f>
        <v>0</v>
      </c>
      <c r="BI984" s="228">
        <f>IF(N984="nulová",J984,0)</f>
        <v>0</v>
      </c>
      <c r="BJ984" s="19" t="s">
        <v>88</v>
      </c>
      <c r="BK984" s="228">
        <f>ROUND(I984*H984,2)</f>
        <v>0</v>
      </c>
      <c r="BL984" s="19" t="s">
        <v>408</v>
      </c>
      <c r="BM984" s="227" t="s">
        <v>1256</v>
      </c>
    </row>
    <row r="985" s="2" customFormat="1">
      <c r="A985" s="41"/>
      <c r="B985" s="42"/>
      <c r="C985" s="43"/>
      <c r="D985" s="229" t="s">
        <v>218</v>
      </c>
      <c r="E985" s="43"/>
      <c r="F985" s="230" t="s">
        <v>1257</v>
      </c>
      <c r="G985" s="43"/>
      <c r="H985" s="43"/>
      <c r="I985" s="231"/>
      <c r="J985" s="43"/>
      <c r="K985" s="43"/>
      <c r="L985" s="47"/>
      <c r="M985" s="232"/>
      <c r="N985" s="233"/>
      <c r="O985" s="87"/>
      <c r="P985" s="87"/>
      <c r="Q985" s="87"/>
      <c r="R985" s="87"/>
      <c r="S985" s="87"/>
      <c r="T985" s="88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T985" s="19" t="s">
        <v>218</v>
      </c>
      <c r="AU985" s="19" t="s">
        <v>90</v>
      </c>
    </row>
    <row r="986" s="13" customFormat="1">
      <c r="A986" s="13"/>
      <c r="B986" s="234"/>
      <c r="C986" s="235"/>
      <c r="D986" s="236" t="s">
        <v>226</v>
      </c>
      <c r="E986" s="237" t="s">
        <v>35</v>
      </c>
      <c r="F986" s="238" t="s">
        <v>827</v>
      </c>
      <c r="G986" s="235"/>
      <c r="H986" s="237" t="s">
        <v>35</v>
      </c>
      <c r="I986" s="239"/>
      <c r="J986" s="235"/>
      <c r="K986" s="235"/>
      <c r="L986" s="240"/>
      <c r="M986" s="241"/>
      <c r="N986" s="242"/>
      <c r="O986" s="242"/>
      <c r="P986" s="242"/>
      <c r="Q986" s="242"/>
      <c r="R986" s="242"/>
      <c r="S986" s="242"/>
      <c r="T986" s="24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4" t="s">
        <v>226</v>
      </c>
      <c r="AU986" s="244" t="s">
        <v>90</v>
      </c>
      <c r="AV986" s="13" t="s">
        <v>88</v>
      </c>
      <c r="AW986" s="13" t="s">
        <v>41</v>
      </c>
      <c r="AX986" s="13" t="s">
        <v>80</v>
      </c>
      <c r="AY986" s="244" t="s">
        <v>208</v>
      </c>
    </row>
    <row r="987" s="14" customFormat="1">
      <c r="A987" s="14"/>
      <c r="B987" s="245"/>
      <c r="C987" s="246"/>
      <c r="D987" s="236" t="s">
        <v>226</v>
      </c>
      <c r="E987" s="247" t="s">
        <v>35</v>
      </c>
      <c r="F987" s="248" t="s">
        <v>1258</v>
      </c>
      <c r="G987" s="246"/>
      <c r="H987" s="249">
        <v>3.1499999999999999</v>
      </c>
      <c r="I987" s="250"/>
      <c r="J987" s="246"/>
      <c r="K987" s="246"/>
      <c r="L987" s="251"/>
      <c r="M987" s="252"/>
      <c r="N987" s="253"/>
      <c r="O987" s="253"/>
      <c r="P987" s="253"/>
      <c r="Q987" s="253"/>
      <c r="R987" s="253"/>
      <c r="S987" s="253"/>
      <c r="T987" s="25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55" t="s">
        <v>226</v>
      </c>
      <c r="AU987" s="255" t="s">
        <v>90</v>
      </c>
      <c r="AV987" s="14" t="s">
        <v>90</v>
      </c>
      <c r="AW987" s="14" t="s">
        <v>41</v>
      </c>
      <c r="AX987" s="14" t="s">
        <v>80</v>
      </c>
      <c r="AY987" s="255" t="s">
        <v>208</v>
      </c>
    </row>
    <row r="988" s="14" customFormat="1">
      <c r="A988" s="14"/>
      <c r="B988" s="245"/>
      <c r="C988" s="246"/>
      <c r="D988" s="236" t="s">
        <v>226</v>
      </c>
      <c r="E988" s="247" t="s">
        <v>35</v>
      </c>
      <c r="F988" s="248" t="s">
        <v>1259</v>
      </c>
      <c r="G988" s="246"/>
      <c r="H988" s="249">
        <v>4.0499999999999998</v>
      </c>
      <c r="I988" s="250"/>
      <c r="J988" s="246"/>
      <c r="K988" s="246"/>
      <c r="L988" s="251"/>
      <c r="M988" s="252"/>
      <c r="N988" s="253"/>
      <c r="O988" s="253"/>
      <c r="P988" s="253"/>
      <c r="Q988" s="253"/>
      <c r="R988" s="253"/>
      <c r="S988" s="253"/>
      <c r="T988" s="25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55" t="s">
        <v>226</v>
      </c>
      <c r="AU988" s="255" t="s">
        <v>90</v>
      </c>
      <c r="AV988" s="14" t="s">
        <v>90</v>
      </c>
      <c r="AW988" s="14" t="s">
        <v>41</v>
      </c>
      <c r="AX988" s="14" t="s">
        <v>80</v>
      </c>
      <c r="AY988" s="255" t="s">
        <v>208</v>
      </c>
    </row>
    <row r="989" s="14" customFormat="1">
      <c r="A989" s="14"/>
      <c r="B989" s="245"/>
      <c r="C989" s="246"/>
      <c r="D989" s="236" t="s">
        <v>226</v>
      </c>
      <c r="E989" s="247" t="s">
        <v>35</v>
      </c>
      <c r="F989" s="248" t="s">
        <v>1260</v>
      </c>
      <c r="G989" s="246"/>
      <c r="H989" s="249">
        <v>1.8</v>
      </c>
      <c r="I989" s="250"/>
      <c r="J989" s="246"/>
      <c r="K989" s="246"/>
      <c r="L989" s="251"/>
      <c r="M989" s="252"/>
      <c r="N989" s="253"/>
      <c r="O989" s="253"/>
      <c r="P989" s="253"/>
      <c r="Q989" s="253"/>
      <c r="R989" s="253"/>
      <c r="S989" s="253"/>
      <c r="T989" s="25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5" t="s">
        <v>226</v>
      </c>
      <c r="AU989" s="255" t="s">
        <v>90</v>
      </c>
      <c r="AV989" s="14" t="s">
        <v>90</v>
      </c>
      <c r="AW989" s="14" t="s">
        <v>41</v>
      </c>
      <c r="AX989" s="14" t="s">
        <v>80</v>
      </c>
      <c r="AY989" s="255" t="s">
        <v>208</v>
      </c>
    </row>
    <row r="990" s="14" customFormat="1">
      <c r="A990" s="14"/>
      <c r="B990" s="245"/>
      <c r="C990" s="246"/>
      <c r="D990" s="236" t="s">
        <v>226</v>
      </c>
      <c r="E990" s="247" t="s">
        <v>35</v>
      </c>
      <c r="F990" s="248" t="s">
        <v>1261</v>
      </c>
      <c r="G990" s="246"/>
      <c r="H990" s="249">
        <v>3.1499999999999999</v>
      </c>
      <c r="I990" s="250"/>
      <c r="J990" s="246"/>
      <c r="K990" s="246"/>
      <c r="L990" s="251"/>
      <c r="M990" s="252"/>
      <c r="N990" s="253"/>
      <c r="O990" s="253"/>
      <c r="P990" s="253"/>
      <c r="Q990" s="253"/>
      <c r="R990" s="253"/>
      <c r="S990" s="253"/>
      <c r="T990" s="25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55" t="s">
        <v>226</v>
      </c>
      <c r="AU990" s="255" t="s">
        <v>90</v>
      </c>
      <c r="AV990" s="14" t="s">
        <v>90</v>
      </c>
      <c r="AW990" s="14" t="s">
        <v>41</v>
      </c>
      <c r="AX990" s="14" t="s">
        <v>80</v>
      </c>
      <c r="AY990" s="255" t="s">
        <v>208</v>
      </c>
    </row>
    <row r="991" s="14" customFormat="1">
      <c r="A991" s="14"/>
      <c r="B991" s="245"/>
      <c r="C991" s="246"/>
      <c r="D991" s="236" t="s">
        <v>226</v>
      </c>
      <c r="E991" s="247" t="s">
        <v>35</v>
      </c>
      <c r="F991" s="248" t="s">
        <v>1262</v>
      </c>
      <c r="G991" s="246"/>
      <c r="H991" s="249">
        <v>2.7000000000000002</v>
      </c>
      <c r="I991" s="250"/>
      <c r="J991" s="246"/>
      <c r="K991" s="246"/>
      <c r="L991" s="251"/>
      <c r="M991" s="252"/>
      <c r="N991" s="253"/>
      <c r="O991" s="253"/>
      <c r="P991" s="253"/>
      <c r="Q991" s="253"/>
      <c r="R991" s="253"/>
      <c r="S991" s="253"/>
      <c r="T991" s="25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55" t="s">
        <v>226</v>
      </c>
      <c r="AU991" s="255" t="s">
        <v>90</v>
      </c>
      <c r="AV991" s="14" t="s">
        <v>90</v>
      </c>
      <c r="AW991" s="14" t="s">
        <v>41</v>
      </c>
      <c r="AX991" s="14" t="s">
        <v>80</v>
      </c>
      <c r="AY991" s="255" t="s">
        <v>208</v>
      </c>
    </row>
    <row r="992" s="14" customFormat="1">
      <c r="A992" s="14"/>
      <c r="B992" s="245"/>
      <c r="C992" s="246"/>
      <c r="D992" s="236" t="s">
        <v>226</v>
      </c>
      <c r="E992" s="247" t="s">
        <v>35</v>
      </c>
      <c r="F992" s="248" t="s">
        <v>1263</v>
      </c>
      <c r="G992" s="246"/>
      <c r="H992" s="249">
        <v>3.1499999999999999</v>
      </c>
      <c r="I992" s="250"/>
      <c r="J992" s="246"/>
      <c r="K992" s="246"/>
      <c r="L992" s="251"/>
      <c r="M992" s="252"/>
      <c r="N992" s="253"/>
      <c r="O992" s="253"/>
      <c r="P992" s="253"/>
      <c r="Q992" s="253"/>
      <c r="R992" s="253"/>
      <c r="S992" s="253"/>
      <c r="T992" s="25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55" t="s">
        <v>226</v>
      </c>
      <c r="AU992" s="255" t="s">
        <v>90</v>
      </c>
      <c r="AV992" s="14" t="s">
        <v>90</v>
      </c>
      <c r="AW992" s="14" t="s">
        <v>41</v>
      </c>
      <c r="AX992" s="14" t="s">
        <v>80</v>
      </c>
      <c r="AY992" s="255" t="s">
        <v>208</v>
      </c>
    </row>
    <row r="993" s="15" customFormat="1">
      <c r="A993" s="15"/>
      <c r="B993" s="256"/>
      <c r="C993" s="257"/>
      <c r="D993" s="236" t="s">
        <v>226</v>
      </c>
      <c r="E993" s="258" t="s">
        <v>35</v>
      </c>
      <c r="F993" s="259" t="s">
        <v>232</v>
      </c>
      <c r="G993" s="257"/>
      <c r="H993" s="260">
        <v>18</v>
      </c>
      <c r="I993" s="261"/>
      <c r="J993" s="257"/>
      <c r="K993" s="257"/>
      <c r="L993" s="262"/>
      <c r="M993" s="263"/>
      <c r="N993" s="264"/>
      <c r="O993" s="264"/>
      <c r="P993" s="264"/>
      <c r="Q993" s="264"/>
      <c r="R993" s="264"/>
      <c r="S993" s="264"/>
      <c r="T993" s="26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T993" s="266" t="s">
        <v>226</v>
      </c>
      <c r="AU993" s="266" t="s">
        <v>90</v>
      </c>
      <c r="AV993" s="15" t="s">
        <v>209</v>
      </c>
      <c r="AW993" s="15" t="s">
        <v>41</v>
      </c>
      <c r="AX993" s="15" t="s">
        <v>80</v>
      </c>
      <c r="AY993" s="266" t="s">
        <v>208</v>
      </c>
    </row>
    <row r="994" s="13" customFormat="1">
      <c r="A994" s="13"/>
      <c r="B994" s="234"/>
      <c r="C994" s="235"/>
      <c r="D994" s="236" t="s">
        <v>226</v>
      </c>
      <c r="E994" s="237" t="s">
        <v>35</v>
      </c>
      <c r="F994" s="238" t="s">
        <v>1264</v>
      </c>
      <c r="G994" s="235"/>
      <c r="H994" s="237" t="s">
        <v>35</v>
      </c>
      <c r="I994" s="239"/>
      <c r="J994" s="235"/>
      <c r="K994" s="235"/>
      <c r="L994" s="240"/>
      <c r="M994" s="241"/>
      <c r="N994" s="242"/>
      <c r="O994" s="242"/>
      <c r="P994" s="242"/>
      <c r="Q994" s="242"/>
      <c r="R994" s="242"/>
      <c r="S994" s="242"/>
      <c r="T994" s="24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44" t="s">
        <v>226</v>
      </c>
      <c r="AU994" s="244" t="s">
        <v>90</v>
      </c>
      <c r="AV994" s="13" t="s">
        <v>88</v>
      </c>
      <c r="AW994" s="13" t="s">
        <v>41</v>
      </c>
      <c r="AX994" s="13" t="s">
        <v>80</v>
      </c>
      <c r="AY994" s="244" t="s">
        <v>208</v>
      </c>
    </row>
    <row r="995" s="14" customFormat="1">
      <c r="A995" s="14"/>
      <c r="B995" s="245"/>
      <c r="C995" s="246"/>
      <c r="D995" s="236" t="s">
        <v>226</v>
      </c>
      <c r="E995" s="247" t="s">
        <v>35</v>
      </c>
      <c r="F995" s="248" t="s">
        <v>1265</v>
      </c>
      <c r="G995" s="246"/>
      <c r="H995" s="249">
        <v>2.25</v>
      </c>
      <c r="I995" s="250"/>
      <c r="J995" s="246"/>
      <c r="K995" s="246"/>
      <c r="L995" s="251"/>
      <c r="M995" s="252"/>
      <c r="N995" s="253"/>
      <c r="O995" s="253"/>
      <c r="P995" s="253"/>
      <c r="Q995" s="253"/>
      <c r="R995" s="253"/>
      <c r="S995" s="253"/>
      <c r="T995" s="25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55" t="s">
        <v>226</v>
      </c>
      <c r="AU995" s="255" t="s">
        <v>90</v>
      </c>
      <c r="AV995" s="14" t="s">
        <v>90</v>
      </c>
      <c r="AW995" s="14" t="s">
        <v>41</v>
      </c>
      <c r="AX995" s="14" t="s">
        <v>80</v>
      </c>
      <c r="AY995" s="255" t="s">
        <v>208</v>
      </c>
    </row>
    <row r="996" s="14" customFormat="1">
      <c r="A996" s="14"/>
      <c r="B996" s="245"/>
      <c r="C996" s="246"/>
      <c r="D996" s="236" t="s">
        <v>226</v>
      </c>
      <c r="E996" s="247" t="s">
        <v>35</v>
      </c>
      <c r="F996" s="248" t="s">
        <v>1266</v>
      </c>
      <c r="G996" s="246"/>
      <c r="H996" s="249">
        <v>4.5</v>
      </c>
      <c r="I996" s="250"/>
      <c r="J996" s="246"/>
      <c r="K996" s="246"/>
      <c r="L996" s="251"/>
      <c r="M996" s="252"/>
      <c r="N996" s="253"/>
      <c r="O996" s="253"/>
      <c r="P996" s="253"/>
      <c r="Q996" s="253"/>
      <c r="R996" s="253"/>
      <c r="S996" s="253"/>
      <c r="T996" s="25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55" t="s">
        <v>226</v>
      </c>
      <c r="AU996" s="255" t="s">
        <v>90</v>
      </c>
      <c r="AV996" s="14" t="s">
        <v>90</v>
      </c>
      <c r="AW996" s="14" t="s">
        <v>41</v>
      </c>
      <c r="AX996" s="14" t="s">
        <v>80</v>
      </c>
      <c r="AY996" s="255" t="s">
        <v>208</v>
      </c>
    </row>
    <row r="997" s="14" customFormat="1">
      <c r="A997" s="14"/>
      <c r="B997" s="245"/>
      <c r="C997" s="246"/>
      <c r="D997" s="236" t="s">
        <v>226</v>
      </c>
      <c r="E997" s="247" t="s">
        <v>35</v>
      </c>
      <c r="F997" s="248" t="s">
        <v>1267</v>
      </c>
      <c r="G997" s="246"/>
      <c r="H997" s="249">
        <v>4.5</v>
      </c>
      <c r="I997" s="250"/>
      <c r="J997" s="246"/>
      <c r="K997" s="246"/>
      <c r="L997" s="251"/>
      <c r="M997" s="252"/>
      <c r="N997" s="253"/>
      <c r="O997" s="253"/>
      <c r="P997" s="253"/>
      <c r="Q997" s="253"/>
      <c r="R997" s="253"/>
      <c r="S997" s="253"/>
      <c r="T997" s="25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55" t="s">
        <v>226</v>
      </c>
      <c r="AU997" s="255" t="s">
        <v>90</v>
      </c>
      <c r="AV997" s="14" t="s">
        <v>90</v>
      </c>
      <c r="AW997" s="14" t="s">
        <v>41</v>
      </c>
      <c r="AX997" s="14" t="s">
        <v>80</v>
      </c>
      <c r="AY997" s="255" t="s">
        <v>208</v>
      </c>
    </row>
    <row r="998" s="14" customFormat="1">
      <c r="A998" s="14"/>
      <c r="B998" s="245"/>
      <c r="C998" s="246"/>
      <c r="D998" s="236" t="s">
        <v>226</v>
      </c>
      <c r="E998" s="247" t="s">
        <v>35</v>
      </c>
      <c r="F998" s="248" t="s">
        <v>1268</v>
      </c>
      <c r="G998" s="246"/>
      <c r="H998" s="249">
        <v>2.25</v>
      </c>
      <c r="I998" s="250"/>
      <c r="J998" s="246"/>
      <c r="K998" s="246"/>
      <c r="L998" s="251"/>
      <c r="M998" s="252"/>
      <c r="N998" s="253"/>
      <c r="O998" s="253"/>
      <c r="P998" s="253"/>
      <c r="Q998" s="253"/>
      <c r="R998" s="253"/>
      <c r="S998" s="253"/>
      <c r="T998" s="25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55" t="s">
        <v>226</v>
      </c>
      <c r="AU998" s="255" t="s">
        <v>90</v>
      </c>
      <c r="AV998" s="14" t="s">
        <v>90</v>
      </c>
      <c r="AW998" s="14" t="s">
        <v>41</v>
      </c>
      <c r="AX998" s="14" t="s">
        <v>80</v>
      </c>
      <c r="AY998" s="255" t="s">
        <v>208</v>
      </c>
    </row>
    <row r="999" s="14" customFormat="1">
      <c r="A999" s="14"/>
      <c r="B999" s="245"/>
      <c r="C999" s="246"/>
      <c r="D999" s="236" t="s">
        <v>226</v>
      </c>
      <c r="E999" s="247" t="s">
        <v>35</v>
      </c>
      <c r="F999" s="248" t="s">
        <v>1269</v>
      </c>
      <c r="G999" s="246"/>
      <c r="H999" s="249">
        <v>2.25</v>
      </c>
      <c r="I999" s="250"/>
      <c r="J999" s="246"/>
      <c r="K999" s="246"/>
      <c r="L999" s="251"/>
      <c r="M999" s="252"/>
      <c r="N999" s="253"/>
      <c r="O999" s="253"/>
      <c r="P999" s="253"/>
      <c r="Q999" s="253"/>
      <c r="R999" s="253"/>
      <c r="S999" s="253"/>
      <c r="T999" s="25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55" t="s">
        <v>226</v>
      </c>
      <c r="AU999" s="255" t="s">
        <v>90</v>
      </c>
      <c r="AV999" s="14" t="s">
        <v>90</v>
      </c>
      <c r="AW999" s="14" t="s">
        <v>41</v>
      </c>
      <c r="AX999" s="14" t="s">
        <v>80</v>
      </c>
      <c r="AY999" s="255" t="s">
        <v>208</v>
      </c>
    </row>
    <row r="1000" s="14" customFormat="1">
      <c r="A1000" s="14"/>
      <c r="B1000" s="245"/>
      <c r="C1000" s="246"/>
      <c r="D1000" s="236" t="s">
        <v>226</v>
      </c>
      <c r="E1000" s="247" t="s">
        <v>35</v>
      </c>
      <c r="F1000" s="248" t="s">
        <v>1270</v>
      </c>
      <c r="G1000" s="246"/>
      <c r="H1000" s="249">
        <v>2.25</v>
      </c>
      <c r="I1000" s="250"/>
      <c r="J1000" s="246"/>
      <c r="K1000" s="246"/>
      <c r="L1000" s="251"/>
      <c r="M1000" s="252"/>
      <c r="N1000" s="253"/>
      <c r="O1000" s="253"/>
      <c r="P1000" s="253"/>
      <c r="Q1000" s="253"/>
      <c r="R1000" s="253"/>
      <c r="S1000" s="253"/>
      <c r="T1000" s="25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55" t="s">
        <v>226</v>
      </c>
      <c r="AU1000" s="255" t="s">
        <v>90</v>
      </c>
      <c r="AV1000" s="14" t="s">
        <v>90</v>
      </c>
      <c r="AW1000" s="14" t="s">
        <v>41</v>
      </c>
      <c r="AX1000" s="14" t="s">
        <v>80</v>
      </c>
      <c r="AY1000" s="255" t="s">
        <v>208</v>
      </c>
    </row>
    <row r="1001" s="15" customFormat="1">
      <c r="A1001" s="15"/>
      <c r="B1001" s="256"/>
      <c r="C1001" s="257"/>
      <c r="D1001" s="236" t="s">
        <v>226</v>
      </c>
      <c r="E1001" s="258" t="s">
        <v>35</v>
      </c>
      <c r="F1001" s="259" t="s">
        <v>232</v>
      </c>
      <c r="G1001" s="257"/>
      <c r="H1001" s="260">
        <v>18</v>
      </c>
      <c r="I1001" s="261"/>
      <c r="J1001" s="257"/>
      <c r="K1001" s="257"/>
      <c r="L1001" s="262"/>
      <c r="M1001" s="263"/>
      <c r="N1001" s="264"/>
      <c r="O1001" s="264"/>
      <c r="P1001" s="264"/>
      <c r="Q1001" s="264"/>
      <c r="R1001" s="264"/>
      <c r="S1001" s="264"/>
      <c r="T1001" s="26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66" t="s">
        <v>226</v>
      </c>
      <c r="AU1001" s="266" t="s">
        <v>90</v>
      </c>
      <c r="AV1001" s="15" t="s">
        <v>209</v>
      </c>
      <c r="AW1001" s="15" t="s">
        <v>41</v>
      </c>
      <c r="AX1001" s="15" t="s">
        <v>80</v>
      </c>
      <c r="AY1001" s="266" t="s">
        <v>208</v>
      </c>
    </row>
    <row r="1002" s="16" customFormat="1">
      <c r="A1002" s="16"/>
      <c r="B1002" s="267"/>
      <c r="C1002" s="268"/>
      <c r="D1002" s="236" t="s">
        <v>226</v>
      </c>
      <c r="E1002" s="269" t="s">
        <v>35</v>
      </c>
      <c r="F1002" s="270" t="s">
        <v>261</v>
      </c>
      <c r="G1002" s="268"/>
      <c r="H1002" s="271">
        <v>36</v>
      </c>
      <c r="I1002" s="272"/>
      <c r="J1002" s="268"/>
      <c r="K1002" s="268"/>
      <c r="L1002" s="273"/>
      <c r="M1002" s="274"/>
      <c r="N1002" s="275"/>
      <c r="O1002" s="275"/>
      <c r="P1002" s="275"/>
      <c r="Q1002" s="275"/>
      <c r="R1002" s="275"/>
      <c r="S1002" s="275"/>
      <c r="T1002" s="27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T1002" s="277" t="s">
        <v>226</v>
      </c>
      <c r="AU1002" s="277" t="s">
        <v>90</v>
      </c>
      <c r="AV1002" s="16" t="s">
        <v>216</v>
      </c>
      <c r="AW1002" s="16" t="s">
        <v>41</v>
      </c>
      <c r="AX1002" s="16" t="s">
        <v>88</v>
      </c>
      <c r="AY1002" s="277" t="s">
        <v>208</v>
      </c>
    </row>
    <row r="1003" s="2" customFormat="1" ht="16.5" customHeight="1">
      <c r="A1003" s="41"/>
      <c r="B1003" s="42"/>
      <c r="C1003" s="216" t="s">
        <v>1271</v>
      </c>
      <c r="D1003" s="216" t="s">
        <v>211</v>
      </c>
      <c r="E1003" s="217" t="s">
        <v>1272</v>
      </c>
      <c r="F1003" s="218" t="s">
        <v>1273</v>
      </c>
      <c r="G1003" s="219" t="s">
        <v>490</v>
      </c>
      <c r="H1003" s="220">
        <v>194.19999999999999</v>
      </c>
      <c r="I1003" s="221"/>
      <c r="J1003" s="222">
        <f>ROUND(I1003*H1003,2)</f>
        <v>0</v>
      </c>
      <c r="K1003" s="218" t="s">
        <v>215</v>
      </c>
      <c r="L1003" s="47"/>
      <c r="M1003" s="223" t="s">
        <v>35</v>
      </c>
      <c r="N1003" s="224" t="s">
        <v>51</v>
      </c>
      <c r="O1003" s="87"/>
      <c r="P1003" s="225">
        <f>O1003*H1003</f>
        <v>0</v>
      </c>
      <c r="Q1003" s="225">
        <v>0.00050000000000000001</v>
      </c>
      <c r="R1003" s="225">
        <f>Q1003*H1003</f>
        <v>0.097099999999999992</v>
      </c>
      <c r="S1003" s="225">
        <v>0</v>
      </c>
      <c r="T1003" s="226">
        <f>S1003*H1003</f>
        <v>0</v>
      </c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R1003" s="227" t="s">
        <v>408</v>
      </c>
      <c r="AT1003" s="227" t="s">
        <v>211</v>
      </c>
      <c r="AU1003" s="227" t="s">
        <v>90</v>
      </c>
      <c r="AY1003" s="19" t="s">
        <v>208</v>
      </c>
      <c r="BE1003" s="228">
        <f>IF(N1003="základní",J1003,0)</f>
        <v>0</v>
      </c>
      <c r="BF1003" s="228">
        <f>IF(N1003="snížená",J1003,0)</f>
        <v>0</v>
      </c>
      <c r="BG1003" s="228">
        <f>IF(N1003="zákl. přenesená",J1003,0)</f>
        <v>0</v>
      </c>
      <c r="BH1003" s="228">
        <f>IF(N1003="sníž. přenesená",J1003,0)</f>
        <v>0</v>
      </c>
      <c r="BI1003" s="228">
        <f>IF(N1003="nulová",J1003,0)</f>
        <v>0</v>
      </c>
      <c r="BJ1003" s="19" t="s">
        <v>88</v>
      </c>
      <c r="BK1003" s="228">
        <f>ROUND(I1003*H1003,2)</f>
        <v>0</v>
      </c>
      <c r="BL1003" s="19" t="s">
        <v>408</v>
      </c>
      <c r="BM1003" s="227" t="s">
        <v>1274</v>
      </c>
    </row>
    <row r="1004" s="2" customFormat="1">
      <c r="A1004" s="41"/>
      <c r="B1004" s="42"/>
      <c r="C1004" s="43"/>
      <c r="D1004" s="229" t="s">
        <v>218</v>
      </c>
      <c r="E1004" s="43"/>
      <c r="F1004" s="230" t="s">
        <v>1275</v>
      </c>
      <c r="G1004" s="43"/>
      <c r="H1004" s="43"/>
      <c r="I1004" s="231"/>
      <c r="J1004" s="43"/>
      <c r="K1004" s="43"/>
      <c r="L1004" s="47"/>
      <c r="M1004" s="232"/>
      <c r="N1004" s="233"/>
      <c r="O1004" s="87"/>
      <c r="P1004" s="87"/>
      <c r="Q1004" s="87"/>
      <c r="R1004" s="87"/>
      <c r="S1004" s="87"/>
      <c r="T1004" s="88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T1004" s="19" t="s">
        <v>218</v>
      </c>
      <c r="AU1004" s="19" t="s">
        <v>90</v>
      </c>
    </row>
    <row r="1005" s="13" customFormat="1">
      <c r="A1005" s="13"/>
      <c r="B1005" s="234"/>
      <c r="C1005" s="235"/>
      <c r="D1005" s="236" t="s">
        <v>226</v>
      </c>
      <c r="E1005" s="237" t="s">
        <v>35</v>
      </c>
      <c r="F1005" s="238" t="s">
        <v>1276</v>
      </c>
      <c r="G1005" s="235"/>
      <c r="H1005" s="237" t="s">
        <v>35</v>
      </c>
      <c r="I1005" s="239"/>
      <c r="J1005" s="235"/>
      <c r="K1005" s="235"/>
      <c r="L1005" s="240"/>
      <c r="M1005" s="241"/>
      <c r="N1005" s="242"/>
      <c r="O1005" s="242"/>
      <c r="P1005" s="242"/>
      <c r="Q1005" s="242"/>
      <c r="R1005" s="242"/>
      <c r="S1005" s="242"/>
      <c r="T1005" s="24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4" t="s">
        <v>226</v>
      </c>
      <c r="AU1005" s="244" t="s">
        <v>90</v>
      </c>
      <c r="AV1005" s="13" t="s">
        <v>88</v>
      </c>
      <c r="AW1005" s="13" t="s">
        <v>41</v>
      </c>
      <c r="AX1005" s="13" t="s">
        <v>80</v>
      </c>
      <c r="AY1005" s="244" t="s">
        <v>208</v>
      </c>
    </row>
    <row r="1006" s="14" customFormat="1">
      <c r="A1006" s="14"/>
      <c r="B1006" s="245"/>
      <c r="C1006" s="246"/>
      <c r="D1006" s="236" t="s">
        <v>226</v>
      </c>
      <c r="E1006" s="247" t="s">
        <v>35</v>
      </c>
      <c r="F1006" s="248" t="s">
        <v>1277</v>
      </c>
      <c r="G1006" s="246"/>
      <c r="H1006" s="249">
        <v>24.800000000000001</v>
      </c>
      <c r="I1006" s="250"/>
      <c r="J1006" s="246"/>
      <c r="K1006" s="246"/>
      <c r="L1006" s="251"/>
      <c r="M1006" s="252"/>
      <c r="N1006" s="253"/>
      <c r="O1006" s="253"/>
      <c r="P1006" s="253"/>
      <c r="Q1006" s="253"/>
      <c r="R1006" s="253"/>
      <c r="S1006" s="253"/>
      <c r="T1006" s="25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5" t="s">
        <v>226</v>
      </c>
      <c r="AU1006" s="255" t="s">
        <v>90</v>
      </c>
      <c r="AV1006" s="14" t="s">
        <v>90</v>
      </c>
      <c r="AW1006" s="14" t="s">
        <v>41</v>
      </c>
      <c r="AX1006" s="14" t="s">
        <v>80</v>
      </c>
      <c r="AY1006" s="255" t="s">
        <v>208</v>
      </c>
    </row>
    <row r="1007" s="14" customFormat="1">
      <c r="A1007" s="14"/>
      <c r="B1007" s="245"/>
      <c r="C1007" s="246"/>
      <c r="D1007" s="236" t="s">
        <v>226</v>
      </c>
      <c r="E1007" s="247" t="s">
        <v>35</v>
      </c>
      <c r="F1007" s="248" t="s">
        <v>1278</v>
      </c>
      <c r="G1007" s="246"/>
      <c r="H1007" s="249">
        <v>43.799999999999997</v>
      </c>
      <c r="I1007" s="250"/>
      <c r="J1007" s="246"/>
      <c r="K1007" s="246"/>
      <c r="L1007" s="251"/>
      <c r="M1007" s="252"/>
      <c r="N1007" s="253"/>
      <c r="O1007" s="253"/>
      <c r="P1007" s="253"/>
      <c r="Q1007" s="253"/>
      <c r="R1007" s="253"/>
      <c r="S1007" s="253"/>
      <c r="T1007" s="25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55" t="s">
        <v>226</v>
      </c>
      <c r="AU1007" s="255" t="s">
        <v>90</v>
      </c>
      <c r="AV1007" s="14" t="s">
        <v>90</v>
      </c>
      <c r="AW1007" s="14" t="s">
        <v>41</v>
      </c>
      <c r="AX1007" s="14" t="s">
        <v>80</v>
      </c>
      <c r="AY1007" s="255" t="s">
        <v>208</v>
      </c>
    </row>
    <row r="1008" s="14" customFormat="1">
      <c r="A1008" s="14"/>
      <c r="B1008" s="245"/>
      <c r="C1008" s="246"/>
      <c r="D1008" s="236" t="s">
        <v>226</v>
      </c>
      <c r="E1008" s="247" t="s">
        <v>35</v>
      </c>
      <c r="F1008" s="248" t="s">
        <v>1279</v>
      </c>
      <c r="G1008" s="246"/>
      <c r="H1008" s="249">
        <v>28.600000000000001</v>
      </c>
      <c r="I1008" s="250"/>
      <c r="J1008" s="246"/>
      <c r="K1008" s="246"/>
      <c r="L1008" s="251"/>
      <c r="M1008" s="252"/>
      <c r="N1008" s="253"/>
      <c r="O1008" s="253"/>
      <c r="P1008" s="253"/>
      <c r="Q1008" s="253"/>
      <c r="R1008" s="253"/>
      <c r="S1008" s="253"/>
      <c r="T1008" s="25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55" t="s">
        <v>226</v>
      </c>
      <c r="AU1008" s="255" t="s">
        <v>90</v>
      </c>
      <c r="AV1008" s="14" t="s">
        <v>90</v>
      </c>
      <c r="AW1008" s="14" t="s">
        <v>41</v>
      </c>
      <c r="AX1008" s="14" t="s">
        <v>80</v>
      </c>
      <c r="AY1008" s="255" t="s">
        <v>208</v>
      </c>
    </row>
    <row r="1009" s="14" customFormat="1">
      <c r="A1009" s="14"/>
      <c r="B1009" s="245"/>
      <c r="C1009" s="246"/>
      <c r="D1009" s="236" t="s">
        <v>226</v>
      </c>
      <c r="E1009" s="247" t="s">
        <v>35</v>
      </c>
      <c r="F1009" s="248" t="s">
        <v>1280</v>
      </c>
      <c r="G1009" s="246"/>
      <c r="H1009" s="249">
        <v>29.5</v>
      </c>
      <c r="I1009" s="250"/>
      <c r="J1009" s="246"/>
      <c r="K1009" s="246"/>
      <c r="L1009" s="251"/>
      <c r="M1009" s="252"/>
      <c r="N1009" s="253"/>
      <c r="O1009" s="253"/>
      <c r="P1009" s="253"/>
      <c r="Q1009" s="253"/>
      <c r="R1009" s="253"/>
      <c r="S1009" s="253"/>
      <c r="T1009" s="25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55" t="s">
        <v>226</v>
      </c>
      <c r="AU1009" s="255" t="s">
        <v>90</v>
      </c>
      <c r="AV1009" s="14" t="s">
        <v>90</v>
      </c>
      <c r="AW1009" s="14" t="s">
        <v>41</v>
      </c>
      <c r="AX1009" s="14" t="s">
        <v>80</v>
      </c>
      <c r="AY1009" s="255" t="s">
        <v>208</v>
      </c>
    </row>
    <row r="1010" s="14" customFormat="1">
      <c r="A1010" s="14"/>
      <c r="B1010" s="245"/>
      <c r="C1010" s="246"/>
      <c r="D1010" s="236" t="s">
        <v>226</v>
      </c>
      <c r="E1010" s="247" t="s">
        <v>35</v>
      </c>
      <c r="F1010" s="248" t="s">
        <v>1281</v>
      </c>
      <c r="G1010" s="246"/>
      <c r="H1010" s="249">
        <v>38</v>
      </c>
      <c r="I1010" s="250"/>
      <c r="J1010" s="246"/>
      <c r="K1010" s="246"/>
      <c r="L1010" s="251"/>
      <c r="M1010" s="252"/>
      <c r="N1010" s="253"/>
      <c r="O1010" s="253"/>
      <c r="P1010" s="253"/>
      <c r="Q1010" s="253"/>
      <c r="R1010" s="253"/>
      <c r="S1010" s="253"/>
      <c r="T1010" s="25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55" t="s">
        <v>226</v>
      </c>
      <c r="AU1010" s="255" t="s">
        <v>90</v>
      </c>
      <c r="AV1010" s="14" t="s">
        <v>90</v>
      </c>
      <c r="AW1010" s="14" t="s">
        <v>41</v>
      </c>
      <c r="AX1010" s="14" t="s">
        <v>80</v>
      </c>
      <c r="AY1010" s="255" t="s">
        <v>208</v>
      </c>
    </row>
    <row r="1011" s="14" customFormat="1">
      <c r="A1011" s="14"/>
      <c r="B1011" s="245"/>
      <c r="C1011" s="246"/>
      <c r="D1011" s="236" t="s">
        <v>226</v>
      </c>
      <c r="E1011" s="247" t="s">
        <v>35</v>
      </c>
      <c r="F1011" s="248" t="s">
        <v>1282</v>
      </c>
      <c r="G1011" s="246"/>
      <c r="H1011" s="249">
        <v>29.5</v>
      </c>
      <c r="I1011" s="250"/>
      <c r="J1011" s="246"/>
      <c r="K1011" s="246"/>
      <c r="L1011" s="251"/>
      <c r="M1011" s="252"/>
      <c r="N1011" s="253"/>
      <c r="O1011" s="253"/>
      <c r="P1011" s="253"/>
      <c r="Q1011" s="253"/>
      <c r="R1011" s="253"/>
      <c r="S1011" s="253"/>
      <c r="T1011" s="25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55" t="s">
        <v>226</v>
      </c>
      <c r="AU1011" s="255" t="s">
        <v>90</v>
      </c>
      <c r="AV1011" s="14" t="s">
        <v>90</v>
      </c>
      <c r="AW1011" s="14" t="s">
        <v>41</v>
      </c>
      <c r="AX1011" s="14" t="s">
        <v>80</v>
      </c>
      <c r="AY1011" s="255" t="s">
        <v>208</v>
      </c>
    </row>
    <row r="1012" s="16" customFormat="1">
      <c r="A1012" s="16"/>
      <c r="B1012" s="267"/>
      <c r="C1012" s="268"/>
      <c r="D1012" s="236" t="s">
        <v>226</v>
      </c>
      <c r="E1012" s="269" t="s">
        <v>35</v>
      </c>
      <c r="F1012" s="270" t="s">
        <v>261</v>
      </c>
      <c r="G1012" s="268"/>
      <c r="H1012" s="271">
        <v>194.19999999999999</v>
      </c>
      <c r="I1012" s="272"/>
      <c r="J1012" s="268"/>
      <c r="K1012" s="268"/>
      <c r="L1012" s="273"/>
      <c r="M1012" s="274"/>
      <c r="N1012" s="275"/>
      <c r="O1012" s="275"/>
      <c r="P1012" s="275"/>
      <c r="Q1012" s="275"/>
      <c r="R1012" s="275"/>
      <c r="S1012" s="275"/>
      <c r="T1012" s="27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T1012" s="277" t="s">
        <v>226</v>
      </c>
      <c r="AU1012" s="277" t="s">
        <v>90</v>
      </c>
      <c r="AV1012" s="16" t="s">
        <v>216</v>
      </c>
      <c r="AW1012" s="16" t="s">
        <v>41</v>
      </c>
      <c r="AX1012" s="16" t="s">
        <v>88</v>
      </c>
      <c r="AY1012" s="277" t="s">
        <v>208</v>
      </c>
    </row>
    <row r="1013" s="2" customFormat="1" ht="16.5" customHeight="1">
      <c r="A1013" s="41"/>
      <c r="B1013" s="42"/>
      <c r="C1013" s="216" t="s">
        <v>1283</v>
      </c>
      <c r="D1013" s="216" t="s">
        <v>211</v>
      </c>
      <c r="E1013" s="217" t="s">
        <v>1284</v>
      </c>
      <c r="F1013" s="218" t="s">
        <v>1285</v>
      </c>
      <c r="G1013" s="219" t="s">
        <v>149</v>
      </c>
      <c r="H1013" s="220">
        <v>356.38499999999999</v>
      </c>
      <c r="I1013" s="221"/>
      <c r="J1013" s="222">
        <f>ROUND(I1013*H1013,2)</f>
        <v>0</v>
      </c>
      <c r="K1013" s="218" t="s">
        <v>215</v>
      </c>
      <c r="L1013" s="47"/>
      <c r="M1013" s="223" t="s">
        <v>35</v>
      </c>
      <c r="N1013" s="224" t="s">
        <v>51</v>
      </c>
      <c r="O1013" s="87"/>
      <c r="P1013" s="225">
        <f>O1013*H1013</f>
        <v>0</v>
      </c>
      <c r="Q1013" s="225">
        <v>0.00029999999999999997</v>
      </c>
      <c r="R1013" s="225">
        <f>Q1013*H1013</f>
        <v>0.10691549999999998</v>
      </c>
      <c r="S1013" s="225">
        <v>0</v>
      </c>
      <c r="T1013" s="226">
        <f>S1013*H1013</f>
        <v>0</v>
      </c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R1013" s="227" t="s">
        <v>408</v>
      </c>
      <c r="AT1013" s="227" t="s">
        <v>211</v>
      </c>
      <c r="AU1013" s="227" t="s">
        <v>90</v>
      </c>
      <c r="AY1013" s="19" t="s">
        <v>208</v>
      </c>
      <c r="BE1013" s="228">
        <f>IF(N1013="základní",J1013,0)</f>
        <v>0</v>
      </c>
      <c r="BF1013" s="228">
        <f>IF(N1013="snížená",J1013,0)</f>
        <v>0</v>
      </c>
      <c r="BG1013" s="228">
        <f>IF(N1013="zákl. přenesená",J1013,0)</f>
        <v>0</v>
      </c>
      <c r="BH1013" s="228">
        <f>IF(N1013="sníž. přenesená",J1013,0)</f>
        <v>0</v>
      </c>
      <c r="BI1013" s="228">
        <f>IF(N1013="nulová",J1013,0)</f>
        <v>0</v>
      </c>
      <c r="BJ1013" s="19" t="s">
        <v>88</v>
      </c>
      <c r="BK1013" s="228">
        <f>ROUND(I1013*H1013,2)</f>
        <v>0</v>
      </c>
      <c r="BL1013" s="19" t="s">
        <v>408</v>
      </c>
      <c r="BM1013" s="227" t="s">
        <v>1286</v>
      </c>
    </row>
    <row r="1014" s="2" customFormat="1">
      <c r="A1014" s="41"/>
      <c r="B1014" s="42"/>
      <c r="C1014" s="43"/>
      <c r="D1014" s="229" t="s">
        <v>218</v>
      </c>
      <c r="E1014" s="43"/>
      <c r="F1014" s="230" t="s">
        <v>1287</v>
      </c>
      <c r="G1014" s="43"/>
      <c r="H1014" s="43"/>
      <c r="I1014" s="231"/>
      <c r="J1014" s="43"/>
      <c r="K1014" s="43"/>
      <c r="L1014" s="47"/>
      <c r="M1014" s="232"/>
      <c r="N1014" s="233"/>
      <c r="O1014" s="87"/>
      <c r="P1014" s="87"/>
      <c r="Q1014" s="87"/>
      <c r="R1014" s="87"/>
      <c r="S1014" s="87"/>
      <c r="T1014" s="88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T1014" s="19" t="s">
        <v>218</v>
      </c>
      <c r="AU1014" s="19" t="s">
        <v>90</v>
      </c>
    </row>
    <row r="1015" s="14" customFormat="1">
      <c r="A1015" s="14"/>
      <c r="B1015" s="245"/>
      <c r="C1015" s="246"/>
      <c r="D1015" s="236" t="s">
        <v>226</v>
      </c>
      <c r="E1015" s="247" t="s">
        <v>35</v>
      </c>
      <c r="F1015" s="248" t="s">
        <v>155</v>
      </c>
      <c r="G1015" s="246"/>
      <c r="H1015" s="249">
        <v>356.38499999999999</v>
      </c>
      <c r="I1015" s="250"/>
      <c r="J1015" s="246"/>
      <c r="K1015" s="246"/>
      <c r="L1015" s="251"/>
      <c r="M1015" s="252"/>
      <c r="N1015" s="253"/>
      <c r="O1015" s="253"/>
      <c r="P1015" s="253"/>
      <c r="Q1015" s="253"/>
      <c r="R1015" s="253"/>
      <c r="S1015" s="253"/>
      <c r="T1015" s="25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55" t="s">
        <v>226</v>
      </c>
      <c r="AU1015" s="255" t="s">
        <v>90</v>
      </c>
      <c r="AV1015" s="14" t="s">
        <v>90</v>
      </c>
      <c r="AW1015" s="14" t="s">
        <v>41</v>
      </c>
      <c r="AX1015" s="14" t="s">
        <v>88</v>
      </c>
      <c r="AY1015" s="255" t="s">
        <v>208</v>
      </c>
    </row>
    <row r="1016" s="2" customFormat="1" ht="16.5" customHeight="1">
      <c r="A1016" s="41"/>
      <c r="B1016" s="42"/>
      <c r="C1016" s="216" t="s">
        <v>1288</v>
      </c>
      <c r="D1016" s="216" t="s">
        <v>211</v>
      </c>
      <c r="E1016" s="217" t="s">
        <v>1289</v>
      </c>
      <c r="F1016" s="218" t="s">
        <v>1290</v>
      </c>
      <c r="G1016" s="219" t="s">
        <v>490</v>
      </c>
      <c r="H1016" s="220">
        <v>276.69999999999999</v>
      </c>
      <c r="I1016" s="221"/>
      <c r="J1016" s="222">
        <f>ROUND(I1016*H1016,2)</f>
        <v>0</v>
      </c>
      <c r="K1016" s="218" t="s">
        <v>215</v>
      </c>
      <c r="L1016" s="47"/>
      <c r="M1016" s="223" t="s">
        <v>35</v>
      </c>
      <c r="N1016" s="224" t="s">
        <v>51</v>
      </c>
      <c r="O1016" s="87"/>
      <c r="P1016" s="225">
        <f>O1016*H1016</f>
        <v>0</v>
      </c>
      <c r="Q1016" s="225">
        <v>3.0000000000000001E-05</v>
      </c>
      <c r="R1016" s="225">
        <f>Q1016*H1016</f>
        <v>0.0083009999999999994</v>
      </c>
      <c r="S1016" s="225">
        <v>0</v>
      </c>
      <c r="T1016" s="226">
        <f>S1016*H1016</f>
        <v>0</v>
      </c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R1016" s="227" t="s">
        <v>408</v>
      </c>
      <c r="AT1016" s="227" t="s">
        <v>211</v>
      </c>
      <c r="AU1016" s="227" t="s">
        <v>90</v>
      </c>
      <c r="AY1016" s="19" t="s">
        <v>208</v>
      </c>
      <c r="BE1016" s="228">
        <f>IF(N1016="základní",J1016,0)</f>
        <v>0</v>
      </c>
      <c r="BF1016" s="228">
        <f>IF(N1016="snížená",J1016,0)</f>
        <v>0</v>
      </c>
      <c r="BG1016" s="228">
        <f>IF(N1016="zákl. přenesená",J1016,0)</f>
        <v>0</v>
      </c>
      <c r="BH1016" s="228">
        <f>IF(N1016="sníž. přenesená",J1016,0)</f>
        <v>0</v>
      </c>
      <c r="BI1016" s="228">
        <f>IF(N1016="nulová",J1016,0)</f>
        <v>0</v>
      </c>
      <c r="BJ1016" s="19" t="s">
        <v>88</v>
      </c>
      <c r="BK1016" s="228">
        <f>ROUND(I1016*H1016,2)</f>
        <v>0</v>
      </c>
      <c r="BL1016" s="19" t="s">
        <v>408</v>
      </c>
      <c r="BM1016" s="227" t="s">
        <v>1291</v>
      </c>
    </row>
    <row r="1017" s="2" customFormat="1">
      <c r="A1017" s="41"/>
      <c r="B1017" s="42"/>
      <c r="C1017" s="43"/>
      <c r="D1017" s="229" t="s">
        <v>218</v>
      </c>
      <c r="E1017" s="43"/>
      <c r="F1017" s="230" t="s">
        <v>1292</v>
      </c>
      <c r="G1017" s="43"/>
      <c r="H1017" s="43"/>
      <c r="I1017" s="231"/>
      <c r="J1017" s="43"/>
      <c r="K1017" s="43"/>
      <c r="L1017" s="47"/>
      <c r="M1017" s="232"/>
      <c r="N1017" s="233"/>
      <c r="O1017" s="87"/>
      <c r="P1017" s="87"/>
      <c r="Q1017" s="87"/>
      <c r="R1017" s="87"/>
      <c r="S1017" s="87"/>
      <c r="T1017" s="88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T1017" s="19" t="s">
        <v>218</v>
      </c>
      <c r="AU1017" s="19" t="s">
        <v>90</v>
      </c>
    </row>
    <row r="1018" s="13" customFormat="1">
      <c r="A1018" s="13"/>
      <c r="B1018" s="234"/>
      <c r="C1018" s="235"/>
      <c r="D1018" s="236" t="s">
        <v>226</v>
      </c>
      <c r="E1018" s="237" t="s">
        <v>35</v>
      </c>
      <c r="F1018" s="238" t="s">
        <v>1293</v>
      </c>
      <c r="G1018" s="235"/>
      <c r="H1018" s="237" t="s">
        <v>35</v>
      </c>
      <c r="I1018" s="239"/>
      <c r="J1018" s="235"/>
      <c r="K1018" s="235"/>
      <c r="L1018" s="240"/>
      <c r="M1018" s="241"/>
      <c r="N1018" s="242"/>
      <c r="O1018" s="242"/>
      <c r="P1018" s="242"/>
      <c r="Q1018" s="242"/>
      <c r="R1018" s="242"/>
      <c r="S1018" s="242"/>
      <c r="T1018" s="24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4" t="s">
        <v>226</v>
      </c>
      <c r="AU1018" s="244" t="s">
        <v>90</v>
      </c>
      <c r="AV1018" s="13" t="s">
        <v>88</v>
      </c>
      <c r="AW1018" s="13" t="s">
        <v>41</v>
      </c>
      <c r="AX1018" s="13" t="s">
        <v>80</v>
      </c>
      <c r="AY1018" s="244" t="s">
        <v>208</v>
      </c>
    </row>
    <row r="1019" s="14" customFormat="1">
      <c r="A1019" s="14"/>
      <c r="B1019" s="245"/>
      <c r="C1019" s="246"/>
      <c r="D1019" s="236" t="s">
        <v>226</v>
      </c>
      <c r="E1019" s="247" t="s">
        <v>35</v>
      </c>
      <c r="F1019" s="248" t="s">
        <v>1294</v>
      </c>
      <c r="G1019" s="246"/>
      <c r="H1019" s="249">
        <v>40.450000000000003</v>
      </c>
      <c r="I1019" s="250"/>
      <c r="J1019" s="246"/>
      <c r="K1019" s="246"/>
      <c r="L1019" s="251"/>
      <c r="M1019" s="252"/>
      <c r="N1019" s="253"/>
      <c r="O1019" s="253"/>
      <c r="P1019" s="253"/>
      <c r="Q1019" s="253"/>
      <c r="R1019" s="253"/>
      <c r="S1019" s="253"/>
      <c r="T1019" s="25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55" t="s">
        <v>226</v>
      </c>
      <c r="AU1019" s="255" t="s">
        <v>90</v>
      </c>
      <c r="AV1019" s="14" t="s">
        <v>90</v>
      </c>
      <c r="AW1019" s="14" t="s">
        <v>41</v>
      </c>
      <c r="AX1019" s="14" t="s">
        <v>80</v>
      </c>
      <c r="AY1019" s="255" t="s">
        <v>208</v>
      </c>
    </row>
    <row r="1020" s="14" customFormat="1">
      <c r="A1020" s="14"/>
      <c r="B1020" s="245"/>
      <c r="C1020" s="246"/>
      <c r="D1020" s="236" t="s">
        <v>226</v>
      </c>
      <c r="E1020" s="247" t="s">
        <v>35</v>
      </c>
      <c r="F1020" s="248" t="s">
        <v>1295</v>
      </c>
      <c r="G1020" s="246"/>
      <c r="H1020" s="249">
        <v>61.850000000000001</v>
      </c>
      <c r="I1020" s="250"/>
      <c r="J1020" s="246"/>
      <c r="K1020" s="246"/>
      <c r="L1020" s="251"/>
      <c r="M1020" s="252"/>
      <c r="N1020" s="253"/>
      <c r="O1020" s="253"/>
      <c r="P1020" s="253"/>
      <c r="Q1020" s="253"/>
      <c r="R1020" s="253"/>
      <c r="S1020" s="253"/>
      <c r="T1020" s="25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55" t="s">
        <v>226</v>
      </c>
      <c r="AU1020" s="255" t="s">
        <v>90</v>
      </c>
      <c r="AV1020" s="14" t="s">
        <v>90</v>
      </c>
      <c r="AW1020" s="14" t="s">
        <v>41</v>
      </c>
      <c r="AX1020" s="14" t="s">
        <v>80</v>
      </c>
      <c r="AY1020" s="255" t="s">
        <v>208</v>
      </c>
    </row>
    <row r="1021" s="14" customFormat="1">
      <c r="A1021" s="14"/>
      <c r="B1021" s="245"/>
      <c r="C1021" s="246"/>
      <c r="D1021" s="236" t="s">
        <v>226</v>
      </c>
      <c r="E1021" s="247" t="s">
        <v>35</v>
      </c>
      <c r="F1021" s="248" t="s">
        <v>1296</v>
      </c>
      <c r="G1021" s="246"/>
      <c r="H1021" s="249">
        <v>42.799999999999997</v>
      </c>
      <c r="I1021" s="250"/>
      <c r="J1021" s="246"/>
      <c r="K1021" s="246"/>
      <c r="L1021" s="251"/>
      <c r="M1021" s="252"/>
      <c r="N1021" s="253"/>
      <c r="O1021" s="253"/>
      <c r="P1021" s="253"/>
      <c r="Q1021" s="253"/>
      <c r="R1021" s="253"/>
      <c r="S1021" s="253"/>
      <c r="T1021" s="25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55" t="s">
        <v>226</v>
      </c>
      <c r="AU1021" s="255" t="s">
        <v>90</v>
      </c>
      <c r="AV1021" s="14" t="s">
        <v>90</v>
      </c>
      <c r="AW1021" s="14" t="s">
        <v>41</v>
      </c>
      <c r="AX1021" s="14" t="s">
        <v>80</v>
      </c>
      <c r="AY1021" s="255" t="s">
        <v>208</v>
      </c>
    </row>
    <row r="1022" s="14" customFormat="1">
      <c r="A1022" s="14"/>
      <c r="B1022" s="245"/>
      <c r="C1022" s="246"/>
      <c r="D1022" s="236" t="s">
        <v>226</v>
      </c>
      <c r="E1022" s="247" t="s">
        <v>35</v>
      </c>
      <c r="F1022" s="248" t="s">
        <v>1297</v>
      </c>
      <c r="G1022" s="246"/>
      <c r="H1022" s="249">
        <v>40.450000000000003</v>
      </c>
      <c r="I1022" s="250"/>
      <c r="J1022" s="246"/>
      <c r="K1022" s="246"/>
      <c r="L1022" s="251"/>
      <c r="M1022" s="252"/>
      <c r="N1022" s="253"/>
      <c r="O1022" s="253"/>
      <c r="P1022" s="253"/>
      <c r="Q1022" s="253"/>
      <c r="R1022" s="253"/>
      <c r="S1022" s="253"/>
      <c r="T1022" s="25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55" t="s">
        <v>226</v>
      </c>
      <c r="AU1022" s="255" t="s">
        <v>90</v>
      </c>
      <c r="AV1022" s="14" t="s">
        <v>90</v>
      </c>
      <c r="AW1022" s="14" t="s">
        <v>41</v>
      </c>
      <c r="AX1022" s="14" t="s">
        <v>80</v>
      </c>
      <c r="AY1022" s="255" t="s">
        <v>208</v>
      </c>
    </row>
    <row r="1023" s="14" customFormat="1">
      <c r="A1023" s="14"/>
      <c r="B1023" s="245"/>
      <c r="C1023" s="246"/>
      <c r="D1023" s="236" t="s">
        <v>226</v>
      </c>
      <c r="E1023" s="247" t="s">
        <v>35</v>
      </c>
      <c r="F1023" s="248" t="s">
        <v>1298</v>
      </c>
      <c r="G1023" s="246"/>
      <c r="H1023" s="249">
        <v>50.700000000000003</v>
      </c>
      <c r="I1023" s="250"/>
      <c r="J1023" s="246"/>
      <c r="K1023" s="246"/>
      <c r="L1023" s="251"/>
      <c r="M1023" s="252"/>
      <c r="N1023" s="253"/>
      <c r="O1023" s="253"/>
      <c r="P1023" s="253"/>
      <c r="Q1023" s="253"/>
      <c r="R1023" s="253"/>
      <c r="S1023" s="253"/>
      <c r="T1023" s="25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55" t="s">
        <v>226</v>
      </c>
      <c r="AU1023" s="255" t="s">
        <v>90</v>
      </c>
      <c r="AV1023" s="14" t="s">
        <v>90</v>
      </c>
      <c r="AW1023" s="14" t="s">
        <v>41</v>
      </c>
      <c r="AX1023" s="14" t="s">
        <v>80</v>
      </c>
      <c r="AY1023" s="255" t="s">
        <v>208</v>
      </c>
    </row>
    <row r="1024" s="14" customFormat="1">
      <c r="A1024" s="14"/>
      <c r="B1024" s="245"/>
      <c r="C1024" s="246"/>
      <c r="D1024" s="236" t="s">
        <v>226</v>
      </c>
      <c r="E1024" s="247" t="s">
        <v>35</v>
      </c>
      <c r="F1024" s="248" t="s">
        <v>1299</v>
      </c>
      <c r="G1024" s="246"/>
      <c r="H1024" s="249">
        <v>40.450000000000003</v>
      </c>
      <c r="I1024" s="250"/>
      <c r="J1024" s="246"/>
      <c r="K1024" s="246"/>
      <c r="L1024" s="251"/>
      <c r="M1024" s="252"/>
      <c r="N1024" s="253"/>
      <c r="O1024" s="253"/>
      <c r="P1024" s="253"/>
      <c r="Q1024" s="253"/>
      <c r="R1024" s="253"/>
      <c r="S1024" s="253"/>
      <c r="T1024" s="25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55" t="s">
        <v>226</v>
      </c>
      <c r="AU1024" s="255" t="s">
        <v>90</v>
      </c>
      <c r="AV1024" s="14" t="s">
        <v>90</v>
      </c>
      <c r="AW1024" s="14" t="s">
        <v>41</v>
      </c>
      <c r="AX1024" s="14" t="s">
        <v>80</v>
      </c>
      <c r="AY1024" s="255" t="s">
        <v>208</v>
      </c>
    </row>
    <row r="1025" s="16" customFormat="1">
      <c r="A1025" s="16"/>
      <c r="B1025" s="267"/>
      <c r="C1025" s="268"/>
      <c r="D1025" s="236" t="s">
        <v>226</v>
      </c>
      <c r="E1025" s="269" t="s">
        <v>35</v>
      </c>
      <c r="F1025" s="270" t="s">
        <v>261</v>
      </c>
      <c r="G1025" s="268"/>
      <c r="H1025" s="271">
        <v>276.69999999999999</v>
      </c>
      <c r="I1025" s="272"/>
      <c r="J1025" s="268"/>
      <c r="K1025" s="268"/>
      <c r="L1025" s="273"/>
      <c r="M1025" s="274"/>
      <c r="N1025" s="275"/>
      <c r="O1025" s="275"/>
      <c r="P1025" s="275"/>
      <c r="Q1025" s="275"/>
      <c r="R1025" s="275"/>
      <c r="S1025" s="275"/>
      <c r="T1025" s="27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T1025" s="277" t="s">
        <v>226</v>
      </c>
      <c r="AU1025" s="277" t="s">
        <v>90</v>
      </c>
      <c r="AV1025" s="16" t="s">
        <v>216</v>
      </c>
      <c r="AW1025" s="16" t="s">
        <v>41</v>
      </c>
      <c r="AX1025" s="16" t="s">
        <v>88</v>
      </c>
      <c r="AY1025" s="277" t="s">
        <v>208</v>
      </c>
    </row>
    <row r="1026" s="2" customFormat="1" ht="24.15" customHeight="1">
      <c r="A1026" s="41"/>
      <c r="B1026" s="42"/>
      <c r="C1026" s="216" t="s">
        <v>1300</v>
      </c>
      <c r="D1026" s="216" t="s">
        <v>211</v>
      </c>
      <c r="E1026" s="217" t="s">
        <v>1301</v>
      </c>
      <c r="F1026" s="218" t="s">
        <v>1302</v>
      </c>
      <c r="G1026" s="219" t="s">
        <v>214</v>
      </c>
      <c r="H1026" s="220">
        <v>7.2770000000000001</v>
      </c>
      <c r="I1026" s="221"/>
      <c r="J1026" s="222">
        <f>ROUND(I1026*H1026,2)</f>
        <v>0</v>
      </c>
      <c r="K1026" s="218" t="s">
        <v>215</v>
      </c>
      <c r="L1026" s="47"/>
      <c r="M1026" s="223" t="s">
        <v>35</v>
      </c>
      <c r="N1026" s="224" t="s">
        <v>51</v>
      </c>
      <c r="O1026" s="87"/>
      <c r="P1026" s="225">
        <f>O1026*H1026</f>
        <v>0</v>
      </c>
      <c r="Q1026" s="225">
        <v>0</v>
      </c>
      <c r="R1026" s="225">
        <f>Q1026*H1026</f>
        <v>0</v>
      </c>
      <c r="S1026" s="225">
        <v>0</v>
      </c>
      <c r="T1026" s="226">
        <f>S1026*H1026</f>
        <v>0</v>
      </c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R1026" s="227" t="s">
        <v>408</v>
      </c>
      <c r="AT1026" s="227" t="s">
        <v>211</v>
      </c>
      <c r="AU1026" s="227" t="s">
        <v>90</v>
      </c>
      <c r="AY1026" s="19" t="s">
        <v>208</v>
      </c>
      <c r="BE1026" s="228">
        <f>IF(N1026="základní",J1026,0)</f>
        <v>0</v>
      </c>
      <c r="BF1026" s="228">
        <f>IF(N1026="snížená",J1026,0)</f>
        <v>0</v>
      </c>
      <c r="BG1026" s="228">
        <f>IF(N1026="zákl. přenesená",J1026,0)</f>
        <v>0</v>
      </c>
      <c r="BH1026" s="228">
        <f>IF(N1026="sníž. přenesená",J1026,0)</f>
        <v>0</v>
      </c>
      <c r="BI1026" s="228">
        <f>IF(N1026="nulová",J1026,0)</f>
        <v>0</v>
      </c>
      <c r="BJ1026" s="19" t="s">
        <v>88</v>
      </c>
      <c r="BK1026" s="228">
        <f>ROUND(I1026*H1026,2)</f>
        <v>0</v>
      </c>
      <c r="BL1026" s="19" t="s">
        <v>408</v>
      </c>
      <c r="BM1026" s="227" t="s">
        <v>1303</v>
      </c>
    </row>
    <row r="1027" s="2" customFormat="1">
      <c r="A1027" s="41"/>
      <c r="B1027" s="42"/>
      <c r="C1027" s="43"/>
      <c r="D1027" s="229" t="s">
        <v>218</v>
      </c>
      <c r="E1027" s="43"/>
      <c r="F1027" s="230" t="s">
        <v>1304</v>
      </c>
      <c r="G1027" s="43"/>
      <c r="H1027" s="43"/>
      <c r="I1027" s="231"/>
      <c r="J1027" s="43"/>
      <c r="K1027" s="43"/>
      <c r="L1027" s="47"/>
      <c r="M1027" s="232"/>
      <c r="N1027" s="233"/>
      <c r="O1027" s="87"/>
      <c r="P1027" s="87"/>
      <c r="Q1027" s="87"/>
      <c r="R1027" s="87"/>
      <c r="S1027" s="87"/>
      <c r="T1027" s="88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T1027" s="19" t="s">
        <v>218</v>
      </c>
      <c r="AU1027" s="19" t="s">
        <v>90</v>
      </c>
    </row>
    <row r="1028" s="2" customFormat="1" ht="24.15" customHeight="1">
      <c r="A1028" s="41"/>
      <c r="B1028" s="42"/>
      <c r="C1028" s="216" t="s">
        <v>1305</v>
      </c>
      <c r="D1028" s="216" t="s">
        <v>211</v>
      </c>
      <c r="E1028" s="217" t="s">
        <v>1306</v>
      </c>
      <c r="F1028" s="218" t="s">
        <v>1307</v>
      </c>
      <c r="G1028" s="219" t="s">
        <v>214</v>
      </c>
      <c r="H1028" s="220">
        <v>7.2770000000000001</v>
      </c>
      <c r="I1028" s="221"/>
      <c r="J1028" s="222">
        <f>ROUND(I1028*H1028,2)</f>
        <v>0</v>
      </c>
      <c r="K1028" s="218" t="s">
        <v>215</v>
      </c>
      <c r="L1028" s="47"/>
      <c r="M1028" s="223" t="s">
        <v>35</v>
      </c>
      <c r="N1028" s="224" t="s">
        <v>51</v>
      </c>
      <c r="O1028" s="87"/>
      <c r="P1028" s="225">
        <f>O1028*H1028</f>
        <v>0</v>
      </c>
      <c r="Q1028" s="225">
        <v>0</v>
      </c>
      <c r="R1028" s="225">
        <f>Q1028*H1028</f>
        <v>0</v>
      </c>
      <c r="S1028" s="225">
        <v>0</v>
      </c>
      <c r="T1028" s="226">
        <f>S1028*H1028</f>
        <v>0</v>
      </c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R1028" s="227" t="s">
        <v>408</v>
      </c>
      <c r="AT1028" s="227" t="s">
        <v>211</v>
      </c>
      <c r="AU1028" s="227" t="s">
        <v>90</v>
      </c>
      <c r="AY1028" s="19" t="s">
        <v>208</v>
      </c>
      <c r="BE1028" s="228">
        <f>IF(N1028="základní",J1028,0)</f>
        <v>0</v>
      </c>
      <c r="BF1028" s="228">
        <f>IF(N1028="snížená",J1028,0)</f>
        <v>0</v>
      </c>
      <c r="BG1028" s="228">
        <f>IF(N1028="zákl. přenesená",J1028,0)</f>
        <v>0</v>
      </c>
      <c r="BH1028" s="228">
        <f>IF(N1028="sníž. přenesená",J1028,0)</f>
        <v>0</v>
      </c>
      <c r="BI1028" s="228">
        <f>IF(N1028="nulová",J1028,0)</f>
        <v>0</v>
      </c>
      <c r="BJ1028" s="19" t="s">
        <v>88</v>
      </c>
      <c r="BK1028" s="228">
        <f>ROUND(I1028*H1028,2)</f>
        <v>0</v>
      </c>
      <c r="BL1028" s="19" t="s">
        <v>408</v>
      </c>
      <c r="BM1028" s="227" t="s">
        <v>1308</v>
      </c>
    </row>
    <row r="1029" s="2" customFormat="1">
      <c r="A1029" s="41"/>
      <c r="B1029" s="42"/>
      <c r="C1029" s="43"/>
      <c r="D1029" s="229" t="s">
        <v>218</v>
      </c>
      <c r="E1029" s="43"/>
      <c r="F1029" s="230" t="s">
        <v>1309</v>
      </c>
      <c r="G1029" s="43"/>
      <c r="H1029" s="43"/>
      <c r="I1029" s="231"/>
      <c r="J1029" s="43"/>
      <c r="K1029" s="43"/>
      <c r="L1029" s="47"/>
      <c r="M1029" s="232"/>
      <c r="N1029" s="233"/>
      <c r="O1029" s="87"/>
      <c r="P1029" s="87"/>
      <c r="Q1029" s="87"/>
      <c r="R1029" s="87"/>
      <c r="S1029" s="87"/>
      <c r="T1029" s="88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T1029" s="19" t="s">
        <v>218</v>
      </c>
      <c r="AU1029" s="19" t="s">
        <v>90</v>
      </c>
    </row>
    <row r="1030" s="2" customFormat="1" ht="24.15" customHeight="1">
      <c r="A1030" s="41"/>
      <c r="B1030" s="42"/>
      <c r="C1030" s="216" t="s">
        <v>1310</v>
      </c>
      <c r="D1030" s="216" t="s">
        <v>211</v>
      </c>
      <c r="E1030" s="217" t="s">
        <v>1311</v>
      </c>
      <c r="F1030" s="218" t="s">
        <v>1312</v>
      </c>
      <c r="G1030" s="219" t="s">
        <v>214</v>
      </c>
      <c r="H1030" s="220">
        <v>7.2770000000000001</v>
      </c>
      <c r="I1030" s="221"/>
      <c r="J1030" s="222">
        <f>ROUND(I1030*H1030,2)</f>
        <v>0</v>
      </c>
      <c r="K1030" s="218" t="s">
        <v>215</v>
      </c>
      <c r="L1030" s="47"/>
      <c r="M1030" s="223" t="s">
        <v>35</v>
      </c>
      <c r="N1030" s="224" t="s">
        <v>51</v>
      </c>
      <c r="O1030" s="87"/>
      <c r="P1030" s="225">
        <f>O1030*H1030</f>
        <v>0</v>
      </c>
      <c r="Q1030" s="225">
        <v>0</v>
      </c>
      <c r="R1030" s="225">
        <f>Q1030*H1030</f>
        <v>0</v>
      </c>
      <c r="S1030" s="225">
        <v>0</v>
      </c>
      <c r="T1030" s="226">
        <f>S1030*H1030</f>
        <v>0</v>
      </c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R1030" s="227" t="s">
        <v>408</v>
      </c>
      <c r="AT1030" s="227" t="s">
        <v>211</v>
      </c>
      <c r="AU1030" s="227" t="s">
        <v>90</v>
      </c>
      <c r="AY1030" s="19" t="s">
        <v>208</v>
      </c>
      <c r="BE1030" s="228">
        <f>IF(N1030="základní",J1030,0)</f>
        <v>0</v>
      </c>
      <c r="BF1030" s="228">
        <f>IF(N1030="snížená",J1030,0)</f>
        <v>0</v>
      </c>
      <c r="BG1030" s="228">
        <f>IF(N1030="zákl. přenesená",J1030,0)</f>
        <v>0</v>
      </c>
      <c r="BH1030" s="228">
        <f>IF(N1030="sníž. přenesená",J1030,0)</f>
        <v>0</v>
      </c>
      <c r="BI1030" s="228">
        <f>IF(N1030="nulová",J1030,0)</f>
        <v>0</v>
      </c>
      <c r="BJ1030" s="19" t="s">
        <v>88</v>
      </c>
      <c r="BK1030" s="228">
        <f>ROUND(I1030*H1030,2)</f>
        <v>0</v>
      </c>
      <c r="BL1030" s="19" t="s">
        <v>408</v>
      </c>
      <c r="BM1030" s="227" t="s">
        <v>1313</v>
      </c>
    </row>
    <row r="1031" s="2" customFormat="1">
      <c r="A1031" s="41"/>
      <c r="B1031" s="42"/>
      <c r="C1031" s="43"/>
      <c r="D1031" s="229" t="s">
        <v>218</v>
      </c>
      <c r="E1031" s="43"/>
      <c r="F1031" s="230" t="s">
        <v>1314</v>
      </c>
      <c r="G1031" s="43"/>
      <c r="H1031" s="43"/>
      <c r="I1031" s="231"/>
      <c r="J1031" s="43"/>
      <c r="K1031" s="43"/>
      <c r="L1031" s="47"/>
      <c r="M1031" s="232"/>
      <c r="N1031" s="233"/>
      <c r="O1031" s="87"/>
      <c r="P1031" s="87"/>
      <c r="Q1031" s="87"/>
      <c r="R1031" s="87"/>
      <c r="S1031" s="87"/>
      <c r="T1031" s="88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T1031" s="19" t="s">
        <v>218</v>
      </c>
      <c r="AU1031" s="19" t="s">
        <v>90</v>
      </c>
    </row>
    <row r="1032" s="12" customFormat="1" ht="22.8" customHeight="1">
      <c r="A1032" s="12"/>
      <c r="B1032" s="200"/>
      <c r="C1032" s="201"/>
      <c r="D1032" s="202" t="s">
        <v>79</v>
      </c>
      <c r="E1032" s="214" t="s">
        <v>1315</v>
      </c>
      <c r="F1032" s="214" t="s">
        <v>1316</v>
      </c>
      <c r="G1032" s="201"/>
      <c r="H1032" s="201"/>
      <c r="I1032" s="204"/>
      <c r="J1032" s="215">
        <f>BK1032</f>
        <v>0</v>
      </c>
      <c r="K1032" s="201"/>
      <c r="L1032" s="206"/>
      <c r="M1032" s="207"/>
      <c r="N1032" s="208"/>
      <c r="O1032" s="208"/>
      <c r="P1032" s="209">
        <f>SUM(P1033:P1108)</f>
        <v>0</v>
      </c>
      <c r="Q1032" s="208"/>
      <c r="R1032" s="209">
        <f>SUM(R1033:R1108)</f>
        <v>0.040963800000000002</v>
      </c>
      <c r="S1032" s="208"/>
      <c r="T1032" s="210">
        <f>SUM(T1033:T1108)</f>
        <v>0</v>
      </c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R1032" s="211" t="s">
        <v>90</v>
      </c>
      <c r="AT1032" s="212" t="s">
        <v>79</v>
      </c>
      <c r="AU1032" s="212" t="s">
        <v>88</v>
      </c>
      <c r="AY1032" s="211" t="s">
        <v>208</v>
      </c>
      <c r="BK1032" s="213">
        <f>SUM(BK1033:BK1108)</f>
        <v>0</v>
      </c>
    </row>
    <row r="1033" s="2" customFormat="1" ht="21.75" customHeight="1">
      <c r="A1033" s="41"/>
      <c r="B1033" s="42"/>
      <c r="C1033" s="216" t="s">
        <v>1317</v>
      </c>
      <c r="D1033" s="216" t="s">
        <v>211</v>
      </c>
      <c r="E1033" s="217" t="s">
        <v>1318</v>
      </c>
      <c r="F1033" s="218" t="s">
        <v>1319</v>
      </c>
      <c r="G1033" s="219" t="s">
        <v>149</v>
      </c>
      <c r="H1033" s="220">
        <v>28.364000000000001</v>
      </c>
      <c r="I1033" s="221"/>
      <c r="J1033" s="222">
        <f>ROUND(I1033*H1033,2)</f>
        <v>0</v>
      </c>
      <c r="K1033" s="218" t="s">
        <v>215</v>
      </c>
      <c r="L1033" s="47"/>
      <c r="M1033" s="223" t="s">
        <v>35</v>
      </c>
      <c r="N1033" s="224" t="s">
        <v>51</v>
      </c>
      <c r="O1033" s="87"/>
      <c r="P1033" s="225">
        <f>O1033*H1033</f>
        <v>0</v>
      </c>
      <c r="Q1033" s="225">
        <v>6.9999999999999994E-05</v>
      </c>
      <c r="R1033" s="225">
        <f>Q1033*H1033</f>
        <v>0.00198548</v>
      </c>
      <c r="S1033" s="225">
        <v>0</v>
      </c>
      <c r="T1033" s="226">
        <f>S1033*H1033</f>
        <v>0</v>
      </c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R1033" s="227" t="s">
        <v>408</v>
      </c>
      <c r="AT1033" s="227" t="s">
        <v>211</v>
      </c>
      <c r="AU1033" s="227" t="s">
        <v>90</v>
      </c>
      <c r="AY1033" s="19" t="s">
        <v>208</v>
      </c>
      <c r="BE1033" s="228">
        <f>IF(N1033="základní",J1033,0)</f>
        <v>0</v>
      </c>
      <c r="BF1033" s="228">
        <f>IF(N1033="snížená",J1033,0)</f>
        <v>0</v>
      </c>
      <c r="BG1033" s="228">
        <f>IF(N1033="zákl. přenesená",J1033,0)</f>
        <v>0</v>
      </c>
      <c r="BH1033" s="228">
        <f>IF(N1033="sníž. přenesená",J1033,0)</f>
        <v>0</v>
      </c>
      <c r="BI1033" s="228">
        <f>IF(N1033="nulová",J1033,0)</f>
        <v>0</v>
      </c>
      <c r="BJ1033" s="19" t="s">
        <v>88</v>
      </c>
      <c r="BK1033" s="228">
        <f>ROUND(I1033*H1033,2)</f>
        <v>0</v>
      </c>
      <c r="BL1033" s="19" t="s">
        <v>408</v>
      </c>
      <c r="BM1033" s="227" t="s">
        <v>1320</v>
      </c>
    </row>
    <row r="1034" s="2" customFormat="1">
      <c r="A1034" s="41"/>
      <c r="B1034" s="42"/>
      <c r="C1034" s="43"/>
      <c r="D1034" s="229" t="s">
        <v>218</v>
      </c>
      <c r="E1034" s="43"/>
      <c r="F1034" s="230" t="s">
        <v>1321</v>
      </c>
      <c r="G1034" s="43"/>
      <c r="H1034" s="43"/>
      <c r="I1034" s="231"/>
      <c r="J1034" s="43"/>
      <c r="K1034" s="43"/>
      <c r="L1034" s="47"/>
      <c r="M1034" s="232"/>
      <c r="N1034" s="233"/>
      <c r="O1034" s="87"/>
      <c r="P1034" s="87"/>
      <c r="Q1034" s="87"/>
      <c r="R1034" s="87"/>
      <c r="S1034" s="87"/>
      <c r="T1034" s="88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T1034" s="19" t="s">
        <v>218</v>
      </c>
      <c r="AU1034" s="19" t="s">
        <v>90</v>
      </c>
    </row>
    <row r="1035" s="13" customFormat="1">
      <c r="A1035" s="13"/>
      <c r="B1035" s="234"/>
      <c r="C1035" s="235"/>
      <c r="D1035" s="236" t="s">
        <v>226</v>
      </c>
      <c r="E1035" s="237" t="s">
        <v>35</v>
      </c>
      <c r="F1035" s="238" t="s">
        <v>1322</v>
      </c>
      <c r="G1035" s="235"/>
      <c r="H1035" s="237" t="s">
        <v>35</v>
      </c>
      <c r="I1035" s="239"/>
      <c r="J1035" s="235"/>
      <c r="K1035" s="235"/>
      <c r="L1035" s="240"/>
      <c r="M1035" s="241"/>
      <c r="N1035" s="242"/>
      <c r="O1035" s="242"/>
      <c r="P1035" s="242"/>
      <c r="Q1035" s="242"/>
      <c r="R1035" s="242"/>
      <c r="S1035" s="242"/>
      <c r="T1035" s="24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4" t="s">
        <v>226</v>
      </c>
      <c r="AU1035" s="244" t="s">
        <v>90</v>
      </c>
      <c r="AV1035" s="13" t="s">
        <v>88</v>
      </c>
      <c r="AW1035" s="13" t="s">
        <v>41</v>
      </c>
      <c r="AX1035" s="13" t="s">
        <v>80</v>
      </c>
      <c r="AY1035" s="244" t="s">
        <v>208</v>
      </c>
    </row>
    <row r="1036" s="14" customFormat="1">
      <c r="A1036" s="14"/>
      <c r="B1036" s="245"/>
      <c r="C1036" s="246"/>
      <c r="D1036" s="236" t="s">
        <v>226</v>
      </c>
      <c r="E1036" s="247" t="s">
        <v>35</v>
      </c>
      <c r="F1036" s="248" t="s">
        <v>1323</v>
      </c>
      <c r="G1036" s="246"/>
      <c r="H1036" s="249">
        <v>9.0800000000000001</v>
      </c>
      <c r="I1036" s="250"/>
      <c r="J1036" s="246"/>
      <c r="K1036" s="246"/>
      <c r="L1036" s="251"/>
      <c r="M1036" s="252"/>
      <c r="N1036" s="253"/>
      <c r="O1036" s="253"/>
      <c r="P1036" s="253"/>
      <c r="Q1036" s="253"/>
      <c r="R1036" s="253"/>
      <c r="S1036" s="253"/>
      <c r="T1036" s="25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55" t="s">
        <v>226</v>
      </c>
      <c r="AU1036" s="255" t="s">
        <v>90</v>
      </c>
      <c r="AV1036" s="14" t="s">
        <v>90</v>
      </c>
      <c r="AW1036" s="14" t="s">
        <v>41</v>
      </c>
      <c r="AX1036" s="14" t="s">
        <v>80</v>
      </c>
      <c r="AY1036" s="255" t="s">
        <v>208</v>
      </c>
    </row>
    <row r="1037" s="14" customFormat="1">
      <c r="A1037" s="14"/>
      <c r="B1037" s="245"/>
      <c r="C1037" s="246"/>
      <c r="D1037" s="236" t="s">
        <v>226</v>
      </c>
      <c r="E1037" s="247" t="s">
        <v>35</v>
      </c>
      <c r="F1037" s="248" t="s">
        <v>1324</v>
      </c>
      <c r="G1037" s="246"/>
      <c r="H1037" s="249">
        <v>2.8439999999999999</v>
      </c>
      <c r="I1037" s="250"/>
      <c r="J1037" s="246"/>
      <c r="K1037" s="246"/>
      <c r="L1037" s="251"/>
      <c r="M1037" s="252"/>
      <c r="N1037" s="253"/>
      <c r="O1037" s="253"/>
      <c r="P1037" s="253"/>
      <c r="Q1037" s="253"/>
      <c r="R1037" s="253"/>
      <c r="S1037" s="253"/>
      <c r="T1037" s="25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55" t="s">
        <v>226</v>
      </c>
      <c r="AU1037" s="255" t="s">
        <v>90</v>
      </c>
      <c r="AV1037" s="14" t="s">
        <v>90</v>
      </c>
      <c r="AW1037" s="14" t="s">
        <v>41</v>
      </c>
      <c r="AX1037" s="14" t="s">
        <v>80</v>
      </c>
      <c r="AY1037" s="255" t="s">
        <v>208</v>
      </c>
    </row>
    <row r="1038" s="14" customFormat="1">
      <c r="A1038" s="14"/>
      <c r="B1038" s="245"/>
      <c r="C1038" s="246"/>
      <c r="D1038" s="236" t="s">
        <v>226</v>
      </c>
      <c r="E1038" s="247" t="s">
        <v>35</v>
      </c>
      <c r="F1038" s="248" t="s">
        <v>1325</v>
      </c>
      <c r="G1038" s="246"/>
      <c r="H1038" s="249">
        <v>5.6749999999999998</v>
      </c>
      <c r="I1038" s="250"/>
      <c r="J1038" s="246"/>
      <c r="K1038" s="246"/>
      <c r="L1038" s="251"/>
      <c r="M1038" s="252"/>
      <c r="N1038" s="253"/>
      <c r="O1038" s="253"/>
      <c r="P1038" s="253"/>
      <c r="Q1038" s="253"/>
      <c r="R1038" s="253"/>
      <c r="S1038" s="253"/>
      <c r="T1038" s="25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55" t="s">
        <v>226</v>
      </c>
      <c r="AU1038" s="255" t="s">
        <v>90</v>
      </c>
      <c r="AV1038" s="14" t="s">
        <v>90</v>
      </c>
      <c r="AW1038" s="14" t="s">
        <v>41</v>
      </c>
      <c r="AX1038" s="14" t="s">
        <v>80</v>
      </c>
      <c r="AY1038" s="255" t="s">
        <v>208</v>
      </c>
    </row>
    <row r="1039" s="14" customFormat="1">
      <c r="A1039" s="14"/>
      <c r="B1039" s="245"/>
      <c r="C1039" s="246"/>
      <c r="D1039" s="236" t="s">
        <v>226</v>
      </c>
      <c r="E1039" s="247" t="s">
        <v>35</v>
      </c>
      <c r="F1039" s="248" t="s">
        <v>1326</v>
      </c>
      <c r="G1039" s="246"/>
      <c r="H1039" s="249">
        <v>5.9249999999999998</v>
      </c>
      <c r="I1039" s="250"/>
      <c r="J1039" s="246"/>
      <c r="K1039" s="246"/>
      <c r="L1039" s="251"/>
      <c r="M1039" s="252"/>
      <c r="N1039" s="253"/>
      <c r="O1039" s="253"/>
      <c r="P1039" s="253"/>
      <c r="Q1039" s="253"/>
      <c r="R1039" s="253"/>
      <c r="S1039" s="253"/>
      <c r="T1039" s="25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5" t="s">
        <v>226</v>
      </c>
      <c r="AU1039" s="255" t="s">
        <v>90</v>
      </c>
      <c r="AV1039" s="14" t="s">
        <v>90</v>
      </c>
      <c r="AW1039" s="14" t="s">
        <v>41</v>
      </c>
      <c r="AX1039" s="14" t="s">
        <v>80</v>
      </c>
      <c r="AY1039" s="255" t="s">
        <v>208</v>
      </c>
    </row>
    <row r="1040" s="14" customFormat="1">
      <c r="A1040" s="14"/>
      <c r="B1040" s="245"/>
      <c r="C1040" s="246"/>
      <c r="D1040" s="236" t="s">
        <v>226</v>
      </c>
      <c r="E1040" s="247" t="s">
        <v>35</v>
      </c>
      <c r="F1040" s="248" t="s">
        <v>1327</v>
      </c>
      <c r="G1040" s="246"/>
      <c r="H1040" s="249">
        <v>4.8399999999999999</v>
      </c>
      <c r="I1040" s="250"/>
      <c r="J1040" s="246"/>
      <c r="K1040" s="246"/>
      <c r="L1040" s="251"/>
      <c r="M1040" s="252"/>
      <c r="N1040" s="253"/>
      <c r="O1040" s="253"/>
      <c r="P1040" s="253"/>
      <c r="Q1040" s="253"/>
      <c r="R1040" s="253"/>
      <c r="S1040" s="253"/>
      <c r="T1040" s="25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55" t="s">
        <v>226</v>
      </c>
      <c r="AU1040" s="255" t="s">
        <v>90</v>
      </c>
      <c r="AV1040" s="14" t="s">
        <v>90</v>
      </c>
      <c r="AW1040" s="14" t="s">
        <v>41</v>
      </c>
      <c r="AX1040" s="14" t="s">
        <v>80</v>
      </c>
      <c r="AY1040" s="255" t="s">
        <v>208</v>
      </c>
    </row>
    <row r="1041" s="16" customFormat="1">
      <c r="A1041" s="16"/>
      <c r="B1041" s="267"/>
      <c r="C1041" s="268"/>
      <c r="D1041" s="236" t="s">
        <v>226</v>
      </c>
      <c r="E1041" s="269" t="s">
        <v>35</v>
      </c>
      <c r="F1041" s="270" t="s">
        <v>261</v>
      </c>
      <c r="G1041" s="268"/>
      <c r="H1041" s="271">
        <v>28.364000000000001</v>
      </c>
      <c r="I1041" s="272"/>
      <c r="J1041" s="268"/>
      <c r="K1041" s="268"/>
      <c r="L1041" s="273"/>
      <c r="M1041" s="274"/>
      <c r="N1041" s="275"/>
      <c r="O1041" s="275"/>
      <c r="P1041" s="275"/>
      <c r="Q1041" s="275"/>
      <c r="R1041" s="275"/>
      <c r="S1041" s="275"/>
      <c r="T1041" s="27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T1041" s="277" t="s">
        <v>226</v>
      </c>
      <c r="AU1041" s="277" t="s">
        <v>90</v>
      </c>
      <c r="AV1041" s="16" t="s">
        <v>216</v>
      </c>
      <c r="AW1041" s="16" t="s">
        <v>41</v>
      </c>
      <c r="AX1041" s="16" t="s">
        <v>88</v>
      </c>
      <c r="AY1041" s="277" t="s">
        <v>208</v>
      </c>
    </row>
    <row r="1042" s="2" customFormat="1" ht="16.5" customHeight="1">
      <c r="A1042" s="41"/>
      <c r="B1042" s="42"/>
      <c r="C1042" s="216" t="s">
        <v>1328</v>
      </c>
      <c r="D1042" s="216" t="s">
        <v>211</v>
      </c>
      <c r="E1042" s="217" t="s">
        <v>1329</v>
      </c>
      <c r="F1042" s="218" t="s">
        <v>1330</v>
      </c>
      <c r="G1042" s="219" t="s">
        <v>149</v>
      </c>
      <c r="H1042" s="220">
        <v>28.364000000000001</v>
      </c>
      <c r="I1042" s="221"/>
      <c r="J1042" s="222">
        <f>ROUND(I1042*H1042,2)</f>
        <v>0</v>
      </c>
      <c r="K1042" s="218" t="s">
        <v>215</v>
      </c>
      <c r="L1042" s="47"/>
      <c r="M1042" s="223" t="s">
        <v>35</v>
      </c>
      <c r="N1042" s="224" t="s">
        <v>51</v>
      </c>
      <c r="O1042" s="87"/>
      <c r="P1042" s="225">
        <f>O1042*H1042</f>
        <v>0</v>
      </c>
      <c r="Q1042" s="225">
        <v>0.00013999999999999999</v>
      </c>
      <c r="R1042" s="225">
        <f>Q1042*H1042</f>
        <v>0.0039709599999999999</v>
      </c>
      <c r="S1042" s="225">
        <v>0</v>
      </c>
      <c r="T1042" s="226">
        <f>S1042*H1042</f>
        <v>0</v>
      </c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R1042" s="227" t="s">
        <v>408</v>
      </c>
      <c r="AT1042" s="227" t="s">
        <v>211</v>
      </c>
      <c r="AU1042" s="227" t="s">
        <v>90</v>
      </c>
      <c r="AY1042" s="19" t="s">
        <v>208</v>
      </c>
      <c r="BE1042" s="228">
        <f>IF(N1042="základní",J1042,0)</f>
        <v>0</v>
      </c>
      <c r="BF1042" s="228">
        <f>IF(N1042="snížená",J1042,0)</f>
        <v>0</v>
      </c>
      <c r="BG1042" s="228">
        <f>IF(N1042="zákl. přenesená",J1042,0)</f>
        <v>0</v>
      </c>
      <c r="BH1042" s="228">
        <f>IF(N1042="sníž. přenesená",J1042,0)</f>
        <v>0</v>
      </c>
      <c r="BI1042" s="228">
        <f>IF(N1042="nulová",J1042,0)</f>
        <v>0</v>
      </c>
      <c r="BJ1042" s="19" t="s">
        <v>88</v>
      </c>
      <c r="BK1042" s="228">
        <f>ROUND(I1042*H1042,2)</f>
        <v>0</v>
      </c>
      <c r="BL1042" s="19" t="s">
        <v>408</v>
      </c>
      <c r="BM1042" s="227" t="s">
        <v>1331</v>
      </c>
    </row>
    <row r="1043" s="2" customFormat="1">
      <c r="A1043" s="41"/>
      <c r="B1043" s="42"/>
      <c r="C1043" s="43"/>
      <c r="D1043" s="229" t="s">
        <v>218</v>
      </c>
      <c r="E1043" s="43"/>
      <c r="F1043" s="230" t="s">
        <v>1332</v>
      </c>
      <c r="G1043" s="43"/>
      <c r="H1043" s="43"/>
      <c r="I1043" s="231"/>
      <c r="J1043" s="43"/>
      <c r="K1043" s="43"/>
      <c r="L1043" s="47"/>
      <c r="M1043" s="232"/>
      <c r="N1043" s="233"/>
      <c r="O1043" s="87"/>
      <c r="P1043" s="87"/>
      <c r="Q1043" s="87"/>
      <c r="R1043" s="87"/>
      <c r="S1043" s="87"/>
      <c r="T1043" s="88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T1043" s="19" t="s">
        <v>218</v>
      </c>
      <c r="AU1043" s="19" t="s">
        <v>90</v>
      </c>
    </row>
    <row r="1044" s="13" customFormat="1">
      <c r="A1044" s="13"/>
      <c r="B1044" s="234"/>
      <c r="C1044" s="235"/>
      <c r="D1044" s="236" t="s">
        <v>226</v>
      </c>
      <c r="E1044" s="237" t="s">
        <v>35</v>
      </c>
      <c r="F1044" s="238" t="s">
        <v>1322</v>
      </c>
      <c r="G1044" s="235"/>
      <c r="H1044" s="237" t="s">
        <v>35</v>
      </c>
      <c r="I1044" s="239"/>
      <c r="J1044" s="235"/>
      <c r="K1044" s="235"/>
      <c r="L1044" s="240"/>
      <c r="M1044" s="241"/>
      <c r="N1044" s="242"/>
      <c r="O1044" s="242"/>
      <c r="P1044" s="242"/>
      <c r="Q1044" s="242"/>
      <c r="R1044" s="242"/>
      <c r="S1044" s="242"/>
      <c r="T1044" s="24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4" t="s">
        <v>226</v>
      </c>
      <c r="AU1044" s="244" t="s">
        <v>90</v>
      </c>
      <c r="AV1044" s="13" t="s">
        <v>88</v>
      </c>
      <c r="AW1044" s="13" t="s">
        <v>41</v>
      </c>
      <c r="AX1044" s="13" t="s">
        <v>80</v>
      </c>
      <c r="AY1044" s="244" t="s">
        <v>208</v>
      </c>
    </row>
    <row r="1045" s="14" customFormat="1">
      <c r="A1045" s="14"/>
      <c r="B1045" s="245"/>
      <c r="C1045" s="246"/>
      <c r="D1045" s="236" t="s">
        <v>226</v>
      </c>
      <c r="E1045" s="247" t="s">
        <v>35</v>
      </c>
      <c r="F1045" s="248" t="s">
        <v>1323</v>
      </c>
      <c r="G1045" s="246"/>
      <c r="H1045" s="249">
        <v>9.0800000000000001</v>
      </c>
      <c r="I1045" s="250"/>
      <c r="J1045" s="246"/>
      <c r="K1045" s="246"/>
      <c r="L1045" s="251"/>
      <c r="M1045" s="252"/>
      <c r="N1045" s="253"/>
      <c r="O1045" s="253"/>
      <c r="P1045" s="253"/>
      <c r="Q1045" s="253"/>
      <c r="R1045" s="253"/>
      <c r="S1045" s="253"/>
      <c r="T1045" s="25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55" t="s">
        <v>226</v>
      </c>
      <c r="AU1045" s="255" t="s">
        <v>90</v>
      </c>
      <c r="AV1045" s="14" t="s">
        <v>90</v>
      </c>
      <c r="AW1045" s="14" t="s">
        <v>41</v>
      </c>
      <c r="AX1045" s="14" t="s">
        <v>80</v>
      </c>
      <c r="AY1045" s="255" t="s">
        <v>208</v>
      </c>
    </row>
    <row r="1046" s="14" customFormat="1">
      <c r="A1046" s="14"/>
      <c r="B1046" s="245"/>
      <c r="C1046" s="246"/>
      <c r="D1046" s="236" t="s">
        <v>226</v>
      </c>
      <c r="E1046" s="247" t="s">
        <v>35</v>
      </c>
      <c r="F1046" s="248" t="s">
        <v>1324</v>
      </c>
      <c r="G1046" s="246"/>
      <c r="H1046" s="249">
        <v>2.8439999999999999</v>
      </c>
      <c r="I1046" s="250"/>
      <c r="J1046" s="246"/>
      <c r="K1046" s="246"/>
      <c r="L1046" s="251"/>
      <c r="M1046" s="252"/>
      <c r="N1046" s="253"/>
      <c r="O1046" s="253"/>
      <c r="P1046" s="253"/>
      <c r="Q1046" s="253"/>
      <c r="R1046" s="253"/>
      <c r="S1046" s="253"/>
      <c r="T1046" s="25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55" t="s">
        <v>226</v>
      </c>
      <c r="AU1046" s="255" t="s">
        <v>90</v>
      </c>
      <c r="AV1046" s="14" t="s">
        <v>90</v>
      </c>
      <c r="AW1046" s="14" t="s">
        <v>41</v>
      </c>
      <c r="AX1046" s="14" t="s">
        <v>80</v>
      </c>
      <c r="AY1046" s="255" t="s">
        <v>208</v>
      </c>
    </row>
    <row r="1047" s="14" customFormat="1">
      <c r="A1047" s="14"/>
      <c r="B1047" s="245"/>
      <c r="C1047" s="246"/>
      <c r="D1047" s="236" t="s">
        <v>226</v>
      </c>
      <c r="E1047" s="247" t="s">
        <v>35</v>
      </c>
      <c r="F1047" s="248" t="s">
        <v>1325</v>
      </c>
      <c r="G1047" s="246"/>
      <c r="H1047" s="249">
        <v>5.6749999999999998</v>
      </c>
      <c r="I1047" s="250"/>
      <c r="J1047" s="246"/>
      <c r="K1047" s="246"/>
      <c r="L1047" s="251"/>
      <c r="M1047" s="252"/>
      <c r="N1047" s="253"/>
      <c r="O1047" s="253"/>
      <c r="P1047" s="253"/>
      <c r="Q1047" s="253"/>
      <c r="R1047" s="253"/>
      <c r="S1047" s="253"/>
      <c r="T1047" s="25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55" t="s">
        <v>226</v>
      </c>
      <c r="AU1047" s="255" t="s">
        <v>90</v>
      </c>
      <c r="AV1047" s="14" t="s">
        <v>90</v>
      </c>
      <c r="AW1047" s="14" t="s">
        <v>41</v>
      </c>
      <c r="AX1047" s="14" t="s">
        <v>80</v>
      </c>
      <c r="AY1047" s="255" t="s">
        <v>208</v>
      </c>
    </row>
    <row r="1048" s="14" customFormat="1">
      <c r="A1048" s="14"/>
      <c r="B1048" s="245"/>
      <c r="C1048" s="246"/>
      <c r="D1048" s="236" t="s">
        <v>226</v>
      </c>
      <c r="E1048" s="247" t="s">
        <v>35</v>
      </c>
      <c r="F1048" s="248" t="s">
        <v>1326</v>
      </c>
      <c r="G1048" s="246"/>
      <c r="H1048" s="249">
        <v>5.9249999999999998</v>
      </c>
      <c r="I1048" s="250"/>
      <c r="J1048" s="246"/>
      <c r="K1048" s="246"/>
      <c r="L1048" s="251"/>
      <c r="M1048" s="252"/>
      <c r="N1048" s="253"/>
      <c r="O1048" s="253"/>
      <c r="P1048" s="253"/>
      <c r="Q1048" s="253"/>
      <c r="R1048" s="253"/>
      <c r="S1048" s="253"/>
      <c r="T1048" s="25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55" t="s">
        <v>226</v>
      </c>
      <c r="AU1048" s="255" t="s">
        <v>90</v>
      </c>
      <c r="AV1048" s="14" t="s">
        <v>90</v>
      </c>
      <c r="AW1048" s="14" t="s">
        <v>41</v>
      </c>
      <c r="AX1048" s="14" t="s">
        <v>80</v>
      </c>
      <c r="AY1048" s="255" t="s">
        <v>208</v>
      </c>
    </row>
    <row r="1049" s="14" customFormat="1">
      <c r="A1049" s="14"/>
      <c r="B1049" s="245"/>
      <c r="C1049" s="246"/>
      <c r="D1049" s="236" t="s">
        <v>226</v>
      </c>
      <c r="E1049" s="247" t="s">
        <v>35</v>
      </c>
      <c r="F1049" s="248" t="s">
        <v>1327</v>
      </c>
      <c r="G1049" s="246"/>
      <c r="H1049" s="249">
        <v>4.8399999999999999</v>
      </c>
      <c r="I1049" s="250"/>
      <c r="J1049" s="246"/>
      <c r="K1049" s="246"/>
      <c r="L1049" s="251"/>
      <c r="M1049" s="252"/>
      <c r="N1049" s="253"/>
      <c r="O1049" s="253"/>
      <c r="P1049" s="253"/>
      <c r="Q1049" s="253"/>
      <c r="R1049" s="253"/>
      <c r="S1049" s="253"/>
      <c r="T1049" s="25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55" t="s">
        <v>226</v>
      </c>
      <c r="AU1049" s="255" t="s">
        <v>90</v>
      </c>
      <c r="AV1049" s="14" t="s">
        <v>90</v>
      </c>
      <c r="AW1049" s="14" t="s">
        <v>41</v>
      </c>
      <c r="AX1049" s="14" t="s">
        <v>80</v>
      </c>
      <c r="AY1049" s="255" t="s">
        <v>208</v>
      </c>
    </row>
    <row r="1050" s="16" customFormat="1">
      <c r="A1050" s="16"/>
      <c r="B1050" s="267"/>
      <c r="C1050" s="268"/>
      <c r="D1050" s="236" t="s">
        <v>226</v>
      </c>
      <c r="E1050" s="269" t="s">
        <v>35</v>
      </c>
      <c r="F1050" s="270" t="s">
        <v>261</v>
      </c>
      <c r="G1050" s="268"/>
      <c r="H1050" s="271">
        <v>28.364000000000001</v>
      </c>
      <c r="I1050" s="272"/>
      <c r="J1050" s="268"/>
      <c r="K1050" s="268"/>
      <c r="L1050" s="273"/>
      <c r="M1050" s="274"/>
      <c r="N1050" s="275"/>
      <c r="O1050" s="275"/>
      <c r="P1050" s="275"/>
      <c r="Q1050" s="275"/>
      <c r="R1050" s="275"/>
      <c r="S1050" s="275"/>
      <c r="T1050" s="27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T1050" s="277" t="s">
        <v>226</v>
      </c>
      <c r="AU1050" s="277" t="s">
        <v>90</v>
      </c>
      <c r="AV1050" s="16" t="s">
        <v>216</v>
      </c>
      <c r="AW1050" s="16" t="s">
        <v>41</v>
      </c>
      <c r="AX1050" s="16" t="s">
        <v>88</v>
      </c>
      <c r="AY1050" s="277" t="s">
        <v>208</v>
      </c>
    </row>
    <row r="1051" s="2" customFormat="1" ht="16.5" customHeight="1">
      <c r="A1051" s="41"/>
      <c r="B1051" s="42"/>
      <c r="C1051" s="216" t="s">
        <v>1333</v>
      </c>
      <c r="D1051" s="216" t="s">
        <v>211</v>
      </c>
      <c r="E1051" s="217" t="s">
        <v>1334</v>
      </c>
      <c r="F1051" s="218" t="s">
        <v>1335</v>
      </c>
      <c r="G1051" s="219" t="s">
        <v>149</v>
      </c>
      <c r="H1051" s="220">
        <v>28.364000000000001</v>
      </c>
      <c r="I1051" s="221"/>
      <c r="J1051" s="222">
        <f>ROUND(I1051*H1051,2)</f>
        <v>0</v>
      </c>
      <c r="K1051" s="218" t="s">
        <v>215</v>
      </c>
      <c r="L1051" s="47"/>
      <c r="M1051" s="223" t="s">
        <v>35</v>
      </c>
      <c r="N1051" s="224" t="s">
        <v>51</v>
      </c>
      <c r="O1051" s="87"/>
      <c r="P1051" s="225">
        <f>O1051*H1051</f>
        <v>0</v>
      </c>
      <c r="Q1051" s="225">
        <v>0.00012</v>
      </c>
      <c r="R1051" s="225">
        <f>Q1051*H1051</f>
        <v>0.0034036800000000001</v>
      </c>
      <c r="S1051" s="225">
        <v>0</v>
      </c>
      <c r="T1051" s="226">
        <f>S1051*H1051</f>
        <v>0</v>
      </c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R1051" s="227" t="s">
        <v>408</v>
      </c>
      <c r="AT1051" s="227" t="s">
        <v>211</v>
      </c>
      <c r="AU1051" s="227" t="s">
        <v>90</v>
      </c>
      <c r="AY1051" s="19" t="s">
        <v>208</v>
      </c>
      <c r="BE1051" s="228">
        <f>IF(N1051="základní",J1051,0)</f>
        <v>0</v>
      </c>
      <c r="BF1051" s="228">
        <f>IF(N1051="snížená",J1051,0)</f>
        <v>0</v>
      </c>
      <c r="BG1051" s="228">
        <f>IF(N1051="zákl. přenesená",J1051,0)</f>
        <v>0</v>
      </c>
      <c r="BH1051" s="228">
        <f>IF(N1051="sníž. přenesená",J1051,0)</f>
        <v>0</v>
      </c>
      <c r="BI1051" s="228">
        <f>IF(N1051="nulová",J1051,0)</f>
        <v>0</v>
      </c>
      <c r="BJ1051" s="19" t="s">
        <v>88</v>
      </c>
      <c r="BK1051" s="228">
        <f>ROUND(I1051*H1051,2)</f>
        <v>0</v>
      </c>
      <c r="BL1051" s="19" t="s">
        <v>408</v>
      </c>
      <c r="BM1051" s="227" t="s">
        <v>1336</v>
      </c>
    </row>
    <row r="1052" s="2" customFormat="1">
      <c r="A1052" s="41"/>
      <c r="B1052" s="42"/>
      <c r="C1052" s="43"/>
      <c r="D1052" s="229" t="s">
        <v>218</v>
      </c>
      <c r="E1052" s="43"/>
      <c r="F1052" s="230" t="s">
        <v>1337</v>
      </c>
      <c r="G1052" s="43"/>
      <c r="H1052" s="43"/>
      <c r="I1052" s="231"/>
      <c r="J1052" s="43"/>
      <c r="K1052" s="43"/>
      <c r="L1052" s="47"/>
      <c r="M1052" s="232"/>
      <c r="N1052" s="233"/>
      <c r="O1052" s="87"/>
      <c r="P1052" s="87"/>
      <c r="Q1052" s="87"/>
      <c r="R1052" s="87"/>
      <c r="S1052" s="87"/>
      <c r="T1052" s="88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T1052" s="19" t="s">
        <v>218</v>
      </c>
      <c r="AU1052" s="19" t="s">
        <v>90</v>
      </c>
    </row>
    <row r="1053" s="13" customFormat="1">
      <c r="A1053" s="13"/>
      <c r="B1053" s="234"/>
      <c r="C1053" s="235"/>
      <c r="D1053" s="236" t="s">
        <v>226</v>
      </c>
      <c r="E1053" s="237" t="s">
        <v>35</v>
      </c>
      <c r="F1053" s="238" t="s">
        <v>1322</v>
      </c>
      <c r="G1053" s="235"/>
      <c r="H1053" s="237" t="s">
        <v>35</v>
      </c>
      <c r="I1053" s="239"/>
      <c r="J1053" s="235"/>
      <c r="K1053" s="235"/>
      <c r="L1053" s="240"/>
      <c r="M1053" s="241"/>
      <c r="N1053" s="242"/>
      <c r="O1053" s="242"/>
      <c r="P1053" s="242"/>
      <c r="Q1053" s="242"/>
      <c r="R1053" s="242"/>
      <c r="S1053" s="242"/>
      <c r="T1053" s="24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4" t="s">
        <v>226</v>
      </c>
      <c r="AU1053" s="244" t="s">
        <v>90</v>
      </c>
      <c r="AV1053" s="13" t="s">
        <v>88</v>
      </c>
      <c r="AW1053" s="13" t="s">
        <v>41</v>
      </c>
      <c r="AX1053" s="13" t="s">
        <v>80</v>
      </c>
      <c r="AY1053" s="244" t="s">
        <v>208</v>
      </c>
    </row>
    <row r="1054" s="14" customFormat="1">
      <c r="A1054" s="14"/>
      <c r="B1054" s="245"/>
      <c r="C1054" s="246"/>
      <c r="D1054" s="236" t="s">
        <v>226</v>
      </c>
      <c r="E1054" s="247" t="s">
        <v>35</v>
      </c>
      <c r="F1054" s="248" t="s">
        <v>1323</v>
      </c>
      <c r="G1054" s="246"/>
      <c r="H1054" s="249">
        <v>9.0800000000000001</v>
      </c>
      <c r="I1054" s="250"/>
      <c r="J1054" s="246"/>
      <c r="K1054" s="246"/>
      <c r="L1054" s="251"/>
      <c r="M1054" s="252"/>
      <c r="N1054" s="253"/>
      <c r="O1054" s="253"/>
      <c r="P1054" s="253"/>
      <c r="Q1054" s="253"/>
      <c r="R1054" s="253"/>
      <c r="S1054" s="253"/>
      <c r="T1054" s="25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55" t="s">
        <v>226</v>
      </c>
      <c r="AU1054" s="255" t="s">
        <v>90</v>
      </c>
      <c r="AV1054" s="14" t="s">
        <v>90</v>
      </c>
      <c r="AW1054" s="14" t="s">
        <v>41</v>
      </c>
      <c r="AX1054" s="14" t="s">
        <v>80</v>
      </c>
      <c r="AY1054" s="255" t="s">
        <v>208</v>
      </c>
    </row>
    <row r="1055" s="14" customFormat="1">
      <c r="A1055" s="14"/>
      <c r="B1055" s="245"/>
      <c r="C1055" s="246"/>
      <c r="D1055" s="236" t="s">
        <v>226</v>
      </c>
      <c r="E1055" s="247" t="s">
        <v>35</v>
      </c>
      <c r="F1055" s="248" t="s">
        <v>1324</v>
      </c>
      <c r="G1055" s="246"/>
      <c r="H1055" s="249">
        <v>2.8439999999999999</v>
      </c>
      <c r="I1055" s="250"/>
      <c r="J1055" s="246"/>
      <c r="K1055" s="246"/>
      <c r="L1055" s="251"/>
      <c r="M1055" s="252"/>
      <c r="N1055" s="253"/>
      <c r="O1055" s="253"/>
      <c r="P1055" s="253"/>
      <c r="Q1055" s="253"/>
      <c r="R1055" s="253"/>
      <c r="S1055" s="253"/>
      <c r="T1055" s="25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55" t="s">
        <v>226</v>
      </c>
      <c r="AU1055" s="255" t="s">
        <v>90</v>
      </c>
      <c r="AV1055" s="14" t="s">
        <v>90</v>
      </c>
      <c r="AW1055" s="14" t="s">
        <v>41</v>
      </c>
      <c r="AX1055" s="14" t="s">
        <v>80</v>
      </c>
      <c r="AY1055" s="255" t="s">
        <v>208</v>
      </c>
    </row>
    <row r="1056" s="14" customFormat="1">
      <c r="A1056" s="14"/>
      <c r="B1056" s="245"/>
      <c r="C1056" s="246"/>
      <c r="D1056" s="236" t="s">
        <v>226</v>
      </c>
      <c r="E1056" s="247" t="s">
        <v>35</v>
      </c>
      <c r="F1056" s="248" t="s">
        <v>1325</v>
      </c>
      <c r="G1056" s="246"/>
      <c r="H1056" s="249">
        <v>5.6749999999999998</v>
      </c>
      <c r="I1056" s="250"/>
      <c r="J1056" s="246"/>
      <c r="K1056" s="246"/>
      <c r="L1056" s="251"/>
      <c r="M1056" s="252"/>
      <c r="N1056" s="253"/>
      <c r="O1056" s="253"/>
      <c r="P1056" s="253"/>
      <c r="Q1056" s="253"/>
      <c r="R1056" s="253"/>
      <c r="S1056" s="253"/>
      <c r="T1056" s="25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55" t="s">
        <v>226</v>
      </c>
      <c r="AU1056" s="255" t="s">
        <v>90</v>
      </c>
      <c r="AV1056" s="14" t="s">
        <v>90</v>
      </c>
      <c r="AW1056" s="14" t="s">
        <v>41</v>
      </c>
      <c r="AX1056" s="14" t="s">
        <v>80</v>
      </c>
      <c r="AY1056" s="255" t="s">
        <v>208</v>
      </c>
    </row>
    <row r="1057" s="14" customFormat="1">
      <c r="A1057" s="14"/>
      <c r="B1057" s="245"/>
      <c r="C1057" s="246"/>
      <c r="D1057" s="236" t="s">
        <v>226</v>
      </c>
      <c r="E1057" s="247" t="s">
        <v>35</v>
      </c>
      <c r="F1057" s="248" t="s">
        <v>1326</v>
      </c>
      <c r="G1057" s="246"/>
      <c r="H1057" s="249">
        <v>5.9249999999999998</v>
      </c>
      <c r="I1057" s="250"/>
      <c r="J1057" s="246"/>
      <c r="K1057" s="246"/>
      <c r="L1057" s="251"/>
      <c r="M1057" s="252"/>
      <c r="N1057" s="253"/>
      <c r="O1057" s="253"/>
      <c r="P1057" s="253"/>
      <c r="Q1057" s="253"/>
      <c r="R1057" s="253"/>
      <c r="S1057" s="253"/>
      <c r="T1057" s="25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55" t="s">
        <v>226</v>
      </c>
      <c r="AU1057" s="255" t="s">
        <v>90</v>
      </c>
      <c r="AV1057" s="14" t="s">
        <v>90</v>
      </c>
      <c r="AW1057" s="14" t="s">
        <v>41</v>
      </c>
      <c r="AX1057" s="14" t="s">
        <v>80</v>
      </c>
      <c r="AY1057" s="255" t="s">
        <v>208</v>
      </c>
    </row>
    <row r="1058" s="14" customFormat="1">
      <c r="A1058" s="14"/>
      <c r="B1058" s="245"/>
      <c r="C1058" s="246"/>
      <c r="D1058" s="236" t="s">
        <v>226</v>
      </c>
      <c r="E1058" s="247" t="s">
        <v>35</v>
      </c>
      <c r="F1058" s="248" t="s">
        <v>1327</v>
      </c>
      <c r="G1058" s="246"/>
      <c r="H1058" s="249">
        <v>4.8399999999999999</v>
      </c>
      <c r="I1058" s="250"/>
      <c r="J1058" s="246"/>
      <c r="K1058" s="246"/>
      <c r="L1058" s="251"/>
      <c r="M1058" s="252"/>
      <c r="N1058" s="253"/>
      <c r="O1058" s="253"/>
      <c r="P1058" s="253"/>
      <c r="Q1058" s="253"/>
      <c r="R1058" s="253"/>
      <c r="S1058" s="253"/>
      <c r="T1058" s="25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55" t="s">
        <v>226</v>
      </c>
      <c r="AU1058" s="255" t="s">
        <v>90</v>
      </c>
      <c r="AV1058" s="14" t="s">
        <v>90</v>
      </c>
      <c r="AW1058" s="14" t="s">
        <v>41</v>
      </c>
      <c r="AX1058" s="14" t="s">
        <v>80</v>
      </c>
      <c r="AY1058" s="255" t="s">
        <v>208</v>
      </c>
    </row>
    <row r="1059" s="16" customFormat="1">
      <c r="A1059" s="16"/>
      <c r="B1059" s="267"/>
      <c r="C1059" s="268"/>
      <c r="D1059" s="236" t="s">
        <v>226</v>
      </c>
      <c r="E1059" s="269" t="s">
        <v>35</v>
      </c>
      <c r="F1059" s="270" t="s">
        <v>261</v>
      </c>
      <c r="G1059" s="268"/>
      <c r="H1059" s="271">
        <v>28.364000000000001</v>
      </c>
      <c r="I1059" s="272"/>
      <c r="J1059" s="268"/>
      <c r="K1059" s="268"/>
      <c r="L1059" s="273"/>
      <c r="M1059" s="274"/>
      <c r="N1059" s="275"/>
      <c r="O1059" s="275"/>
      <c r="P1059" s="275"/>
      <c r="Q1059" s="275"/>
      <c r="R1059" s="275"/>
      <c r="S1059" s="275"/>
      <c r="T1059" s="27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T1059" s="277" t="s">
        <v>226</v>
      </c>
      <c r="AU1059" s="277" t="s">
        <v>90</v>
      </c>
      <c r="AV1059" s="16" t="s">
        <v>216</v>
      </c>
      <c r="AW1059" s="16" t="s">
        <v>41</v>
      </c>
      <c r="AX1059" s="16" t="s">
        <v>88</v>
      </c>
      <c r="AY1059" s="277" t="s">
        <v>208</v>
      </c>
    </row>
    <row r="1060" s="2" customFormat="1" ht="16.5" customHeight="1">
      <c r="A1060" s="41"/>
      <c r="B1060" s="42"/>
      <c r="C1060" s="216" t="s">
        <v>1338</v>
      </c>
      <c r="D1060" s="216" t="s">
        <v>211</v>
      </c>
      <c r="E1060" s="217" t="s">
        <v>1339</v>
      </c>
      <c r="F1060" s="218" t="s">
        <v>1340</v>
      </c>
      <c r="G1060" s="219" t="s">
        <v>149</v>
      </c>
      <c r="H1060" s="220">
        <v>28.364000000000001</v>
      </c>
      <c r="I1060" s="221"/>
      <c r="J1060" s="222">
        <f>ROUND(I1060*H1060,2)</f>
        <v>0</v>
      </c>
      <c r="K1060" s="218" t="s">
        <v>215</v>
      </c>
      <c r="L1060" s="47"/>
      <c r="M1060" s="223" t="s">
        <v>35</v>
      </c>
      <c r="N1060" s="224" t="s">
        <v>51</v>
      </c>
      <c r="O1060" s="87"/>
      <c r="P1060" s="225">
        <f>O1060*H1060</f>
        <v>0</v>
      </c>
      <c r="Q1060" s="225">
        <v>0.00012</v>
      </c>
      <c r="R1060" s="225">
        <f>Q1060*H1060</f>
        <v>0.0034036800000000001</v>
      </c>
      <c r="S1060" s="225">
        <v>0</v>
      </c>
      <c r="T1060" s="226">
        <f>S1060*H1060</f>
        <v>0</v>
      </c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R1060" s="227" t="s">
        <v>408</v>
      </c>
      <c r="AT1060" s="227" t="s">
        <v>211</v>
      </c>
      <c r="AU1060" s="227" t="s">
        <v>90</v>
      </c>
      <c r="AY1060" s="19" t="s">
        <v>208</v>
      </c>
      <c r="BE1060" s="228">
        <f>IF(N1060="základní",J1060,0)</f>
        <v>0</v>
      </c>
      <c r="BF1060" s="228">
        <f>IF(N1060="snížená",J1060,0)</f>
        <v>0</v>
      </c>
      <c r="BG1060" s="228">
        <f>IF(N1060="zákl. přenesená",J1060,0)</f>
        <v>0</v>
      </c>
      <c r="BH1060" s="228">
        <f>IF(N1060="sníž. přenesená",J1060,0)</f>
        <v>0</v>
      </c>
      <c r="BI1060" s="228">
        <f>IF(N1060="nulová",J1060,0)</f>
        <v>0</v>
      </c>
      <c r="BJ1060" s="19" t="s">
        <v>88</v>
      </c>
      <c r="BK1060" s="228">
        <f>ROUND(I1060*H1060,2)</f>
        <v>0</v>
      </c>
      <c r="BL1060" s="19" t="s">
        <v>408</v>
      </c>
      <c r="BM1060" s="227" t="s">
        <v>1341</v>
      </c>
    </row>
    <row r="1061" s="2" customFormat="1">
      <c r="A1061" s="41"/>
      <c r="B1061" s="42"/>
      <c r="C1061" s="43"/>
      <c r="D1061" s="229" t="s">
        <v>218</v>
      </c>
      <c r="E1061" s="43"/>
      <c r="F1061" s="230" t="s">
        <v>1342</v>
      </c>
      <c r="G1061" s="43"/>
      <c r="H1061" s="43"/>
      <c r="I1061" s="231"/>
      <c r="J1061" s="43"/>
      <c r="K1061" s="43"/>
      <c r="L1061" s="47"/>
      <c r="M1061" s="232"/>
      <c r="N1061" s="233"/>
      <c r="O1061" s="87"/>
      <c r="P1061" s="87"/>
      <c r="Q1061" s="87"/>
      <c r="R1061" s="87"/>
      <c r="S1061" s="87"/>
      <c r="T1061" s="88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T1061" s="19" t="s">
        <v>218</v>
      </c>
      <c r="AU1061" s="19" t="s">
        <v>90</v>
      </c>
    </row>
    <row r="1062" s="13" customFormat="1">
      <c r="A1062" s="13"/>
      <c r="B1062" s="234"/>
      <c r="C1062" s="235"/>
      <c r="D1062" s="236" t="s">
        <v>226</v>
      </c>
      <c r="E1062" s="237" t="s">
        <v>35</v>
      </c>
      <c r="F1062" s="238" t="s">
        <v>1322</v>
      </c>
      <c r="G1062" s="235"/>
      <c r="H1062" s="237" t="s">
        <v>35</v>
      </c>
      <c r="I1062" s="239"/>
      <c r="J1062" s="235"/>
      <c r="K1062" s="235"/>
      <c r="L1062" s="240"/>
      <c r="M1062" s="241"/>
      <c r="N1062" s="242"/>
      <c r="O1062" s="242"/>
      <c r="P1062" s="242"/>
      <c r="Q1062" s="242"/>
      <c r="R1062" s="242"/>
      <c r="S1062" s="242"/>
      <c r="T1062" s="24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44" t="s">
        <v>226</v>
      </c>
      <c r="AU1062" s="244" t="s">
        <v>90</v>
      </c>
      <c r="AV1062" s="13" t="s">
        <v>88</v>
      </c>
      <c r="AW1062" s="13" t="s">
        <v>41</v>
      </c>
      <c r="AX1062" s="13" t="s">
        <v>80</v>
      </c>
      <c r="AY1062" s="244" t="s">
        <v>208</v>
      </c>
    </row>
    <row r="1063" s="14" customFormat="1">
      <c r="A1063" s="14"/>
      <c r="B1063" s="245"/>
      <c r="C1063" s="246"/>
      <c r="D1063" s="236" t="s">
        <v>226</v>
      </c>
      <c r="E1063" s="247" t="s">
        <v>35</v>
      </c>
      <c r="F1063" s="248" t="s">
        <v>1323</v>
      </c>
      <c r="G1063" s="246"/>
      <c r="H1063" s="249">
        <v>9.0800000000000001</v>
      </c>
      <c r="I1063" s="250"/>
      <c r="J1063" s="246"/>
      <c r="K1063" s="246"/>
      <c r="L1063" s="251"/>
      <c r="M1063" s="252"/>
      <c r="N1063" s="253"/>
      <c r="O1063" s="253"/>
      <c r="P1063" s="253"/>
      <c r="Q1063" s="253"/>
      <c r="R1063" s="253"/>
      <c r="S1063" s="253"/>
      <c r="T1063" s="25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55" t="s">
        <v>226</v>
      </c>
      <c r="AU1063" s="255" t="s">
        <v>90</v>
      </c>
      <c r="AV1063" s="14" t="s">
        <v>90</v>
      </c>
      <c r="AW1063" s="14" t="s">
        <v>41</v>
      </c>
      <c r="AX1063" s="14" t="s">
        <v>80</v>
      </c>
      <c r="AY1063" s="255" t="s">
        <v>208</v>
      </c>
    </row>
    <row r="1064" s="14" customFormat="1">
      <c r="A1064" s="14"/>
      <c r="B1064" s="245"/>
      <c r="C1064" s="246"/>
      <c r="D1064" s="236" t="s">
        <v>226</v>
      </c>
      <c r="E1064" s="247" t="s">
        <v>35</v>
      </c>
      <c r="F1064" s="248" t="s">
        <v>1324</v>
      </c>
      <c r="G1064" s="246"/>
      <c r="H1064" s="249">
        <v>2.8439999999999999</v>
      </c>
      <c r="I1064" s="250"/>
      <c r="J1064" s="246"/>
      <c r="K1064" s="246"/>
      <c r="L1064" s="251"/>
      <c r="M1064" s="252"/>
      <c r="N1064" s="253"/>
      <c r="O1064" s="253"/>
      <c r="P1064" s="253"/>
      <c r="Q1064" s="253"/>
      <c r="R1064" s="253"/>
      <c r="S1064" s="253"/>
      <c r="T1064" s="25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55" t="s">
        <v>226</v>
      </c>
      <c r="AU1064" s="255" t="s">
        <v>90</v>
      </c>
      <c r="AV1064" s="14" t="s">
        <v>90</v>
      </c>
      <c r="AW1064" s="14" t="s">
        <v>41</v>
      </c>
      <c r="AX1064" s="14" t="s">
        <v>80</v>
      </c>
      <c r="AY1064" s="255" t="s">
        <v>208</v>
      </c>
    </row>
    <row r="1065" s="14" customFormat="1">
      <c r="A1065" s="14"/>
      <c r="B1065" s="245"/>
      <c r="C1065" s="246"/>
      <c r="D1065" s="236" t="s">
        <v>226</v>
      </c>
      <c r="E1065" s="247" t="s">
        <v>35</v>
      </c>
      <c r="F1065" s="248" t="s">
        <v>1325</v>
      </c>
      <c r="G1065" s="246"/>
      <c r="H1065" s="249">
        <v>5.6749999999999998</v>
      </c>
      <c r="I1065" s="250"/>
      <c r="J1065" s="246"/>
      <c r="K1065" s="246"/>
      <c r="L1065" s="251"/>
      <c r="M1065" s="252"/>
      <c r="N1065" s="253"/>
      <c r="O1065" s="253"/>
      <c r="P1065" s="253"/>
      <c r="Q1065" s="253"/>
      <c r="R1065" s="253"/>
      <c r="S1065" s="253"/>
      <c r="T1065" s="25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55" t="s">
        <v>226</v>
      </c>
      <c r="AU1065" s="255" t="s">
        <v>90</v>
      </c>
      <c r="AV1065" s="14" t="s">
        <v>90</v>
      </c>
      <c r="AW1065" s="14" t="s">
        <v>41</v>
      </c>
      <c r="AX1065" s="14" t="s">
        <v>80</v>
      </c>
      <c r="AY1065" s="255" t="s">
        <v>208</v>
      </c>
    </row>
    <row r="1066" s="14" customFormat="1">
      <c r="A1066" s="14"/>
      <c r="B1066" s="245"/>
      <c r="C1066" s="246"/>
      <c r="D1066" s="236" t="s">
        <v>226</v>
      </c>
      <c r="E1066" s="247" t="s">
        <v>35</v>
      </c>
      <c r="F1066" s="248" t="s">
        <v>1326</v>
      </c>
      <c r="G1066" s="246"/>
      <c r="H1066" s="249">
        <v>5.9249999999999998</v>
      </c>
      <c r="I1066" s="250"/>
      <c r="J1066" s="246"/>
      <c r="K1066" s="246"/>
      <c r="L1066" s="251"/>
      <c r="M1066" s="252"/>
      <c r="N1066" s="253"/>
      <c r="O1066" s="253"/>
      <c r="P1066" s="253"/>
      <c r="Q1066" s="253"/>
      <c r="R1066" s="253"/>
      <c r="S1066" s="253"/>
      <c r="T1066" s="25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55" t="s">
        <v>226</v>
      </c>
      <c r="AU1066" s="255" t="s">
        <v>90</v>
      </c>
      <c r="AV1066" s="14" t="s">
        <v>90</v>
      </c>
      <c r="AW1066" s="14" t="s">
        <v>41</v>
      </c>
      <c r="AX1066" s="14" t="s">
        <v>80</v>
      </c>
      <c r="AY1066" s="255" t="s">
        <v>208</v>
      </c>
    </row>
    <row r="1067" s="14" customFormat="1">
      <c r="A1067" s="14"/>
      <c r="B1067" s="245"/>
      <c r="C1067" s="246"/>
      <c r="D1067" s="236" t="s">
        <v>226</v>
      </c>
      <c r="E1067" s="247" t="s">
        <v>35</v>
      </c>
      <c r="F1067" s="248" t="s">
        <v>1327</v>
      </c>
      <c r="G1067" s="246"/>
      <c r="H1067" s="249">
        <v>4.8399999999999999</v>
      </c>
      <c r="I1067" s="250"/>
      <c r="J1067" s="246"/>
      <c r="K1067" s="246"/>
      <c r="L1067" s="251"/>
      <c r="M1067" s="252"/>
      <c r="N1067" s="253"/>
      <c r="O1067" s="253"/>
      <c r="P1067" s="253"/>
      <c r="Q1067" s="253"/>
      <c r="R1067" s="253"/>
      <c r="S1067" s="253"/>
      <c r="T1067" s="25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55" t="s">
        <v>226</v>
      </c>
      <c r="AU1067" s="255" t="s">
        <v>90</v>
      </c>
      <c r="AV1067" s="14" t="s">
        <v>90</v>
      </c>
      <c r="AW1067" s="14" t="s">
        <v>41</v>
      </c>
      <c r="AX1067" s="14" t="s">
        <v>80</v>
      </c>
      <c r="AY1067" s="255" t="s">
        <v>208</v>
      </c>
    </row>
    <row r="1068" s="16" customFormat="1">
      <c r="A1068" s="16"/>
      <c r="B1068" s="267"/>
      <c r="C1068" s="268"/>
      <c r="D1068" s="236" t="s">
        <v>226</v>
      </c>
      <c r="E1068" s="269" t="s">
        <v>35</v>
      </c>
      <c r="F1068" s="270" t="s">
        <v>261</v>
      </c>
      <c r="G1068" s="268"/>
      <c r="H1068" s="271">
        <v>28.364000000000001</v>
      </c>
      <c r="I1068" s="272"/>
      <c r="J1068" s="268"/>
      <c r="K1068" s="268"/>
      <c r="L1068" s="273"/>
      <c r="M1068" s="274"/>
      <c r="N1068" s="275"/>
      <c r="O1068" s="275"/>
      <c r="P1068" s="275"/>
      <c r="Q1068" s="275"/>
      <c r="R1068" s="275"/>
      <c r="S1068" s="275"/>
      <c r="T1068" s="27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T1068" s="277" t="s">
        <v>226</v>
      </c>
      <c r="AU1068" s="277" t="s">
        <v>90</v>
      </c>
      <c r="AV1068" s="16" t="s">
        <v>216</v>
      </c>
      <c r="AW1068" s="16" t="s">
        <v>41</v>
      </c>
      <c r="AX1068" s="16" t="s">
        <v>88</v>
      </c>
      <c r="AY1068" s="277" t="s">
        <v>208</v>
      </c>
    </row>
    <row r="1069" s="2" customFormat="1" ht="21.75" customHeight="1">
      <c r="A1069" s="41"/>
      <c r="B1069" s="42"/>
      <c r="C1069" s="216" t="s">
        <v>1343</v>
      </c>
      <c r="D1069" s="216" t="s">
        <v>211</v>
      </c>
      <c r="E1069" s="217" t="s">
        <v>1344</v>
      </c>
      <c r="F1069" s="218" t="s">
        <v>1345</v>
      </c>
      <c r="G1069" s="219" t="s">
        <v>149</v>
      </c>
      <c r="H1069" s="220">
        <v>60</v>
      </c>
      <c r="I1069" s="221"/>
      <c r="J1069" s="222">
        <f>ROUND(I1069*H1069,2)</f>
        <v>0</v>
      </c>
      <c r="K1069" s="218" t="s">
        <v>215</v>
      </c>
      <c r="L1069" s="47"/>
      <c r="M1069" s="223" t="s">
        <v>35</v>
      </c>
      <c r="N1069" s="224" t="s">
        <v>51</v>
      </c>
      <c r="O1069" s="87"/>
      <c r="P1069" s="225">
        <f>O1069*H1069</f>
        <v>0</v>
      </c>
      <c r="Q1069" s="225">
        <v>6.9999999999999994E-05</v>
      </c>
      <c r="R1069" s="225">
        <f>Q1069*H1069</f>
        <v>0.0041999999999999997</v>
      </c>
      <c r="S1069" s="225">
        <v>0</v>
      </c>
      <c r="T1069" s="226">
        <f>S1069*H1069</f>
        <v>0</v>
      </c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R1069" s="227" t="s">
        <v>408</v>
      </c>
      <c r="AT1069" s="227" t="s">
        <v>211</v>
      </c>
      <c r="AU1069" s="227" t="s">
        <v>90</v>
      </c>
      <c r="AY1069" s="19" t="s">
        <v>208</v>
      </c>
      <c r="BE1069" s="228">
        <f>IF(N1069="základní",J1069,0)</f>
        <v>0</v>
      </c>
      <c r="BF1069" s="228">
        <f>IF(N1069="snížená",J1069,0)</f>
        <v>0</v>
      </c>
      <c r="BG1069" s="228">
        <f>IF(N1069="zákl. přenesená",J1069,0)</f>
        <v>0</v>
      </c>
      <c r="BH1069" s="228">
        <f>IF(N1069="sníž. přenesená",J1069,0)</f>
        <v>0</v>
      </c>
      <c r="BI1069" s="228">
        <f>IF(N1069="nulová",J1069,0)</f>
        <v>0</v>
      </c>
      <c r="BJ1069" s="19" t="s">
        <v>88</v>
      </c>
      <c r="BK1069" s="228">
        <f>ROUND(I1069*H1069,2)</f>
        <v>0</v>
      </c>
      <c r="BL1069" s="19" t="s">
        <v>408</v>
      </c>
      <c r="BM1069" s="227" t="s">
        <v>1346</v>
      </c>
    </row>
    <row r="1070" s="2" customFormat="1">
      <c r="A1070" s="41"/>
      <c r="B1070" s="42"/>
      <c r="C1070" s="43"/>
      <c r="D1070" s="229" t="s">
        <v>218</v>
      </c>
      <c r="E1070" s="43"/>
      <c r="F1070" s="230" t="s">
        <v>1347</v>
      </c>
      <c r="G1070" s="43"/>
      <c r="H1070" s="43"/>
      <c r="I1070" s="231"/>
      <c r="J1070" s="43"/>
      <c r="K1070" s="43"/>
      <c r="L1070" s="47"/>
      <c r="M1070" s="232"/>
      <c r="N1070" s="233"/>
      <c r="O1070" s="87"/>
      <c r="P1070" s="87"/>
      <c r="Q1070" s="87"/>
      <c r="R1070" s="87"/>
      <c r="S1070" s="87"/>
      <c r="T1070" s="88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T1070" s="19" t="s">
        <v>218</v>
      </c>
      <c r="AU1070" s="19" t="s">
        <v>90</v>
      </c>
    </row>
    <row r="1071" s="13" customFormat="1">
      <c r="A1071" s="13"/>
      <c r="B1071" s="234"/>
      <c r="C1071" s="235"/>
      <c r="D1071" s="236" t="s">
        <v>226</v>
      </c>
      <c r="E1071" s="237" t="s">
        <v>35</v>
      </c>
      <c r="F1071" s="238" t="s">
        <v>1348</v>
      </c>
      <c r="G1071" s="235"/>
      <c r="H1071" s="237" t="s">
        <v>35</v>
      </c>
      <c r="I1071" s="239"/>
      <c r="J1071" s="235"/>
      <c r="K1071" s="235"/>
      <c r="L1071" s="240"/>
      <c r="M1071" s="241"/>
      <c r="N1071" s="242"/>
      <c r="O1071" s="242"/>
      <c r="P1071" s="242"/>
      <c r="Q1071" s="242"/>
      <c r="R1071" s="242"/>
      <c r="S1071" s="242"/>
      <c r="T1071" s="24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44" t="s">
        <v>226</v>
      </c>
      <c r="AU1071" s="244" t="s">
        <v>90</v>
      </c>
      <c r="AV1071" s="13" t="s">
        <v>88</v>
      </c>
      <c r="AW1071" s="13" t="s">
        <v>41</v>
      </c>
      <c r="AX1071" s="13" t="s">
        <v>80</v>
      </c>
      <c r="AY1071" s="244" t="s">
        <v>208</v>
      </c>
    </row>
    <row r="1072" s="14" customFormat="1">
      <c r="A1072" s="14"/>
      <c r="B1072" s="245"/>
      <c r="C1072" s="246"/>
      <c r="D1072" s="236" t="s">
        <v>226</v>
      </c>
      <c r="E1072" s="247" t="s">
        <v>35</v>
      </c>
      <c r="F1072" s="248" t="s">
        <v>1349</v>
      </c>
      <c r="G1072" s="246"/>
      <c r="H1072" s="249">
        <v>10</v>
      </c>
      <c r="I1072" s="250"/>
      <c r="J1072" s="246"/>
      <c r="K1072" s="246"/>
      <c r="L1072" s="251"/>
      <c r="M1072" s="252"/>
      <c r="N1072" s="253"/>
      <c r="O1072" s="253"/>
      <c r="P1072" s="253"/>
      <c r="Q1072" s="253"/>
      <c r="R1072" s="253"/>
      <c r="S1072" s="253"/>
      <c r="T1072" s="25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55" t="s">
        <v>226</v>
      </c>
      <c r="AU1072" s="255" t="s">
        <v>90</v>
      </c>
      <c r="AV1072" s="14" t="s">
        <v>90</v>
      </c>
      <c r="AW1072" s="14" t="s">
        <v>41</v>
      </c>
      <c r="AX1072" s="14" t="s">
        <v>80</v>
      </c>
      <c r="AY1072" s="255" t="s">
        <v>208</v>
      </c>
    </row>
    <row r="1073" s="14" customFormat="1">
      <c r="A1073" s="14"/>
      <c r="B1073" s="245"/>
      <c r="C1073" s="246"/>
      <c r="D1073" s="236" t="s">
        <v>226</v>
      </c>
      <c r="E1073" s="247" t="s">
        <v>35</v>
      </c>
      <c r="F1073" s="248" t="s">
        <v>1350</v>
      </c>
      <c r="G1073" s="246"/>
      <c r="H1073" s="249">
        <v>10</v>
      </c>
      <c r="I1073" s="250"/>
      <c r="J1073" s="246"/>
      <c r="K1073" s="246"/>
      <c r="L1073" s="251"/>
      <c r="M1073" s="252"/>
      <c r="N1073" s="253"/>
      <c r="O1073" s="253"/>
      <c r="P1073" s="253"/>
      <c r="Q1073" s="253"/>
      <c r="R1073" s="253"/>
      <c r="S1073" s="253"/>
      <c r="T1073" s="25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55" t="s">
        <v>226</v>
      </c>
      <c r="AU1073" s="255" t="s">
        <v>90</v>
      </c>
      <c r="AV1073" s="14" t="s">
        <v>90</v>
      </c>
      <c r="AW1073" s="14" t="s">
        <v>41</v>
      </c>
      <c r="AX1073" s="14" t="s">
        <v>80</v>
      </c>
      <c r="AY1073" s="255" t="s">
        <v>208</v>
      </c>
    </row>
    <row r="1074" s="14" customFormat="1">
      <c r="A1074" s="14"/>
      <c r="B1074" s="245"/>
      <c r="C1074" s="246"/>
      <c r="D1074" s="236" t="s">
        <v>226</v>
      </c>
      <c r="E1074" s="247" t="s">
        <v>35</v>
      </c>
      <c r="F1074" s="248" t="s">
        <v>1351</v>
      </c>
      <c r="G1074" s="246"/>
      <c r="H1074" s="249">
        <v>10</v>
      </c>
      <c r="I1074" s="250"/>
      <c r="J1074" s="246"/>
      <c r="K1074" s="246"/>
      <c r="L1074" s="251"/>
      <c r="M1074" s="252"/>
      <c r="N1074" s="253"/>
      <c r="O1074" s="253"/>
      <c r="P1074" s="253"/>
      <c r="Q1074" s="253"/>
      <c r="R1074" s="253"/>
      <c r="S1074" s="253"/>
      <c r="T1074" s="25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55" t="s">
        <v>226</v>
      </c>
      <c r="AU1074" s="255" t="s">
        <v>90</v>
      </c>
      <c r="AV1074" s="14" t="s">
        <v>90</v>
      </c>
      <c r="AW1074" s="14" t="s">
        <v>41</v>
      </c>
      <c r="AX1074" s="14" t="s">
        <v>80</v>
      </c>
      <c r="AY1074" s="255" t="s">
        <v>208</v>
      </c>
    </row>
    <row r="1075" s="14" customFormat="1">
      <c r="A1075" s="14"/>
      <c r="B1075" s="245"/>
      <c r="C1075" s="246"/>
      <c r="D1075" s="236" t="s">
        <v>226</v>
      </c>
      <c r="E1075" s="247" t="s">
        <v>35</v>
      </c>
      <c r="F1075" s="248" t="s">
        <v>1352</v>
      </c>
      <c r="G1075" s="246"/>
      <c r="H1075" s="249">
        <v>10</v>
      </c>
      <c r="I1075" s="250"/>
      <c r="J1075" s="246"/>
      <c r="K1075" s="246"/>
      <c r="L1075" s="251"/>
      <c r="M1075" s="252"/>
      <c r="N1075" s="253"/>
      <c r="O1075" s="253"/>
      <c r="P1075" s="253"/>
      <c r="Q1075" s="253"/>
      <c r="R1075" s="253"/>
      <c r="S1075" s="253"/>
      <c r="T1075" s="25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55" t="s">
        <v>226</v>
      </c>
      <c r="AU1075" s="255" t="s">
        <v>90</v>
      </c>
      <c r="AV1075" s="14" t="s">
        <v>90</v>
      </c>
      <c r="AW1075" s="14" t="s">
        <v>41</v>
      </c>
      <c r="AX1075" s="14" t="s">
        <v>80</v>
      </c>
      <c r="AY1075" s="255" t="s">
        <v>208</v>
      </c>
    </row>
    <row r="1076" s="14" customFormat="1">
      <c r="A1076" s="14"/>
      <c r="B1076" s="245"/>
      <c r="C1076" s="246"/>
      <c r="D1076" s="236" t="s">
        <v>226</v>
      </c>
      <c r="E1076" s="247" t="s">
        <v>35</v>
      </c>
      <c r="F1076" s="248" t="s">
        <v>1353</v>
      </c>
      <c r="G1076" s="246"/>
      <c r="H1076" s="249">
        <v>10</v>
      </c>
      <c r="I1076" s="250"/>
      <c r="J1076" s="246"/>
      <c r="K1076" s="246"/>
      <c r="L1076" s="251"/>
      <c r="M1076" s="252"/>
      <c r="N1076" s="253"/>
      <c r="O1076" s="253"/>
      <c r="P1076" s="253"/>
      <c r="Q1076" s="253"/>
      <c r="R1076" s="253"/>
      <c r="S1076" s="253"/>
      <c r="T1076" s="25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55" t="s">
        <v>226</v>
      </c>
      <c r="AU1076" s="255" t="s">
        <v>90</v>
      </c>
      <c r="AV1076" s="14" t="s">
        <v>90</v>
      </c>
      <c r="AW1076" s="14" t="s">
        <v>41</v>
      </c>
      <c r="AX1076" s="14" t="s">
        <v>80</v>
      </c>
      <c r="AY1076" s="255" t="s">
        <v>208</v>
      </c>
    </row>
    <row r="1077" s="14" customFormat="1">
      <c r="A1077" s="14"/>
      <c r="B1077" s="245"/>
      <c r="C1077" s="246"/>
      <c r="D1077" s="236" t="s">
        <v>226</v>
      </c>
      <c r="E1077" s="247" t="s">
        <v>35</v>
      </c>
      <c r="F1077" s="248" t="s">
        <v>1354</v>
      </c>
      <c r="G1077" s="246"/>
      <c r="H1077" s="249">
        <v>10</v>
      </c>
      <c r="I1077" s="250"/>
      <c r="J1077" s="246"/>
      <c r="K1077" s="246"/>
      <c r="L1077" s="251"/>
      <c r="M1077" s="252"/>
      <c r="N1077" s="253"/>
      <c r="O1077" s="253"/>
      <c r="P1077" s="253"/>
      <c r="Q1077" s="253"/>
      <c r="R1077" s="253"/>
      <c r="S1077" s="253"/>
      <c r="T1077" s="25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55" t="s">
        <v>226</v>
      </c>
      <c r="AU1077" s="255" t="s">
        <v>90</v>
      </c>
      <c r="AV1077" s="14" t="s">
        <v>90</v>
      </c>
      <c r="AW1077" s="14" t="s">
        <v>41</v>
      </c>
      <c r="AX1077" s="14" t="s">
        <v>80</v>
      </c>
      <c r="AY1077" s="255" t="s">
        <v>208</v>
      </c>
    </row>
    <row r="1078" s="16" customFormat="1">
      <c r="A1078" s="16"/>
      <c r="B1078" s="267"/>
      <c r="C1078" s="268"/>
      <c r="D1078" s="236" t="s">
        <v>226</v>
      </c>
      <c r="E1078" s="269" t="s">
        <v>35</v>
      </c>
      <c r="F1078" s="270" t="s">
        <v>261</v>
      </c>
      <c r="G1078" s="268"/>
      <c r="H1078" s="271">
        <v>60</v>
      </c>
      <c r="I1078" s="272"/>
      <c r="J1078" s="268"/>
      <c r="K1078" s="268"/>
      <c r="L1078" s="273"/>
      <c r="M1078" s="274"/>
      <c r="N1078" s="275"/>
      <c r="O1078" s="275"/>
      <c r="P1078" s="275"/>
      <c r="Q1078" s="275"/>
      <c r="R1078" s="275"/>
      <c r="S1078" s="275"/>
      <c r="T1078" s="27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T1078" s="277" t="s">
        <v>226</v>
      </c>
      <c r="AU1078" s="277" t="s">
        <v>90</v>
      </c>
      <c r="AV1078" s="16" t="s">
        <v>216</v>
      </c>
      <c r="AW1078" s="16" t="s">
        <v>41</v>
      </c>
      <c r="AX1078" s="16" t="s">
        <v>88</v>
      </c>
      <c r="AY1078" s="277" t="s">
        <v>208</v>
      </c>
    </row>
    <row r="1079" s="2" customFormat="1" ht="16.5" customHeight="1">
      <c r="A1079" s="41"/>
      <c r="B1079" s="42"/>
      <c r="C1079" s="216" t="s">
        <v>1355</v>
      </c>
      <c r="D1079" s="216" t="s">
        <v>211</v>
      </c>
      <c r="E1079" s="217" t="s">
        <v>1356</v>
      </c>
      <c r="F1079" s="218" t="s">
        <v>1357</v>
      </c>
      <c r="G1079" s="219" t="s">
        <v>149</v>
      </c>
      <c r="H1079" s="220">
        <v>60</v>
      </c>
      <c r="I1079" s="221"/>
      <c r="J1079" s="222">
        <f>ROUND(I1079*H1079,2)</f>
        <v>0</v>
      </c>
      <c r="K1079" s="218" t="s">
        <v>215</v>
      </c>
      <c r="L1079" s="47"/>
      <c r="M1079" s="223" t="s">
        <v>35</v>
      </c>
      <c r="N1079" s="224" t="s">
        <v>51</v>
      </c>
      <c r="O1079" s="87"/>
      <c r="P1079" s="225">
        <f>O1079*H1079</f>
        <v>0</v>
      </c>
      <c r="Q1079" s="225">
        <v>0.00013999999999999999</v>
      </c>
      <c r="R1079" s="225">
        <f>Q1079*H1079</f>
        <v>0.0083999999999999995</v>
      </c>
      <c r="S1079" s="225">
        <v>0</v>
      </c>
      <c r="T1079" s="226">
        <f>S1079*H1079</f>
        <v>0</v>
      </c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R1079" s="227" t="s">
        <v>408</v>
      </c>
      <c r="AT1079" s="227" t="s">
        <v>211</v>
      </c>
      <c r="AU1079" s="227" t="s">
        <v>90</v>
      </c>
      <c r="AY1079" s="19" t="s">
        <v>208</v>
      </c>
      <c r="BE1079" s="228">
        <f>IF(N1079="základní",J1079,0)</f>
        <v>0</v>
      </c>
      <c r="BF1079" s="228">
        <f>IF(N1079="snížená",J1079,0)</f>
        <v>0</v>
      </c>
      <c r="BG1079" s="228">
        <f>IF(N1079="zákl. přenesená",J1079,0)</f>
        <v>0</v>
      </c>
      <c r="BH1079" s="228">
        <f>IF(N1079="sníž. přenesená",J1079,0)</f>
        <v>0</v>
      </c>
      <c r="BI1079" s="228">
        <f>IF(N1079="nulová",J1079,0)</f>
        <v>0</v>
      </c>
      <c r="BJ1079" s="19" t="s">
        <v>88</v>
      </c>
      <c r="BK1079" s="228">
        <f>ROUND(I1079*H1079,2)</f>
        <v>0</v>
      </c>
      <c r="BL1079" s="19" t="s">
        <v>408</v>
      </c>
      <c r="BM1079" s="227" t="s">
        <v>1358</v>
      </c>
    </row>
    <row r="1080" s="2" customFormat="1">
      <c r="A1080" s="41"/>
      <c r="B1080" s="42"/>
      <c r="C1080" s="43"/>
      <c r="D1080" s="229" t="s">
        <v>218</v>
      </c>
      <c r="E1080" s="43"/>
      <c r="F1080" s="230" t="s">
        <v>1359</v>
      </c>
      <c r="G1080" s="43"/>
      <c r="H1080" s="43"/>
      <c r="I1080" s="231"/>
      <c r="J1080" s="43"/>
      <c r="K1080" s="43"/>
      <c r="L1080" s="47"/>
      <c r="M1080" s="232"/>
      <c r="N1080" s="233"/>
      <c r="O1080" s="87"/>
      <c r="P1080" s="87"/>
      <c r="Q1080" s="87"/>
      <c r="R1080" s="87"/>
      <c r="S1080" s="87"/>
      <c r="T1080" s="88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T1080" s="19" t="s">
        <v>218</v>
      </c>
      <c r="AU1080" s="19" t="s">
        <v>90</v>
      </c>
    </row>
    <row r="1081" s="13" customFormat="1">
      <c r="A1081" s="13"/>
      <c r="B1081" s="234"/>
      <c r="C1081" s="235"/>
      <c r="D1081" s="236" t="s">
        <v>226</v>
      </c>
      <c r="E1081" s="237" t="s">
        <v>35</v>
      </c>
      <c r="F1081" s="238" t="s">
        <v>1348</v>
      </c>
      <c r="G1081" s="235"/>
      <c r="H1081" s="237" t="s">
        <v>35</v>
      </c>
      <c r="I1081" s="239"/>
      <c r="J1081" s="235"/>
      <c r="K1081" s="235"/>
      <c r="L1081" s="240"/>
      <c r="M1081" s="241"/>
      <c r="N1081" s="242"/>
      <c r="O1081" s="242"/>
      <c r="P1081" s="242"/>
      <c r="Q1081" s="242"/>
      <c r="R1081" s="242"/>
      <c r="S1081" s="242"/>
      <c r="T1081" s="24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4" t="s">
        <v>226</v>
      </c>
      <c r="AU1081" s="244" t="s">
        <v>90</v>
      </c>
      <c r="AV1081" s="13" t="s">
        <v>88</v>
      </c>
      <c r="AW1081" s="13" t="s">
        <v>41</v>
      </c>
      <c r="AX1081" s="13" t="s">
        <v>80</v>
      </c>
      <c r="AY1081" s="244" t="s">
        <v>208</v>
      </c>
    </row>
    <row r="1082" s="14" customFormat="1">
      <c r="A1082" s="14"/>
      <c r="B1082" s="245"/>
      <c r="C1082" s="246"/>
      <c r="D1082" s="236" t="s">
        <v>226</v>
      </c>
      <c r="E1082" s="247" t="s">
        <v>35</v>
      </c>
      <c r="F1082" s="248" t="s">
        <v>1349</v>
      </c>
      <c r="G1082" s="246"/>
      <c r="H1082" s="249">
        <v>10</v>
      </c>
      <c r="I1082" s="250"/>
      <c r="J1082" s="246"/>
      <c r="K1082" s="246"/>
      <c r="L1082" s="251"/>
      <c r="M1082" s="252"/>
      <c r="N1082" s="253"/>
      <c r="O1082" s="253"/>
      <c r="P1082" s="253"/>
      <c r="Q1082" s="253"/>
      <c r="R1082" s="253"/>
      <c r="S1082" s="253"/>
      <c r="T1082" s="25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55" t="s">
        <v>226</v>
      </c>
      <c r="AU1082" s="255" t="s">
        <v>90</v>
      </c>
      <c r="AV1082" s="14" t="s">
        <v>90</v>
      </c>
      <c r="AW1082" s="14" t="s">
        <v>41</v>
      </c>
      <c r="AX1082" s="14" t="s">
        <v>80</v>
      </c>
      <c r="AY1082" s="255" t="s">
        <v>208</v>
      </c>
    </row>
    <row r="1083" s="14" customFormat="1">
      <c r="A1083" s="14"/>
      <c r="B1083" s="245"/>
      <c r="C1083" s="246"/>
      <c r="D1083" s="236" t="s">
        <v>226</v>
      </c>
      <c r="E1083" s="247" t="s">
        <v>35</v>
      </c>
      <c r="F1083" s="248" t="s">
        <v>1350</v>
      </c>
      <c r="G1083" s="246"/>
      <c r="H1083" s="249">
        <v>10</v>
      </c>
      <c r="I1083" s="250"/>
      <c r="J1083" s="246"/>
      <c r="K1083" s="246"/>
      <c r="L1083" s="251"/>
      <c r="M1083" s="252"/>
      <c r="N1083" s="253"/>
      <c r="O1083" s="253"/>
      <c r="P1083" s="253"/>
      <c r="Q1083" s="253"/>
      <c r="R1083" s="253"/>
      <c r="S1083" s="253"/>
      <c r="T1083" s="25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5" t="s">
        <v>226</v>
      </c>
      <c r="AU1083" s="255" t="s">
        <v>90</v>
      </c>
      <c r="AV1083" s="14" t="s">
        <v>90</v>
      </c>
      <c r="AW1083" s="14" t="s">
        <v>41</v>
      </c>
      <c r="AX1083" s="14" t="s">
        <v>80</v>
      </c>
      <c r="AY1083" s="255" t="s">
        <v>208</v>
      </c>
    </row>
    <row r="1084" s="14" customFormat="1">
      <c r="A1084" s="14"/>
      <c r="B1084" s="245"/>
      <c r="C1084" s="246"/>
      <c r="D1084" s="236" t="s">
        <v>226</v>
      </c>
      <c r="E1084" s="247" t="s">
        <v>35</v>
      </c>
      <c r="F1084" s="248" t="s">
        <v>1351</v>
      </c>
      <c r="G1084" s="246"/>
      <c r="H1084" s="249">
        <v>10</v>
      </c>
      <c r="I1084" s="250"/>
      <c r="J1084" s="246"/>
      <c r="K1084" s="246"/>
      <c r="L1084" s="251"/>
      <c r="M1084" s="252"/>
      <c r="N1084" s="253"/>
      <c r="O1084" s="253"/>
      <c r="P1084" s="253"/>
      <c r="Q1084" s="253"/>
      <c r="R1084" s="253"/>
      <c r="S1084" s="253"/>
      <c r="T1084" s="25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55" t="s">
        <v>226</v>
      </c>
      <c r="AU1084" s="255" t="s">
        <v>90</v>
      </c>
      <c r="AV1084" s="14" t="s">
        <v>90</v>
      </c>
      <c r="AW1084" s="14" t="s">
        <v>41</v>
      </c>
      <c r="AX1084" s="14" t="s">
        <v>80</v>
      </c>
      <c r="AY1084" s="255" t="s">
        <v>208</v>
      </c>
    </row>
    <row r="1085" s="14" customFormat="1">
      <c r="A1085" s="14"/>
      <c r="B1085" s="245"/>
      <c r="C1085" s="246"/>
      <c r="D1085" s="236" t="s">
        <v>226</v>
      </c>
      <c r="E1085" s="247" t="s">
        <v>35</v>
      </c>
      <c r="F1085" s="248" t="s">
        <v>1352</v>
      </c>
      <c r="G1085" s="246"/>
      <c r="H1085" s="249">
        <v>10</v>
      </c>
      <c r="I1085" s="250"/>
      <c r="J1085" s="246"/>
      <c r="K1085" s="246"/>
      <c r="L1085" s="251"/>
      <c r="M1085" s="252"/>
      <c r="N1085" s="253"/>
      <c r="O1085" s="253"/>
      <c r="P1085" s="253"/>
      <c r="Q1085" s="253"/>
      <c r="R1085" s="253"/>
      <c r="S1085" s="253"/>
      <c r="T1085" s="25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55" t="s">
        <v>226</v>
      </c>
      <c r="AU1085" s="255" t="s">
        <v>90</v>
      </c>
      <c r="AV1085" s="14" t="s">
        <v>90</v>
      </c>
      <c r="AW1085" s="14" t="s">
        <v>41</v>
      </c>
      <c r="AX1085" s="14" t="s">
        <v>80</v>
      </c>
      <c r="AY1085" s="255" t="s">
        <v>208</v>
      </c>
    </row>
    <row r="1086" s="14" customFormat="1">
      <c r="A1086" s="14"/>
      <c r="B1086" s="245"/>
      <c r="C1086" s="246"/>
      <c r="D1086" s="236" t="s">
        <v>226</v>
      </c>
      <c r="E1086" s="247" t="s">
        <v>35</v>
      </c>
      <c r="F1086" s="248" t="s">
        <v>1353</v>
      </c>
      <c r="G1086" s="246"/>
      <c r="H1086" s="249">
        <v>10</v>
      </c>
      <c r="I1086" s="250"/>
      <c r="J1086" s="246"/>
      <c r="K1086" s="246"/>
      <c r="L1086" s="251"/>
      <c r="M1086" s="252"/>
      <c r="N1086" s="253"/>
      <c r="O1086" s="253"/>
      <c r="P1086" s="253"/>
      <c r="Q1086" s="253"/>
      <c r="R1086" s="253"/>
      <c r="S1086" s="253"/>
      <c r="T1086" s="25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55" t="s">
        <v>226</v>
      </c>
      <c r="AU1086" s="255" t="s">
        <v>90</v>
      </c>
      <c r="AV1086" s="14" t="s">
        <v>90</v>
      </c>
      <c r="AW1086" s="14" t="s">
        <v>41</v>
      </c>
      <c r="AX1086" s="14" t="s">
        <v>80</v>
      </c>
      <c r="AY1086" s="255" t="s">
        <v>208</v>
      </c>
    </row>
    <row r="1087" s="14" customFormat="1">
      <c r="A1087" s="14"/>
      <c r="B1087" s="245"/>
      <c r="C1087" s="246"/>
      <c r="D1087" s="236" t="s">
        <v>226</v>
      </c>
      <c r="E1087" s="247" t="s">
        <v>35</v>
      </c>
      <c r="F1087" s="248" t="s">
        <v>1354</v>
      </c>
      <c r="G1087" s="246"/>
      <c r="H1087" s="249">
        <v>10</v>
      </c>
      <c r="I1087" s="250"/>
      <c r="J1087" s="246"/>
      <c r="K1087" s="246"/>
      <c r="L1087" s="251"/>
      <c r="M1087" s="252"/>
      <c r="N1087" s="253"/>
      <c r="O1087" s="253"/>
      <c r="P1087" s="253"/>
      <c r="Q1087" s="253"/>
      <c r="R1087" s="253"/>
      <c r="S1087" s="253"/>
      <c r="T1087" s="25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55" t="s">
        <v>226</v>
      </c>
      <c r="AU1087" s="255" t="s">
        <v>90</v>
      </c>
      <c r="AV1087" s="14" t="s">
        <v>90</v>
      </c>
      <c r="AW1087" s="14" t="s">
        <v>41</v>
      </c>
      <c r="AX1087" s="14" t="s">
        <v>80</v>
      </c>
      <c r="AY1087" s="255" t="s">
        <v>208</v>
      </c>
    </row>
    <row r="1088" s="16" customFormat="1">
      <c r="A1088" s="16"/>
      <c r="B1088" s="267"/>
      <c r="C1088" s="268"/>
      <c r="D1088" s="236" t="s">
        <v>226</v>
      </c>
      <c r="E1088" s="269" t="s">
        <v>35</v>
      </c>
      <c r="F1088" s="270" t="s">
        <v>261</v>
      </c>
      <c r="G1088" s="268"/>
      <c r="H1088" s="271">
        <v>60</v>
      </c>
      <c r="I1088" s="272"/>
      <c r="J1088" s="268"/>
      <c r="K1088" s="268"/>
      <c r="L1088" s="273"/>
      <c r="M1088" s="274"/>
      <c r="N1088" s="275"/>
      <c r="O1088" s="275"/>
      <c r="P1088" s="275"/>
      <c r="Q1088" s="275"/>
      <c r="R1088" s="275"/>
      <c r="S1088" s="275"/>
      <c r="T1088" s="27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T1088" s="277" t="s">
        <v>226</v>
      </c>
      <c r="AU1088" s="277" t="s">
        <v>90</v>
      </c>
      <c r="AV1088" s="16" t="s">
        <v>216</v>
      </c>
      <c r="AW1088" s="16" t="s">
        <v>41</v>
      </c>
      <c r="AX1088" s="16" t="s">
        <v>88</v>
      </c>
      <c r="AY1088" s="277" t="s">
        <v>208</v>
      </c>
    </row>
    <row r="1089" s="2" customFormat="1" ht="16.5" customHeight="1">
      <c r="A1089" s="41"/>
      <c r="B1089" s="42"/>
      <c r="C1089" s="216" t="s">
        <v>1360</v>
      </c>
      <c r="D1089" s="216" t="s">
        <v>211</v>
      </c>
      <c r="E1089" s="217" t="s">
        <v>1361</v>
      </c>
      <c r="F1089" s="218" t="s">
        <v>1362</v>
      </c>
      <c r="G1089" s="219" t="s">
        <v>149</v>
      </c>
      <c r="H1089" s="220">
        <v>60</v>
      </c>
      <c r="I1089" s="221"/>
      <c r="J1089" s="222">
        <f>ROUND(I1089*H1089,2)</f>
        <v>0</v>
      </c>
      <c r="K1089" s="218" t="s">
        <v>215</v>
      </c>
      <c r="L1089" s="47"/>
      <c r="M1089" s="223" t="s">
        <v>35</v>
      </c>
      <c r="N1089" s="224" t="s">
        <v>51</v>
      </c>
      <c r="O1089" s="87"/>
      <c r="P1089" s="225">
        <f>O1089*H1089</f>
        <v>0</v>
      </c>
      <c r="Q1089" s="225">
        <v>0.00012999999999999999</v>
      </c>
      <c r="R1089" s="225">
        <f>Q1089*H1089</f>
        <v>0.0077999999999999996</v>
      </c>
      <c r="S1089" s="225">
        <v>0</v>
      </c>
      <c r="T1089" s="226">
        <f>S1089*H1089</f>
        <v>0</v>
      </c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R1089" s="227" t="s">
        <v>408</v>
      </c>
      <c r="AT1089" s="227" t="s">
        <v>211</v>
      </c>
      <c r="AU1089" s="227" t="s">
        <v>90</v>
      </c>
      <c r="AY1089" s="19" t="s">
        <v>208</v>
      </c>
      <c r="BE1089" s="228">
        <f>IF(N1089="základní",J1089,0)</f>
        <v>0</v>
      </c>
      <c r="BF1089" s="228">
        <f>IF(N1089="snížená",J1089,0)</f>
        <v>0</v>
      </c>
      <c r="BG1089" s="228">
        <f>IF(N1089="zákl. přenesená",J1089,0)</f>
        <v>0</v>
      </c>
      <c r="BH1089" s="228">
        <f>IF(N1089="sníž. přenesená",J1089,0)</f>
        <v>0</v>
      </c>
      <c r="BI1089" s="228">
        <f>IF(N1089="nulová",J1089,0)</f>
        <v>0</v>
      </c>
      <c r="BJ1089" s="19" t="s">
        <v>88</v>
      </c>
      <c r="BK1089" s="228">
        <f>ROUND(I1089*H1089,2)</f>
        <v>0</v>
      </c>
      <c r="BL1089" s="19" t="s">
        <v>408</v>
      </c>
      <c r="BM1089" s="227" t="s">
        <v>1363</v>
      </c>
    </row>
    <row r="1090" s="2" customFormat="1">
      <c r="A1090" s="41"/>
      <c r="B1090" s="42"/>
      <c r="C1090" s="43"/>
      <c r="D1090" s="229" t="s">
        <v>218</v>
      </c>
      <c r="E1090" s="43"/>
      <c r="F1090" s="230" t="s">
        <v>1364</v>
      </c>
      <c r="G1090" s="43"/>
      <c r="H1090" s="43"/>
      <c r="I1090" s="231"/>
      <c r="J1090" s="43"/>
      <c r="K1090" s="43"/>
      <c r="L1090" s="47"/>
      <c r="M1090" s="232"/>
      <c r="N1090" s="233"/>
      <c r="O1090" s="87"/>
      <c r="P1090" s="87"/>
      <c r="Q1090" s="87"/>
      <c r="R1090" s="87"/>
      <c r="S1090" s="87"/>
      <c r="T1090" s="88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T1090" s="19" t="s">
        <v>218</v>
      </c>
      <c r="AU1090" s="19" t="s">
        <v>90</v>
      </c>
    </row>
    <row r="1091" s="13" customFormat="1">
      <c r="A1091" s="13"/>
      <c r="B1091" s="234"/>
      <c r="C1091" s="235"/>
      <c r="D1091" s="236" t="s">
        <v>226</v>
      </c>
      <c r="E1091" s="237" t="s">
        <v>35</v>
      </c>
      <c r="F1091" s="238" t="s">
        <v>1348</v>
      </c>
      <c r="G1091" s="235"/>
      <c r="H1091" s="237" t="s">
        <v>35</v>
      </c>
      <c r="I1091" s="239"/>
      <c r="J1091" s="235"/>
      <c r="K1091" s="235"/>
      <c r="L1091" s="240"/>
      <c r="M1091" s="241"/>
      <c r="N1091" s="242"/>
      <c r="O1091" s="242"/>
      <c r="P1091" s="242"/>
      <c r="Q1091" s="242"/>
      <c r="R1091" s="242"/>
      <c r="S1091" s="242"/>
      <c r="T1091" s="24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4" t="s">
        <v>226</v>
      </c>
      <c r="AU1091" s="244" t="s">
        <v>90</v>
      </c>
      <c r="AV1091" s="13" t="s">
        <v>88</v>
      </c>
      <c r="AW1091" s="13" t="s">
        <v>41</v>
      </c>
      <c r="AX1091" s="13" t="s">
        <v>80</v>
      </c>
      <c r="AY1091" s="244" t="s">
        <v>208</v>
      </c>
    </row>
    <row r="1092" s="14" customFormat="1">
      <c r="A1092" s="14"/>
      <c r="B1092" s="245"/>
      <c r="C1092" s="246"/>
      <c r="D1092" s="236" t="s">
        <v>226</v>
      </c>
      <c r="E1092" s="247" t="s">
        <v>35</v>
      </c>
      <c r="F1092" s="248" t="s">
        <v>1349</v>
      </c>
      <c r="G1092" s="246"/>
      <c r="H1092" s="249">
        <v>10</v>
      </c>
      <c r="I1092" s="250"/>
      <c r="J1092" s="246"/>
      <c r="K1092" s="246"/>
      <c r="L1092" s="251"/>
      <c r="M1092" s="252"/>
      <c r="N1092" s="253"/>
      <c r="O1092" s="253"/>
      <c r="P1092" s="253"/>
      <c r="Q1092" s="253"/>
      <c r="R1092" s="253"/>
      <c r="S1092" s="253"/>
      <c r="T1092" s="25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55" t="s">
        <v>226</v>
      </c>
      <c r="AU1092" s="255" t="s">
        <v>90</v>
      </c>
      <c r="AV1092" s="14" t="s">
        <v>90</v>
      </c>
      <c r="AW1092" s="14" t="s">
        <v>41</v>
      </c>
      <c r="AX1092" s="14" t="s">
        <v>80</v>
      </c>
      <c r="AY1092" s="255" t="s">
        <v>208</v>
      </c>
    </row>
    <row r="1093" s="14" customFormat="1">
      <c r="A1093" s="14"/>
      <c r="B1093" s="245"/>
      <c r="C1093" s="246"/>
      <c r="D1093" s="236" t="s">
        <v>226</v>
      </c>
      <c r="E1093" s="247" t="s">
        <v>35</v>
      </c>
      <c r="F1093" s="248" t="s">
        <v>1350</v>
      </c>
      <c r="G1093" s="246"/>
      <c r="H1093" s="249">
        <v>10</v>
      </c>
      <c r="I1093" s="250"/>
      <c r="J1093" s="246"/>
      <c r="K1093" s="246"/>
      <c r="L1093" s="251"/>
      <c r="M1093" s="252"/>
      <c r="N1093" s="253"/>
      <c r="O1093" s="253"/>
      <c r="P1093" s="253"/>
      <c r="Q1093" s="253"/>
      <c r="R1093" s="253"/>
      <c r="S1093" s="253"/>
      <c r="T1093" s="25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55" t="s">
        <v>226</v>
      </c>
      <c r="AU1093" s="255" t="s">
        <v>90</v>
      </c>
      <c r="AV1093" s="14" t="s">
        <v>90</v>
      </c>
      <c r="AW1093" s="14" t="s">
        <v>41</v>
      </c>
      <c r="AX1093" s="14" t="s">
        <v>80</v>
      </c>
      <c r="AY1093" s="255" t="s">
        <v>208</v>
      </c>
    </row>
    <row r="1094" s="14" customFormat="1">
      <c r="A1094" s="14"/>
      <c r="B1094" s="245"/>
      <c r="C1094" s="246"/>
      <c r="D1094" s="236" t="s">
        <v>226</v>
      </c>
      <c r="E1094" s="247" t="s">
        <v>35</v>
      </c>
      <c r="F1094" s="248" t="s">
        <v>1351</v>
      </c>
      <c r="G1094" s="246"/>
      <c r="H1094" s="249">
        <v>10</v>
      </c>
      <c r="I1094" s="250"/>
      <c r="J1094" s="246"/>
      <c r="K1094" s="246"/>
      <c r="L1094" s="251"/>
      <c r="M1094" s="252"/>
      <c r="N1094" s="253"/>
      <c r="O1094" s="253"/>
      <c r="P1094" s="253"/>
      <c r="Q1094" s="253"/>
      <c r="R1094" s="253"/>
      <c r="S1094" s="253"/>
      <c r="T1094" s="25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5" t="s">
        <v>226</v>
      </c>
      <c r="AU1094" s="255" t="s">
        <v>90</v>
      </c>
      <c r="AV1094" s="14" t="s">
        <v>90</v>
      </c>
      <c r="AW1094" s="14" t="s">
        <v>41</v>
      </c>
      <c r="AX1094" s="14" t="s">
        <v>80</v>
      </c>
      <c r="AY1094" s="255" t="s">
        <v>208</v>
      </c>
    </row>
    <row r="1095" s="14" customFormat="1">
      <c r="A1095" s="14"/>
      <c r="B1095" s="245"/>
      <c r="C1095" s="246"/>
      <c r="D1095" s="236" t="s">
        <v>226</v>
      </c>
      <c r="E1095" s="247" t="s">
        <v>35</v>
      </c>
      <c r="F1095" s="248" t="s">
        <v>1352</v>
      </c>
      <c r="G1095" s="246"/>
      <c r="H1095" s="249">
        <v>10</v>
      </c>
      <c r="I1095" s="250"/>
      <c r="J1095" s="246"/>
      <c r="K1095" s="246"/>
      <c r="L1095" s="251"/>
      <c r="M1095" s="252"/>
      <c r="N1095" s="253"/>
      <c r="O1095" s="253"/>
      <c r="P1095" s="253"/>
      <c r="Q1095" s="253"/>
      <c r="R1095" s="253"/>
      <c r="S1095" s="253"/>
      <c r="T1095" s="25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55" t="s">
        <v>226</v>
      </c>
      <c r="AU1095" s="255" t="s">
        <v>90</v>
      </c>
      <c r="AV1095" s="14" t="s">
        <v>90</v>
      </c>
      <c r="AW1095" s="14" t="s">
        <v>41</v>
      </c>
      <c r="AX1095" s="14" t="s">
        <v>80</v>
      </c>
      <c r="AY1095" s="255" t="s">
        <v>208</v>
      </c>
    </row>
    <row r="1096" s="14" customFormat="1">
      <c r="A1096" s="14"/>
      <c r="B1096" s="245"/>
      <c r="C1096" s="246"/>
      <c r="D1096" s="236" t="s">
        <v>226</v>
      </c>
      <c r="E1096" s="247" t="s">
        <v>35</v>
      </c>
      <c r="F1096" s="248" t="s">
        <v>1353</v>
      </c>
      <c r="G1096" s="246"/>
      <c r="H1096" s="249">
        <v>10</v>
      </c>
      <c r="I1096" s="250"/>
      <c r="J1096" s="246"/>
      <c r="K1096" s="246"/>
      <c r="L1096" s="251"/>
      <c r="M1096" s="252"/>
      <c r="N1096" s="253"/>
      <c r="O1096" s="253"/>
      <c r="P1096" s="253"/>
      <c r="Q1096" s="253"/>
      <c r="R1096" s="253"/>
      <c r="S1096" s="253"/>
      <c r="T1096" s="25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55" t="s">
        <v>226</v>
      </c>
      <c r="AU1096" s="255" t="s">
        <v>90</v>
      </c>
      <c r="AV1096" s="14" t="s">
        <v>90</v>
      </c>
      <c r="AW1096" s="14" t="s">
        <v>41</v>
      </c>
      <c r="AX1096" s="14" t="s">
        <v>80</v>
      </c>
      <c r="AY1096" s="255" t="s">
        <v>208</v>
      </c>
    </row>
    <row r="1097" s="14" customFormat="1">
      <c r="A1097" s="14"/>
      <c r="B1097" s="245"/>
      <c r="C1097" s="246"/>
      <c r="D1097" s="236" t="s">
        <v>226</v>
      </c>
      <c r="E1097" s="247" t="s">
        <v>35</v>
      </c>
      <c r="F1097" s="248" t="s">
        <v>1354</v>
      </c>
      <c r="G1097" s="246"/>
      <c r="H1097" s="249">
        <v>10</v>
      </c>
      <c r="I1097" s="250"/>
      <c r="J1097" s="246"/>
      <c r="K1097" s="246"/>
      <c r="L1097" s="251"/>
      <c r="M1097" s="252"/>
      <c r="N1097" s="253"/>
      <c r="O1097" s="253"/>
      <c r="P1097" s="253"/>
      <c r="Q1097" s="253"/>
      <c r="R1097" s="253"/>
      <c r="S1097" s="253"/>
      <c r="T1097" s="25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55" t="s">
        <v>226</v>
      </c>
      <c r="AU1097" s="255" t="s">
        <v>90</v>
      </c>
      <c r="AV1097" s="14" t="s">
        <v>90</v>
      </c>
      <c r="AW1097" s="14" t="s">
        <v>41</v>
      </c>
      <c r="AX1097" s="14" t="s">
        <v>80</v>
      </c>
      <c r="AY1097" s="255" t="s">
        <v>208</v>
      </c>
    </row>
    <row r="1098" s="16" customFormat="1">
      <c r="A1098" s="16"/>
      <c r="B1098" s="267"/>
      <c r="C1098" s="268"/>
      <c r="D1098" s="236" t="s">
        <v>226</v>
      </c>
      <c r="E1098" s="269" t="s">
        <v>35</v>
      </c>
      <c r="F1098" s="270" t="s">
        <v>261</v>
      </c>
      <c r="G1098" s="268"/>
      <c r="H1098" s="271">
        <v>60</v>
      </c>
      <c r="I1098" s="272"/>
      <c r="J1098" s="268"/>
      <c r="K1098" s="268"/>
      <c r="L1098" s="273"/>
      <c r="M1098" s="274"/>
      <c r="N1098" s="275"/>
      <c r="O1098" s="275"/>
      <c r="P1098" s="275"/>
      <c r="Q1098" s="275"/>
      <c r="R1098" s="275"/>
      <c r="S1098" s="275"/>
      <c r="T1098" s="27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T1098" s="277" t="s">
        <v>226</v>
      </c>
      <c r="AU1098" s="277" t="s">
        <v>90</v>
      </c>
      <c r="AV1098" s="16" t="s">
        <v>216</v>
      </c>
      <c r="AW1098" s="16" t="s">
        <v>41</v>
      </c>
      <c r="AX1098" s="16" t="s">
        <v>88</v>
      </c>
      <c r="AY1098" s="277" t="s">
        <v>208</v>
      </c>
    </row>
    <row r="1099" s="2" customFormat="1" ht="16.5" customHeight="1">
      <c r="A1099" s="41"/>
      <c r="B1099" s="42"/>
      <c r="C1099" s="216" t="s">
        <v>1365</v>
      </c>
      <c r="D1099" s="216" t="s">
        <v>211</v>
      </c>
      <c r="E1099" s="217" t="s">
        <v>1366</v>
      </c>
      <c r="F1099" s="218" t="s">
        <v>1367</v>
      </c>
      <c r="G1099" s="219" t="s">
        <v>149</v>
      </c>
      <c r="H1099" s="220">
        <v>60</v>
      </c>
      <c r="I1099" s="221"/>
      <c r="J1099" s="222">
        <f>ROUND(I1099*H1099,2)</f>
        <v>0</v>
      </c>
      <c r="K1099" s="218" t="s">
        <v>215</v>
      </c>
      <c r="L1099" s="47"/>
      <c r="M1099" s="223" t="s">
        <v>35</v>
      </c>
      <c r="N1099" s="224" t="s">
        <v>51</v>
      </c>
      <c r="O1099" s="87"/>
      <c r="P1099" s="225">
        <f>O1099*H1099</f>
        <v>0</v>
      </c>
      <c r="Q1099" s="225">
        <v>0.00012999999999999999</v>
      </c>
      <c r="R1099" s="225">
        <f>Q1099*H1099</f>
        <v>0.0077999999999999996</v>
      </c>
      <c r="S1099" s="225">
        <v>0</v>
      </c>
      <c r="T1099" s="226">
        <f>S1099*H1099</f>
        <v>0</v>
      </c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R1099" s="227" t="s">
        <v>408</v>
      </c>
      <c r="AT1099" s="227" t="s">
        <v>211</v>
      </c>
      <c r="AU1099" s="227" t="s">
        <v>90</v>
      </c>
      <c r="AY1099" s="19" t="s">
        <v>208</v>
      </c>
      <c r="BE1099" s="228">
        <f>IF(N1099="základní",J1099,0)</f>
        <v>0</v>
      </c>
      <c r="BF1099" s="228">
        <f>IF(N1099="snížená",J1099,0)</f>
        <v>0</v>
      </c>
      <c r="BG1099" s="228">
        <f>IF(N1099="zákl. přenesená",J1099,0)</f>
        <v>0</v>
      </c>
      <c r="BH1099" s="228">
        <f>IF(N1099="sníž. přenesená",J1099,0)</f>
        <v>0</v>
      </c>
      <c r="BI1099" s="228">
        <f>IF(N1099="nulová",J1099,0)</f>
        <v>0</v>
      </c>
      <c r="BJ1099" s="19" t="s">
        <v>88</v>
      </c>
      <c r="BK1099" s="228">
        <f>ROUND(I1099*H1099,2)</f>
        <v>0</v>
      </c>
      <c r="BL1099" s="19" t="s">
        <v>408</v>
      </c>
      <c r="BM1099" s="227" t="s">
        <v>1368</v>
      </c>
    </row>
    <row r="1100" s="2" customFormat="1">
      <c r="A1100" s="41"/>
      <c r="B1100" s="42"/>
      <c r="C1100" s="43"/>
      <c r="D1100" s="229" t="s">
        <v>218</v>
      </c>
      <c r="E1100" s="43"/>
      <c r="F1100" s="230" t="s">
        <v>1369</v>
      </c>
      <c r="G1100" s="43"/>
      <c r="H1100" s="43"/>
      <c r="I1100" s="231"/>
      <c r="J1100" s="43"/>
      <c r="K1100" s="43"/>
      <c r="L1100" s="47"/>
      <c r="M1100" s="232"/>
      <c r="N1100" s="233"/>
      <c r="O1100" s="87"/>
      <c r="P1100" s="87"/>
      <c r="Q1100" s="87"/>
      <c r="R1100" s="87"/>
      <c r="S1100" s="87"/>
      <c r="T1100" s="88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T1100" s="19" t="s">
        <v>218</v>
      </c>
      <c r="AU1100" s="19" t="s">
        <v>90</v>
      </c>
    </row>
    <row r="1101" s="13" customFormat="1">
      <c r="A1101" s="13"/>
      <c r="B1101" s="234"/>
      <c r="C1101" s="235"/>
      <c r="D1101" s="236" t="s">
        <v>226</v>
      </c>
      <c r="E1101" s="237" t="s">
        <v>35</v>
      </c>
      <c r="F1101" s="238" t="s">
        <v>1348</v>
      </c>
      <c r="G1101" s="235"/>
      <c r="H1101" s="237" t="s">
        <v>35</v>
      </c>
      <c r="I1101" s="239"/>
      <c r="J1101" s="235"/>
      <c r="K1101" s="235"/>
      <c r="L1101" s="240"/>
      <c r="M1101" s="241"/>
      <c r="N1101" s="242"/>
      <c r="O1101" s="242"/>
      <c r="P1101" s="242"/>
      <c r="Q1101" s="242"/>
      <c r="R1101" s="242"/>
      <c r="S1101" s="242"/>
      <c r="T1101" s="24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44" t="s">
        <v>226</v>
      </c>
      <c r="AU1101" s="244" t="s">
        <v>90</v>
      </c>
      <c r="AV1101" s="13" t="s">
        <v>88</v>
      </c>
      <c r="AW1101" s="13" t="s">
        <v>41</v>
      </c>
      <c r="AX1101" s="13" t="s">
        <v>80</v>
      </c>
      <c r="AY1101" s="244" t="s">
        <v>208</v>
      </c>
    </row>
    <row r="1102" s="14" customFormat="1">
      <c r="A1102" s="14"/>
      <c r="B1102" s="245"/>
      <c r="C1102" s="246"/>
      <c r="D1102" s="236" t="s">
        <v>226</v>
      </c>
      <c r="E1102" s="247" t="s">
        <v>35</v>
      </c>
      <c r="F1102" s="248" t="s">
        <v>1349</v>
      </c>
      <c r="G1102" s="246"/>
      <c r="H1102" s="249">
        <v>10</v>
      </c>
      <c r="I1102" s="250"/>
      <c r="J1102" s="246"/>
      <c r="K1102" s="246"/>
      <c r="L1102" s="251"/>
      <c r="M1102" s="252"/>
      <c r="N1102" s="253"/>
      <c r="O1102" s="253"/>
      <c r="P1102" s="253"/>
      <c r="Q1102" s="253"/>
      <c r="R1102" s="253"/>
      <c r="S1102" s="253"/>
      <c r="T1102" s="25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5" t="s">
        <v>226</v>
      </c>
      <c r="AU1102" s="255" t="s">
        <v>90</v>
      </c>
      <c r="AV1102" s="14" t="s">
        <v>90</v>
      </c>
      <c r="AW1102" s="14" t="s">
        <v>41</v>
      </c>
      <c r="AX1102" s="14" t="s">
        <v>80</v>
      </c>
      <c r="AY1102" s="255" t="s">
        <v>208</v>
      </c>
    </row>
    <row r="1103" s="14" customFormat="1">
      <c r="A1103" s="14"/>
      <c r="B1103" s="245"/>
      <c r="C1103" s="246"/>
      <c r="D1103" s="236" t="s">
        <v>226</v>
      </c>
      <c r="E1103" s="247" t="s">
        <v>35</v>
      </c>
      <c r="F1103" s="248" t="s">
        <v>1350</v>
      </c>
      <c r="G1103" s="246"/>
      <c r="H1103" s="249">
        <v>10</v>
      </c>
      <c r="I1103" s="250"/>
      <c r="J1103" s="246"/>
      <c r="K1103" s="246"/>
      <c r="L1103" s="251"/>
      <c r="M1103" s="252"/>
      <c r="N1103" s="253"/>
      <c r="O1103" s="253"/>
      <c r="P1103" s="253"/>
      <c r="Q1103" s="253"/>
      <c r="R1103" s="253"/>
      <c r="S1103" s="253"/>
      <c r="T1103" s="25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55" t="s">
        <v>226</v>
      </c>
      <c r="AU1103" s="255" t="s">
        <v>90</v>
      </c>
      <c r="AV1103" s="14" t="s">
        <v>90</v>
      </c>
      <c r="AW1103" s="14" t="s">
        <v>41</v>
      </c>
      <c r="AX1103" s="14" t="s">
        <v>80</v>
      </c>
      <c r="AY1103" s="255" t="s">
        <v>208</v>
      </c>
    </row>
    <row r="1104" s="14" customFormat="1">
      <c r="A1104" s="14"/>
      <c r="B1104" s="245"/>
      <c r="C1104" s="246"/>
      <c r="D1104" s="236" t="s">
        <v>226</v>
      </c>
      <c r="E1104" s="247" t="s">
        <v>35</v>
      </c>
      <c r="F1104" s="248" t="s">
        <v>1351</v>
      </c>
      <c r="G1104" s="246"/>
      <c r="H1104" s="249">
        <v>10</v>
      </c>
      <c r="I1104" s="250"/>
      <c r="J1104" s="246"/>
      <c r="K1104" s="246"/>
      <c r="L1104" s="251"/>
      <c r="M1104" s="252"/>
      <c r="N1104" s="253"/>
      <c r="O1104" s="253"/>
      <c r="P1104" s="253"/>
      <c r="Q1104" s="253"/>
      <c r="R1104" s="253"/>
      <c r="S1104" s="253"/>
      <c r="T1104" s="25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55" t="s">
        <v>226</v>
      </c>
      <c r="AU1104" s="255" t="s">
        <v>90</v>
      </c>
      <c r="AV1104" s="14" t="s">
        <v>90</v>
      </c>
      <c r="AW1104" s="14" t="s">
        <v>41</v>
      </c>
      <c r="AX1104" s="14" t="s">
        <v>80</v>
      </c>
      <c r="AY1104" s="255" t="s">
        <v>208</v>
      </c>
    </row>
    <row r="1105" s="14" customFormat="1">
      <c r="A1105" s="14"/>
      <c r="B1105" s="245"/>
      <c r="C1105" s="246"/>
      <c r="D1105" s="236" t="s">
        <v>226</v>
      </c>
      <c r="E1105" s="247" t="s">
        <v>35</v>
      </c>
      <c r="F1105" s="248" t="s">
        <v>1352</v>
      </c>
      <c r="G1105" s="246"/>
      <c r="H1105" s="249">
        <v>10</v>
      </c>
      <c r="I1105" s="250"/>
      <c r="J1105" s="246"/>
      <c r="K1105" s="246"/>
      <c r="L1105" s="251"/>
      <c r="M1105" s="252"/>
      <c r="N1105" s="253"/>
      <c r="O1105" s="253"/>
      <c r="P1105" s="253"/>
      <c r="Q1105" s="253"/>
      <c r="R1105" s="253"/>
      <c r="S1105" s="253"/>
      <c r="T1105" s="25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55" t="s">
        <v>226</v>
      </c>
      <c r="AU1105" s="255" t="s">
        <v>90</v>
      </c>
      <c r="AV1105" s="14" t="s">
        <v>90</v>
      </c>
      <c r="AW1105" s="14" t="s">
        <v>41</v>
      </c>
      <c r="AX1105" s="14" t="s">
        <v>80</v>
      </c>
      <c r="AY1105" s="255" t="s">
        <v>208</v>
      </c>
    </row>
    <row r="1106" s="14" customFormat="1">
      <c r="A1106" s="14"/>
      <c r="B1106" s="245"/>
      <c r="C1106" s="246"/>
      <c r="D1106" s="236" t="s">
        <v>226</v>
      </c>
      <c r="E1106" s="247" t="s">
        <v>35</v>
      </c>
      <c r="F1106" s="248" t="s">
        <v>1353</v>
      </c>
      <c r="G1106" s="246"/>
      <c r="H1106" s="249">
        <v>10</v>
      </c>
      <c r="I1106" s="250"/>
      <c r="J1106" s="246"/>
      <c r="K1106" s="246"/>
      <c r="L1106" s="251"/>
      <c r="M1106" s="252"/>
      <c r="N1106" s="253"/>
      <c r="O1106" s="253"/>
      <c r="P1106" s="253"/>
      <c r="Q1106" s="253"/>
      <c r="R1106" s="253"/>
      <c r="S1106" s="253"/>
      <c r="T1106" s="25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55" t="s">
        <v>226</v>
      </c>
      <c r="AU1106" s="255" t="s">
        <v>90</v>
      </c>
      <c r="AV1106" s="14" t="s">
        <v>90</v>
      </c>
      <c r="AW1106" s="14" t="s">
        <v>41</v>
      </c>
      <c r="AX1106" s="14" t="s">
        <v>80</v>
      </c>
      <c r="AY1106" s="255" t="s">
        <v>208</v>
      </c>
    </row>
    <row r="1107" s="14" customFormat="1">
      <c r="A1107" s="14"/>
      <c r="B1107" s="245"/>
      <c r="C1107" s="246"/>
      <c r="D1107" s="236" t="s">
        <v>226</v>
      </c>
      <c r="E1107" s="247" t="s">
        <v>35</v>
      </c>
      <c r="F1107" s="248" t="s">
        <v>1354</v>
      </c>
      <c r="G1107" s="246"/>
      <c r="H1107" s="249">
        <v>10</v>
      </c>
      <c r="I1107" s="250"/>
      <c r="J1107" s="246"/>
      <c r="K1107" s="246"/>
      <c r="L1107" s="251"/>
      <c r="M1107" s="252"/>
      <c r="N1107" s="253"/>
      <c r="O1107" s="253"/>
      <c r="P1107" s="253"/>
      <c r="Q1107" s="253"/>
      <c r="R1107" s="253"/>
      <c r="S1107" s="253"/>
      <c r="T1107" s="25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55" t="s">
        <v>226</v>
      </c>
      <c r="AU1107" s="255" t="s">
        <v>90</v>
      </c>
      <c r="AV1107" s="14" t="s">
        <v>90</v>
      </c>
      <c r="AW1107" s="14" t="s">
        <v>41</v>
      </c>
      <c r="AX1107" s="14" t="s">
        <v>80</v>
      </c>
      <c r="AY1107" s="255" t="s">
        <v>208</v>
      </c>
    </row>
    <row r="1108" s="16" customFormat="1">
      <c r="A1108" s="16"/>
      <c r="B1108" s="267"/>
      <c r="C1108" s="268"/>
      <c r="D1108" s="236" t="s">
        <v>226</v>
      </c>
      <c r="E1108" s="269" t="s">
        <v>35</v>
      </c>
      <c r="F1108" s="270" t="s">
        <v>261</v>
      </c>
      <c r="G1108" s="268"/>
      <c r="H1108" s="271">
        <v>60</v>
      </c>
      <c r="I1108" s="272"/>
      <c r="J1108" s="268"/>
      <c r="K1108" s="268"/>
      <c r="L1108" s="273"/>
      <c r="M1108" s="274"/>
      <c r="N1108" s="275"/>
      <c r="O1108" s="275"/>
      <c r="P1108" s="275"/>
      <c r="Q1108" s="275"/>
      <c r="R1108" s="275"/>
      <c r="S1108" s="275"/>
      <c r="T1108" s="27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T1108" s="277" t="s">
        <v>226</v>
      </c>
      <c r="AU1108" s="277" t="s">
        <v>90</v>
      </c>
      <c r="AV1108" s="16" t="s">
        <v>216</v>
      </c>
      <c r="AW1108" s="16" t="s">
        <v>41</v>
      </c>
      <c r="AX1108" s="16" t="s">
        <v>88</v>
      </c>
      <c r="AY1108" s="277" t="s">
        <v>208</v>
      </c>
    </row>
    <row r="1109" s="12" customFormat="1" ht="22.8" customHeight="1">
      <c r="A1109" s="12"/>
      <c r="B1109" s="200"/>
      <c r="C1109" s="201"/>
      <c r="D1109" s="202" t="s">
        <v>79</v>
      </c>
      <c r="E1109" s="214" t="s">
        <v>1370</v>
      </c>
      <c r="F1109" s="214" t="s">
        <v>1371</v>
      </c>
      <c r="G1109" s="201"/>
      <c r="H1109" s="201"/>
      <c r="I1109" s="204"/>
      <c r="J1109" s="215">
        <f>BK1109</f>
        <v>0</v>
      </c>
      <c r="K1109" s="201"/>
      <c r="L1109" s="206"/>
      <c r="M1109" s="207"/>
      <c r="N1109" s="208"/>
      <c r="O1109" s="208"/>
      <c r="P1109" s="209">
        <f>SUM(P1110:P1131)</f>
        <v>0</v>
      </c>
      <c r="Q1109" s="208"/>
      <c r="R1109" s="209">
        <f>SUM(R1110:R1131)</f>
        <v>0.37940708000000001</v>
      </c>
      <c r="S1109" s="208"/>
      <c r="T1109" s="210">
        <f>SUM(T1110:T1131)</f>
        <v>0.07301959999999999</v>
      </c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R1109" s="211" t="s">
        <v>90</v>
      </c>
      <c r="AT1109" s="212" t="s">
        <v>79</v>
      </c>
      <c r="AU1109" s="212" t="s">
        <v>88</v>
      </c>
      <c r="AY1109" s="211" t="s">
        <v>208</v>
      </c>
      <c r="BK1109" s="213">
        <f>SUM(BK1110:BK1131)</f>
        <v>0</v>
      </c>
    </row>
    <row r="1110" s="2" customFormat="1" ht="16.5" customHeight="1">
      <c r="A1110" s="41"/>
      <c r="B1110" s="42"/>
      <c r="C1110" s="216" t="s">
        <v>1372</v>
      </c>
      <c r="D1110" s="216" t="s">
        <v>211</v>
      </c>
      <c r="E1110" s="217" t="s">
        <v>1373</v>
      </c>
      <c r="F1110" s="218" t="s">
        <v>1374</v>
      </c>
      <c r="G1110" s="219" t="s">
        <v>149</v>
      </c>
      <c r="H1110" s="220">
        <v>229.239</v>
      </c>
      <c r="I1110" s="221"/>
      <c r="J1110" s="222">
        <f>ROUND(I1110*H1110,2)</f>
        <v>0</v>
      </c>
      <c r="K1110" s="218" t="s">
        <v>215</v>
      </c>
      <c r="L1110" s="47"/>
      <c r="M1110" s="223" t="s">
        <v>35</v>
      </c>
      <c r="N1110" s="224" t="s">
        <v>51</v>
      </c>
      <c r="O1110" s="87"/>
      <c r="P1110" s="225">
        <f>O1110*H1110</f>
        <v>0</v>
      </c>
      <c r="Q1110" s="225">
        <v>0</v>
      </c>
      <c r="R1110" s="225">
        <f>Q1110*H1110</f>
        <v>0</v>
      </c>
      <c r="S1110" s="225">
        <v>0.00014999999999999999</v>
      </c>
      <c r="T1110" s="226">
        <f>S1110*H1110</f>
        <v>0.034385849999999996</v>
      </c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R1110" s="227" t="s">
        <v>408</v>
      </c>
      <c r="AT1110" s="227" t="s">
        <v>211</v>
      </c>
      <c r="AU1110" s="227" t="s">
        <v>90</v>
      </c>
      <c r="AY1110" s="19" t="s">
        <v>208</v>
      </c>
      <c r="BE1110" s="228">
        <f>IF(N1110="základní",J1110,0)</f>
        <v>0</v>
      </c>
      <c r="BF1110" s="228">
        <f>IF(N1110="snížená",J1110,0)</f>
        <v>0</v>
      </c>
      <c r="BG1110" s="228">
        <f>IF(N1110="zákl. přenesená",J1110,0)</f>
        <v>0</v>
      </c>
      <c r="BH1110" s="228">
        <f>IF(N1110="sníž. přenesená",J1110,0)</f>
        <v>0</v>
      </c>
      <c r="BI1110" s="228">
        <f>IF(N1110="nulová",J1110,0)</f>
        <v>0</v>
      </c>
      <c r="BJ1110" s="19" t="s">
        <v>88</v>
      </c>
      <c r="BK1110" s="228">
        <f>ROUND(I1110*H1110,2)</f>
        <v>0</v>
      </c>
      <c r="BL1110" s="19" t="s">
        <v>408</v>
      </c>
      <c r="BM1110" s="227" t="s">
        <v>1375</v>
      </c>
    </row>
    <row r="1111" s="2" customFormat="1">
      <c r="A1111" s="41"/>
      <c r="B1111" s="42"/>
      <c r="C1111" s="43"/>
      <c r="D1111" s="229" t="s">
        <v>218</v>
      </c>
      <c r="E1111" s="43"/>
      <c r="F1111" s="230" t="s">
        <v>1376</v>
      </c>
      <c r="G1111" s="43"/>
      <c r="H1111" s="43"/>
      <c r="I1111" s="231"/>
      <c r="J1111" s="43"/>
      <c r="K1111" s="43"/>
      <c r="L1111" s="47"/>
      <c r="M1111" s="232"/>
      <c r="N1111" s="233"/>
      <c r="O1111" s="87"/>
      <c r="P1111" s="87"/>
      <c r="Q1111" s="87"/>
      <c r="R1111" s="87"/>
      <c r="S1111" s="87"/>
      <c r="T1111" s="88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T1111" s="19" t="s">
        <v>218</v>
      </c>
      <c r="AU1111" s="19" t="s">
        <v>90</v>
      </c>
    </row>
    <row r="1112" s="14" customFormat="1">
      <c r="A1112" s="14"/>
      <c r="B1112" s="245"/>
      <c r="C1112" s="246"/>
      <c r="D1112" s="236" t="s">
        <v>226</v>
      </c>
      <c r="E1112" s="247" t="s">
        <v>35</v>
      </c>
      <c r="F1112" s="248" t="s">
        <v>1377</v>
      </c>
      <c r="G1112" s="246"/>
      <c r="H1112" s="249">
        <v>145.64099999999999</v>
      </c>
      <c r="I1112" s="250"/>
      <c r="J1112" s="246"/>
      <c r="K1112" s="246"/>
      <c r="L1112" s="251"/>
      <c r="M1112" s="252"/>
      <c r="N1112" s="253"/>
      <c r="O1112" s="253"/>
      <c r="P1112" s="253"/>
      <c r="Q1112" s="253"/>
      <c r="R1112" s="253"/>
      <c r="S1112" s="253"/>
      <c r="T1112" s="25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55" t="s">
        <v>226</v>
      </c>
      <c r="AU1112" s="255" t="s">
        <v>90</v>
      </c>
      <c r="AV1112" s="14" t="s">
        <v>90</v>
      </c>
      <c r="AW1112" s="14" t="s">
        <v>41</v>
      </c>
      <c r="AX1112" s="14" t="s">
        <v>80</v>
      </c>
      <c r="AY1112" s="255" t="s">
        <v>208</v>
      </c>
    </row>
    <row r="1113" s="14" customFormat="1">
      <c r="A1113" s="14"/>
      <c r="B1113" s="245"/>
      <c r="C1113" s="246"/>
      <c r="D1113" s="236" t="s">
        <v>226</v>
      </c>
      <c r="E1113" s="247" t="s">
        <v>35</v>
      </c>
      <c r="F1113" s="248" t="s">
        <v>1378</v>
      </c>
      <c r="G1113" s="246"/>
      <c r="H1113" s="249">
        <v>83.597999999999999</v>
      </c>
      <c r="I1113" s="250"/>
      <c r="J1113" s="246"/>
      <c r="K1113" s="246"/>
      <c r="L1113" s="251"/>
      <c r="M1113" s="252"/>
      <c r="N1113" s="253"/>
      <c r="O1113" s="253"/>
      <c r="P1113" s="253"/>
      <c r="Q1113" s="253"/>
      <c r="R1113" s="253"/>
      <c r="S1113" s="253"/>
      <c r="T1113" s="25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55" t="s">
        <v>226</v>
      </c>
      <c r="AU1113" s="255" t="s">
        <v>90</v>
      </c>
      <c r="AV1113" s="14" t="s">
        <v>90</v>
      </c>
      <c r="AW1113" s="14" t="s">
        <v>41</v>
      </c>
      <c r="AX1113" s="14" t="s">
        <v>80</v>
      </c>
      <c r="AY1113" s="255" t="s">
        <v>208</v>
      </c>
    </row>
    <row r="1114" s="16" customFormat="1">
      <c r="A1114" s="16"/>
      <c r="B1114" s="267"/>
      <c r="C1114" s="268"/>
      <c r="D1114" s="236" t="s">
        <v>226</v>
      </c>
      <c r="E1114" s="269" t="s">
        <v>35</v>
      </c>
      <c r="F1114" s="270" t="s">
        <v>261</v>
      </c>
      <c r="G1114" s="268"/>
      <c r="H1114" s="271">
        <v>229.239</v>
      </c>
      <c r="I1114" s="272"/>
      <c r="J1114" s="268"/>
      <c r="K1114" s="268"/>
      <c r="L1114" s="273"/>
      <c r="M1114" s="274"/>
      <c r="N1114" s="275"/>
      <c r="O1114" s="275"/>
      <c r="P1114" s="275"/>
      <c r="Q1114" s="275"/>
      <c r="R1114" s="275"/>
      <c r="S1114" s="275"/>
      <c r="T1114" s="27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T1114" s="277" t="s">
        <v>226</v>
      </c>
      <c r="AU1114" s="277" t="s">
        <v>90</v>
      </c>
      <c r="AV1114" s="16" t="s">
        <v>216</v>
      </c>
      <c r="AW1114" s="16" t="s">
        <v>4</v>
      </c>
      <c r="AX1114" s="16" t="s">
        <v>88</v>
      </c>
      <c r="AY1114" s="277" t="s">
        <v>208</v>
      </c>
    </row>
    <row r="1115" s="2" customFormat="1" ht="16.5" customHeight="1">
      <c r="A1115" s="41"/>
      <c r="B1115" s="42"/>
      <c r="C1115" s="216" t="s">
        <v>1379</v>
      </c>
      <c r="D1115" s="216" t="s">
        <v>211</v>
      </c>
      <c r="E1115" s="217" t="s">
        <v>1380</v>
      </c>
      <c r="F1115" s="218" t="s">
        <v>1381</v>
      </c>
      <c r="G1115" s="219" t="s">
        <v>149</v>
      </c>
      <c r="H1115" s="220">
        <v>124.625</v>
      </c>
      <c r="I1115" s="221"/>
      <c r="J1115" s="222">
        <f>ROUND(I1115*H1115,2)</f>
        <v>0</v>
      </c>
      <c r="K1115" s="218" t="s">
        <v>215</v>
      </c>
      <c r="L1115" s="47"/>
      <c r="M1115" s="223" t="s">
        <v>35</v>
      </c>
      <c r="N1115" s="224" t="s">
        <v>51</v>
      </c>
      <c r="O1115" s="87"/>
      <c r="P1115" s="225">
        <f>O1115*H1115</f>
        <v>0</v>
      </c>
      <c r="Q1115" s="225">
        <v>0.001</v>
      </c>
      <c r="R1115" s="225">
        <f>Q1115*H1115</f>
        <v>0.124625</v>
      </c>
      <c r="S1115" s="225">
        <v>0.00031</v>
      </c>
      <c r="T1115" s="226">
        <f>S1115*H1115</f>
        <v>0.038633750000000001</v>
      </c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R1115" s="227" t="s">
        <v>408</v>
      </c>
      <c r="AT1115" s="227" t="s">
        <v>211</v>
      </c>
      <c r="AU1115" s="227" t="s">
        <v>90</v>
      </c>
      <c r="AY1115" s="19" t="s">
        <v>208</v>
      </c>
      <c r="BE1115" s="228">
        <f>IF(N1115="základní",J1115,0)</f>
        <v>0</v>
      </c>
      <c r="BF1115" s="228">
        <f>IF(N1115="snížená",J1115,0)</f>
        <v>0</v>
      </c>
      <c r="BG1115" s="228">
        <f>IF(N1115="zákl. přenesená",J1115,0)</f>
        <v>0</v>
      </c>
      <c r="BH1115" s="228">
        <f>IF(N1115="sníž. přenesená",J1115,0)</f>
        <v>0</v>
      </c>
      <c r="BI1115" s="228">
        <f>IF(N1115="nulová",J1115,0)</f>
        <v>0</v>
      </c>
      <c r="BJ1115" s="19" t="s">
        <v>88</v>
      </c>
      <c r="BK1115" s="228">
        <f>ROUND(I1115*H1115,2)</f>
        <v>0</v>
      </c>
      <c r="BL1115" s="19" t="s">
        <v>408</v>
      </c>
      <c r="BM1115" s="227" t="s">
        <v>1382</v>
      </c>
    </row>
    <row r="1116" s="2" customFormat="1">
      <c r="A1116" s="41"/>
      <c r="B1116" s="42"/>
      <c r="C1116" s="43"/>
      <c r="D1116" s="229" t="s">
        <v>218</v>
      </c>
      <c r="E1116" s="43"/>
      <c r="F1116" s="230" t="s">
        <v>1383</v>
      </c>
      <c r="G1116" s="43"/>
      <c r="H1116" s="43"/>
      <c r="I1116" s="231"/>
      <c r="J1116" s="43"/>
      <c r="K1116" s="43"/>
      <c r="L1116" s="47"/>
      <c r="M1116" s="232"/>
      <c r="N1116" s="233"/>
      <c r="O1116" s="87"/>
      <c r="P1116" s="87"/>
      <c r="Q1116" s="87"/>
      <c r="R1116" s="87"/>
      <c r="S1116" s="87"/>
      <c r="T1116" s="88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T1116" s="19" t="s">
        <v>218</v>
      </c>
      <c r="AU1116" s="19" t="s">
        <v>90</v>
      </c>
    </row>
    <row r="1117" s="14" customFormat="1">
      <c r="A1117" s="14"/>
      <c r="B1117" s="245"/>
      <c r="C1117" s="246"/>
      <c r="D1117" s="236" t="s">
        <v>226</v>
      </c>
      <c r="E1117" s="247" t="s">
        <v>35</v>
      </c>
      <c r="F1117" s="248" t="s">
        <v>1384</v>
      </c>
      <c r="G1117" s="246"/>
      <c r="H1117" s="249">
        <v>124.625</v>
      </c>
      <c r="I1117" s="250"/>
      <c r="J1117" s="246"/>
      <c r="K1117" s="246"/>
      <c r="L1117" s="251"/>
      <c r="M1117" s="252"/>
      <c r="N1117" s="253"/>
      <c r="O1117" s="253"/>
      <c r="P1117" s="253"/>
      <c r="Q1117" s="253"/>
      <c r="R1117" s="253"/>
      <c r="S1117" s="253"/>
      <c r="T1117" s="25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55" t="s">
        <v>226</v>
      </c>
      <c r="AU1117" s="255" t="s">
        <v>90</v>
      </c>
      <c r="AV1117" s="14" t="s">
        <v>90</v>
      </c>
      <c r="AW1117" s="14" t="s">
        <v>41</v>
      </c>
      <c r="AX1117" s="14" t="s">
        <v>88</v>
      </c>
      <c r="AY1117" s="255" t="s">
        <v>208</v>
      </c>
    </row>
    <row r="1118" s="2" customFormat="1" ht="16.5" customHeight="1">
      <c r="A1118" s="41"/>
      <c r="B1118" s="42"/>
      <c r="C1118" s="216" t="s">
        <v>1385</v>
      </c>
      <c r="D1118" s="216" t="s">
        <v>211</v>
      </c>
      <c r="E1118" s="217" t="s">
        <v>1386</v>
      </c>
      <c r="F1118" s="218" t="s">
        <v>1387</v>
      </c>
      <c r="G1118" s="219" t="s">
        <v>149</v>
      </c>
      <c r="H1118" s="220">
        <v>353.86399999999998</v>
      </c>
      <c r="I1118" s="221"/>
      <c r="J1118" s="222">
        <f>ROUND(I1118*H1118,2)</f>
        <v>0</v>
      </c>
      <c r="K1118" s="218" t="s">
        <v>215</v>
      </c>
      <c r="L1118" s="47"/>
      <c r="M1118" s="223" t="s">
        <v>35</v>
      </c>
      <c r="N1118" s="224" t="s">
        <v>51</v>
      </c>
      <c r="O1118" s="87"/>
      <c r="P1118" s="225">
        <f>O1118*H1118</f>
        <v>0</v>
      </c>
      <c r="Q1118" s="225">
        <v>0.00044000000000000002</v>
      </c>
      <c r="R1118" s="225">
        <f>Q1118*H1118</f>
        <v>0.15570016</v>
      </c>
      <c r="S1118" s="225">
        <v>0</v>
      </c>
      <c r="T1118" s="226">
        <f>S1118*H1118</f>
        <v>0</v>
      </c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R1118" s="227" t="s">
        <v>408</v>
      </c>
      <c r="AT1118" s="227" t="s">
        <v>211</v>
      </c>
      <c r="AU1118" s="227" t="s">
        <v>90</v>
      </c>
      <c r="AY1118" s="19" t="s">
        <v>208</v>
      </c>
      <c r="BE1118" s="228">
        <f>IF(N1118="základní",J1118,0)</f>
        <v>0</v>
      </c>
      <c r="BF1118" s="228">
        <f>IF(N1118="snížená",J1118,0)</f>
        <v>0</v>
      </c>
      <c r="BG1118" s="228">
        <f>IF(N1118="zákl. přenesená",J1118,0)</f>
        <v>0</v>
      </c>
      <c r="BH1118" s="228">
        <f>IF(N1118="sníž. přenesená",J1118,0)</f>
        <v>0</v>
      </c>
      <c r="BI1118" s="228">
        <f>IF(N1118="nulová",J1118,0)</f>
        <v>0</v>
      </c>
      <c r="BJ1118" s="19" t="s">
        <v>88</v>
      </c>
      <c r="BK1118" s="228">
        <f>ROUND(I1118*H1118,2)</f>
        <v>0</v>
      </c>
      <c r="BL1118" s="19" t="s">
        <v>408</v>
      </c>
      <c r="BM1118" s="227" t="s">
        <v>1388</v>
      </c>
    </row>
    <row r="1119" s="2" customFormat="1">
      <c r="A1119" s="41"/>
      <c r="B1119" s="42"/>
      <c r="C1119" s="43"/>
      <c r="D1119" s="229" t="s">
        <v>218</v>
      </c>
      <c r="E1119" s="43"/>
      <c r="F1119" s="230" t="s">
        <v>1389</v>
      </c>
      <c r="G1119" s="43"/>
      <c r="H1119" s="43"/>
      <c r="I1119" s="231"/>
      <c r="J1119" s="43"/>
      <c r="K1119" s="43"/>
      <c r="L1119" s="47"/>
      <c r="M1119" s="232"/>
      <c r="N1119" s="233"/>
      <c r="O1119" s="87"/>
      <c r="P1119" s="87"/>
      <c r="Q1119" s="87"/>
      <c r="R1119" s="87"/>
      <c r="S1119" s="87"/>
      <c r="T1119" s="88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T1119" s="19" t="s">
        <v>218</v>
      </c>
      <c r="AU1119" s="19" t="s">
        <v>90</v>
      </c>
    </row>
    <row r="1120" s="13" customFormat="1">
      <c r="A1120" s="13"/>
      <c r="B1120" s="234"/>
      <c r="C1120" s="235"/>
      <c r="D1120" s="236" t="s">
        <v>226</v>
      </c>
      <c r="E1120" s="237" t="s">
        <v>35</v>
      </c>
      <c r="F1120" s="238" t="s">
        <v>1390</v>
      </c>
      <c r="G1120" s="235"/>
      <c r="H1120" s="237" t="s">
        <v>35</v>
      </c>
      <c r="I1120" s="239"/>
      <c r="J1120" s="235"/>
      <c r="K1120" s="235"/>
      <c r="L1120" s="240"/>
      <c r="M1120" s="241"/>
      <c r="N1120" s="242"/>
      <c r="O1120" s="242"/>
      <c r="P1120" s="242"/>
      <c r="Q1120" s="242"/>
      <c r="R1120" s="242"/>
      <c r="S1120" s="242"/>
      <c r="T1120" s="24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44" t="s">
        <v>226</v>
      </c>
      <c r="AU1120" s="244" t="s">
        <v>90</v>
      </c>
      <c r="AV1120" s="13" t="s">
        <v>88</v>
      </c>
      <c r="AW1120" s="13" t="s">
        <v>41</v>
      </c>
      <c r="AX1120" s="13" t="s">
        <v>80</v>
      </c>
      <c r="AY1120" s="244" t="s">
        <v>208</v>
      </c>
    </row>
    <row r="1121" s="14" customFormat="1">
      <c r="A1121" s="14"/>
      <c r="B1121" s="245"/>
      <c r="C1121" s="246"/>
      <c r="D1121" s="236" t="s">
        <v>226</v>
      </c>
      <c r="E1121" s="247" t="s">
        <v>35</v>
      </c>
      <c r="F1121" s="248" t="s">
        <v>1377</v>
      </c>
      <c r="G1121" s="246"/>
      <c r="H1121" s="249">
        <v>145.64099999999999</v>
      </c>
      <c r="I1121" s="250"/>
      <c r="J1121" s="246"/>
      <c r="K1121" s="246"/>
      <c r="L1121" s="251"/>
      <c r="M1121" s="252"/>
      <c r="N1121" s="253"/>
      <c r="O1121" s="253"/>
      <c r="P1121" s="253"/>
      <c r="Q1121" s="253"/>
      <c r="R1121" s="253"/>
      <c r="S1121" s="253"/>
      <c r="T1121" s="25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55" t="s">
        <v>226</v>
      </c>
      <c r="AU1121" s="255" t="s">
        <v>90</v>
      </c>
      <c r="AV1121" s="14" t="s">
        <v>90</v>
      </c>
      <c r="AW1121" s="14" t="s">
        <v>41</v>
      </c>
      <c r="AX1121" s="14" t="s">
        <v>80</v>
      </c>
      <c r="AY1121" s="255" t="s">
        <v>208</v>
      </c>
    </row>
    <row r="1122" s="14" customFormat="1">
      <c r="A1122" s="14"/>
      <c r="B1122" s="245"/>
      <c r="C1122" s="246"/>
      <c r="D1122" s="236" t="s">
        <v>226</v>
      </c>
      <c r="E1122" s="247" t="s">
        <v>35</v>
      </c>
      <c r="F1122" s="248" t="s">
        <v>1378</v>
      </c>
      <c r="G1122" s="246"/>
      <c r="H1122" s="249">
        <v>83.597999999999999</v>
      </c>
      <c r="I1122" s="250"/>
      <c r="J1122" s="246"/>
      <c r="K1122" s="246"/>
      <c r="L1122" s="251"/>
      <c r="M1122" s="252"/>
      <c r="N1122" s="253"/>
      <c r="O1122" s="253"/>
      <c r="P1122" s="253"/>
      <c r="Q1122" s="253"/>
      <c r="R1122" s="253"/>
      <c r="S1122" s="253"/>
      <c r="T1122" s="25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55" t="s">
        <v>226</v>
      </c>
      <c r="AU1122" s="255" t="s">
        <v>90</v>
      </c>
      <c r="AV1122" s="14" t="s">
        <v>90</v>
      </c>
      <c r="AW1122" s="14" t="s">
        <v>41</v>
      </c>
      <c r="AX1122" s="14" t="s">
        <v>80</v>
      </c>
      <c r="AY1122" s="255" t="s">
        <v>208</v>
      </c>
    </row>
    <row r="1123" s="14" customFormat="1">
      <c r="A1123" s="14"/>
      <c r="B1123" s="245"/>
      <c r="C1123" s="246"/>
      <c r="D1123" s="236" t="s">
        <v>226</v>
      </c>
      <c r="E1123" s="247" t="s">
        <v>35</v>
      </c>
      <c r="F1123" s="248" t="s">
        <v>1384</v>
      </c>
      <c r="G1123" s="246"/>
      <c r="H1123" s="249">
        <v>124.625</v>
      </c>
      <c r="I1123" s="250"/>
      <c r="J1123" s="246"/>
      <c r="K1123" s="246"/>
      <c r="L1123" s="251"/>
      <c r="M1123" s="252"/>
      <c r="N1123" s="253"/>
      <c r="O1123" s="253"/>
      <c r="P1123" s="253"/>
      <c r="Q1123" s="253"/>
      <c r="R1123" s="253"/>
      <c r="S1123" s="253"/>
      <c r="T1123" s="25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55" t="s">
        <v>226</v>
      </c>
      <c r="AU1123" s="255" t="s">
        <v>90</v>
      </c>
      <c r="AV1123" s="14" t="s">
        <v>90</v>
      </c>
      <c r="AW1123" s="14" t="s">
        <v>41</v>
      </c>
      <c r="AX1123" s="14" t="s">
        <v>80</v>
      </c>
      <c r="AY1123" s="255" t="s">
        <v>208</v>
      </c>
    </row>
    <row r="1124" s="16" customFormat="1">
      <c r="A1124" s="16"/>
      <c r="B1124" s="267"/>
      <c r="C1124" s="268"/>
      <c r="D1124" s="236" t="s">
        <v>226</v>
      </c>
      <c r="E1124" s="269" t="s">
        <v>35</v>
      </c>
      <c r="F1124" s="270" t="s">
        <v>261</v>
      </c>
      <c r="G1124" s="268"/>
      <c r="H1124" s="271">
        <v>353.86399999999998</v>
      </c>
      <c r="I1124" s="272"/>
      <c r="J1124" s="268"/>
      <c r="K1124" s="268"/>
      <c r="L1124" s="273"/>
      <c r="M1124" s="274"/>
      <c r="N1124" s="275"/>
      <c r="O1124" s="275"/>
      <c r="P1124" s="275"/>
      <c r="Q1124" s="275"/>
      <c r="R1124" s="275"/>
      <c r="S1124" s="275"/>
      <c r="T1124" s="27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T1124" s="277" t="s">
        <v>226</v>
      </c>
      <c r="AU1124" s="277" t="s">
        <v>90</v>
      </c>
      <c r="AV1124" s="16" t="s">
        <v>216</v>
      </c>
      <c r="AW1124" s="16" t="s">
        <v>41</v>
      </c>
      <c r="AX1124" s="16" t="s">
        <v>88</v>
      </c>
      <c r="AY1124" s="277" t="s">
        <v>208</v>
      </c>
    </row>
    <row r="1125" s="2" customFormat="1" ht="24.15" customHeight="1">
      <c r="A1125" s="41"/>
      <c r="B1125" s="42"/>
      <c r="C1125" s="216" t="s">
        <v>1391</v>
      </c>
      <c r="D1125" s="216" t="s">
        <v>211</v>
      </c>
      <c r="E1125" s="217" t="s">
        <v>1392</v>
      </c>
      <c r="F1125" s="218" t="s">
        <v>1393</v>
      </c>
      <c r="G1125" s="219" t="s">
        <v>149</v>
      </c>
      <c r="H1125" s="220">
        <v>353.86399999999998</v>
      </c>
      <c r="I1125" s="221"/>
      <c r="J1125" s="222">
        <f>ROUND(I1125*H1125,2)</f>
        <v>0</v>
      </c>
      <c r="K1125" s="218" t="s">
        <v>215</v>
      </c>
      <c r="L1125" s="47"/>
      <c r="M1125" s="223" t="s">
        <v>35</v>
      </c>
      <c r="N1125" s="224" t="s">
        <v>51</v>
      </c>
      <c r="O1125" s="87"/>
      <c r="P1125" s="225">
        <f>O1125*H1125</f>
        <v>0</v>
      </c>
      <c r="Q1125" s="225">
        <v>0.00027999999999999998</v>
      </c>
      <c r="R1125" s="225">
        <f>Q1125*H1125</f>
        <v>0.09908191999999999</v>
      </c>
      <c r="S1125" s="225">
        <v>0</v>
      </c>
      <c r="T1125" s="226">
        <f>S1125*H1125</f>
        <v>0</v>
      </c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R1125" s="227" t="s">
        <v>408</v>
      </c>
      <c r="AT1125" s="227" t="s">
        <v>211</v>
      </c>
      <c r="AU1125" s="227" t="s">
        <v>90</v>
      </c>
      <c r="AY1125" s="19" t="s">
        <v>208</v>
      </c>
      <c r="BE1125" s="228">
        <f>IF(N1125="základní",J1125,0)</f>
        <v>0</v>
      </c>
      <c r="BF1125" s="228">
        <f>IF(N1125="snížená",J1125,0)</f>
        <v>0</v>
      </c>
      <c r="BG1125" s="228">
        <f>IF(N1125="zákl. přenesená",J1125,0)</f>
        <v>0</v>
      </c>
      <c r="BH1125" s="228">
        <f>IF(N1125="sníž. přenesená",J1125,0)</f>
        <v>0</v>
      </c>
      <c r="BI1125" s="228">
        <f>IF(N1125="nulová",J1125,0)</f>
        <v>0</v>
      </c>
      <c r="BJ1125" s="19" t="s">
        <v>88</v>
      </c>
      <c r="BK1125" s="228">
        <f>ROUND(I1125*H1125,2)</f>
        <v>0</v>
      </c>
      <c r="BL1125" s="19" t="s">
        <v>408</v>
      </c>
      <c r="BM1125" s="227" t="s">
        <v>1394</v>
      </c>
    </row>
    <row r="1126" s="2" customFormat="1">
      <c r="A1126" s="41"/>
      <c r="B1126" s="42"/>
      <c r="C1126" s="43"/>
      <c r="D1126" s="229" t="s">
        <v>218</v>
      </c>
      <c r="E1126" s="43"/>
      <c r="F1126" s="230" t="s">
        <v>1395</v>
      </c>
      <c r="G1126" s="43"/>
      <c r="H1126" s="43"/>
      <c r="I1126" s="231"/>
      <c r="J1126" s="43"/>
      <c r="K1126" s="43"/>
      <c r="L1126" s="47"/>
      <c r="M1126" s="232"/>
      <c r="N1126" s="233"/>
      <c r="O1126" s="87"/>
      <c r="P1126" s="87"/>
      <c r="Q1126" s="87"/>
      <c r="R1126" s="87"/>
      <c r="S1126" s="87"/>
      <c r="T1126" s="88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T1126" s="19" t="s">
        <v>218</v>
      </c>
      <c r="AU1126" s="19" t="s">
        <v>90</v>
      </c>
    </row>
    <row r="1127" s="13" customFormat="1">
      <c r="A1127" s="13"/>
      <c r="B1127" s="234"/>
      <c r="C1127" s="235"/>
      <c r="D1127" s="236" t="s">
        <v>226</v>
      </c>
      <c r="E1127" s="237" t="s">
        <v>35</v>
      </c>
      <c r="F1127" s="238" t="s">
        <v>1390</v>
      </c>
      <c r="G1127" s="235"/>
      <c r="H1127" s="237" t="s">
        <v>35</v>
      </c>
      <c r="I1127" s="239"/>
      <c r="J1127" s="235"/>
      <c r="K1127" s="235"/>
      <c r="L1127" s="240"/>
      <c r="M1127" s="241"/>
      <c r="N1127" s="242"/>
      <c r="O1127" s="242"/>
      <c r="P1127" s="242"/>
      <c r="Q1127" s="242"/>
      <c r="R1127" s="242"/>
      <c r="S1127" s="242"/>
      <c r="T1127" s="24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44" t="s">
        <v>226</v>
      </c>
      <c r="AU1127" s="244" t="s">
        <v>90</v>
      </c>
      <c r="AV1127" s="13" t="s">
        <v>88</v>
      </c>
      <c r="AW1127" s="13" t="s">
        <v>41</v>
      </c>
      <c r="AX1127" s="13" t="s">
        <v>80</v>
      </c>
      <c r="AY1127" s="244" t="s">
        <v>208</v>
      </c>
    </row>
    <row r="1128" s="14" customFormat="1">
      <c r="A1128" s="14"/>
      <c r="B1128" s="245"/>
      <c r="C1128" s="246"/>
      <c r="D1128" s="236" t="s">
        <v>226</v>
      </c>
      <c r="E1128" s="247" t="s">
        <v>35</v>
      </c>
      <c r="F1128" s="248" t="s">
        <v>1377</v>
      </c>
      <c r="G1128" s="246"/>
      <c r="H1128" s="249">
        <v>145.64099999999999</v>
      </c>
      <c r="I1128" s="250"/>
      <c r="J1128" s="246"/>
      <c r="K1128" s="246"/>
      <c r="L1128" s="251"/>
      <c r="M1128" s="252"/>
      <c r="N1128" s="253"/>
      <c r="O1128" s="253"/>
      <c r="P1128" s="253"/>
      <c r="Q1128" s="253"/>
      <c r="R1128" s="253"/>
      <c r="S1128" s="253"/>
      <c r="T1128" s="25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55" t="s">
        <v>226</v>
      </c>
      <c r="AU1128" s="255" t="s">
        <v>90</v>
      </c>
      <c r="AV1128" s="14" t="s">
        <v>90</v>
      </c>
      <c r="AW1128" s="14" t="s">
        <v>41</v>
      </c>
      <c r="AX1128" s="14" t="s">
        <v>80</v>
      </c>
      <c r="AY1128" s="255" t="s">
        <v>208</v>
      </c>
    </row>
    <row r="1129" s="14" customFormat="1">
      <c r="A1129" s="14"/>
      <c r="B1129" s="245"/>
      <c r="C1129" s="246"/>
      <c r="D1129" s="236" t="s">
        <v>226</v>
      </c>
      <c r="E1129" s="247" t="s">
        <v>35</v>
      </c>
      <c r="F1129" s="248" t="s">
        <v>1378</v>
      </c>
      <c r="G1129" s="246"/>
      <c r="H1129" s="249">
        <v>83.597999999999999</v>
      </c>
      <c r="I1129" s="250"/>
      <c r="J1129" s="246"/>
      <c r="K1129" s="246"/>
      <c r="L1129" s="251"/>
      <c r="M1129" s="252"/>
      <c r="N1129" s="253"/>
      <c r="O1129" s="253"/>
      <c r="P1129" s="253"/>
      <c r="Q1129" s="253"/>
      <c r="R1129" s="253"/>
      <c r="S1129" s="253"/>
      <c r="T1129" s="25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55" t="s">
        <v>226</v>
      </c>
      <c r="AU1129" s="255" t="s">
        <v>90</v>
      </c>
      <c r="AV1129" s="14" t="s">
        <v>90</v>
      </c>
      <c r="AW1129" s="14" t="s">
        <v>41</v>
      </c>
      <c r="AX1129" s="14" t="s">
        <v>80</v>
      </c>
      <c r="AY1129" s="255" t="s">
        <v>208</v>
      </c>
    </row>
    <row r="1130" s="14" customFormat="1">
      <c r="A1130" s="14"/>
      <c r="B1130" s="245"/>
      <c r="C1130" s="246"/>
      <c r="D1130" s="236" t="s">
        <v>226</v>
      </c>
      <c r="E1130" s="247" t="s">
        <v>35</v>
      </c>
      <c r="F1130" s="248" t="s">
        <v>1384</v>
      </c>
      <c r="G1130" s="246"/>
      <c r="H1130" s="249">
        <v>124.625</v>
      </c>
      <c r="I1130" s="250"/>
      <c r="J1130" s="246"/>
      <c r="K1130" s="246"/>
      <c r="L1130" s="251"/>
      <c r="M1130" s="252"/>
      <c r="N1130" s="253"/>
      <c r="O1130" s="253"/>
      <c r="P1130" s="253"/>
      <c r="Q1130" s="253"/>
      <c r="R1130" s="253"/>
      <c r="S1130" s="253"/>
      <c r="T1130" s="25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55" t="s">
        <v>226</v>
      </c>
      <c r="AU1130" s="255" t="s">
        <v>90</v>
      </c>
      <c r="AV1130" s="14" t="s">
        <v>90</v>
      </c>
      <c r="AW1130" s="14" t="s">
        <v>41</v>
      </c>
      <c r="AX1130" s="14" t="s">
        <v>80</v>
      </c>
      <c r="AY1130" s="255" t="s">
        <v>208</v>
      </c>
    </row>
    <row r="1131" s="16" customFormat="1">
      <c r="A1131" s="16"/>
      <c r="B1131" s="267"/>
      <c r="C1131" s="268"/>
      <c r="D1131" s="236" t="s">
        <v>226</v>
      </c>
      <c r="E1131" s="269" t="s">
        <v>35</v>
      </c>
      <c r="F1131" s="270" t="s">
        <v>261</v>
      </c>
      <c r="G1131" s="268"/>
      <c r="H1131" s="271">
        <v>353.86399999999998</v>
      </c>
      <c r="I1131" s="272"/>
      <c r="J1131" s="268"/>
      <c r="K1131" s="268"/>
      <c r="L1131" s="273"/>
      <c r="M1131" s="289"/>
      <c r="N1131" s="290"/>
      <c r="O1131" s="290"/>
      <c r="P1131" s="290"/>
      <c r="Q1131" s="290"/>
      <c r="R1131" s="290"/>
      <c r="S1131" s="290"/>
      <c r="T1131" s="291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T1131" s="277" t="s">
        <v>226</v>
      </c>
      <c r="AU1131" s="277" t="s">
        <v>90</v>
      </c>
      <c r="AV1131" s="16" t="s">
        <v>216</v>
      </c>
      <c r="AW1131" s="16" t="s">
        <v>41</v>
      </c>
      <c r="AX1131" s="16" t="s">
        <v>88</v>
      </c>
      <c r="AY1131" s="277" t="s">
        <v>208</v>
      </c>
    </row>
    <row r="1132" s="2" customFormat="1" ht="6.96" customHeight="1">
      <c r="A1132" s="41"/>
      <c r="B1132" s="62"/>
      <c r="C1132" s="63"/>
      <c r="D1132" s="63"/>
      <c r="E1132" s="63"/>
      <c r="F1132" s="63"/>
      <c r="G1132" s="63"/>
      <c r="H1132" s="63"/>
      <c r="I1132" s="63"/>
      <c r="J1132" s="63"/>
      <c r="K1132" s="63"/>
      <c r="L1132" s="47"/>
      <c r="M1132" s="41"/>
      <c r="O1132" s="41"/>
      <c r="P1132" s="41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</row>
  </sheetData>
  <sheetProtection sheet="1" autoFilter="0" formatColumns="0" formatRows="0" objects="1" scenarios="1" spinCount="100000" saltValue="DMwoqoIQWlLDsZdwPRVu+AubKnYWeWtDo2mqEStHpXzEYKp2m4/v5MObdwrzuWFLx4dxN4piDjCxTOw+7OL9+w==" hashValue="eNJ1D4TAE4g2aweA23lTFfdOgz39HxkAM/K16mamdTjbiMUNjb3uf4H57NSprQcQZuLi3VffwiaUCewo0W8U7w==" algorithmName="SHA-512" password="C74A"/>
  <autoFilter ref="C96:K1131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2_02/317944321"/>
    <hyperlink ref="F104" r:id="rId2" display="https://podminky.urs.cz/item/CS_URS_2022_02/611131101"/>
    <hyperlink ref="F146" r:id="rId3" display="https://podminky.urs.cz/item/CS_URS_2022_02/611321141"/>
    <hyperlink ref="F150" r:id="rId4" display="https://podminky.urs.cz/item/CS_URS_2022_02/611321191"/>
    <hyperlink ref="F153" r:id="rId5" display="https://podminky.urs.cz/item/CS_URS_2022_02/612131101"/>
    <hyperlink ref="F194" r:id="rId6" display="https://podminky.urs.cz/item/CS_URS_2022_02/612131101"/>
    <hyperlink ref="F235" r:id="rId7" display="https://podminky.urs.cz/item/CS_URS_2022_02/612321121"/>
    <hyperlink ref="F238" r:id="rId8" display="https://podminky.urs.cz/item/CS_URS_2022_02/612321141"/>
    <hyperlink ref="F241" r:id="rId9" display="https://podminky.urs.cz/item/CS_URS_2022_02/612321191"/>
    <hyperlink ref="F244" r:id="rId10" display="https://podminky.urs.cz/item/CS_URS_2022_02/612321191"/>
    <hyperlink ref="F247" r:id="rId11" display="https://podminky.urs.cz/item/CS_URS_2022_02/631311121"/>
    <hyperlink ref="F257" r:id="rId12" display="https://podminky.urs.cz/item/CS_URS_2022_02/632451441"/>
    <hyperlink ref="F267" r:id="rId13" display="https://podminky.urs.cz/item/CS_URS_2022_02/642944121"/>
    <hyperlink ref="F317" r:id="rId14" display="https://podminky.urs.cz/item/CS_URS_2022_02/949101111"/>
    <hyperlink ref="F326" r:id="rId15" display="https://podminky.urs.cz/item/CS_URS_2022_02/949101111"/>
    <hyperlink ref="F329" r:id="rId16" display="https://podminky.urs.cz/item/CS_URS_2022_02/952902031"/>
    <hyperlink ref="F333" r:id="rId17" display="https://podminky.urs.cz/item/CS_URS_2022_02/952902321"/>
    <hyperlink ref="F336" r:id="rId18" display="https://podminky.urs.cz/item/CS_URS_2022_02/962031132"/>
    <hyperlink ref="F344" r:id="rId19" display="https://podminky.urs.cz/item/CS_URS_2022_02/967031732"/>
    <hyperlink ref="F350" r:id="rId20" display="https://podminky.urs.cz/item/CS_URS_2022_02/967031733"/>
    <hyperlink ref="F353" r:id="rId21" display="https://podminky.urs.cz/item/CS_URS_2022_02/968072455"/>
    <hyperlink ref="F363" r:id="rId22" display="https://podminky.urs.cz/item/CS_URS_2022_02/971033431"/>
    <hyperlink ref="F366" r:id="rId23" display="https://podminky.urs.cz/item/CS_URS_2022_02/977311112"/>
    <hyperlink ref="F395" r:id="rId24" display="https://podminky.urs.cz/item/CS_URS_2022_02/978011191"/>
    <hyperlink ref="F399" r:id="rId25" display="https://podminky.urs.cz/item/CS_URS_2022_02/978013191"/>
    <hyperlink ref="F409" r:id="rId26" display="https://podminky.urs.cz/item/CS_URS_2022_02/978059541"/>
    <hyperlink ref="F426" r:id="rId27" display="https://podminky.urs.cz/item/CS_URS_2022_02/997013213"/>
    <hyperlink ref="F428" r:id="rId28" display="https://podminky.urs.cz/item/CS_URS_2022_02/997013219"/>
    <hyperlink ref="F431" r:id="rId29" display="https://podminky.urs.cz/item/CS_URS_2022_02/997013501"/>
    <hyperlink ref="F433" r:id="rId30" display="https://podminky.urs.cz/item/CS_URS_2022_02/997013509"/>
    <hyperlink ref="F436" r:id="rId31" display="https://podminky.urs.cz/item/CS_URS_2022_02/997013631"/>
    <hyperlink ref="F439" r:id="rId32" display="https://podminky.urs.cz/item/CS_URS_2022_02/998018002"/>
    <hyperlink ref="F443" r:id="rId33" display="https://podminky.urs.cz/item/CS_URS_2022_02/711111052"/>
    <hyperlink ref="F453" r:id="rId34" display="https://podminky.urs.cz/item/CS_URS_2022_02/711112052"/>
    <hyperlink ref="F495" r:id="rId35" display="https://podminky.urs.cz/item/CS_URS_2022_02/711199101"/>
    <hyperlink ref="F502" r:id="rId36" display="https://podminky.urs.cz/item/CS_URS_2022_02/998711102"/>
    <hyperlink ref="F504" r:id="rId37" display="https://podminky.urs.cz/item/CS_URS_2022_02/998711181"/>
    <hyperlink ref="F506" r:id="rId38" display="https://podminky.urs.cz/item/CS_URS_2022_02/998711192"/>
    <hyperlink ref="F509" r:id="rId39" display="https://podminky.urs.cz/item/CS_URS_2022_02/725291703"/>
    <hyperlink ref="F513" r:id="rId40" display="https://podminky.urs.cz/item/CS_URS_2022_02/725291708"/>
    <hyperlink ref="F517" r:id="rId41" display="https://podminky.urs.cz/item/CS_URS_2022_02/725291711"/>
    <hyperlink ref="F521" r:id="rId42" display="https://podminky.urs.cz/item/CS_URS_2022_02/725291722"/>
    <hyperlink ref="F524" r:id="rId43" display="https://podminky.urs.cz/item/CS_URS_2022_02/998725102"/>
    <hyperlink ref="F526" r:id="rId44" display="https://podminky.urs.cz/item/CS_URS_2022_02/998725181"/>
    <hyperlink ref="F528" r:id="rId45" display="https://podminky.urs.cz/item/CS_URS_2022_02/998725192"/>
    <hyperlink ref="F531" r:id="rId46" display="https://podminky.urs.cz/item/CS_URS_2022_02/751311091"/>
    <hyperlink ref="F548" r:id="rId47" display="https://podminky.urs.cz/item/CS_URS_2022_02/998751101"/>
    <hyperlink ref="F550" r:id="rId48" display="https://podminky.urs.cz/item/CS_URS_2022_02/998751181"/>
    <hyperlink ref="F553" r:id="rId49" display="https://podminky.urs.cz/item/CS_URS_2022_02/762111811"/>
    <hyperlink ref="F563" r:id="rId50" display="https://podminky.urs.cz/item/CS_URS_2022_02/762112110"/>
    <hyperlink ref="F576" r:id="rId51" display="https://podminky.urs.cz/item/CS_URS_2022_02/762195000"/>
    <hyperlink ref="F580" r:id="rId52" display="https://podminky.urs.cz/item/CS_URS_2022_02/762431220"/>
    <hyperlink ref="F593" r:id="rId53" display="https://podminky.urs.cz/item/CS_URS_2022_02/762431815"/>
    <hyperlink ref="F597" r:id="rId54" display="https://podminky.urs.cz/item/CS_URS_2022_02/762495000"/>
    <hyperlink ref="F601" r:id="rId55" display="https://podminky.urs.cz/item/CS_URS_2022_02/998762102"/>
    <hyperlink ref="F603" r:id="rId56" display="https://podminky.urs.cz/item/CS_URS_2022_02/998762181"/>
    <hyperlink ref="F605" r:id="rId57" display="https://podminky.urs.cz/item/CS_URS_2022_02/998762194"/>
    <hyperlink ref="F608" r:id="rId58" display="https://podminky.urs.cz/item/CS_URS_2022_02/763121426"/>
    <hyperlink ref="F618" r:id="rId59" display="https://podminky.urs.cz/item/CS_URS_2022_02/763121714"/>
    <hyperlink ref="F622" r:id="rId60" display="https://podminky.urs.cz/item/CS_URS_2022_02/763121751"/>
    <hyperlink ref="F626" r:id="rId61" display="https://podminky.urs.cz/item/CS_URS_2022_02/763172322"/>
    <hyperlink ref="F645" r:id="rId62" display="https://podminky.urs.cz/item/CS_URS_2022_02/998763302"/>
    <hyperlink ref="F647" r:id="rId63" display="https://podminky.urs.cz/item/CS_URS_2022_02/998763381"/>
    <hyperlink ref="F649" r:id="rId64" display="https://podminky.urs.cz/item/CS_URS_2022_02/998763391"/>
    <hyperlink ref="F652" r:id="rId65" display="https://podminky.urs.cz/item/CS_URS_2022_02/725291706"/>
    <hyperlink ref="F660" r:id="rId66" display="https://podminky.urs.cz/item/CS_URS_2022_02/766660001"/>
    <hyperlink ref="F685" r:id="rId67" display="https://podminky.urs.cz/item/CS_URS_2022_02/766660002"/>
    <hyperlink ref="F699" r:id="rId68" display="https://podminky.urs.cz/item/CS_URS_2022_02/766660720"/>
    <hyperlink ref="F722" r:id="rId69" display="https://podminky.urs.cz/item/CS_URS_2022_02/766660728"/>
    <hyperlink ref="F782" r:id="rId70" display="https://podminky.urs.cz/item/CS_URS_2022_02/766660729"/>
    <hyperlink ref="F821" r:id="rId71" display="https://podminky.urs.cz/item/CS_URS_2022_02/998766102"/>
    <hyperlink ref="F823" r:id="rId72" display="https://podminky.urs.cz/item/CS_URS_2022_02/998766181"/>
    <hyperlink ref="F825" r:id="rId73" display="https://podminky.urs.cz/item/CS_URS_2022_02/998766192"/>
    <hyperlink ref="F828" r:id="rId74" display="https://podminky.urs.cz/item/CS_URS_2022_02/771111011"/>
    <hyperlink ref="F831" r:id="rId75" display="https://podminky.urs.cz/item/CS_URS_2022_02/771161011"/>
    <hyperlink ref="F843" r:id="rId76" display="https://podminky.urs.cz/item/CS_URS_2022_02/771574243"/>
    <hyperlink ref="F886" r:id="rId77" display="https://podminky.urs.cz/item/CS_URS_2022_02/771579191"/>
    <hyperlink ref="F895" r:id="rId78" display="https://podminky.urs.cz/item/CS_URS_2022_02/771591111"/>
    <hyperlink ref="F898" r:id="rId79" display="https://podminky.urs.cz/item/CS_URS_2022_02/771161021"/>
    <hyperlink ref="F918" r:id="rId80" display="https://podminky.urs.cz/item/CS_URS_2022_02/771591115"/>
    <hyperlink ref="F921" r:id="rId81" display="https://podminky.urs.cz/item/CS_URS_2022_02/998771102"/>
    <hyperlink ref="F923" r:id="rId82" display="https://podminky.urs.cz/item/CS_URS_2022_02/998771181"/>
    <hyperlink ref="F925" r:id="rId83" display="https://podminky.urs.cz/item/CS_URS_2022_02/998771192"/>
    <hyperlink ref="F928" r:id="rId84" display="https://podminky.urs.cz/item/CS_URS_2022_02/776111311"/>
    <hyperlink ref="F930" r:id="rId85" display="https://podminky.urs.cz/item/CS_URS_2022_02/776121111"/>
    <hyperlink ref="F932" r:id="rId86" display="https://podminky.urs.cz/item/CS_URS_2022_02/776141111"/>
    <hyperlink ref="F934" r:id="rId87" display="https://podminky.urs.cz/item/CS_URS_2022_02/776241111"/>
    <hyperlink ref="F941" r:id="rId88" display="https://podminky.urs.cz/item/CS_URS_2022_02/776421111"/>
    <hyperlink ref="F945" r:id="rId89" display="https://podminky.urs.cz/item/CS_URS_2022_02/776991221"/>
    <hyperlink ref="F948" r:id="rId90" display="https://podminky.urs.cz/item/CS_URS_2022_02/776991821"/>
    <hyperlink ref="F951" r:id="rId91" display="https://podminky.urs.cz/item/CS_URS_2022_02/998776102"/>
    <hyperlink ref="F953" r:id="rId92" display="https://podminky.urs.cz/item/CS_URS_2022_02/998776181"/>
    <hyperlink ref="F955" r:id="rId93" display="https://podminky.urs.cz/item/CS_URS_2022_02/998776192"/>
    <hyperlink ref="F958" r:id="rId94" display="https://podminky.urs.cz/item/CS_URS_2022_02/781474113"/>
    <hyperlink ref="F965" r:id="rId95" display="https://podminky.urs.cz/item/CS_URS_2022_02/781491021"/>
    <hyperlink ref="F985" r:id="rId96" display="https://podminky.urs.cz/item/CS_URS_2022_02/781494111"/>
    <hyperlink ref="F1004" r:id="rId97" display="https://podminky.urs.cz/item/CS_URS_2022_02/781494511"/>
    <hyperlink ref="F1014" r:id="rId98" display="https://podminky.urs.cz/item/CS_URS_2022_02/781121011"/>
    <hyperlink ref="F1017" r:id="rId99" display="https://podminky.urs.cz/item/CS_URS_2022_02/781495115"/>
    <hyperlink ref="F1027" r:id="rId100" display="https://podminky.urs.cz/item/CS_URS_2022_02/998781102"/>
    <hyperlink ref="F1029" r:id="rId101" display="https://podminky.urs.cz/item/CS_URS_2022_02/998781181"/>
    <hyperlink ref="F1031" r:id="rId102" display="https://podminky.urs.cz/item/CS_URS_2022_02/998781192"/>
    <hyperlink ref="F1034" r:id="rId103" display="https://podminky.urs.cz/item/CS_URS_2022_02/783301313"/>
    <hyperlink ref="F1043" r:id="rId104" display="https://podminky.urs.cz/item/CS_URS_2022_02/783314101"/>
    <hyperlink ref="F1052" r:id="rId105" display="https://podminky.urs.cz/item/CS_URS_2022_02/783315101"/>
    <hyperlink ref="F1061" r:id="rId106" display="https://podminky.urs.cz/item/CS_URS_2022_02/783317101"/>
    <hyperlink ref="F1070" r:id="rId107" display="https://podminky.urs.cz/item/CS_URS_2022_02/783401313"/>
    <hyperlink ref="F1080" r:id="rId108" display="https://podminky.urs.cz/item/CS_URS_2022_02/783414101"/>
    <hyperlink ref="F1090" r:id="rId109" display="https://podminky.urs.cz/item/CS_URS_2022_02/783415101"/>
    <hyperlink ref="F1100" r:id="rId110" display="https://podminky.urs.cz/item/CS_URS_2022_02/783417101"/>
    <hyperlink ref="F1111" r:id="rId111" display="https://podminky.urs.cz/item/CS_URS_2022_02/784111011"/>
    <hyperlink ref="F1116" r:id="rId112" display="https://podminky.urs.cz/item/CS_URS_2022_02/784121001"/>
    <hyperlink ref="F1119" r:id="rId113" display="https://podminky.urs.cz/item/CS_URS_2022_02/784181011"/>
    <hyperlink ref="F1126" r:id="rId114" display="https://podminky.urs.cz/item/CS_URS_2022_02/7842111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15"/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130.832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42"/>
      <c r="C3" s="143"/>
      <c r="D3" s="143"/>
      <c r="E3" s="143"/>
      <c r="F3" s="143"/>
      <c r="G3" s="143"/>
      <c r="H3" s="22"/>
    </row>
    <row r="4" s="1" customFormat="1" ht="24.96" customHeight="1">
      <c r="B4" s="22"/>
      <c r="C4" s="144" t="s">
        <v>3294</v>
      </c>
      <c r="H4" s="22"/>
    </row>
    <row r="5" s="1" customFormat="1" ht="12" customHeight="1">
      <c r="B5" s="22"/>
      <c r="C5" s="300" t="s">
        <v>13</v>
      </c>
      <c r="D5" s="153" t="s">
        <v>14</v>
      </c>
      <c r="E5" s="1"/>
      <c r="F5" s="1"/>
      <c r="H5" s="22"/>
    </row>
    <row r="6" s="1" customFormat="1" ht="36.96" customHeight="1">
      <c r="B6" s="22"/>
      <c r="C6" s="301" t="s">
        <v>16</v>
      </c>
      <c r="D6" s="302" t="s">
        <v>17</v>
      </c>
      <c r="E6" s="1"/>
      <c r="F6" s="1"/>
      <c r="H6" s="22"/>
    </row>
    <row r="7" s="1" customFormat="1" ht="16.5" customHeight="1">
      <c r="B7" s="22"/>
      <c r="C7" s="146" t="s">
        <v>24</v>
      </c>
      <c r="D7" s="150" t="str">
        <f>'Rekapitulace stavby'!AN8</f>
        <v>9. 11. 2022</v>
      </c>
      <c r="H7" s="22"/>
    </row>
    <row r="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="11" customFormat="1" ht="29.28" customHeight="1">
      <c r="A9" s="189"/>
      <c r="B9" s="303"/>
      <c r="C9" s="304" t="s">
        <v>61</v>
      </c>
      <c r="D9" s="305" t="s">
        <v>62</v>
      </c>
      <c r="E9" s="305" t="s">
        <v>195</v>
      </c>
      <c r="F9" s="306" t="s">
        <v>3295</v>
      </c>
      <c r="G9" s="189"/>
      <c r="H9" s="303"/>
    </row>
    <row r="10" s="2" customFormat="1" ht="26.4" customHeight="1">
      <c r="A10" s="41"/>
      <c r="B10" s="47"/>
      <c r="C10" s="307" t="s">
        <v>3296</v>
      </c>
      <c r="D10" s="307" t="s">
        <v>86</v>
      </c>
      <c r="E10" s="41"/>
      <c r="F10" s="41"/>
      <c r="G10" s="41"/>
      <c r="H10" s="47"/>
    </row>
    <row r="11" s="2" customFormat="1" ht="16.8" customHeight="1">
      <c r="A11" s="41"/>
      <c r="B11" s="47"/>
      <c r="C11" s="308" t="s">
        <v>147</v>
      </c>
      <c r="D11" s="309" t="s">
        <v>148</v>
      </c>
      <c r="E11" s="310" t="s">
        <v>149</v>
      </c>
      <c r="F11" s="311">
        <v>86.025999999999996</v>
      </c>
      <c r="G11" s="41"/>
      <c r="H11" s="47"/>
    </row>
    <row r="12" s="2" customFormat="1" ht="16.8" customHeight="1">
      <c r="A12" s="41"/>
      <c r="B12" s="47"/>
      <c r="C12" s="312" t="s">
        <v>35</v>
      </c>
      <c r="D12" s="312" t="s">
        <v>618</v>
      </c>
      <c r="E12" s="19" t="s">
        <v>35</v>
      </c>
      <c r="F12" s="313">
        <v>0</v>
      </c>
      <c r="G12" s="41"/>
      <c r="H12" s="47"/>
    </row>
    <row r="13" s="2" customFormat="1" ht="16.8" customHeight="1">
      <c r="A13" s="41"/>
      <c r="B13" s="47"/>
      <c r="C13" s="312" t="s">
        <v>35</v>
      </c>
      <c r="D13" s="312" t="s">
        <v>1069</v>
      </c>
      <c r="E13" s="19" t="s">
        <v>35</v>
      </c>
      <c r="F13" s="313">
        <v>7.5149999999999997</v>
      </c>
      <c r="G13" s="41"/>
      <c r="H13" s="47"/>
    </row>
    <row r="14" s="2" customFormat="1" ht="16.8" customHeight="1">
      <c r="A14" s="41"/>
      <c r="B14" s="47"/>
      <c r="C14" s="312" t="s">
        <v>35</v>
      </c>
      <c r="D14" s="312" t="s">
        <v>1070</v>
      </c>
      <c r="E14" s="19" t="s">
        <v>35</v>
      </c>
      <c r="F14" s="313">
        <v>3.3580000000000001</v>
      </c>
      <c r="G14" s="41"/>
      <c r="H14" s="47"/>
    </row>
    <row r="15" s="2" customFormat="1" ht="16.8" customHeight="1">
      <c r="A15" s="41"/>
      <c r="B15" s="47"/>
      <c r="C15" s="312" t="s">
        <v>35</v>
      </c>
      <c r="D15" s="312" t="s">
        <v>1071</v>
      </c>
      <c r="E15" s="19" t="s">
        <v>35</v>
      </c>
      <c r="F15" s="313">
        <v>3.4100000000000001</v>
      </c>
      <c r="G15" s="41"/>
      <c r="H15" s="47"/>
    </row>
    <row r="16" s="2" customFormat="1" ht="16.8" customHeight="1">
      <c r="A16" s="41"/>
      <c r="B16" s="47"/>
      <c r="C16" s="312" t="s">
        <v>35</v>
      </c>
      <c r="D16" s="312" t="s">
        <v>1072</v>
      </c>
      <c r="E16" s="19" t="s">
        <v>35</v>
      </c>
      <c r="F16" s="313">
        <v>1.208</v>
      </c>
      <c r="G16" s="41"/>
      <c r="H16" s="47"/>
    </row>
    <row r="17" s="2" customFormat="1" ht="16.8" customHeight="1">
      <c r="A17" s="41"/>
      <c r="B17" s="47"/>
      <c r="C17" s="312" t="s">
        <v>35</v>
      </c>
      <c r="D17" s="312" t="s">
        <v>623</v>
      </c>
      <c r="E17" s="19" t="s">
        <v>35</v>
      </c>
      <c r="F17" s="313">
        <v>0</v>
      </c>
      <c r="G17" s="41"/>
      <c r="H17" s="47"/>
    </row>
    <row r="18" s="2" customFormat="1" ht="16.8" customHeight="1">
      <c r="A18" s="41"/>
      <c r="B18" s="47"/>
      <c r="C18" s="312" t="s">
        <v>35</v>
      </c>
      <c r="D18" s="312" t="s">
        <v>1073</v>
      </c>
      <c r="E18" s="19" t="s">
        <v>35</v>
      </c>
      <c r="F18" s="313">
        <v>2.6280000000000001</v>
      </c>
      <c r="G18" s="41"/>
      <c r="H18" s="47"/>
    </row>
    <row r="19" s="2" customFormat="1" ht="16.8" customHeight="1">
      <c r="A19" s="41"/>
      <c r="B19" s="47"/>
      <c r="C19" s="312" t="s">
        <v>35</v>
      </c>
      <c r="D19" s="312" t="s">
        <v>1074</v>
      </c>
      <c r="E19" s="19" t="s">
        <v>35</v>
      </c>
      <c r="F19" s="313">
        <v>1.123</v>
      </c>
      <c r="G19" s="41"/>
      <c r="H19" s="47"/>
    </row>
    <row r="20" s="2" customFormat="1" ht="16.8" customHeight="1">
      <c r="A20" s="41"/>
      <c r="B20" s="47"/>
      <c r="C20" s="312" t="s">
        <v>35</v>
      </c>
      <c r="D20" s="312" t="s">
        <v>1075</v>
      </c>
      <c r="E20" s="19" t="s">
        <v>35</v>
      </c>
      <c r="F20" s="313">
        <v>7.5149999999999997</v>
      </c>
      <c r="G20" s="41"/>
      <c r="H20" s="47"/>
    </row>
    <row r="21" s="2" customFormat="1" ht="16.8" customHeight="1">
      <c r="A21" s="41"/>
      <c r="B21" s="47"/>
      <c r="C21" s="312" t="s">
        <v>35</v>
      </c>
      <c r="D21" s="312" t="s">
        <v>1076</v>
      </c>
      <c r="E21" s="19" t="s">
        <v>35</v>
      </c>
      <c r="F21" s="313">
        <v>3.3580000000000001</v>
      </c>
      <c r="G21" s="41"/>
      <c r="H21" s="47"/>
    </row>
    <row r="22" s="2" customFormat="1" ht="16.8" customHeight="1">
      <c r="A22" s="41"/>
      <c r="B22" s="47"/>
      <c r="C22" s="312" t="s">
        <v>35</v>
      </c>
      <c r="D22" s="312" t="s">
        <v>1077</v>
      </c>
      <c r="E22" s="19" t="s">
        <v>35</v>
      </c>
      <c r="F22" s="313">
        <v>3.4100000000000001</v>
      </c>
      <c r="G22" s="41"/>
      <c r="H22" s="47"/>
    </row>
    <row r="23" s="2" customFormat="1" ht="16.8" customHeight="1">
      <c r="A23" s="41"/>
      <c r="B23" s="47"/>
      <c r="C23" s="312" t="s">
        <v>35</v>
      </c>
      <c r="D23" s="312" t="s">
        <v>1078</v>
      </c>
      <c r="E23" s="19" t="s">
        <v>35</v>
      </c>
      <c r="F23" s="313">
        <v>1.208</v>
      </c>
      <c r="G23" s="41"/>
      <c r="H23" s="47"/>
    </row>
    <row r="24" s="2" customFormat="1" ht="16.8" customHeight="1">
      <c r="A24" s="41"/>
      <c r="B24" s="47"/>
      <c r="C24" s="312" t="s">
        <v>35</v>
      </c>
      <c r="D24" s="312" t="s">
        <v>630</v>
      </c>
      <c r="E24" s="19" t="s">
        <v>35</v>
      </c>
      <c r="F24" s="313">
        <v>0</v>
      </c>
      <c r="G24" s="41"/>
      <c r="H24" s="47"/>
    </row>
    <row r="25" s="2" customFormat="1" ht="16.8" customHeight="1">
      <c r="A25" s="41"/>
      <c r="B25" s="47"/>
      <c r="C25" s="312" t="s">
        <v>35</v>
      </c>
      <c r="D25" s="312" t="s">
        <v>1079</v>
      </c>
      <c r="E25" s="19" t="s">
        <v>35</v>
      </c>
      <c r="F25" s="313">
        <v>4.0099999999999998</v>
      </c>
      <c r="G25" s="41"/>
      <c r="H25" s="47"/>
    </row>
    <row r="26" s="2" customFormat="1" ht="16.8" customHeight="1">
      <c r="A26" s="41"/>
      <c r="B26" s="47"/>
      <c r="C26" s="312" t="s">
        <v>35</v>
      </c>
      <c r="D26" s="312" t="s">
        <v>1080</v>
      </c>
      <c r="E26" s="19" t="s">
        <v>35</v>
      </c>
      <c r="F26" s="313">
        <v>2.2450000000000001</v>
      </c>
      <c r="G26" s="41"/>
      <c r="H26" s="47"/>
    </row>
    <row r="27" s="2" customFormat="1" ht="16.8" customHeight="1">
      <c r="A27" s="41"/>
      <c r="B27" s="47"/>
      <c r="C27" s="312" t="s">
        <v>35</v>
      </c>
      <c r="D27" s="312" t="s">
        <v>1081</v>
      </c>
      <c r="E27" s="19" t="s">
        <v>35</v>
      </c>
      <c r="F27" s="313">
        <v>3.7650000000000001</v>
      </c>
      <c r="G27" s="41"/>
      <c r="H27" s="47"/>
    </row>
    <row r="28" s="2" customFormat="1" ht="16.8" customHeight="1">
      <c r="A28" s="41"/>
      <c r="B28" s="47"/>
      <c r="C28" s="312" t="s">
        <v>35</v>
      </c>
      <c r="D28" s="312" t="s">
        <v>634</v>
      </c>
      <c r="E28" s="19" t="s">
        <v>35</v>
      </c>
      <c r="F28" s="313">
        <v>0</v>
      </c>
      <c r="G28" s="41"/>
      <c r="H28" s="47"/>
    </row>
    <row r="29" s="2" customFormat="1" ht="16.8" customHeight="1">
      <c r="A29" s="41"/>
      <c r="B29" s="47"/>
      <c r="C29" s="312" t="s">
        <v>35</v>
      </c>
      <c r="D29" s="312" t="s">
        <v>1082</v>
      </c>
      <c r="E29" s="19" t="s">
        <v>35</v>
      </c>
      <c r="F29" s="313">
        <v>3.4500000000000002</v>
      </c>
      <c r="G29" s="41"/>
      <c r="H29" s="47"/>
    </row>
    <row r="30" s="2" customFormat="1" ht="16.8" customHeight="1">
      <c r="A30" s="41"/>
      <c r="B30" s="47"/>
      <c r="C30" s="312" t="s">
        <v>35</v>
      </c>
      <c r="D30" s="312" t="s">
        <v>1083</v>
      </c>
      <c r="E30" s="19" t="s">
        <v>35</v>
      </c>
      <c r="F30" s="313">
        <v>3.3180000000000001</v>
      </c>
      <c r="G30" s="41"/>
      <c r="H30" s="47"/>
    </row>
    <row r="31" s="2" customFormat="1" ht="16.8" customHeight="1">
      <c r="A31" s="41"/>
      <c r="B31" s="47"/>
      <c r="C31" s="312" t="s">
        <v>35</v>
      </c>
      <c r="D31" s="312" t="s">
        <v>1084</v>
      </c>
      <c r="E31" s="19" t="s">
        <v>35</v>
      </c>
      <c r="F31" s="313">
        <v>1.208</v>
      </c>
      <c r="G31" s="41"/>
      <c r="H31" s="47"/>
    </row>
    <row r="32" s="2" customFormat="1" ht="16.8" customHeight="1">
      <c r="A32" s="41"/>
      <c r="B32" s="47"/>
      <c r="C32" s="312" t="s">
        <v>35</v>
      </c>
      <c r="D32" s="312" t="s">
        <v>1085</v>
      </c>
      <c r="E32" s="19" t="s">
        <v>35</v>
      </c>
      <c r="F32" s="313">
        <v>7.5149999999999997</v>
      </c>
      <c r="G32" s="41"/>
      <c r="H32" s="47"/>
    </row>
    <row r="33" s="2" customFormat="1" ht="16.8" customHeight="1">
      <c r="A33" s="41"/>
      <c r="B33" s="47"/>
      <c r="C33" s="312" t="s">
        <v>35</v>
      </c>
      <c r="D33" s="312" t="s">
        <v>639</v>
      </c>
      <c r="E33" s="19" t="s">
        <v>35</v>
      </c>
      <c r="F33" s="313">
        <v>0</v>
      </c>
      <c r="G33" s="41"/>
      <c r="H33" s="47"/>
    </row>
    <row r="34" s="2" customFormat="1" ht="16.8" customHeight="1">
      <c r="A34" s="41"/>
      <c r="B34" s="47"/>
      <c r="C34" s="312" t="s">
        <v>35</v>
      </c>
      <c r="D34" s="312" t="s">
        <v>1086</v>
      </c>
      <c r="E34" s="19" t="s">
        <v>35</v>
      </c>
      <c r="F34" s="313">
        <v>4.0430000000000001</v>
      </c>
      <c r="G34" s="41"/>
      <c r="H34" s="47"/>
    </row>
    <row r="35" s="2" customFormat="1" ht="16.8" customHeight="1">
      <c r="A35" s="41"/>
      <c r="B35" s="47"/>
      <c r="C35" s="312" t="s">
        <v>35</v>
      </c>
      <c r="D35" s="312" t="s">
        <v>1087</v>
      </c>
      <c r="E35" s="19" t="s">
        <v>35</v>
      </c>
      <c r="F35" s="313">
        <v>2.2450000000000001</v>
      </c>
      <c r="G35" s="41"/>
      <c r="H35" s="47"/>
    </row>
    <row r="36" s="2" customFormat="1" ht="16.8" customHeight="1">
      <c r="A36" s="41"/>
      <c r="B36" s="47"/>
      <c r="C36" s="312" t="s">
        <v>35</v>
      </c>
      <c r="D36" s="312" t="s">
        <v>1088</v>
      </c>
      <c r="E36" s="19" t="s">
        <v>35</v>
      </c>
      <c r="F36" s="313">
        <v>2.9449999999999998</v>
      </c>
      <c r="G36" s="41"/>
      <c r="H36" s="47"/>
    </row>
    <row r="37" s="2" customFormat="1" ht="16.8" customHeight="1">
      <c r="A37" s="41"/>
      <c r="B37" s="47"/>
      <c r="C37" s="312" t="s">
        <v>35</v>
      </c>
      <c r="D37" s="312" t="s">
        <v>1089</v>
      </c>
      <c r="E37" s="19" t="s">
        <v>35</v>
      </c>
      <c r="F37" s="313">
        <v>1.1100000000000001</v>
      </c>
      <c r="G37" s="41"/>
      <c r="H37" s="47"/>
    </row>
    <row r="38" s="2" customFormat="1" ht="16.8" customHeight="1">
      <c r="A38" s="41"/>
      <c r="B38" s="47"/>
      <c r="C38" s="312" t="s">
        <v>35</v>
      </c>
      <c r="D38" s="312" t="s">
        <v>644</v>
      </c>
      <c r="E38" s="19" t="s">
        <v>35</v>
      </c>
      <c r="F38" s="313">
        <v>0</v>
      </c>
      <c r="G38" s="41"/>
      <c r="H38" s="47"/>
    </row>
    <row r="39" s="2" customFormat="1" ht="16.8" customHeight="1">
      <c r="A39" s="41"/>
      <c r="B39" s="47"/>
      <c r="C39" s="312" t="s">
        <v>35</v>
      </c>
      <c r="D39" s="312" t="s">
        <v>1090</v>
      </c>
      <c r="E39" s="19" t="s">
        <v>35</v>
      </c>
      <c r="F39" s="313">
        <v>3.3580000000000001</v>
      </c>
      <c r="G39" s="41"/>
      <c r="H39" s="47"/>
    </row>
    <row r="40" s="2" customFormat="1" ht="16.8" customHeight="1">
      <c r="A40" s="41"/>
      <c r="B40" s="47"/>
      <c r="C40" s="312" t="s">
        <v>35</v>
      </c>
      <c r="D40" s="312" t="s">
        <v>1091</v>
      </c>
      <c r="E40" s="19" t="s">
        <v>35</v>
      </c>
      <c r="F40" s="313">
        <v>3.3580000000000001</v>
      </c>
      <c r="G40" s="41"/>
      <c r="H40" s="47"/>
    </row>
    <row r="41" s="2" customFormat="1" ht="16.8" customHeight="1">
      <c r="A41" s="41"/>
      <c r="B41" s="47"/>
      <c r="C41" s="312" t="s">
        <v>35</v>
      </c>
      <c r="D41" s="312" t="s">
        <v>1092</v>
      </c>
      <c r="E41" s="19" t="s">
        <v>35</v>
      </c>
      <c r="F41" s="313">
        <v>1.208</v>
      </c>
      <c r="G41" s="41"/>
      <c r="H41" s="47"/>
    </row>
    <row r="42" s="2" customFormat="1" ht="16.8" customHeight="1">
      <c r="A42" s="41"/>
      <c r="B42" s="47"/>
      <c r="C42" s="312" t="s">
        <v>35</v>
      </c>
      <c r="D42" s="312" t="s">
        <v>1093</v>
      </c>
      <c r="E42" s="19" t="s">
        <v>35</v>
      </c>
      <c r="F42" s="313">
        <v>7.5149999999999997</v>
      </c>
      <c r="G42" s="41"/>
      <c r="H42" s="47"/>
    </row>
    <row r="43" s="2" customFormat="1" ht="16.8" customHeight="1">
      <c r="A43" s="41"/>
      <c r="B43" s="47"/>
      <c r="C43" s="312" t="s">
        <v>147</v>
      </c>
      <c r="D43" s="312" t="s">
        <v>261</v>
      </c>
      <c r="E43" s="19" t="s">
        <v>35</v>
      </c>
      <c r="F43" s="313">
        <v>86.025999999999996</v>
      </c>
      <c r="G43" s="41"/>
      <c r="H43" s="47"/>
    </row>
    <row r="44" s="2" customFormat="1" ht="16.8" customHeight="1">
      <c r="A44" s="41"/>
      <c r="B44" s="47"/>
      <c r="C44" s="314" t="s">
        <v>3297</v>
      </c>
      <c r="D44" s="41"/>
      <c r="E44" s="41"/>
      <c r="F44" s="41"/>
      <c r="G44" s="41"/>
      <c r="H44" s="47"/>
    </row>
    <row r="45" s="2" customFormat="1" ht="16.8" customHeight="1">
      <c r="A45" s="41"/>
      <c r="B45" s="47"/>
      <c r="C45" s="312" t="s">
        <v>1065</v>
      </c>
      <c r="D45" s="312" t="s">
        <v>3298</v>
      </c>
      <c r="E45" s="19" t="s">
        <v>149</v>
      </c>
      <c r="F45" s="313">
        <v>86.025999999999996</v>
      </c>
      <c r="G45" s="41"/>
      <c r="H45" s="47"/>
    </row>
    <row r="46" s="2" customFormat="1" ht="16.8" customHeight="1">
      <c r="A46" s="41"/>
      <c r="B46" s="47"/>
      <c r="C46" s="312" t="s">
        <v>598</v>
      </c>
      <c r="D46" s="312" t="s">
        <v>3299</v>
      </c>
      <c r="E46" s="19" t="s">
        <v>149</v>
      </c>
      <c r="F46" s="313">
        <v>86.025999999999996</v>
      </c>
      <c r="G46" s="41"/>
      <c r="H46" s="47"/>
    </row>
    <row r="47" s="2" customFormat="1" ht="16.8" customHeight="1">
      <c r="A47" s="41"/>
      <c r="B47" s="47"/>
      <c r="C47" s="312" t="s">
        <v>1045</v>
      </c>
      <c r="D47" s="312" t="s">
        <v>3300</v>
      </c>
      <c r="E47" s="19" t="s">
        <v>149</v>
      </c>
      <c r="F47" s="313">
        <v>86.025999999999996</v>
      </c>
      <c r="G47" s="41"/>
      <c r="H47" s="47"/>
    </row>
    <row r="48" s="2" customFormat="1" ht="16.8" customHeight="1">
      <c r="A48" s="41"/>
      <c r="B48" s="47"/>
      <c r="C48" s="312" t="s">
        <v>1111</v>
      </c>
      <c r="D48" s="312" t="s">
        <v>3301</v>
      </c>
      <c r="E48" s="19" t="s">
        <v>149</v>
      </c>
      <c r="F48" s="313">
        <v>86.025999999999996</v>
      </c>
      <c r="G48" s="41"/>
      <c r="H48" s="47"/>
    </row>
    <row r="49" s="2" customFormat="1" ht="16.8" customHeight="1">
      <c r="A49" s="41"/>
      <c r="B49" s="47"/>
      <c r="C49" s="312" t="s">
        <v>424</v>
      </c>
      <c r="D49" s="312" t="s">
        <v>3302</v>
      </c>
      <c r="E49" s="19" t="s">
        <v>149</v>
      </c>
      <c r="F49" s="313">
        <v>86.025999999999996</v>
      </c>
      <c r="G49" s="41"/>
      <c r="H49" s="47"/>
    </row>
    <row r="50" s="2" customFormat="1" ht="16.8" customHeight="1">
      <c r="A50" s="41"/>
      <c r="B50" s="47"/>
      <c r="C50" s="312" t="s">
        <v>436</v>
      </c>
      <c r="D50" s="312" t="s">
        <v>3303</v>
      </c>
      <c r="E50" s="19" t="s">
        <v>149</v>
      </c>
      <c r="F50" s="313">
        <v>86.025999999999996</v>
      </c>
      <c r="G50" s="41"/>
      <c r="H50" s="47"/>
    </row>
    <row r="51" s="2" customFormat="1" ht="16.8" customHeight="1">
      <c r="A51" s="41"/>
      <c r="B51" s="47"/>
      <c r="C51" s="312" t="s">
        <v>605</v>
      </c>
      <c r="D51" s="312" t="s">
        <v>606</v>
      </c>
      <c r="E51" s="19" t="s">
        <v>607</v>
      </c>
      <c r="F51" s="313">
        <v>117.39</v>
      </c>
      <c r="G51" s="41"/>
      <c r="H51" s="47"/>
    </row>
    <row r="52" s="2" customFormat="1" ht="16.8" customHeight="1">
      <c r="A52" s="41"/>
      <c r="B52" s="47"/>
      <c r="C52" s="312" t="s">
        <v>1095</v>
      </c>
      <c r="D52" s="312" t="s">
        <v>1096</v>
      </c>
      <c r="E52" s="19" t="s">
        <v>149</v>
      </c>
      <c r="F52" s="313">
        <v>90.326999999999998</v>
      </c>
      <c r="G52" s="41"/>
      <c r="H52" s="47"/>
    </row>
    <row r="53" s="2" customFormat="1" ht="16.8" customHeight="1">
      <c r="A53" s="41"/>
      <c r="B53" s="47"/>
      <c r="C53" s="308" t="s">
        <v>151</v>
      </c>
      <c r="D53" s="309" t="s">
        <v>152</v>
      </c>
      <c r="E53" s="310" t="s">
        <v>149</v>
      </c>
      <c r="F53" s="311">
        <v>145.64099999999999</v>
      </c>
      <c r="G53" s="41"/>
      <c r="H53" s="47"/>
    </row>
    <row r="54" s="2" customFormat="1" ht="16.8" customHeight="1">
      <c r="A54" s="41"/>
      <c r="B54" s="47"/>
      <c r="C54" s="312" t="s">
        <v>35</v>
      </c>
      <c r="D54" s="312" t="s">
        <v>309</v>
      </c>
      <c r="E54" s="19" t="s">
        <v>35</v>
      </c>
      <c r="F54" s="313">
        <v>0</v>
      </c>
      <c r="G54" s="41"/>
      <c r="H54" s="47"/>
    </row>
    <row r="55" s="2" customFormat="1" ht="16.8" customHeight="1">
      <c r="A55" s="41"/>
      <c r="B55" s="47"/>
      <c r="C55" s="312" t="s">
        <v>35</v>
      </c>
      <c r="D55" s="312" t="s">
        <v>277</v>
      </c>
      <c r="E55" s="19" t="s">
        <v>35</v>
      </c>
      <c r="F55" s="313">
        <v>0</v>
      </c>
      <c r="G55" s="41"/>
      <c r="H55" s="47"/>
    </row>
    <row r="56" s="2" customFormat="1" ht="16.8" customHeight="1">
      <c r="A56" s="41"/>
      <c r="B56" s="47"/>
      <c r="C56" s="312" t="s">
        <v>35</v>
      </c>
      <c r="D56" s="312" t="s">
        <v>310</v>
      </c>
      <c r="E56" s="19" t="s">
        <v>35</v>
      </c>
      <c r="F56" s="313">
        <v>11.800000000000001</v>
      </c>
      <c r="G56" s="41"/>
      <c r="H56" s="47"/>
    </row>
    <row r="57" s="2" customFormat="1" ht="16.8" customHeight="1">
      <c r="A57" s="41"/>
      <c r="B57" s="47"/>
      <c r="C57" s="312" t="s">
        <v>35</v>
      </c>
      <c r="D57" s="312" t="s">
        <v>311</v>
      </c>
      <c r="E57" s="19" t="s">
        <v>35</v>
      </c>
      <c r="F57" s="313">
        <v>6.4749999999999996</v>
      </c>
      <c r="G57" s="41"/>
      <c r="H57" s="47"/>
    </row>
    <row r="58" s="2" customFormat="1" ht="16.8" customHeight="1">
      <c r="A58" s="41"/>
      <c r="B58" s="47"/>
      <c r="C58" s="312" t="s">
        <v>35</v>
      </c>
      <c r="D58" s="312" t="s">
        <v>312</v>
      </c>
      <c r="E58" s="19" t="s">
        <v>35</v>
      </c>
      <c r="F58" s="313">
        <v>7.2999999999999998</v>
      </c>
      <c r="G58" s="41"/>
      <c r="H58" s="47"/>
    </row>
    <row r="59" s="2" customFormat="1" ht="16.8" customHeight="1">
      <c r="A59" s="41"/>
      <c r="B59" s="47"/>
      <c r="C59" s="312" t="s">
        <v>35</v>
      </c>
      <c r="D59" s="312" t="s">
        <v>313</v>
      </c>
      <c r="E59" s="19" t="s">
        <v>35</v>
      </c>
      <c r="F59" s="313">
        <v>4.4000000000000004</v>
      </c>
      <c r="G59" s="41"/>
      <c r="H59" s="47"/>
    </row>
    <row r="60" s="2" customFormat="1" ht="16.8" customHeight="1">
      <c r="A60" s="41"/>
      <c r="B60" s="47"/>
      <c r="C60" s="312" t="s">
        <v>35</v>
      </c>
      <c r="D60" s="312" t="s">
        <v>282</v>
      </c>
      <c r="E60" s="19" t="s">
        <v>35</v>
      </c>
      <c r="F60" s="313">
        <v>0</v>
      </c>
      <c r="G60" s="41"/>
      <c r="H60" s="47"/>
    </row>
    <row r="61" s="2" customFormat="1" ht="16.8" customHeight="1">
      <c r="A61" s="41"/>
      <c r="B61" s="47"/>
      <c r="C61" s="312" t="s">
        <v>35</v>
      </c>
      <c r="D61" s="312" t="s">
        <v>314</v>
      </c>
      <c r="E61" s="19" t="s">
        <v>35</v>
      </c>
      <c r="F61" s="313">
        <v>4.7999999999999998</v>
      </c>
      <c r="G61" s="41"/>
      <c r="H61" s="47"/>
    </row>
    <row r="62" s="2" customFormat="1" ht="16.8" customHeight="1">
      <c r="A62" s="41"/>
      <c r="B62" s="47"/>
      <c r="C62" s="312" t="s">
        <v>35</v>
      </c>
      <c r="D62" s="312" t="s">
        <v>315</v>
      </c>
      <c r="E62" s="19" t="s">
        <v>35</v>
      </c>
      <c r="F62" s="313">
        <v>3.1499999999999999</v>
      </c>
      <c r="G62" s="41"/>
      <c r="H62" s="47"/>
    </row>
    <row r="63" s="2" customFormat="1" ht="16.8" customHeight="1">
      <c r="A63" s="41"/>
      <c r="B63" s="47"/>
      <c r="C63" s="312" t="s">
        <v>35</v>
      </c>
      <c r="D63" s="312" t="s">
        <v>316</v>
      </c>
      <c r="E63" s="19" t="s">
        <v>35</v>
      </c>
      <c r="F63" s="313">
        <v>8.8499999999999996</v>
      </c>
      <c r="G63" s="41"/>
      <c r="H63" s="47"/>
    </row>
    <row r="64" s="2" customFormat="1" ht="16.8" customHeight="1">
      <c r="A64" s="41"/>
      <c r="B64" s="47"/>
      <c r="C64" s="312" t="s">
        <v>35</v>
      </c>
      <c r="D64" s="312" t="s">
        <v>317</v>
      </c>
      <c r="E64" s="19" t="s">
        <v>35</v>
      </c>
      <c r="F64" s="313">
        <v>5.4000000000000004</v>
      </c>
      <c r="G64" s="41"/>
      <c r="H64" s="47"/>
    </row>
    <row r="65" s="2" customFormat="1" ht="16.8" customHeight="1">
      <c r="A65" s="41"/>
      <c r="B65" s="47"/>
      <c r="C65" s="312" t="s">
        <v>35</v>
      </c>
      <c r="D65" s="312" t="s">
        <v>318</v>
      </c>
      <c r="E65" s="19" t="s">
        <v>35</v>
      </c>
      <c r="F65" s="313">
        <v>5.4749999999999996</v>
      </c>
      <c r="G65" s="41"/>
      <c r="H65" s="47"/>
    </row>
    <row r="66" s="2" customFormat="1" ht="16.8" customHeight="1">
      <c r="A66" s="41"/>
      <c r="B66" s="47"/>
      <c r="C66" s="312" t="s">
        <v>35</v>
      </c>
      <c r="D66" s="312" t="s">
        <v>319</v>
      </c>
      <c r="E66" s="19" t="s">
        <v>35</v>
      </c>
      <c r="F66" s="313">
        <v>3.2999999999999998</v>
      </c>
      <c r="G66" s="41"/>
      <c r="H66" s="47"/>
    </row>
    <row r="67" s="2" customFormat="1" ht="16.8" customHeight="1">
      <c r="A67" s="41"/>
      <c r="B67" s="47"/>
      <c r="C67" s="312" t="s">
        <v>35</v>
      </c>
      <c r="D67" s="312" t="s">
        <v>289</v>
      </c>
      <c r="E67" s="19" t="s">
        <v>35</v>
      </c>
      <c r="F67" s="313">
        <v>0</v>
      </c>
      <c r="G67" s="41"/>
      <c r="H67" s="47"/>
    </row>
    <row r="68" s="2" customFormat="1" ht="16.8" customHeight="1">
      <c r="A68" s="41"/>
      <c r="B68" s="47"/>
      <c r="C68" s="312" t="s">
        <v>35</v>
      </c>
      <c r="D68" s="312" t="s">
        <v>320</v>
      </c>
      <c r="E68" s="19" t="s">
        <v>35</v>
      </c>
      <c r="F68" s="313">
        <v>5.9850000000000003</v>
      </c>
      <c r="G68" s="41"/>
      <c r="H68" s="47"/>
    </row>
    <row r="69" s="2" customFormat="1" ht="16.8" customHeight="1">
      <c r="A69" s="41"/>
      <c r="B69" s="47"/>
      <c r="C69" s="312" t="s">
        <v>35</v>
      </c>
      <c r="D69" s="312" t="s">
        <v>321</v>
      </c>
      <c r="E69" s="19" t="s">
        <v>35</v>
      </c>
      <c r="F69" s="313">
        <v>6.2999999999999998</v>
      </c>
      <c r="G69" s="41"/>
      <c r="H69" s="47"/>
    </row>
    <row r="70" s="2" customFormat="1" ht="16.8" customHeight="1">
      <c r="A70" s="41"/>
      <c r="B70" s="47"/>
      <c r="C70" s="312" t="s">
        <v>35</v>
      </c>
      <c r="D70" s="312" t="s">
        <v>322</v>
      </c>
      <c r="E70" s="19" t="s">
        <v>35</v>
      </c>
      <c r="F70" s="313">
        <v>5.7750000000000004</v>
      </c>
      <c r="G70" s="41"/>
      <c r="H70" s="47"/>
    </row>
    <row r="71" s="2" customFormat="1" ht="16.8" customHeight="1">
      <c r="A71" s="41"/>
      <c r="B71" s="47"/>
      <c r="C71" s="312" t="s">
        <v>35</v>
      </c>
      <c r="D71" s="312" t="s">
        <v>293</v>
      </c>
      <c r="E71" s="19" t="s">
        <v>35</v>
      </c>
      <c r="F71" s="313">
        <v>0</v>
      </c>
      <c r="G71" s="41"/>
      <c r="H71" s="47"/>
    </row>
    <row r="72" s="2" customFormat="1" ht="16.8" customHeight="1">
      <c r="A72" s="41"/>
      <c r="B72" s="47"/>
      <c r="C72" s="312" t="s">
        <v>35</v>
      </c>
      <c r="D72" s="312" t="s">
        <v>323</v>
      </c>
      <c r="E72" s="19" t="s">
        <v>35</v>
      </c>
      <c r="F72" s="313">
        <v>5.4749999999999996</v>
      </c>
      <c r="G72" s="41"/>
      <c r="H72" s="47"/>
    </row>
    <row r="73" s="2" customFormat="1" ht="16.8" customHeight="1">
      <c r="A73" s="41"/>
      <c r="B73" s="47"/>
      <c r="C73" s="312" t="s">
        <v>35</v>
      </c>
      <c r="D73" s="312" t="s">
        <v>324</v>
      </c>
      <c r="E73" s="19" t="s">
        <v>35</v>
      </c>
      <c r="F73" s="313">
        <v>5.4000000000000004</v>
      </c>
      <c r="G73" s="41"/>
      <c r="H73" s="47"/>
    </row>
    <row r="74" s="2" customFormat="1" ht="16.8" customHeight="1">
      <c r="A74" s="41"/>
      <c r="B74" s="47"/>
      <c r="C74" s="312" t="s">
        <v>35</v>
      </c>
      <c r="D74" s="312" t="s">
        <v>325</v>
      </c>
      <c r="E74" s="19" t="s">
        <v>35</v>
      </c>
      <c r="F74" s="313">
        <v>3.2999999999999998</v>
      </c>
      <c r="G74" s="41"/>
      <c r="H74" s="47"/>
    </row>
    <row r="75" s="2" customFormat="1" ht="16.8" customHeight="1">
      <c r="A75" s="41"/>
      <c r="B75" s="47"/>
      <c r="C75" s="312" t="s">
        <v>35</v>
      </c>
      <c r="D75" s="312" t="s">
        <v>326</v>
      </c>
      <c r="E75" s="19" t="s">
        <v>35</v>
      </c>
      <c r="F75" s="313">
        <v>8.8499999999999996</v>
      </c>
      <c r="G75" s="41"/>
      <c r="H75" s="47"/>
    </row>
    <row r="76" s="2" customFormat="1" ht="16.8" customHeight="1">
      <c r="A76" s="41"/>
      <c r="B76" s="47"/>
      <c r="C76" s="312" t="s">
        <v>35</v>
      </c>
      <c r="D76" s="312" t="s">
        <v>298</v>
      </c>
      <c r="E76" s="19" t="s">
        <v>35</v>
      </c>
      <c r="F76" s="313">
        <v>0</v>
      </c>
      <c r="G76" s="41"/>
      <c r="H76" s="47"/>
    </row>
    <row r="77" s="2" customFormat="1" ht="16.8" customHeight="1">
      <c r="A77" s="41"/>
      <c r="B77" s="47"/>
      <c r="C77" s="312" t="s">
        <v>35</v>
      </c>
      <c r="D77" s="312" t="s">
        <v>327</v>
      </c>
      <c r="E77" s="19" t="s">
        <v>35</v>
      </c>
      <c r="F77" s="313">
        <v>6.2329999999999997</v>
      </c>
      <c r="G77" s="41"/>
      <c r="H77" s="47"/>
    </row>
    <row r="78" s="2" customFormat="1" ht="16.8" customHeight="1">
      <c r="A78" s="41"/>
      <c r="B78" s="47"/>
      <c r="C78" s="312" t="s">
        <v>35</v>
      </c>
      <c r="D78" s="312" t="s">
        <v>328</v>
      </c>
      <c r="E78" s="19" t="s">
        <v>35</v>
      </c>
      <c r="F78" s="313">
        <v>6.2999999999999998</v>
      </c>
      <c r="G78" s="41"/>
      <c r="H78" s="47"/>
    </row>
    <row r="79" s="2" customFormat="1" ht="16.8" customHeight="1">
      <c r="A79" s="41"/>
      <c r="B79" s="47"/>
      <c r="C79" s="312" t="s">
        <v>35</v>
      </c>
      <c r="D79" s="312" t="s">
        <v>329</v>
      </c>
      <c r="E79" s="19" t="s">
        <v>35</v>
      </c>
      <c r="F79" s="313">
        <v>4.9950000000000001</v>
      </c>
      <c r="G79" s="41"/>
      <c r="H79" s="47"/>
    </row>
    <row r="80" s="2" customFormat="1" ht="16.8" customHeight="1">
      <c r="A80" s="41"/>
      <c r="B80" s="47"/>
      <c r="C80" s="312" t="s">
        <v>35</v>
      </c>
      <c r="D80" s="312" t="s">
        <v>330</v>
      </c>
      <c r="E80" s="19" t="s">
        <v>35</v>
      </c>
      <c r="F80" s="313">
        <v>3.1280000000000001</v>
      </c>
      <c r="G80" s="41"/>
      <c r="H80" s="47"/>
    </row>
    <row r="81" s="2" customFormat="1" ht="16.8" customHeight="1">
      <c r="A81" s="41"/>
      <c r="B81" s="47"/>
      <c r="C81" s="312" t="s">
        <v>35</v>
      </c>
      <c r="D81" s="312" t="s">
        <v>303</v>
      </c>
      <c r="E81" s="19" t="s">
        <v>35</v>
      </c>
      <c r="F81" s="313">
        <v>0</v>
      </c>
      <c r="G81" s="41"/>
      <c r="H81" s="47"/>
    </row>
    <row r="82" s="2" customFormat="1" ht="16.8" customHeight="1">
      <c r="A82" s="41"/>
      <c r="B82" s="47"/>
      <c r="C82" s="312" t="s">
        <v>35</v>
      </c>
      <c r="D82" s="312" t="s">
        <v>331</v>
      </c>
      <c r="E82" s="19" t="s">
        <v>35</v>
      </c>
      <c r="F82" s="313">
        <v>5.4000000000000004</v>
      </c>
      <c r="G82" s="41"/>
      <c r="H82" s="47"/>
    </row>
    <row r="83" s="2" customFormat="1" ht="16.8" customHeight="1">
      <c r="A83" s="41"/>
      <c r="B83" s="47"/>
      <c r="C83" s="312" t="s">
        <v>35</v>
      </c>
      <c r="D83" s="312" t="s">
        <v>332</v>
      </c>
      <c r="E83" s="19" t="s">
        <v>35</v>
      </c>
      <c r="F83" s="313">
        <v>5.4000000000000004</v>
      </c>
      <c r="G83" s="41"/>
      <c r="H83" s="47"/>
    </row>
    <row r="84" s="2" customFormat="1" ht="16.8" customHeight="1">
      <c r="A84" s="41"/>
      <c r="B84" s="47"/>
      <c r="C84" s="312" t="s">
        <v>35</v>
      </c>
      <c r="D84" s="312" t="s">
        <v>333</v>
      </c>
      <c r="E84" s="19" t="s">
        <v>35</v>
      </c>
      <c r="F84" s="313">
        <v>3.2999999999999998</v>
      </c>
      <c r="G84" s="41"/>
      <c r="H84" s="47"/>
    </row>
    <row r="85" s="2" customFormat="1" ht="16.8" customHeight="1">
      <c r="A85" s="41"/>
      <c r="B85" s="47"/>
      <c r="C85" s="312" t="s">
        <v>35</v>
      </c>
      <c r="D85" s="312" t="s">
        <v>334</v>
      </c>
      <c r="E85" s="19" t="s">
        <v>35</v>
      </c>
      <c r="F85" s="313">
        <v>8.8499999999999996</v>
      </c>
      <c r="G85" s="41"/>
      <c r="H85" s="47"/>
    </row>
    <row r="86" s="2" customFormat="1" ht="16.8" customHeight="1">
      <c r="A86" s="41"/>
      <c r="B86" s="47"/>
      <c r="C86" s="312" t="s">
        <v>151</v>
      </c>
      <c r="D86" s="312" t="s">
        <v>261</v>
      </c>
      <c r="E86" s="19" t="s">
        <v>35</v>
      </c>
      <c r="F86" s="313">
        <v>145.64099999999999</v>
      </c>
      <c r="G86" s="41"/>
      <c r="H86" s="47"/>
    </row>
    <row r="87" s="2" customFormat="1" ht="16.8" customHeight="1">
      <c r="A87" s="41"/>
      <c r="B87" s="47"/>
      <c r="C87" s="314" t="s">
        <v>3297</v>
      </c>
      <c r="D87" s="41"/>
      <c r="E87" s="41"/>
      <c r="F87" s="41"/>
      <c r="G87" s="41"/>
      <c r="H87" s="47"/>
    </row>
    <row r="88" s="2" customFormat="1" ht="16.8" customHeight="1">
      <c r="A88" s="41"/>
      <c r="B88" s="47"/>
      <c r="C88" s="312" t="s">
        <v>272</v>
      </c>
      <c r="D88" s="312" t="s">
        <v>3304</v>
      </c>
      <c r="E88" s="19" t="s">
        <v>149</v>
      </c>
      <c r="F88" s="313">
        <v>145.64099999999999</v>
      </c>
      <c r="G88" s="41"/>
      <c r="H88" s="47"/>
    </row>
    <row r="89" s="2" customFormat="1" ht="16.8" customHeight="1">
      <c r="A89" s="41"/>
      <c r="B89" s="47"/>
      <c r="C89" s="312" t="s">
        <v>341</v>
      </c>
      <c r="D89" s="312" t="s">
        <v>3305</v>
      </c>
      <c r="E89" s="19" t="s">
        <v>149</v>
      </c>
      <c r="F89" s="313">
        <v>145.64099999999999</v>
      </c>
      <c r="G89" s="41"/>
      <c r="H89" s="47"/>
    </row>
    <row r="90" s="2" customFormat="1" ht="16.8" customHeight="1">
      <c r="A90" s="41"/>
      <c r="B90" s="47"/>
      <c r="C90" s="312" t="s">
        <v>346</v>
      </c>
      <c r="D90" s="312" t="s">
        <v>3306</v>
      </c>
      <c r="E90" s="19" t="s">
        <v>149</v>
      </c>
      <c r="F90" s="313">
        <v>291.28199999999998</v>
      </c>
      <c r="G90" s="41"/>
      <c r="H90" s="47"/>
    </row>
    <row r="91" s="2" customFormat="1" ht="16.8" customHeight="1">
      <c r="A91" s="41"/>
      <c r="B91" s="47"/>
      <c r="C91" s="312" t="s">
        <v>1373</v>
      </c>
      <c r="D91" s="312" t="s">
        <v>3307</v>
      </c>
      <c r="E91" s="19" t="s">
        <v>149</v>
      </c>
      <c r="F91" s="313">
        <v>229.239</v>
      </c>
      <c r="G91" s="41"/>
      <c r="H91" s="47"/>
    </row>
    <row r="92" s="2" customFormat="1" ht="16.8" customHeight="1">
      <c r="A92" s="41"/>
      <c r="B92" s="47"/>
      <c r="C92" s="312" t="s">
        <v>1386</v>
      </c>
      <c r="D92" s="312" t="s">
        <v>3308</v>
      </c>
      <c r="E92" s="19" t="s">
        <v>149</v>
      </c>
      <c r="F92" s="313">
        <v>353.86399999999998</v>
      </c>
      <c r="G92" s="41"/>
      <c r="H92" s="47"/>
    </row>
    <row r="93" s="2" customFormat="1" ht="16.8" customHeight="1">
      <c r="A93" s="41"/>
      <c r="B93" s="47"/>
      <c r="C93" s="312" t="s">
        <v>1392</v>
      </c>
      <c r="D93" s="312" t="s">
        <v>3309</v>
      </c>
      <c r="E93" s="19" t="s">
        <v>149</v>
      </c>
      <c r="F93" s="313">
        <v>353.86399999999998</v>
      </c>
      <c r="G93" s="41"/>
      <c r="H93" s="47"/>
    </row>
    <row r="94" s="2" customFormat="1" ht="16.8" customHeight="1">
      <c r="A94" s="41"/>
      <c r="B94" s="47"/>
      <c r="C94" s="308" t="s">
        <v>155</v>
      </c>
      <c r="D94" s="309" t="s">
        <v>156</v>
      </c>
      <c r="E94" s="310" t="s">
        <v>149</v>
      </c>
      <c r="F94" s="311">
        <v>356.38499999999999</v>
      </c>
      <c r="G94" s="41"/>
      <c r="H94" s="47"/>
    </row>
    <row r="95" s="2" customFormat="1" ht="16.8" customHeight="1">
      <c r="A95" s="41"/>
      <c r="B95" s="47"/>
      <c r="C95" s="312" t="s">
        <v>35</v>
      </c>
      <c r="D95" s="312" t="s">
        <v>276</v>
      </c>
      <c r="E95" s="19" t="s">
        <v>35</v>
      </c>
      <c r="F95" s="313">
        <v>0</v>
      </c>
      <c r="G95" s="41"/>
      <c r="H95" s="47"/>
    </row>
    <row r="96" s="2" customFormat="1" ht="16.8" customHeight="1">
      <c r="A96" s="41"/>
      <c r="B96" s="47"/>
      <c r="C96" s="312" t="s">
        <v>35</v>
      </c>
      <c r="D96" s="312" t="s">
        <v>277</v>
      </c>
      <c r="E96" s="19" t="s">
        <v>35</v>
      </c>
      <c r="F96" s="313">
        <v>0</v>
      </c>
      <c r="G96" s="41"/>
      <c r="H96" s="47"/>
    </row>
    <row r="97" s="2" customFormat="1" ht="16.8" customHeight="1">
      <c r="A97" s="41"/>
      <c r="B97" s="47"/>
      <c r="C97" s="312" t="s">
        <v>35</v>
      </c>
      <c r="D97" s="312" t="s">
        <v>278</v>
      </c>
      <c r="E97" s="19" t="s">
        <v>35</v>
      </c>
      <c r="F97" s="313">
        <v>24.911999999999999</v>
      </c>
      <c r="G97" s="41"/>
      <c r="H97" s="47"/>
    </row>
    <row r="98" s="2" customFormat="1" ht="16.8" customHeight="1">
      <c r="A98" s="41"/>
      <c r="B98" s="47"/>
      <c r="C98" s="312" t="s">
        <v>35</v>
      </c>
      <c r="D98" s="312" t="s">
        <v>279</v>
      </c>
      <c r="E98" s="19" t="s">
        <v>35</v>
      </c>
      <c r="F98" s="313">
        <v>11.417</v>
      </c>
      <c r="G98" s="41"/>
      <c r="H98" s="47"/>
    </row>
    <row r="99" s="2" customFormat="1" ht="16.8" customHeight="1">
      <c r="A99" s="41"/>
      <c r="B99" s="47"/>
      <c r="C99" s="312" t="s">
        <v>35</v>
      </c>
      <c r="D99" s="312" t="s">
        <v>280</v>
      </c>
      <c r="E99" s="19" t="s">
        <v>35</v>
      </c>
      <c r="F99" s="313">
        <v>13.667</v>
      </c>
      <c r="G99" s="41"/>
      <c r="H99" s="47"/>
    </row>
    <row r="100" s="2" customFormat="1" ht="16.8" customHeight="1">
      <c r="A100" s="41"/>
      <c r="B100" s="47"/>
      <c r="C100" s="312" t="s">
        <v>35</v>
      </c>
      <c r="D100" s="312" t="s">
        <v>281</v>
      </c>
      <c r="E100" s="19" t="s">
        <v>35</v>
      </c>
      <c r="F100" s="313">
        <v>8.8460000000000001</v>
      </c>
      <c r="G100" s="41"/>
      <c r="H100" s="47"/>
    </row>
    <row r="101" s="2" customFormat="1" ht="16.8" customHeight="1">
      <c r="A101" s="41"/>
      <c r="B101" s="47"/>
      <c r="C101" s="312" t="s">
        <v>35</v>
      </c>
      <c r="D101" s="312" t="s">
        <v>282</v>
      </c>
      <c r="E101" s="19" t="s">
        <v>35</v>
      </c>
      <c r="F101" s="313">
        <v>0</v>
      </c>
      <c r="G101" s="41"/>
      <c r="H101" s="47"/>
    </row>
    <row r="102" s="2" customFormat="1" ht="16.8" customHeight="1">
      <c r="A102" s="41"/>
      <c r="B102" s="47"/>
      <c r="C102" s="312" t="s">
        <v>35</v>
      </c>
      <c r="D102" s="312" t="s">
        <v>283</v>
      </c>
      <c r="E102" s="19" t="s">
        <v>35</v>
      </c>
      <c r="F102" s="313">
        <v>12.036</v>
      </c>
      <c r="G102" s="41"/>
      <c r="H102" s="47"/>
    </row>
    <row r="103" s="2" customFormat="1" ht="16.8" customHeight="1">
      <c r="A103" s="41"/>
      <c r="B103" s="47"/>
      <c r="C103" s="312" t="s">
        <v>35</v>
      </c>
      <c r="D103" s="312" t="s">
        <v>284</v>
      </c>
      <c r="E103" s="19" t="s">
        <v>35</v>
      </c>
      <c r="F103" s="313">
        <v>8.3960000000000008</v>
      </c>
      <c r="G103" s="41"/>
      <c r="H103" s="47"/>
    </row>
    <row r="104" s="2" customFormat="1" ht="16.8" customHeight="1">
      <c r="A104" s="41"/>
      <c r="B104" s="47"/>
      <c r="C104" s="312" t="s">
        <v>35</v>
      </c>
      <c r="D104" s="312" t="s">
        <v>285</v>
      </c>
      <c r="E104" s="19" t="s">
        <v>35</v>
      </c>
      <c r="F104" s="313">
        <v>24.911999999999999</v>
      </c>
      <c r="G104" s="41"/>
      <c r="H104" s="47"/>
    </row>
    <row r="105" s="2" customFormat="1" ht="16.8" customHeight="1">
      <c r="A105" s="41"/>
      <c r="B105" s="47"/>
      <c r="C105" s="312" t="s">
        <v>35</v>
      </c>
      <c r="D105" s="312" t="s">
        <v>286</v>
      </c>
      <c r="E105" s="19" t="s">
        <v>35</v>
      </c>
      <c r="F105" s="313">
        <v>13.048</v>
      </c>
      <c r="G105" s="41"/>
      <c r="H105" s="47"/>
    </row>
    <row r="106" s="2" customFormat="1" ht="16.8" customHeight="1">
      <c r="A106" s="41"/>
      <c r="B106" s="47"/>
      <c r="C106" s="312" t="s">
        <v>35</v>
      </c>
      <c r="D106" s="312" t="s">
        <v>287</v>
      </c>
      <c r="E106" s="19" t="s">
        <v>35</v>
      </c>
      <c r="F106" s="313">
        <v>13.667</v>
      </c>
      <c r="G106" s="41"/>
      <c r="H106" s="47"/>
    </row>
    <row r="107" s="2" customFormat="1" ht="16.8" customHeight="1">
      <c r="A107" s="41"/>
      <c r="B107" s="47"/>
      <c r="C107" s="312" t="s">
        <v>35</v>
      </c>
      <c r="D107" s="312" t="s">
        <v>288</v>
      </c>
      <c r="E107" s="19" t="s">
        <v>35</v>
      </c>
      <c r="F107" s="313">
        <v>3.3460000000000001</v>
      </c>
      <c r="G107" s="41"/>
      <c r="H107" s="47"/>
    </row>
    <row r="108" s="2" customFormat="1" ht="16.8" customHeight="1">
      <c r="A108" s="41"/>
      <c r="B108" s="47"/>
      <c r="C108" s="312" t="s">
        <v>35</v>
      </c>
      <c r="D108" s="312" t="s">
        <v>289</v>
      </c>
      <c r="E108" s="19" t="s">
        <v>35</v>
      </c>
      <c r="F108" s="313">
        <v>0</v>
      </c>
      <c r="G108" s="41"/>
      <c r="H108" s="47"/>
    </row>
    <row r="109" s="2" customFormat="1" ht="16.8" customHeight="1">
      <c r="A109" s="41"/>
      <c r="B109" s="47"/>
      <c r="C109" s="312" t="s">
        <v>35</v>
      </c>
      <c r="D109" s="312" t="s">
        <v>290</v>
      </c>
      <c r="E109" s="19" t="s">
        <v>35</v>
      </c>
      <c r="F109" s="313">
        <v>15.590999999999999</v>
      </c>
      <c r="G109" s="41"/>
      <c r="H109" s="47"/>
    </row>
    <row r="110" s="2" customFormat="1" ht="16.8" customHeight="1">
      <c r="A110" s="41"/>
      <c r="B110" s="47"/>
      <c r="C110" s="312" t="s">
        <v>35</v>
      </c>
      <c r="D110" s="312" t="s">
        <v>291</v>
      </c>
      <c r="E110" s="19" t="s">
        <v>35</v>
      </c>
      <c r="F110" s="313">
        <v>16.791</v>
      </c>
      <c r="G110" s="41"/>
      <c r="H110" s="47"/>
    </row>
    <row r="111" s="2" customFormat="1" ht="16.8" customHeight="1">
      <c r="A111" s="41"/>
      <c r="B111" s="47"/>
      <c r="C111" s="312" t="s">
        <v>35</v>
      </c>
      <c r="D111" s="312" t="s">
        <v>292</v>
      </c>
      <c r="E111" s="19" t="s">
        <v>35</v>
      </c>
      <c r="F111" s="313">
        <v>14.961</v>
      </c>
      <c r="G111" s="41"/>
      <c r="H111" s="47"/>
    </row>
    <row r="112" s="2" customFormat="1" ht="16.8" customHeight="1">
      <c r="A112" s="41"/>
      <c r="B112" s="47"/>
      <c r="C112" s="312" t="s">
        <v>35</v>
      </c>
      <c r="D112" s="312" t="s">
        <v>293</v>
      </c>
      <c r="E112" s="19" t="s">
        <v>35</v>
      </c>
      <c r="F112" s="313">
        <v>0</v>
      </c>
      <c r="G112" s="41"/>
      <c r="H112" s="47"/>
    </row>
    <row r="113" s="2" customFormat="1" ht="16.8" customHeight="1">
      <c r="A113" s="41"/>
      <c r="B113" s="47"/>
      <c r="C113" s="312" t="s">
        <v>35</v>
      </c>
      <c r="D113" s="312" t="s">
        <v>294</v>
      </c>
      <c r="E113" s="19" t="s">
        <v>35</v>
      </c>
      <c r="F113" s="313">
        <v>13.273</v>
      </c>
      <c r="G113" s="41"/>
      <c r="H113" s="47"/>
    </row>
    <row r="114" s="2" customFormat="1" ht="16.8" customHeight="1">
      <c r="A114" s="41"/>
      <c r="B114" s="47"/>
      <c r="C114" s="312" t="s">
        <v>35</v>
      </c>
      <c r="D114" s="312" t="s">
        <v>295</v>
      </c>
      <c r="E114" s="19" t="s">
        <v>35</v>
      </c>
      <c r="F114" s="313">
        <v>13.442</v>
      </c>
      <c r="G114" s="41"/>
      <c r="H114" s="47"/>
    </row>
    <row r="115" s="2" customFormat="1" ht="16.8" customHeight="1">
      <c r="A115" s="41"/>
      <c r="B115" s="47"/>
      <c r="C115" s="312" t="s">
        <v>35</v>
      </c>
      <c r="D115" s="312" t="s">
        <v>296</v>
      </c>
      <c r="E115" s="19" t="s">
        <v>35</v>
      </c>
      <c r="F115" s="313">
        <v>8.8460000000000001</v>
      </c>
      <c r="G115" s="41"/>
      <c r="H115" s="47"/>
    </row>
    <row r="116" s="2" customFormat="1" ht="16.8" customHeight="1">
      <c r="A116" s="41"/>
      <c r="B116" s="47"/>
      <c r="C116" s="312" t="s">
        <v>35</v>
      </c>
      <c r="D116" s="312" t="s">
        <v>297</v>
      </c>
      <c r="E116" s="19" t="s">
        <v>35</v>
      </c>
      <c r="F116" s="313">
        <v>24.911999999999999</v>
      </c>
      <c r="G116" s="41"/>
      <c r="H116" s="47"/>
    </row>
    <row r="117" s="2" customFormat="1" ht="16.8" customHeight="1">
      <c r="A117" s="41"/>
      <c r="B117" s="47"/>
      <c r="C117" s="312" t="s">
        <v>35</v>
      </c>
      <c r="D117" s="312" t="s">
        <v>298</v>
      </c>
      <c r="E117" s="19" t="s">
        <v>35</v>
      </c>
      <c r="F117" s="313">
        <v>0</v>
      </c>
      <c r="G117" s="41"/>
      <c r="H117" s="47"/>
    </row>
    <row r="118" s="2" customFormat="1" ht="16.8" customHeight="1">
      <c r="A118" s="41"/>
      <c r="B118" s="47"/>
      <c r="C118" s="312" t="s">
        <v>35</v>
      </c>
      <c r="D118" s="312" t="s">
        <v>299</v>
      </c>
      <c r="E118" s="19" t="s">
        <v>35</v>
      </c>
      <c r="F118" s="313">
        <v>15.151999999999999</v>
      </c>
      <c r="G118" s="41"/>
      <c r="H118" s="47"/>
    </row>
    <row r="119" s="2" customFormat="1" ht="16.8" customHeight="1">
      <c r="A119" s="41"/>
      <c r="B119" s="47"/>
      <c r="C119" s="312" t="s">
        <v>35</v>
      </c>
      <c r="D119" s="312" t="s">
        <v>300</v>
      </c>
      <c r="E119" s="19" t="s">
        <v>35</v>
      </c>
      <c r="F119" s="313">
        <v>16.791</v>
      </c>
      <c r="G119" s="41"/>
      <c r="H119" s="47"/>
    </row>
    <row r="120" s="2" customFormat="1" ht="16.8" customHeight="1">
      <c r="A120" s="41"/>
      <c r="B120" s="47"/>
      <c r="C120" s="312" t="s">
        <v>35</v>
      </c>
      <c r="D120" s="312" t="s">
        <v>301</v>
      </c>
      <c r="E120" s="19" t="s">
        <v>35</v>
      </c>
      <c r="F120" s="313">
        <v>13.803000000000001</v>
      </c>
      <c r="G120" s="41"/>
      <c r="H120" s="47"/>
    </row>
    <row r="121" s="2" customFormat="1" ht="16.8" customHeight="1">
      <c r="A121" s="41"/>
      <c r="B121" s="47"/>
      <c r="C121" s="312" t="s">
        <v>35</v>
      </c>
      <c r="D121" s="312" t="s">
        <v>302</v>
      </c>
      <c r="E121" s="19" t="s">
        <v>35</v>
      </c>
      <c r="F121" s="313">
        <v>8.3279999999999994</v>
      </c>
      <c r="G121" s="41"/>
      <c r="H121" s="47"/>
    </row>
    <row r="122" s="2" customFormat="1" ht="16.8" customHeight="1">
      <c r="A122" s="41"/>
      <c r="B122" s="47"/>
      <c r="C122" s="312" t="s">
        <v>35</v>
      </c>
      <c r="D122" s="312" t="s">
        <v>303</v>
      </c>
      <c r="E122" s="19" t="s">
        <v>35</v>
      </c>
      <c r="F122" s="313">
        <v>0</v>
      </c>
      <c r="G122" s="41"/>
      <c r="H122" s="47"/>
    </row>
    <row r="123" s="2" customFormat="1" ht="16.8" customHeight="1">
      <c r="A123" s="41"/>
      <c r="B123" s="47"/>
      <c r="C123" s="312" t="s">
        <v>35</v>
      </c>
      <c r="D123" s="312" t="s">
        <v>304</v>
      </c>
      <c r="E123" s="19" t="s">
        <v>35</v>
      </c>
      <c r="F123" s="313">
        <v>13.048</v>
      </c>
      <c r="G123" s="41"/>
      <c r="H123" s="47"/>
    </row>
    <row r="124" s="2" customFormat="1" ht="16.8" customHeight="1">
      <c r="A124" s="41"/>
      <c r="B124" s="47"/>
      <c r="C124" s="312" t="s">
        <v>35</v>
      </c>
      <c r="D124" s="312" t="s">
        <v>305</v>
      </c>
      <c r="E124" s="19" t="s">
        <v>35</v>
      </c>
      <c r="F124" s="313">
        <v>13.442</v>
      </c>
      <c r="G124" s="41"/>
      <c r="H124" s="47"/>
    </row>
    <row r="125" s="2" customFormat="1" ht="16.8" customHeight="1">
      <c r="A125" s="41"/>
      <c r="B125" s="47"/>
      <c r="C125" s="312" t="s">
        <v>35</v>
      </c>
      <c r="D125" s="312" t="s">
        <v>306</v>
      </c>
      <c r="E125" s="19" t="s">
        <v>35</v>
      </c>
      <c r="F125" s="313">
        <v>8.8460000000000001</v>
      </c>
      <c r="G125" s="41"/>
      <c r="H125" s="47"/>
    </row>
    <row r="126" s="2" customFormat="1" ht="16.8" customHeight="1">
      <c r="A126" s="41"/>
      <c r="B126" s="47"/>
      <c r="C126" s="312" t="s">
        <v>35</v>
      </c>
      <c r="D126" s="312" t="s">
        <v>307</v>
      </c>
      <c r="E126" s="19" t="s">
        <v>35</v>
      </c>
      <c r="F126" s="313">
        <v>24.911999999999999</v>
      </c>
      <c r="G126" s="41"/>
      <c r="H126" s="47"/>
    </row>
    <row r="127" s="2" customFormat="1" ht="16.8" customHeight="1">
      <c r="A127" s="41"/>
      <c r="B127" s="47"/>
      <c r="C127" s="312" t="s">
        <v>155</v>
      </c>
      <c r="D127" s="312" t="s">
        <v>261</v>
      </c>
      <c r="E127" s="19" t="s">
        <v>35</v>
      </c>
      <c r="F127" s="313">
        <v>356.38499999999999</v>
      </c>
      <c r="G127" s="41"/>
      <c r="H127" s="47"/>
    </row>
    <row r="128" s="2" customFormat="1" ht="16.8" customHeight="1">
      <c r="A128" s="41"/>
      <c r="B128" s="47"/>
      <c r="C128" s="314" t="s">
        <v>3297</v>
      </c>
      <c r="D128" s="41"/>
      <c r="E128" s="41"/>
      <c r="F128" s="41"/>
      <c r="G128" s="41"/>
      <c r="H128" s="47"/>
    </row>
    <row r="129" s="2" customFormat="1" ht="16.8" customHeight="1">
      <c r="A129" s="41"/>
      <c r="B129" s="47"/>
      <c r="C129" s="312" t="s">
        <v>272</v>
      </c>
      <c r="D129" s="312" t="s">
        <v>3304</v>
      </c>
      <c r="E129" s="19" t="s">
        <v>149</v>
      </c>
      <c r="F129" s="313">
        <v>356.38499999999999</v>
      </c>
      <c r="G129" s="41"/>
      <c r="H129" s="47"/>
    </row>
    <row r="130" s="2" customFormat="1" ht="16.8" customHeight="1">
      <c r="A130" s="41"/>
      <c r="B130" s="47"/>
      <c r="C130" s="312" t="s">
        <v>336</v>
      </c>
      <c r="D130" s="312" t="s">
        <v>3310</v>
      </c>
      <c r="E130" s="19" t="s">
        <v>149</v>
      </c>
      <c r="F130" s="313">
        <v>356.38499999999999</v>
      </c>
      <c r="G130" s="41"/>
      <c r="H130" s="47"/>
    </row>
    <row r="131" s="2" customFormat="1" ht="16.8" customHeight="1">
      <c r="A131" s="41"/>
      <c r="B131" s="47"/>
      <c r="C131" s="312" t="s">
        <v>346</v>
      </c>
      <c r="D131" s="312" t="s">
        <v>3306</v>
      </c>
      <c r="E131" s="19" t="s">
        <v>149</v>
      </c>
      <c r="F131" s="313">
        <v>712.76999999999998</v>
      </c>
      <c r="G131" s="41"/>
      <c r="H131" s="47"/>
    </row>
    <row r="132" s="2" customFormat="1" ht="16.8" customHeight="1">
      <c r="A132" s="41"/>
      <c r="B132" s="47"/>
      <c r="C132" s="312" t="s">
        <v>1284</v>
      </c>
      <c r="D132" s="312" t="s">
        <v>3311</v>
      </c>
      <c r="E132" s="19" t="s">
        <v>149</v>
      </c>
      <c r="F132" s="313">
        <v>356.38499999999999</v>
      </c>
      <c r="G132" s="41"/>
      <c r="H132" s="47"/>
    </row>
    <row r="133" s="2" customFormat="1" ht="16.8" customHeight="1">
      <c r="A133" s="41"/>
      <c r="B133" s="47"/>
      <c r="C133" s="312" t="s">
        <v>1217</v>
      </c>
      <c r="D133" s="312" t="s">
        <v>3312</v>
      </c>
      <c r="E133" s="19" t="s">
        <v>149</v>
      </c>
      <c r="F133" s="313">
        <v>356.38499999999999</v>
      </c>
      <c r="G133" s="41"/>
      <c r="H133" s="47"/>
    </row>
    <row r="134" s="2" customFormat="1" ht="16.8" customHeight="1">
      <c r="A134" s="41"/>
      <c r="B134" s="47"/>
      <c r="C134" s="312" t="s">
        <v>441</v>
      </c>
      <c r="D134" s="312" t="s">
        <v>3313</v>
      </c>
      <c r="E134" s="19" t="s">
        <v>149</v>
      </c>
      <c r="F134" s="313">
        <v>356.38499999999999</v>
      </c>
      <c r="G134" s="41"/>
      <c r="H134" s="47"/>
    </row>
    <row r="135" s="2" customFormat="1" ht="16.8" customHeight="1">
      <c r="A135" s="41"/>
      <c r="B135" s="47"/>
      <c r="C135" s="312" t="s">
        <v>1222</v>
      </c>
      <c r="D135" s="312" t="s">
        <v>1223</v>
      </c>
      <c r="E135" s="19" t="s">
        <v>149</v>
      </c>
      <c r="F135" s="313">
        <v>374.20400000000001</v>
      </c>
      <c r="G135" s="41"/>
      <c r="H135" s="47"/>
    </row>
    <row r="136" s="2" customFormat="1" ht="16.8" customHeight="1">
      <c r="A136" s="41"/>
      <c r="B136" s="47"/>
      <c r="C136" s="308" t="s">
        <v>158</v>
      </c>
      <c r="D136" s="309" t="s">
        <v>159</v>
      </c>
      <c r="E136" s="310" t="s">
        <v>160</v>
      </c>
      <c r="F136" s="311">
        <v>156.81999999999999</v>
      </c>
      <c r="G136" s="41"/>
      <c r="H136" s="47"/>
    </row>
    <row r="137" s="2" customFormat="1" ht="16.8" customHeight="1">
      <c r="A137" s="41"/>
      <c r="B137" s="47"/>
      <c r="C137" s="312" t="s">
        <v>35</v>
      </c>
      <c r="D137" s="312" t="s">
        <v>617</v>
      </c>
      <c r="E137" s="19" t="s">
        <v>35</v>
      </c>
      <c r="F137" s="313">
        <v>0</v>
      </c>
      <c r="G137" s="41"/>
      <c r="H137" s="47"/>
    </row>
    <row r="138" s="2" customFormat="1" ht="16.8" customHeight="1">
      <c r="A138" s="41"/>
      <c r="B138" s="47"/>
      <c r="C138" s="312" t="s">
        <v>35</v>
      </c>
      <c r="D138" s="312" t="s">
        <v>618</v>
      </c>
      <c r="E138" s="19" t="s">
        <v>35</v>
      </c>
      <c r="F138" s="313">
        <v>0</v>
      </c>
      <c r="G138" s="41"/>
      <c r="H138" s="47"/>
    </row>
    <row r="139" s="2" customFormat="1" ht="16.8" customHeight="1">
      <c r="A139" s="41"/>
      <c r="B139" s="47"/>
      <c r="C139" s="312" t="s">
        <v>35</v>
      </c>
      <c r="D139" s="312" t="s">
        <v>619</v>
      </c>
      <c r="E139" s="19" t="s">
        <v>35</v>
      </c>
      <c r="F139" s="313">
        <v>10.9</v>
      </c>
      <c r="G139" s="41"/>
      <c r="H139" s="47"/>
    </row>
    <row r="140" s="2" customFormat="1" ht="16.8" customHeight="1">
      <c r="A140" s="41"/>
      <c r="B140" s="47"/>
      <c r="C140" s="312" t="s">
        <v>35</v>
      </c>
      <c r="D140" s="312" t="s">
        <v>620</v>
      </c>
      <c r="E140" s="19" t="s">
        <v>35</v>
      </c>
      <c r="F140" s="313">
        <v>5.5999999999999996</v>
      </c>
      <c r="G140" s="41"/>
      <c r="H140" s="47"/>
    </row>
    <row r="141" s="2" customFormat="1" ht="16.8" customHeight="1">
      <c r="A141" s="41"/>
      <c r="B141" s="47"/>
      <c r="C141" s="312" t="s">
        <v>35</v>
      </c>
      <c r="D141" s="312" t="s">
        <v>621</v>
      </c>
      <c r="E141" s="19" t="s">
        <v>35</v>
      </c>
      <c r="F141" s="313">
        <v>5.9000000000000004</v>
      </c>
      <c r="G141" s="41"/>
      <c r="H141" s="47"/>
    </row>
    <row r="142" s="2" customFormat="1" ht="16.8" customHeight="1">
      <c r="A142" s="41"/>
      <c r="B142" s="47"/>
      <c r="C142" s="312" t="s">
        <v>35</v>
      </c>
      <c r="D142" s="312" t="s">
        <v>622</v>
      </c>
      <c r="E142" s="19" t="s">
        <v>35</v>
      </c>
      <c r="F142" s="313">
        <v>3.7999999999999998</v>
      </c>
      <c r="G142" s="41"/>
      <c r="H142" s="47"/>
    </row>
    <row r="143" s="2" customFormat="1" ht="16.8" customHeight="1">
      <c r="A143" s="41"/>
      <c r="B143" s="47"/>
      <c r="C143" s="312" t="s">
        <v>35</v>
      </c>
      <c r="D143" s="312" t="s">
        <v>623</v>
      </c>
      <c r="E143" s="19" t="s">
        <v>35</v>
      </c>
      <c r="F143" s="313">
        <v>0</v>
      </c>
      <c r="G143" s="41"/>
      <c r="H143" s="47"/>
    </row>
    <row r="144" s="2" customFormat="1" ht="16.8" customHeight="1">
      <c r="A144" s="41"/>
      <c r="B144" s="47"/>
      <c r="C144" s="312" t="s">
        <v>35</v>
      </c>
      <c r="D144" s="312" t="s">
        <v>624</v>
      </c>
      <c r="E144" s="19" t="s">
        <v>35</v>
      </c>
      <c r="F144" s="313">
        <v>5.2000000000000002</v>
      </c>
      <c r="G144" s="41"/>
      <c r="H144" s="47"/>
    </row>
    <row r="145" s="2" customFormat="1" ht="16.8" customHeight="1">
      <c r="A145" s="41"/>
      <c r="B145" s="47"/>
      <c r="C145" s="312" t="s">
        <v>35</v>
      </c>
      <c r="D145" s="312" t="s">
        <v>625</v>
      </c>
      <c r="E145" s="19" t="s">
        <v>35</v>
      </c>
      <c r="F145" s="313">
        <v>3.6000000000000001</v>
      </c>
      <c r="G145" s="41"/>
      <c r="H145" s="47"/>
    </row>
    <row r="146" s="2" customFormat="1" ht="16.8" customHeight="1">
      <c r="A146" s="41"/>
      <c r="B146" s="47"/>
      <c r="C146" s="312" t="s">
        <v>35</v>
      </c>
      <c r="D146" s="312" t="s">
        <v>626</v>
      </c>
      <c r="E146" s="19" t="s">
        <v>35</v>
      </c>
      <c r="F146" s="313">
        <v>10.9</v>
      </c>
      <c r="G146" s="41"/>
      <c r="H146" s="47"/>
    </row>
    <row r="147" s="2" customFormat="1" ht="16.8" customHeight="1">
      <c r="A147" s="41"/>
      <c r="B147" s="47"/>
      <c r="C147" s="312" t="s">
        <v>35</v>
      </c>
      <c r="D147" s="312" t="s">
        <v>627</v>
      </c>
      <c r="E147" s="19" t="s">
        <v>35</v>
      </c>
      <c r="F147" s="313">
        <v>5.5999999999999996</v>
      </c>
      <c r="G147" s="41"/>
      <c r="H147" s="47"/>
    </row>
    <row r="148" s="2" customFormat="1" ht="16.8" customHeight="1">
      <c r="A148" s="41"/>
      <c r="B148" s="47"/>
      <c r="C148" s="312" t="s">
        <v>35</v>
      </c>
      <c r="D148" s="312" t="s">
        <v>628</v>
      </c>
      <c r="E148" s="19" t="s">
        <v>35</v>
      </c>
      <c r="F148" s="313">
        <v>5.9000000000000004</v>
      </c>
      <c r="G148" s="41"/>
      <c r="H148" s="47"/>
    </row>
    <row r="149" s="2" customFormat="1" ht="16.8" customHeight="1">
      <c r="A149" s="41"/>
      <c r="B149" s="47"/>
      <c r="C149" s="312" t="s">
        <v>35</v>
      </c>
      <c r="D149" s="312" t="s">
        <v>629</v>
      </c>
      <c r="E149" s="19" t="s">
        <v>35</v>
      </c>
      <c r="F149" s="313">
        <v>3.7999999999999998</v>
      </c>
      <c r="G149" s="41"/>
      <c r="H149" s="47"/>
    </row>
    <row r="150" s="2" customFormat="1" ht="16.8" customHeight="1">
      <c r="A150" s="41"/>
      <c r="B150" s="47"/>
      <c r="C150" s="312" t="s">
        <v>35</v>
      </c>
      <c r="D150" s="312" t="s">
        <v>630</v>
      </c>
      <c r="E150" s="19" t="s">
        <v>35</v>
      </c>
      <c r="F150" s="313">
        <v>0</v>
      </c>
      <c r="G150" s="41"/>
      <c r="H150" s="47"/>
    </row>
    <row r="151" s="2" customFormat="1" ht="16.8" customHeight="1">
      <c r="A151" s="41"/>
      <c r="B151" s="47"/>
      <c r="C151" s="312" t="s">
        <v>35</v>
      </c>
      <c r="D151" s="312" t="s">
        <v>631</v>
      </c>
      <c r="E151" s="19" t="s">
        <v>35</v>
      </c>
      <c r="F151" s="313">
        <v>6.7800000000000002</v>
      </c>
      <c r="G151" s="41"/>
      <c r="H151" s="47"/>
    </row>
    <row r="152" s="2" customFormat="1" ht="16.8" customHeight="1">
      <c r="A152" s="41"/>
      <c r="B152" s="47"/>
      <c r="C152" s="312" t="s">
        <v>35</v>
      </c>
      <c r="D152" s="312" t="s">
        <v>632</v>
      </c>
      <c r="E152" s="19" t="s">
        <v>35</v>
      </c>
      <c r="F152" s="313">
        <v>7.2000000000000002</v>
      </c>
      <c r="G152" s="41"/>
      <c r="H152" s="47"/>
    </row>
    <row r="153" s="2" customFormat="1" ht="16.8" customHeight="1">
      <c r="A153" s="41"/>
      <c r="B153" s="47"/>
      <c r="C153" s="312" t="s">
        <v>35</v>
      </c>
      <c r="D153" s="312" t="s">
        <v>633</v>
      </c>
      <c r="E153" s="19" t="s">
        <v>35</v>
      </c>
      <c r="F153" s="313">
        <v>6.5</v>
      </c>
      <c r="G153" s="41"/>
      <c r="H153" s="47"/>
    </row>
    <row r="154" s="2" customFormat="1" ht="16.8" customHeight="1">
      <c r="A154" s="41"/>
      <c r="B154" s="47"/>
      <c r="C154" s="312" t="s">
        <v>35</v>
      </c>
      <c r="D154" s="312" t="s">
        <v>634</v>
      </c>
      <c r="E154" s="19" t="s">
        <v>35</v>
      </c>
      <c r="F154" s="313">
        <v>0</v>
      </c>
      <c r="G154" s="41"/>
      <c r="H154" s="47"/>
    </row>
    <row r="155" s="2" customFormat="1" ht="16.8" customHeight="1">
      <c r="A155" s="41"/>
      <c r="B155" s="47"/>
      <c r="C155" s="312" t="s">
        <v>35</v>
      </c>
      <c r="D155" s="312" t="s">
        <v>635</v>
      </c>
      <c r="E155" s="19" t="s">
        <v>35</v>
      </c>
      <c r="F155" s="313">
        <v>5.7000000000000002</v>
      </c>
      <c r="G155" s="41"/>
      <c r="H155" s="47"/>
    </row>
    <row r="156" s="2" customFormat="1" ht="16.8" customHeight="1">
      <c r="A156" s="41"/>
      <c r="B156" s="47"/>
      <c r="C156" s="312" t="s">
        <v>35</v>
      </c>
      <c r="D156" s="312" t="s">
        <v>636</v>
      </c>
      <c r="E156" s="19" t="s">
        <v>35</v>
      </c>
      <c r="F156" s="313">
        <v>5.7999999999999998</v>
      </c>
      <c r="G156" s="41"/>
      <c r="H156" s="47"/>
    </row>
    <row r="157" s="2" customFormat="1" ht="16.8" customHeight="1">
      <c r="A157" s="41"/>
      <c r="B157" s="47"/>
      <c r="C157" s="312" t="s">
        <v>35</v>
      </c>
      <c r="D157" s="312" t="s">
        <v>637</v>
      </c>
      <c r="E157" s="19" t="s">
        <v>35</v>
      </c>
      <c r="F157" s="313">
        <v>3.7999999999999998</v>
      </c>
      <c r="G157" s="41"/>
      <c r="H157" s="47"/>
    </row>
    <row r="158" s="2" customFormat="1" ht="16.8" customHeight="1">
      <c r="A158" s="41"/>
      <c r="B158" s="47"/>
      <c r="C158" s="312" t="s">
        <v>35</v>
      </c>
      <c r="D158" s="312" t="s">
        <v>638</v>
      </c>
      <c r="E158" s="19" t="s">
        <v>35</v>
      </c>
      <c r="F158" s="313">
        <v>10.9</v>
      </c>
      <c r="G158" s="41"/>
      <c r="H158" s="47"/>
    </row>
    <row r="159" s="2" customFormat="1" ht="16.8" customHeight="1">
      <c r="A159" s="41"/>
      <c r="B159" s="47"/>
      <c r="C159" s="312" t="s">
        <v>35</v>
      </c>
      <c r="D159" s="312" t="s">
        <v>639</v>
      </c>
      <c r="E159" s="19" t="s">
        <v>35</v>
      </c>
      <c r="F159" s="313">
        <v>0</v>
      </c>
      <c r="G159" s="41"/>
      <c r="H159" s="47"/>
    </row>
    <row r="160" s="2" customFormat="1" ht="16.8" customHeight="1">
      <c r="A160" s="41"/>
      <c r="B160" s="47"/>
      <c r="C160" s="312" t="s">
        <v>35</v>
      </c>
      <c r="D160" s="312" t="s">
        <v>640</v>
      </c>
      <c r="E160" s="19" t="s">
        <v>35</v>
      </c>
      <c r="F160" s="313">
        <v>6.5099999999999998</v>
      </c>
      <c r="G160" s="41"/>
      <c r="H160" s="47"/>
    </row>
    <row r="161" s="2" customFormat="1" ht="16.8" customHeight="1">
      <c r="A161" s="41"/>
      <c r="B161" s="47"/>
      <c r="C161" s="312" t="s">
        <v>35</v>
      </c>
      <c r="D161" s="312" t="s">
        <v>641</v>
      </c>
      <c r="E161" s="19" t="s">
        <v>35</v>
      </c>
      <c r="F161" s="313">
        <v>7.2000000000000002</v>
      </c>
      <c r="G161" s="41"/>
      <c r="H161" s="47"/>
    </row>
    <row r="162" s="2" customFormat="1" ht="16.8" customHeight="1">
      <c r="A162" s="41"/>
      <c r="B162" s="47"/>
      <c r="C162" s="312" t="s">
        <v>35</v>
      </c>
      <c r="D162" s="312" t="s">
        <v>642</v>
      </c>
      <c r="E162" s="19" t="s">
        <v>35</v>
      </c>
      <c r="F162" s="313">
        <v>5.5599999999999996</v>
      </c>
      <c r="G162" s="41"/>
      <c r="H162" s="47"/>
    </row>
    <row r="163" s="2" customFormat="1" ht="16.8" customHeight="1">
      <c r="A163" s="41"/>
      <c r="B163" s="47"/>
      <c r="C163" s="312" t="s">
        <v>35</v>
      </c>
      <c r="D163" s="312" t="s">
        <v>643</v>
      </c>
      <c r="E163" s="19" t="s">
        <v>35</v>
      </c>
      <c r="F163" s="313">
        <v>3.5699999999999998</v>
      </c>
      <c r="G163" s="41"/>
      <c r="H163" s="47"/>
    </row>
    <row r="164" s="2" customFormat="1" ht="16.8" customHeight="1">
      <c r="A164" s="41"/>
      <c r="B164" s="47"/>
      <c r="C164" s="312" t="s">
        <v>35</v>
      </c>
      <c r="D164" s="312" t="s">
        <v>644</v>
      </c>
      <c r="E164" s="19" t="s">
        <v>35</v>
      </c>
      <c r="F164" s="313">
        <v>0</v>
      </c>
      <c r="G164" s="41"/>
      <c r="H164" s="47"/>
    </row>
    <row r="165" s="2" customFormat="1" ht="16.8" customHeight="1">
      <c r="A165" s="41"/>
      <c r="B165" s="47"/>
      <c r="C165" s="312" t="s">
        <v>35</v>
      </c>
      <c r="D165" s="312" t="s">
        <v>645</v>
      </c>
      <c r="E165" s="19" t="s">
        <v>35</v>
      </c>
      <c r="F165" s="313">
        <v>5.5999999999999996</v>
      </c>
      <c r="G165" s="41"/>
      <c r="H165" s="47"/>
    </row>
    <row r="166" s="2" customFormat="1" ht="16.8" customHeight="1">
      <c r="A166" s="41"/>
      <c r="B166" s="47"/>
      <c r="C166" s="312" t="s">
        <v>35</v>
      </c>
      <c r="D166" s="312" t="s">
        <v>646</v>
      </c>
      <c r="E166" s="19" t="s">
        <v>35</v>
      </c>
      <c r="F166" s="313">
        <v>5.7999999999999998</v>
      </c>
      <c r="G166" s="41"/>
      <c r="H166" s="47"/>
    </row>
    <row r="167" s="2" customFormat="1" ht="16.8" customHeight="1">
      <c r="A167" s="41"/>
      <c r="B167" s="47"/>
      <c r="C167" s="312" t="s">
        <v>35</v>
      </c>
      <c r="D167" s="312" t="s">
        <v>647</v>
      </c>
      <c r="E167" s="19" t="s">
        <v>35</v>
      </c>
      <c r="F167" s="313">
        <v>3.7999999999999998</v>
      </c>
      <c r="G167" s="41"/>
      <c r="H167" s="47"/>
    </row>
    <row r="168" s="2" customFormat="1" ht="16.8" customHeight="1">
      <c r="A168" s="41"/>
      <c r="B168" s="47"/>
      <c r="C168" s="312" t="s">
        <v>35</v>
      </c>
      <c r="D168" s="312" t="s">
        <v>648</v>
      </c>
      <c r="E168" s="19" t="s">
        <v>35</v>
      </c>
      <c r="F168" s="313">
        <v>10.9</v>
      </c>
      <c r="G168" s="41"/>
      <c r="H168" s="47"/>
    </row>
    <row r="169" s="2" customFormat="1" ht="16.8" customHeight="1">
      <c r="A169" s="41"/>
      <c r="B169" s="47"/>
      <c r="C169" s="312" t="s">
        <v>158</v>
      </c>
      <c r="D169" s="312" t="s">
        <v>261</v>
      </c>
      <c r="E169" s="19" t="s">
        <v>35</v>
      </c>
      <c r="F169" s="313">
        <v>156.81999999999999</v>
      </c>
      <c r="G169" s="41"/>
      <c r="H169" s="47"/>
    </row>
    <row r="170" s="2" customFormat="1" ht="16.8" customHeight="1">
      <c r="A170" s="41"/>
      <c r="B170" s="47"/>
      <c r="C170" s="314" t="s">
        <v>3297</v>
      </c>
      <c r="D170" s="41"/>
      <c r="E170" s="41"/>
      <c r="F170" s="41"/>
      <c r="G170" s="41"/>
      <c r="H170" s="47"/>
    </row>
    <row r="171" s="2" customFormat="1" ht="16.8" customHeight="1">
      <c r="A171" s="41"/>
      <c r="B171" s="47"/>
      <c r="C171" s="312" t="s">
        <v>613</v>
      </c>
      <c r="D171" s="312" t="s">
        <v>3314</v>
      </c>
      <c r="E171" s="19" t="s">
        <v>149</v>
      </c>
      <c r="F171" s="313">
        <v>31.364000000000001</v>
      </c>
      <c r="G171" s="41"/>
      <c r="H171" s="47"/>
    </row>
    <row r="172" s="2" customFormat="1" ht="16.8" customHeight="1">
      <c r="A172" s="41"/>
      <c r="B172" s="47"/>
      <c r="C172" s="312" t="s">
        <v>650</v>
      </c>
      <c r="D172" s="312" t="s">
        <v>3315</v>
      </c>
      <c r="E172" s="19" t="s">
        <v>490</v>
      </c>
      <c r="F172" s="313">
        <v>156.81999999999999</v>
      </c>
      <c r="G172" s="41"/>
      <c r="H172" s="47"/>
    </row>
    <row r="173" s="2" customFormat="1" ht="16.8" customHeight="1">
      <c r="A173" s="41"/>
      <c r="B173" s="47"/>
      <c r="C173" s="312" t="s">
        <v>1130</v>
      </c>
      <c r="D173" s="312" t="s">
        <v>3316</v>
      </c>
      <c r="E173" s="19" t="s">
        <v>490</v>
      </c>
      <c r="F173" s="313">
        <v>156.81999999999999</v>
      </c>
      <c r="G173" s="41"/>
      <c r="H173" s="47"/>
    </row>
    <row r="174" s="2" customFormat="1" ht="16.8" customHeight="1">
      <c r="A174" s="41"/>
      <c r="B174" s="47"/>
      <c r="C174" s="312" t="s">
        <v>655</v>
      </c>
      <c r="D174" s="312" t="s">
        <v>656</v>
      </c>
      <c r="E174" s="19" t="s">
        <v>490</v>
      </c>
      <c r="F174" s="313">
        <v>164.661</v>
      </c>
      <c r="G174" s="41"/>
      <c r="H174" s="47"/>
    </row>
    <row r="175" s="2" customFormat="1" ht="16.8" customHeight="1">
      <c r="A175" s="41"/>
      <c r="B175" s="47"/>
      <c r="C175" s="312" t="s">
        <v>605</v>
      </c>
      <c r="D175" s="312" t="s">
        <v>606</v>
      </c>
      <c r="E175" s="19" t="s">
        <v>607</v>
      </c>
      <c r="F175" s="313">
        <v>117.39</v>
      </c>
      <c r="G175" s="41"/>
      <c r="H175" s="47"/>
    </row>
    <row r="176" s="2" customFormat="1" ht="16.8" customHeight="1">
      <c r="A176" s="41"/>
      <c r="B176" s="47"/>
      <c r="C176" s="308" t="s">
        <v>162</v>
      </c>
      <c r="D176" s="309" t="s">
        <v>163</v>
      </c>
      <c r="E176" s="310" t="s">
        <v>149</v>
      </c>
      <c r="F176" s="311">
        <v>83.597999999999999</v>
      </c>
      <c r="G176" s="41"/>
      <c r="H176" s="47"/>
    </row>
    <row r="177" s="2" customFormat="1" ht="16.8" customHeight="1">
      <c r="A177" s="41"/>
      <c r="B177" s="47"/>
      <c r="C177" s="312" t="s">
        <v>35</v>
      </c>
      <c r="D177" s="312" t="s">
        <v>227</v>
      </c>
      <c r="E177" s="19" t="s">
        <v>35</v>
      </c>
      <c r="F177" s="313">
        <v>0</v>
      </c>
      <c r="G177" s="41"/>
      <c r="H177" s="47"/>
    </row>
    <row r="178" s="2" customFormat="1" ht="16.8" customHeight="1">
      <c r="A178" s="41"/>
      <c r="B178" s="47"/>
      <c r="C178" s="312" t="s">
        <v>35</v>
      </c>
      <c r="D178" s="312" t="s">
        <v>228</v>
      </c>
      <c r="E178" s="19" t="s">
        <v>35</v>
      </c>
      <c r="F178" s="313">
        <v>7.3799999999999999</v>
      </c>
      <c r="G178" s="41"/>
      <c r="H178" s="47"/>
    </row>
    <row r="179" s="2" customFormat="1" ht="16.8" customHeight="1">
      <c r="A179" s="41"/>
      <c r="B179" s="47"/>
      <c r="C179" s="312" t="s">
        <v>35</v>
      </c>
      <c r="D179" s="312" t="s">
        <v>229</v>
      </c>
      <c r="E179" s="19" t="s">
        <v>35</v>
      </c>
      <c r="F179" s="313">
        <v>3.238</v>
      </c>
      <c r="G179" s="41"/>
      <c r="H179" s="47"/>
    </row>
    <row r="180" s="2" customFormat="1" ht="16.8" customHeight="1">
      <c r="A180" s="41"/>
      <c r="B180" s="47"/>
      <c r="C180" s="312" t="s">
        <v>35</v>
      </c>
      <c r="D180" s="312" t="s">
        <v>230</v>
      </c>
      <c r="E180" s="19" t="s">
        <v>35</v>
      </c>
      <c r="F180" s="313">
        <v>3.3300000000000001</v>
      </c>
      <c r="G180" s="41"/>
      <c r="H180" s="47"/>
    </row>
    <row r="181" s="2" customFormat="1" ht="16.8" customHeight="1">
      <c r="A181" s="41"/>
      <c r="B181" s="47"/>
      <c r="C181" s="312" t="s">
        <v>35</v>
      </c>
      <c r="D181" s="312" t="s">
        <v>231</v>
      </c>
      <c r="E181" s="19" t="s">
        <v>35</v>
      </c>
      <c r="F181" s="313">
        <v>1.1479999999999999</v>
      </c>
      <c r="G181" s="41"/>
      <c r="H181" s="47"/>
    </row>
    <row r="182" s="2" customFormat="1" ht="16.8" customHeight="1">
      <c r="A182" s="41"/>
      <c r="B182" s="47"/>
      <c r="C182" s="312" t="s">
        <v>35</v>
      </c>
      <c r="D182" s="312" t="s">
        <v>233</v>
      </c>
      <c r="E182" s="19" t="s">
        <v>35</v>
      </c>
      <c r="F182" s="313">
        <v>0</v>
      </c>
      <c r="G182" s="41"/>
      <c r="H182" s="47"/>
    </row>
    <row r="183" s="2" customFormat="1" ht="16.8" customHeight="1">
      <c r="A183" s="41"/>
      <c r="B183" s="47"/>
      <c r="C183" s="312" t="s">
        <v>35</v>
      </c>
      <c r="D183" s="312" t="s">
        <v>234</v>
      </c>
      <c r="E183" s="19" t="s">
        <v>35</v>
      </c>
      <c r="F183" s="313">
        <v>2.5379999999999998</v>
      </c>
      <c r="G183" s="41"/>
      <c r="H183" s="47"/>
    </row>
    <row r="184" s="2" customFormat="1" ht="16.8" customHeight="1">
      <c r="A184" s="41"/>
      <c r="B184" s="47"/>
      <c r="C184" s="312" t="s">
        <v>35</v>
      </c>
      <c r="D184" s="312" t="s">
        <v>235</v>
      </c>
      <c r="E184" s="19" t="s">
        <v>35</v>
      </c>
      <c r="F184" s="313">
        <v>1.0629999999999999</v>
      </c>
      <c r="G184" s="41"/>
      <c r="H184" s="47"/>
    </row>
    <row r="185" s="2" customFormat="1" ht="16.8" customHeight="1">
      <c r="A185" s="41"/>
      <c r="B185" s="47"/>
      <c r="C185" s="312" t="s">
        <v>35</v>
      </c>
      <c r="D185" s="312" t="s">
        <v>236</v>
      </c>
      <c r="E185" s="19" t="s">
        <v>35</v>
      </c>
      <c r="F185" s="313">
        <v>7.3799999999999999</v>
      </c>
      <c r="G185" s="41"/>
      <c r="H185" s="47"/>
    </row>
    <row r="186" s="2" customFormat="1" ht="16.8" customHeight="1">
      <c r="A186" s="41"/>
      <c r="B186" s="47"/>
      <c r="C186" s="312" t="s">
        <v>35</v>
      </c>
      <c r="D186" s="312" t="s">
        <v>237</v>
      </c>
      <c r="E186" s="19" t="s">
        <v>35</v>
      </c>
      <c r="F186" s="313">
        <v>3.238</v>
      </c>
      <c r="G186" s="41"/>
      <c r="H186" s="47"/>
    </row>
    <row r="187" s="2" customFormat="1" ht="16.8" customHeight="1">
      <c r="A187" s="41"/>
      <c r="B187" s="47"/>
      <c r="C187" s="312" t="s">
        <v>35</v>
      </c>
      <c r="D187" s="312" t="s">
        <v>238</v>
      </c>
      <c r="E187" s="19" t="s">
        <v>35</v>
      </c>
      <c r="F187" s="313">
        <v>3.3300000000000001</v>
      </c>
      <c r="G187" s="41"/>
      <c r="H187" s="47"/>
    </row>
    <row r="188" s="2" customFormat="1" ht="16.8" customHeight="1">
      <c r="A188" s="41"/>
      <c r="B188" s="47"/>
      <c r="C188" s="312" t="s">
        <v>35</v>
      </c>
      <c r="D188" s="312" t="s">
        <v>239</v>
      </c>
      <c r="E188" s="19" t="s">
        <v>35</v>
      </c>
      <c r="F188" s="313">
        <v>1.1479999999999999</v>
      </c>
      <c r="G188" s="41"/>
      <c r="H188" s="47"/>
    </row>
    <row r="189" s="2" customFormat="1" ht="16.8" customHeight="1">
      <c r="A189" s="41"/>
      <c r="B189" s="47"/>
      <c r="C189" s="312" t="s">
        <v>35</v>
      </c>
      <c r="D189" s="312" t="s">
        <v>240</v>
      </c>
      <c r="E189" s="19" t="s">
        <v>35</v>
      </c>
      <c r="F189" s="313">
        <v>0</v>
      </c>
      <c r="G189" s="41"/>
      <c r="H189" s="47"/>
    </row>
    <row r="190" s="2" customFormat="1" ht="16.8" customHeight="1">
      <c r="A190" s="41"/>
      <c r="B190" s="47"/>
      <c r="C190" s="312" t="s">
        <v>35</v>
      </c>
      <c r="D190" s="312" t="s">
        <v>241</v>
      </c>
      <c r="E190" s="19" t="s">
        <v>35</v>
      </c>
      <c r="F190" s="313">
        <v>3.9199999999999999</v>
      </c>
      <c r="G190" s="41"/>
      <c r="H190" s="47"/>
    </row>
    <row r="191" s="2" customFormat="1" ht="16.8" customHeight="1">
      <c r="A191" s="41"/>
      <c r="B191" s="47"/>
      <c r="C191" s="312" t="s">
        <v>35</v>
      </c>
      <c r="D191" s="312" t="s">
        <v>242</v>
      </c>
      <c r="E191" s="19" t="s">
        <v>35</v>
      </c>
      <c r="F191" s="313">
        <v>1.0629999999999999</v>
      </c>
      <c r="G191" s="41"/>
      <c r="H191" s="47"/>
    </row>
    <row r="192" s="2" customFormat="1" ht="16.8" customHeight="1">
      <c r="A192" s="41"/>
      <c r="B192" s="47"/>
      <c r="C192" s="312" t="s">
        <v>35</v>
      </c>
      <c r="D192" s="312" t="s">
        <v>243</v>
      </c>
      <c r="E192" s="19" t="s">
        <v>35</v>
      </c>
      <c r="F192" s="313">
        <v>3.6749999999999998</v>
      </c>
      <c r="G192" s="41"/>
      <c r="H192" s="47"/>
    </row>
    <row r="193" s="2" customFormat="1" ht="16.8" customHeight="1">
      <c r="A193" s="41"/>
      <c r="B193" s="47"/>
      <c r="C193" s="312" t="s">
        <v>35</v>
      </c>
      <c r="D193" s="312" t="s">
        <v>244</v>
      </c>
      <c r="E193" s="19" t="s">
        <v>35</v>
      </c>
      <c r="F193" s="313">
        <v>1.0629999999999999</v>
      </c>
      <c r="G193" s="41"/>
      <c r="H193" s="47"/>
    </row>
    <row r="194" s="2" customFormat="1" ht="16.8" customHeight="1">
      <c r="A194" s="41"/>
      <c r="B194" s="47"/>
      <c r="C194" s="312" t="s">
        <v>35</v>
      </c>
      <c r="D194" s="312" t="s">
        <v>245</v>
      </c>
      <c r="E194" s="19" t="s">
        <v>35</v>
      </c>
      <c r="F194" s="313">
        <v>0</v>
      </c>
      <c r="G194" s="41"/>
      <c r="H194" s="47"/>
    </row>
    <row r="195" s="2" customFormat="1" ht="16.8" customHeight="1">
      <c r="A195" s="41"/>
      <c r="B195" s="47"/>
      <c r="C195" s="312" t="s">
        <v>35</v>
      </c>
      <c r="D195" s="312" t="s">
        <v>246</v>
      </c>
      <c r="E195" s="19" t="s">
        <v>35</v>
      </c>
      <c r="F195" s="313">
        <v>3.3300000000000001</v>
      </c>
      <c r="G195" s="41"/>
      <c r="H195" s="47"/>
    </row>
    <row r="196" s="2" customFormat="1" ht="16.8" customHeight="1">
      <c r="A196" s="41"/>
      <c r="B196" s="47"/>
      <c r="C196" s="312" t="s">
        <v>35</v>
      </c>
      <c r="D196" s="312" t="s">
        <v>247</v>
      </c>
      <c r="E196" s="19" t="s">
        <v>35</v>
      </c>
      <c r="F196" s="313">
        <v>3.238</v>
      </c>
      <c r="G196" s="41"/>
      <c r="H196" s="47"/>
    </row>
    <row r="197" s="2" customFormat="1" ht="16.8" customHeight="1">
      <c r="A197" s="41"/>
      <c r="B197" s="47"/>
      <c r="C197" s="312" t="s">
        <v>35</v>
      </c>
      <c r="D197" s="312" t="s">
        <v>248</v>
      </c>
      <c r="E197" s="19" t="s">
        <v>35</v>
      </c>
      <c r="F197" s="313">
        <v>1.1479999999999999</v>
      </c>
      <c r="G197" s="41"/>
      <c r="H197" s="47"/>
    </row>
    <row r="198" s="2" customFormat="1" ht="16.8" customHeight="1">
      <c r="A198" s="41"/>
      <c r="B198" s="47"/>
      <c r="C198" s="312" t="s">
        <v>35</v>
      </c>
      <c r="D198" s="312" t="s">
        <v>249</v>
      </c>
      <c r="E198" s="19" t="s">
        <v>35</v>
      </c>
      <c r="F198" s="313">
        <v>7.3799999999999999</v>
      </c>
      <c r="G198" s="41"/>
      <c r="H198" s="47"/>
    </row>
    <row r="199" s="2" customFormat="1" ht="16.8" customHeight="1">
      <c r="A199" s="41"/>
      <c r="B199" s="47"/>
      <c r="C199" s="312" t="s">
        <v>35</v>
      </c>
      <c r="D199" s="312" t="s">
        <v>250</v>
      </c>
      <c r="E199" s="19" t="s">
        <v>35</v>
      </c>
      <c r="F199" s="313">
        <v>0</v>
      </c>
      <c r="G199" s="41"/>
      <c r="H199" s="47"/>
    </row>
    <row r="200" s="2" customFormat="1" ht="16.8" customHeight="1">
      <c r="A200" s="41"/>
      <c r="B200" s="47"/>
      <c r="C200" s="312" t="s">
        <v>35</v>
      </c>
      <c r="D200" s="312" t="s">
        <v>251</v>
      </c>
      <c r="E200" s="19" t="s">
        <v>35</v>
      </c>
      <c r="F200" s="313">
        <v>3.9529999999999998</v>
      </c>
      <c r="G200" s="41"/>
      <c r="H200" s="47"/>
    </row>
    <row r="201" s="2" customFormat="1" ht="16.8" customHeight="1">
      <c r="A201" s="41"/>
      <c r="B201" s="47"/>
      <c r="C201" s="312" t="s">
        <v>35</v>
      </c>
      <c r="D201" s="312" t="s">
        <v>252</v>
      </c>
      <c r="E201" s="19" t="s">
        <v>35</v>
      </c>
      <c r="F201" s="313">
        <v>1.0629999999999999</v>
      </c>
      <c r="G201" s="41"/>
      <c r="H201" s="47"/>
    </row>
    <row r="202" s="2" customFormat="1" ht="16.8" customHeight="1">
      <c r="A202" s="41"/>
      <c r="B202" s="47"/>
      <c r="C202" s="312" t="s">
        <v>35</v>
      </c>
      <c r="D202" s="312" t="s">
        <v>253</v>
      </c>
      <c r="E202" s="19" t="s">
        <v>35</v>
      </c>
      <c r="F202" s="313">
        <v>1.0629999999999999</v>
      </c>
      <c r="G202" s="41"/>
      <c r="H202" s="47"/>
    </row>
    <row r="203" s="2" customFormat="1" ht="16.8" customHeight="1">
      <c r="A203" s="41"/>
      <c r="B203" s="47"/>
      <c r="C203" s="312" t="s">
        <v>35</v>
      </c>
      <c r="D203" s="312" t="s">
        <v>254</v>
      </c>
      <c r="E203" s="19" t="s">
        <v>35</v>
      </c>
      <c r="F203" s="313">
        <v>2.855</v>
      </c>
      <c r="G203" s="41"/>
      <c r="H203" s="47"/>
    </row>
    <row r="204" s="2" customFormat="1" ht="16.8" customHeight="1">
      <c r="A204" s="41"/>
      <c r="B204" s="47"/>
      <c r="C204" s="312" t="s">
        <v>35</v>
      </c>
      <c r="D204" s="312" t="s">
        <v>255</v>
      </c>
      <c r="E204" s="19" t="s">
        <v>35</v>
      </c>
      <c r="F204" s="313">
        <v>1.05</v>
      </c>
      <c r="G204" s="41"/>
      <c r="H204" s="47"/>
    </row>
    <row r="205" s="2" customFormat="1" ht="16.8" customHeight="1">
      <c r="A205" s="41"/>
      <c r="B205" s="47"/>
      <c r="C205" s="312" t="s">
        <v>35</v>
      </c>
      <c r="D205" s="312" t="s">
        <v>256</v>
      </c>
      <c r="E205" s="19" t="s">
        <v>35</v>
      </c>
      <c r="F205" s="313">
        <v>0</v>
      </c>
      <c r="G205" s="41"/>
      <c r="H205" s="47"/>
    </row>
    <row r="206" s="2" customFormat="1" ht="16.8" customHeight="1">
      <c r="A206" s="41"/>
      <c r="B206" s="47"/>
      <c r="C206" s="312" t="s">
        <v>35</v>
      </c>
      <c r="D206" s="312" t="s">
        <v>257</v>
      </c>
      <c r="E206" s="19" t="s">
        <v>35</v>
      </c>
      <c r="F206" s="313">
        <v>3.238</v>
      </c>
      <c r="G206" s="41"/>
      <c r="H206" s="47"/>
    </row>
    <row r="207" s="2" customFormat="1" ht="16.8" customHeight="1">
      <c r="A207" s="41"/>
      <c r="B207" s="47"/>
      <c r="C207" s="312" t="s">
        <v>35</v>
      </c>
      <c r="D207" s="312" t="s">
        <v>258</v>
      </c>
      <c r="E207" s="19" t="s">
        <v>35</v>
      </c>
      <c r="F207" s="313">
        <v>3.238</v>
      </c>
      <c r="G207" s="41"/>
      <c r="H207" s="47"/>
    </row>
    <row r="208" s="2" customFormat="1" ht="16.8" customHeight="1">
      <c r="A208" s="41"/>
      <c r="B208" s="47"/>
      <c r="C208" s="312" t="s">
        <v>35</v>
      </c>
      <c r="D208" s="312" t="s">
        <v>259</v>
      </c>
      <c r="E208" s="19" t="s">
        <v>35</v>
      </c>
      <c r="F208" s="313">
        <v>1.1479999999999999</v>
      </c>
      <c r="G208" s="41"/>
      <c r="H208" s="47"/>
    </row>
    <row r="209" s="2" customFormat="1" ht="16.8" customHeight="1">
      <c r="A209" s="41"/>
      <c r="B209" s="47"/>
      <c r="C209" s="312" t="s">
        <v>35</v>
      </c>
      <c r="D209" s="312" t="s">
        <v>260</v>
      </c>
      <c r="E209" s="19" t="s">
        <v>35</v>
      </c>
      <c r="F209" s="313">
        <v>7.3799999999999999</v>
      </c>
      <c r="G209" s="41"/>
      <c r="H209" s="47"/>
    </row>
    <row r="210" s="2" customFormat="1" ht="16.8" customHeight="1">
      <c r="A210" s="41"/>
      <c r="B210" s="47"/>
      <c r="C210" s="312" t="s">
        <v>162</v>
      </c>
      <c r="D210" s="312" t="s">
        <v>261</v>
      </c>
      <c r="E210" s="19" t="s">
        <v>35</v>
      </c>
      <c r="F210" s="313">
        <v>83.597999999999999</v>
      </c>
      <c r="G210" s="41"/>
      <c r="H210" s="47"/>
    </row>
    <row r="211" s="2" customFormat="1" ht="16.8" customHeight="1">
      <c r="A211" s="41"/>
      <c r="B211" s="47"/>
      <c r="C211" s="314" t="s">
        <v>3297</v>
      </c>
      <c r="D211" s="41"/>
      <c r="E211" s="41"/>
      <c r="F211" s="41"/>
      <c r="G211" s="41"/>
      <c r="H211" s="47"/>
    </row>
    <row r="212" s="2" customFormat="1" ht="16.8" customHeight="1">
      <c r="A212" s="41"/>
      <c r="B212" s="47"/>
      <c r="C212" s="312" t="s">
        <v>222</v>
      </c>
      <c r="D212" s="312" t="s">
        <v>3317</v>
      </c>
      <c r="E212" s="19" t="s">
        <v>149</v>
      </c>
      <c r="F212" s="313">
        <v>83.597999999999999</v>
      </c>
      <c r="G212" s="41"/>
      <c r="H212" s="47"/>
    </row>
    <row r="213" s="2" customFormat="1" ht="16.8" customHeight="1">
      <c r="A213" s="41"/>
      <c r="B213" s="47"/>
      <c r="C213" s="312" t="s">
        <v>262</v>
      </c>
      <c r="D213" s="312" t="s">
        <v>3318</v>
      </c>
      <c r="E213" s="19" t="s">
        <v>149</v>
      </c>
      <c r="F213" s="313">
        <v>83.597999999999999</v>
      </c>
      <c r="G213" s="41"/>
      <c r="H213" s="47"/>
    </row>
    <row r="214" s="2" customFormat="1" ht="16.8" customHeight="1">
      <c r="A214" s="41"/>
      <c r="B214" s="47"/>
      <c r="C214" s="312" t="s">
        <v>266</v>
      </c>
      <c r="D214" s="312" t="s">
        <v>3319</v>
      </c>
      <c r="E214" s="19" t="s">
        <v>149</v>
      </c>
      <c r="F214" s="313">
        <v>167.196</v>
      </c>
      <c r="G214" s="41"/>
      <c r="H214" s="47"/>
    </row>
    <row r="215" s="2" customFormat="1" ht="16.8" customHeight="1">
      <c r="A215" s="41"/>
      <c r="B215" s="47"/>
      <c r="C215" s="312" t="s">
        <v>1373</v>
      </c>
      <c r="D215" s="312" t="s">
        <v>3307</v>
      </c>
      <c r="E215" s="19" t="s">
        <v>149</v>
      </c>
      <c r="F215" s="313">
        <v>229.239</v>
      </c>
      <c r="G215" s="41"/>
      <c r="H215" s="47"/>
    </row>
    <row r="216" s="2" customFormat="1" ht="16.8" customHeight="1">
      <c r="A216" s="41"/>
      <c r="B216" s="47"/>
      <c r="C216" s="312" t="s">
        <v>1386</v>
      </c>
      <c r="D216" s="312" t="s">
        <v>3308</v>
      </c>
      <c r="E216" s="19" t="s">
        <v>149</v>
      </c>
      <c r="F216" s="313">
        <v>353.86399999999998</v>
      </c>
      <c r="G216" s="41"/>
      <c r="H216" s="47"/>
    </row>
    <row r="217" s="2" customFormat="1" ht="16.8" customHeight="1">
      <c r="A217" s="41"/>
      <c r="B217" s="47"/>
      <c r="C217" s="312" t="s">
        <v>1392</v>
      </c>
      <c r="D217" s="312" t="s">
        <v>3309</v>
      </c>
      <c r="E217" s="19" t="s">
        <v>149</v>
      </c>
      <c r="F217" s="313">
        <v>353.86399999999998</v>
      </c>
      <c r="G217" s="41"/>
      <c r="H217" s="47"/>
    </row>
    <row r="218" s="2" customFormat="1" ht="16.8" customHeight="1">
      <c r="A218" s="41"/>
      <c r="B218" s="47"/>
      <c r="C218" s="308" t="s">
        <v>165</v>
      </c>
      <c r="D218" s="309" t="s">
        <v>166</v>
      </c>
      <c r="E218" s="310" t="s">
        <v>149</v>
      </c>
      <c r="F218" s="311">
        <v>81.498999999999995</v>
      </c>
      <c r="G218" s="41"/>
      <c r="H218" s="47"/>
    </row>
    <row r="219" s="2" customFormat="1" ht="16.8" customHeight="1">
      <c r="A219" s="41"/>
      <c r="B219" s="47"/>
      <c r="C219" s="312" t="s">
        <v>35</v>
      </c>
      <c r="D219" s="312" t="s">
        <v>428</v>
      </c>
      <c r="E219" s="19" t="s">
        <v>35</v>
      </c>
      <c r="F219" s="313">
        <v>14.789999999999999</v>
      </c>
      <c r="G219" s="41"/>
      <c r="H219" s="47"/>
    </row>
    <row r="220" s="2" customFormat="1" ht="16.8" customHeight="1">
      <c r="A220" s="41"/>
      <c r="B220" s="47"/>
      <c r="C220" s="312" t="s">
        <v>35</v>
      </c>
      <c r="D220" s="312" t="s">
        <v>429</v>
      </c>
      <c r="E220" s="19" t="s">
        <v>35</v>
      </c>
      <c r="F220" s="313">
        <v>17.452999999999999</v>
      </c>
      <c r="G220" s="41"/>
      <c r="H220" s="47"/>
    </row>
    <row r="221" s="2" customFormat="1" ht="16.8" customHeight="1">
      <c r="A221" s="41"/>
      <c r="B221" s="47"/>
      <c r="C221" s="312" t="s">
        <v>35</v>
      </c>
      <c r="D221" s="312" t="s">
        <v>430</v>
      </c>
      <c r="E221" s="19" t="s">
        <v>35</v>
      </c>
      <c r="F221" s="313">
        <v>9.7200000000000006</v>
      </c>
      <c r="G221" s="41"/>
      <c r="H221" s="47"/>
    </row>
    <row r="222" s="2" customFormat="1" ht="16.8" customHeight="1">
      <c r="A222" s="41"/>
      <c r="B222" s="47"/>
      <c r="C222" s="312" t="s">
        <v>35</v>
      </c>
      <c r="D222" s="312" t="s">
        <v>431</v>
      </c>
      <c r="E222" s="19" t="s">
        <v>35</v>
      </c>
      <c r="F222" s="313">
        <v>14.789999999999999</v>
      </c>
      <c r="G222" s="41"/>
      <c r="H222" s="47"/>
    </row>
    <row r="223" s="2" customFormat="1" ht="16.8" customHeight="1">
      <c r="A223" s="41"/>
      <c r="B223" s="47"/>
      <c r="C223" s="312" t="s">
        <v>35</v>
      </c>
      <c r="D223" s="312" t="s">
        <v>432</v>
      </c>
      <c r="E223" s="19" t="s">
        <v>35</v>
      </c>
      <c r="F223" s="313">
        <v>9.9559999999999995</v>
      </c>
      <c r="G223" s="41"/>
      <c r="H223" s="47"/>
    </row>
    <row r="224" s="2" customFormat="1" ht="16.8" customHeight="1">
      <c r="A224" s="41"/>
      <c r="B224" s="47"/>
      <c r="C224" s="312" t="s">
        <v>35</v>
      </c>
      <c r="D224" s="312" t="s">
        <v>433</v>
      </c>
      <c r="E224" s="19" t="s">
        <v>35</v>
      </c>
      <c r="F224" s="313">
        <v>14.789999999999999</v>
      </c>
      <c r="G224" s="41"/>
      <c r="H224" s="47"/>
    </row>
    <row r="225" s="2" customFormat="1" ht="16.8" customHeight="1">
      <c r="A225" s="41"/>
      <c r="B225" s="47"/>
      <c r="C225" s="312" t="s">
        <v>165</v>
      </c>
      <c r="D225" s="312" t="s">
        <v>261</v>
      </c>
      <c r="E225" s="19" t="s">
        <v>35</v>
      </c>
      <c r="F225" s="313">
        <v>81.498999999999995</v>
      </c>
      <c r="G225" s="41"/>
      <c r="H225" s="47"/>
    </row>
    <row r="226" s="2" customFormat="1" ht="16.8" customHeight="1">
      <c r="A226" s="41"/>
      <c r="B226" s="47"/>
      <c r="C226" s="314" t="s">
        <v>3297</v>
      </c>
      <c r="D226" s="41"/>
      <c r="E226" s="41"/>
      <c r="F226" s="41"/>
      <c r="G226" s="41"/>
      <c r="H226" s="47"/>
    </row>
    <row r="227" s="2" customFormat="1" ht="16.8" customHeight="1">
      <c r="A227" s="41"/>
      <c r="B227" s="47"/>
      <c r="C227" s="312" t="s">
        <v>424</v>
      </c>
      <c r="D227" s="312" t="s">
        <v>3302</v>
      </c>
      <c r="E227" s="19" t="s">
        <v>149</v>
      </c>
      <c r="F227" s="313">
        <v>81.498999999999995</v>
      </c>
      <c r="G227" s="41"/>
      <c r="H227" s="47"/>
    </row>
    <row r="228" s="2" customFormat="1" ht="16.8" customHeight="1">
      <c r="A228" s="41"/>
      <c r="B228" s="47"/>
      <c r="C228" s="312" t="s">
        <v>522</v>
      </c>
      <c r="D228" s="312" t="s">
        <v>3320</v>
      </c>
      <c r="E228" s="19" t="s">
        <v>149</v>
      </c>
      <c r="F228" s="313">
        <v>81.498999999999995</v>
      </c>
      <c r="G228" s="41"/>
      <c r="H228" s="47"/>
    </row>
    <row r="229" s="2" customFormat="1" ht="7.44" customHeight="1">
      <c r="A229" s="41"/>
      <c r="B229" s="169"/>
      <c r="C229" s="170"/>
      <c r="D229" s="170"/>
      <c r="E229" s="170"/>
      <c r="F229" s="170"/>
      <c r="G229" s="170"/>
      <c r="H229" s="47"/>
    </row>
    <row r="230" s="2" customFormat="1">
      <c r="A230" s="41"/>
      <c r="B230" s="41"/>
      <c r="C230" s="41"/>
      <c r="D230" s="41"/>
      <c r="E230" s="41"/>
      <c r="F230" s="41"/>
      <c r="G230" s="41"/>
      <c r="H230" s="41"/>
    </row>
  </sheetData>
  <sheetProtection sheet="1" formatColumns="0" formatRows="0" objects="1" scenarios="1" spinCount="100000" saltValue="PHt9L75o6/y0QvCSl/cV8cSMvVg8RqEuA893fnDI4IZXssiDouGMBaXD/AnSMNKpdWvZtEM9/ybruLa65NVRnQ==" hashValue="wFZvNPElhoD83oA9vJXUc5YeQUF4EsVbLCOn0ciU+B29JbVxwE1zgdsvHvB/gU7GbQOntiSqnVNZkZh/JwEoiQ==" algorithmName="SHA-512" password="C74A"/>
  <mergeCells count="2">
    <mergeCell ref="D5:F5"/>
    <mergeCell ref="D6:F6"/>
  </mergeCells>
  <pageSetup paperSize="9" orientation="landscape" blackAndWhite="1" fitToHeight="100"/>
  <headerFooter>
    <oddFooter>&amp;CStrana &amp;P z &amp;N</oddFooter>
  </headerFooter>
  <drawing r:id="rId1"/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15" customWidth="1"/>
    <col min="2" max="2" width="1.667969" style="315" customWidth="1"/>
    <col min="3" max="4" width="5" style="315" customWidth="1"/>
    <col min="5" max="5" width="11.66016" style="315" customWidth="1"/>
    <col min="6" max="6" width="9.160156" style="315" customWidth="1"/>
    <col min="7" max="7" width="5" style="315" customWidth="1"/>
    <col min="8" max="8" width="77.83203" style="315" customWidth="1"/>
    <col min="9" max="10" width="20" style="315" customWidth="1"/>
    <col min="11" max="11" width="1.667969" style="315" customWidth="1"/>
  </cols>
  <sheetData>
    <row r="1" s="1" customFormat="1" ht="37.5" customHeight="1"/>
    <row r="2" s="1" customFormat="1" ht="7.5" customHeight="1">
      <c r="B2" s="316"/>
      <c r="C2" s="317"/>
      <c r="D2" s="317"/>
      <c r="E2" s="317"/>
      <c r="F2" s="317"/>
      <c r="G2" s="317"/>
      <c r="H2" s="317"/>
      <c r="I2" s="317"/>
      <c r="J2" s="317"/>
      <c r="K2" s="318"/>
    </row>
    <row r="3" s="17" customFormat="1" ht="45" customHeight="1">
      <c r="B3" s="319"/>
      <c r="C3" s="320" t="s">
        <v>3321</v>
      </c>
      <c r="D3" s="320"/>
      <c r="E3" s="320"/>
      <c r="F3" s="320"/>
      <c r="G3" s="320"/>
      <c r="H3" s="320"/>
      <c r="I3" s="320"/>
      <c r="J3" s="320"/>
      <c r="K3" s="321"/>
    </row>
    <row r="4" s="1" customFormat="1" ht="25.5" customHeight="1">
      <c r="B4" s="322"/>
      <c r="C4" s="323" t="s">
        <v>3322</v>
      </c>
      <c r="D4" s="323"/>
      <c r="E4" s="323"/>
      <c r="F4" s="323"/>
      <c r="G4" s="323"/>
      <c r="H4" s="323"/>
      <c r="I4" s="323"/>
      <c r="J4" s="323"/>
      <c r="K4" s="324"/>
    </row>
    <row r="5" s="1" customFormat="1" ht="5.25" customHeight="1">
      <c r="B5" s="322"/>
      <c r="C5" s="325"/>
      <c r="D5" s="325"/>
      <c r="E5" s="325"/>
      <c r="F5" s="325"/>
      <c r="G5" s="325"/>
      <c r="H5" s="325"/>
      <c r="I5" s="325"/>
      <c r="J5" s="325"/>
      <c r="K5" s="324"/>
    </row>
    <row r="6" s="1" customFormat="1" ht="15" customHeight="1">
      <c r="B6" s="322"/>
      <c r="C6" s="326" t="s">
        <v>3323</v>
      </c>
      <c r="D6" s="326"/>
      <c r="E6" s="326"/>
      <c r="F6" s="326"/>
      <c r="G6" s="326"/>
      <c r="H6" s="326"/>
      <c r="I6" s="326"/>
      <c r="J6" s="326"/>
      <c r="K6" s="324"/>
    </row>
    <row r="7" s="1" customFormat="1" ht="15" customHeight="1">
      <c r="B7" s="327"/>
      <c r="C7" s="326" t="s">
        <v>3324</v>
      </c>
      <c r="D7" s="326"/>
      <c r="E7" s="326"/>
      <c r="F7" s="326"/>
      <c r="G7" s="326"/>
      <c r="H7" s="326"/>
      <c r="I7" s="326"/>
      <c r="J7" s="326"/>
      <c r="K7" s="324"/>
    </row>
    <row r="8" s="1" customFormat="1" ht="12.75" customHeight="1">
      <c r="B8" s="327"/>
      <c r="C8" s="326"/>
      <c r="D8" s="326"/>
      <c r="E8" s="326"/>
      <c r="F8" s="326"/>
      <c r="G8" s="326"/>
      <c r="H8" s="326"/>
      <c r="I8" s="326"/>
      <c r="J8" s="326"/>
      <c r="K8" s="324"/>
    </row>
    <row r="9" s="1" customFormat="1" ht="15" customHeight="1">
      <c r="B9" s="327"/>
      <c r="C9" s="326" t="s">
        <v>3325</v>
      </c>
      <c r="D9" s="326"/>
      <c r="E9" s="326"/>
      <c r="F9" s="326"/>
      <c r="G9" s="326"/>
      <c r="H9" s="326"/>
      <c r="I9" s="326"/>
      <c r="J9" s="326"/>
      <c r="K9" s="324"/>
    </row>
    <row r="10" s="1" customFormat="1" ht="15" customHeight="1">
      <c r="B10" s="327"/>
      <c r="C10" s="326"/>
      <c r="D10" s="326" t="s">
        <v>3326</v>
      </c>
      <c r="E10" s="326"/>
      <c r="F10" s="326"/>
      <c r="G10" s="326"/>
      <c r="H10" s="326"/>
      <c r="I10" s="326"/>
      <c r="J10" s="326"/>
      <c r="K10" s="324"/>
    </row>
    <row r="11" s="1" customFormat="1" ht="15" customHeight="1">
      <c r="B11" s="327"/>
      <c r="C11" s="328"/>
      <c r="D11" s="326" t="s">
        <v>3327</v>
      </c>
      <c r="E11" s="326"/>
      <c r="F11" s="326"/>
      <c r="G11" s="326"/>
      <c r="H11" s="326"/>
      <c r="I11" s="326"/>
      <c r="J11" s="326"/>
      <c r="K11" s="324"/>
    </row>
    <row r="12" s="1" customFormat="1" ht="15" customHeight="1">
      <c r="B12" s="327"/>
      <c r="C12" s="328"/>
      <c r="D12" s="326"/>
      <c r="E12" s="326"/>
      <c r="F12" s="326"/>
      <c r="G12" s="326"/>
      <c r="H12" s="326"/>
      <c r="I12" s="326"/>
      <c r="J12" s="326"/>
      <c r="K12" s="324"/>
    </row>
    <row r="13" s="1" customFormat="1" ht="15" customHeight="1">
      <c r="B13" s="327"/>
      <c r="C13" s="328"/>
      <c r="D13" s="329" t="s">
        <v>3328</v>
      </c>
      <c r="E13" s="326"/>
      <c r="F13" s="326"/>
      <c r="G13" s="326"/>
      <c r="H13" s="326"/>
      <c r="I13" s="326"/>
      <c r="J13" s="326"/>
      <c r="K13" s="324"/>
    </row>
    <row r="14" s="1" customFormat="1" ht="12.75" customHeight="1">
      <c r="B14" s="327"/>
      <c r="C14" s="328"/>
      <c r="D14" s="328"/>
      <c r="E14" s="328"/>
      <c r="F14" s="328"/>
      <c r="G14" s="328"/>
      <c r="H14" s="328"/>
      <c r="I14" s="328"/>
      <c r="J14" s="328"/>
      <c r="K14" s="324"/>
    </row>
    <row r="15" s="1" customFormat="1" ht="15" customHeight="1">
      <c r="B15" s="327"/>
      <c r="C15" s="328"/>
      <c r="D15" s="326" t="s">
        <v>3329</v>
      </c>
      <c r="E15" s="326"/>
      <c r="F15" s="326"/>
      <c r="G15" s="326"/>
      <c r="H15" s="326"/>
      <c r="I15" s="326"/>
      <c r="J15" s="326"/>
      <c r="K15" s="324"/>
    </row>
    <row r="16" s="1" customFormat="1" ht="15" customHeight="1">
      <c r="B16" s="327"/>
      <c r="C16" s="328"/>
      <c r="D16" s="326" t="s">
        <v>3330</v>
      </c>
      <c r="E16" s="326"/>
      <c r="F16" s="326"/>
      <c r="G16" s="326"/>
      <c r="H16" s="326"/>
      <c r="I16" s="326"/>
      <c r="J16" s="326"/>
      <c r="K16" s="324"/>
    </row>
    <row r="17" s="1" customFormat="1" ht="15" customHeight="1">
      <c r="B17" s="327"/>
      <c r="C17" s="328"/>
      <c r="D17" s="326" t="s">
        <v>3331</v>
      </c>
      <c r="E17" s="326"/>
      <c r="F17" s="326"/>
      <c r="G17" s="326"/>
      <c r="H17" s="326"/>
      <c r="I17" s="326"/>
      <c r="J17" s="326"/>
      <c r="K17" s="324"/>
    </row>
    <row r="18" s="1" customFormat="1" ht="15" customHeight="1">
      <c r="B18" s="327"/>
      <c r="C18" s="328"/>
      <c r="D18" s="328"/>
      <c r="E18" s="330" t="s">
        <v>87</v>
      </c>
      <c r="F18" s="326" t="s">
        <v>3332</v>
      </c>
      <c r="G18" s="326"/>
      <c r="H18" s="326"/>
      <c r="I18" s="326"/>
      <c r="J18" s="326"/>
      <c r="K18" s="324"/>
    </row>
    <row r="19" s="1" customFormat="1" ht="15" customHeight="1">
      <c r="B19" s="327"/>
      <c r="C19" s="328"/>
      <c r="D19" s="328"/>
      <c r="E19" s="330" t="s">
        <v>3333</v>
      </c>
      <c r="F19" s="326" t="s">
        <v>3334</v>
      </c>
      <c r="G19" s="326"/>
      <c r="H19" s="326"/>
      <c r="I19" s="326"/>
      <c r="J19" s="326"/>
      <c r="K19" s="324"/>
    </row>
    <row r="20" s="1" customFormat="1" ht="15" customHeight="1">
      <c r="B20" s="327"/>
      <c r="C20" s="328"/>
      <c r="D20" s="328"/>
      <c r="E20" s="330" t="s">
        <v>3335</v>
      </c>
      <c r="F20" s="326" t="s">
        <v>3336</v>
      </c>
      <c r="G20" s="326"/>
      <c r="H20" s="326"/>
      <c r="I20" s="326"/>
      <c r="J20" s="326"/>
      <c r="K20" s="324"/>
    </row>
    <row r="21" s="1" customFormat="1" ht="15" customHeight="1">
      <c r="B21" s="327"/>
      <c r="C21" s="328"/>
      <c r="D21" s="328"/>
      <c r="E21" s="330" t="s">
        <v>145</v>
      </c>
      <c r="F21" s="326" t="s">
        <v>3337</v>
      </c>
      <c r="G21" s="326"/>
      <c r="H21" s="326"/>
      <c r="I21" s="326"/>
      <c r="J21" s="326"/>
      <c r="K21" s="324"/>
    </row>
    <row r="22" s="1" customFormat="1" ht="15" customHeight="1">
      <c r="B22" s="327"/>
      <c r="C22" s="328"/>
      <c r="D22" s="328"/>
      <c r="E22" s="330" t="s">
        <v>2662</v>
      </c>
      <c r="F22" s="326" t="s">
        <v>2663</v>
      </c>
      <c r="G22" s="326"/>
      <c r="H22" s="326"/>
      <c r="I22" s="326"/>
      <c r="J22" s="326"/>
      <c r="K22" s="324"/>
    </row>
    <row r="23" s="1" customFormat="1" ht="15" customHeight="1">
      <c r="B23" s="327"/>
      <c r="C23" s="328"/>
      <c r="D23" s="328"/>
      <c r="E23" s="330" t="s">
        <v>113</v>
      </c>
      <c r="F23" s="326" t="s">
        <v>3338</v>
      </c>
      <c r="G23" s="326"/>
      <c r="H23" s="326"/>
      <c r="I23" s="326"/>
      <c r="J23" s="326"/>
      <c r="K23" s="324"/>
    </row>
    <row r="24" s="1" customFormat="1" ht="12.75" customHeight="1">
      <c r="B24" s="327"/>
      <c r="C24" s="328"/>
      <c r="D24" s="328"/>
      <c r="E24" s="328"/>
      <c r="F24" s="328"/>
      <c r="G24" s="328"/>
      <c r="H24" s="328"/>
      <c r="I24" s="328"/>
      <c r="J24" s="328"/>
      <c r="K24" s="324"/>
    </row>
    <row r="25" s="1" customFormat="1" ht="15" customHeight="1">
      <c r="B25" s="327"/>
      <c r="C25" s="326" t="s">
        <v>3339</v>
      </c>
      <c r="D25" s="326"/>
      <c r="E25" s="326"/>
      <c r="F25" s="326"/>
      <c r="G25" s="326"/>
      <c r="H25" s="326"/>
      <c r="I25" s="326"/>
      <c r="J25" s="326"/>
      <c r="K25" s="324"/>
    </row>
    <row r="26" s="1" customFormat="1" ht="15" customHeight="1">
      <c r="B26" s="327"/>
      <c r="C26" s="326" t="s">
        <v>3340</v>
      </c>
      <c r="D26" s="326"/>
      <c r="E26" s="326"/>
      <c r="F26" s="326"/>
      <c r="G26" s="326"/>
      <c r="H26" s="326"/>
      <c r="I26" s="326"/>
      <c r="J26" s="326"/>
      <c r="K26" s="324"/>
    </row>
    <row r="27" s="1" customFormat="1" ht="15" customHeight="1">
      <c r="B27" s="327"/>
      <c r="C27" s="326"/>
      <c r="D27" s="326" t="s">
        <v>3341</v>
      </c>
      <c r="E27" s="326"/>
      <c r="F27" s="326"/>
      <c r="G27" s="326"/>
      <c r="H27" s="326"/>
      <c r="I27" s="326"/>
      <c r="J27" s="326"/>
      <c r="K27" s="324"/>
    </row>
    <row r="28" s="1" customFormat="1" ht="15" customHeight="1">
      <c r="B28" s="327"/>
      <c r="C28" s="328"/>
      <c r="D28" s="326" t="s">
        <v>3342</v>
      </c>
      <c r="E28" s="326"/>
      <c r="F28" s="326"/>
      <c r="G28" s="326"/>
      <c r="H28" s="326"/>
      <c r="I28" s="326"/>
      <c r="J28" s="326"/>
      <c r="K28" s="324"/>
    </row>
    <row r="29" s="1" customFormat="1" ht="12.75" customHeight="1">
      <c r="B29" s="327"/>
      <c r="C29" s="328"/>
      <c r="D29" s="328"/>
      <c r="E29" s="328"/>
      <c r="F29" s="328"/>
      <c r="G29" s="328"/>
      <c r="H29" s="328"/>
      <c r="I29" s="328"/>
      <c r="J29" s="328"/>
      <c r="K29" s="324"/>
    </row>
    <row r="30" s="1" customFormat="1" ht="15" customHeight="1">
      <c r="B30" s="327"/>
      <c r="C30" s="328"/>
      <c r="D30" s="326" t="s">
        <v>3343</v>
      </c>
      <c r="E30" s="326"/>
      <c r="F30" s="326"/>
      <c r="G30" s="326"/>
      <c r="H30" s="326"/>
      <c r="I30" s="326"/>
      <c r="J30" s="326"/>
      <c r="K30" s="324"/>
    </row>
    <row r="31" s="1" customFormat="1" ht="15" customHeight="1">
      <c r="B31" s="327"/>
      <c r="C31" s="328"/>
      <c r="D31" s="326" t="s">
        <v>3344</v>
      </c>
      <c r="E31" s="326"/>
      <c r="F31" s="326"/>
      <c r="G31" s="326"/>
      <c r="H31" s="326"/>
      <c r="I31" s="326"/>
      <c r="J31" s="326"/>
      <c r="K31" s="324"/>
    </row>
    <row r="32" s="1" customFormat="1" ht="12.75" customHeight="1">
      <c r="B32" s="327"/>
      <c r="C32" s="328"/>
      <c r="D32" s="328"/>
      <c r="E32" s="328"/>
      <c r="F32" s="328"/>
      <c r="G32" s="328"/>
      <c r="H32" s="328"/>
      <c r="I32" s="328"/>
      <c r="J32" s="328"/>
      <c r="K32" s="324"/>
    </row>
    <row r="33" s="1" customFormat="1" ht="15" customHeight="1">
      <c r="B33" s="327"/>
      <c r="C33" s="328"/>
      <c r="D33" s="326" t="s">
        <v>3345</v>
      </c>
      <c r="E33" s="326"/>
      <c r="F33" s="326"/>
      <c r="G33" s="326"/>
      <c r="H33" s="326"/>
      <c r="I33" s="326"/>
      <c r="J33" s="326"/>
      <c r="K33" s="324"/>
    </row>
    <row r="34" s="1" customFormat="1" ht="15" customHeight="1">
      <c r="B34" s="327"/>
      <c r="C34" s="328"/>
      <c r="D34" s="326" t="s">
        <v>3346</v>
      </c>
      <c r="E34" s="326"/>
      <c r="F34" s="326"/>
      <c r="G34" s="326"/>
      <c r="H34" s="326"/>
      <c r="I34" s="326"/>
      <c r="J34" s="326"/>
      <c r="K34" s="324"/>
    </row>
    <row r="35" s="1" customFormat="1" ht="15" customHeight="1">
      <c r="B35" s="327"/>
      <c r="C35" s="328"/>
      <c r="D35" s="326" t="s">
        <v>3347</v>
      </c>
      <c r="E35" s="326"/>
      <c r="F35" s="326"/>
      <c r="G35" s="326"/>
      <c r="H35" s="326"/>
      <c r="I35" s="326"/>
      <c r="J35" s="326"/>
      <c r="K35" s="324"/>
    </row>
    <row r="36" s="1" customFormat="1" ht="15" customHeight="1">
      <c r="B36" s="327"/>
      <c r="C36" s="328"/>
      <c r="D36" s="326"/>
      <c r="E36" s="329" t="s">
        <v>194</v>
      </c>
      <c r="F36" s="326"/>
      <c r="G36" s="326" t="s">
        <v>3348</v>
      </c>
      <c r="H36" s="326"/>
      <c r="I36" s="326"/>
      <c r="J36" s="326"/>
      <c r="K36" s="324"/>
    </row>
    <row r="37" s="1" customFormat="1" ht="30.75" customHeight="1">
      <c r="B37" s="327"/>
      <c r="C37" s="328"/>
      <c r="D37" s="326"/>
      <c r="E37" s="329" t="s">
        <v>3349</v>
      </c>
      <c r="F37" s="326"/>
      <c r="G37" s="326" t="s">
        <v>3350</v>
      </c>
      <c r="H37" s="326"/>
      <c r="I37" s="326"/>
      <c r="J37" s="326"/>
      <c r="K37" s="324"/>
    </row>
    <row r="38" s="1" customFormat="1" ht="15" customHeight="1">
      <c r="B38" s="327"/>
      <c r="C38" s="328"/>
      <c r="D38" s="326"/>
      <c r="E38" s="329" t="s">
        <v>61</v>
      </c>
      <c r="F38" s="326"/>
      <c r="G38" s="326" t="s">
        <v>3351</v>
      </c>
      <c r="H38" s="326"/>
      <c r="I38" s="326"/>
      <c r="J38" s="326"/>
      <c r="K38" s="324"/>
    </row>
    <row r="39" s="1" customFormat="1" ht="15" customHeight="1">
      <c r="B39" s="327"/>
      <c r="C39" s="328"/>
      <c r="D39" s="326"/>
      <c r="E39" s="329" t="s">
        <v>62</v>
      </c>
      <c r="F39" s="326"/>
      <c r="G39" s="326" t="s">
        <v>3352</v>
      </c>
      <c r="H39" s="326"/>
      <c r="I39" s="326"/>
      <c r="J39" s="326"/>
      <c r="K39" s="324"/>
    </row>
    <row r="40" s="1" customFormat="1" ht="15" customHeight="1">
      <c r="B40" s="327"/>
      <c r="C40" s="328"/>
      <c r="D40" s="326"/>
      <c r="E40" s="329" t="s">
        <v>195</v>
      </c>
      <c r="F40" s="326"/>
      <c r="G40" s="326" t="s">
        <v>3353</v>
      </c>
      <c r="H40" s="326"/>
      <c r="I40" s="326"/>
      <c r="J40" s="326"/>
      <c r="K40" s="324"/>
    </row>
    <row r="41" s="1" customFormat="1" ht="15" customHeight="1">
      <c r="B41" s="327"/>
      <c r="C41" s="328"/>
      <c r="D41" s="326"/>
      <c r="E41" s="329" t="s">
        <v>196</v>
      </c>
      <c r="F41" s="326"/>
      <c r="G41" s="326" t="s">
        <v>3354</v>
      </c>
      <c r="H41" s="326"/>
      <c r="I41" s="326"/>
      <c r="J41" s="326"/>
      <c r="K41" s="324"/>
    </row>
    <row r="42" s="1" customFormat="1" ht="15" customHeight="1">
      <c r="B42" s="327"/>
      <c r="C42" s="328"/>
      <c r="D42" s="326"/>
      <c r="E42" s="329" t="s">
        <v>3355</v>
      </c>
      <c r="F42" s="326"/>
      <c r="G42" s="326" t="s">
        <v>3356</v>
      </c>
      <c r="H42" s="326"/>
      <c r="I42" s="326"/>
      <c r="J42" s="326"/>
      <c r="K42" s="324"/>
    </row>
    <row r="43" s="1" customFormat="1" ht="15" customHeight="1">
      <c r="B43" s="327"/>
      <c r="C43" s="328"/>
      <c r="D43" s="326"/>
      <c r="E43" s="329"/>
      <c r="F43" s="326"/>
      <c r="G43" s="326" t="s">
        <v>3357</v>
      </c>
      <c r="H43" s="326"/>
      <c r="I43" s="326"/>
      <c r="J43" s="326"/>
      <c r="K43" s="324"/>
    </row>
    <row r="44" s="1" customFormat="1" ht="15" customHeight="1">
      <c r="B44" s="327"/>
      <c r="C44" s="328"/>
      <c r="D44" s="326"/>
      <c r="E44" s="329" t="s">
        <v>3358</v>
      </c>
      <c r="F44" s="326"/>
      <c r="G44" s="326" t="s">
        <v>3359</v>
      </c>
      <c r="H44" s="326"/>
      <c r="I44" s="326"/>
      <c r="J44" s="326"/>
      <c r="K44" s="324"/>
    </row>
    <row r="45" s="1" customFormat="1" ht="15" customHeight="1">
      <c r="B45" s="327"/>
      <c r="C45" s="328"/>
      <c r="D45" s="326"/>
      <c r="E45" s="329" t="s">
        <v>198</v>
      </c>
      <c r="F45" s="326"/>
      <c r="G45" s="326" t="s">
        <v>3360</v>
      </c>
      <c r="H45" s="326"/>
      <c r="I45" s="326"/>
      <c r="J45" s="326"/>
      <c r="K45" s="324"/>
    </row>
    <row r="46" s="1" customFormat="1" ht="12.75" customHeight="1">
      <c r="B46" s="327"/>
      <c r="C46" s="328"/>
      <c r="D46" s="326"/>
      <c r="E46" s="326"/>
      <c r="F46" s="326"/>
      <c r="G46" s="326"/>
      <c r="H46" s="326"/>
      <c r="I46" s="326"/>
      <c r="J46" s="326"/>
      <c r="K46" s="324"/>
    </row>
    <row r="47" s="1" customFormat="1" ht="15" customHeight="1">
      <c r="B47" s="327"/>
      <c r="C47" s="328"/>
      <c r="D47" s="326" t="s">
        <v>3361</v>
      </c>
      <c r="E47" s="326"/>
      <c r="F47" s="326"/>
      <c r="G47" s="326"/>
      <c r="H47" s="326"/>
      <c r="I47" s="326"/>
      <c r="J47" s="326"/>
      <c r="K47" s="324"/>
    </row>
    <row r="48" s="1" customFormat="1" ht="15" customHeight="1">
      <c r="B48" s="327"/>
      <c r="C48" s="328"/>
      <c r="D48" s="328"/>
      <c r="E48" s="326" t="s">
        <v>3362</v>
      </c>
      <c r="F48" s="326"/>
      <c r="G48" s="326"/>
      <c r="H48" s="326"/>
      <c r="I48" s="326"/>
      <c r="J48" s="326"/>
      <c r="K48" s="324"/>
    </row>
    <row r="49" s="1" customFormat="1" ht="15" customHeight="1">
      <c r="B49" s="327"/>
      <c r="C49" s="328"/>
      <c r="D49" s="328"/>
      <c r="E49" s="326" t="s">
        <v>3363</v>
      </c>
      <c r="F49" s="326"/>
      <c r="G49" s="326"/>
      <c r="H49" s="326"/>
      <c r="I49" s="326"/>
      <c r="J49" s="326"/>
      <c r="K49" s="324"/>
    </row>
    <row r="50" s="1" customFormat="1" ht="15" customHeight="1">
      <c r="B50" s="327"/>
      <c r="C50" s="328"/>
      <c r="D50" s="328"/>
      <c r="E50" s="326" t="s">
        <v>3364</v>
      </c>
      <c r="F50" s="326"/>
      <c r="G50" s="326"/>
      <c r="H50" s="326"/>
      <c r="I50" s="326"/>
      <c r="J50" s="326"/>
      <c r="K50" s="324"/>
    </row>
    <row r="51" s="1" customFormat="1" ht="15" customHeight="1">
      <c r="B51" s="327"/>
      <c r="C51" s="328"/>
      <c r="D51" s="326" t="s">
        <v>3365</v>
      </c>
      <c r="E51" s="326"/>
      <c r="F51" s="326"/>
      <c r="G51" s="326"/>
      <c r="H51" s="326"/>
      <c r="I51" s="326"/>
      <c r="J51" s="326"/>
      <c r="K51" s="324"/>
    </row>
    <row r="52" s="1" customFormat="1" ht="25.5" customHeight="1">
      <c r="B52" s="322"/>
      <c r="C52" s="323" t="s">
        <v>3366</v>
      </c>
      <c r="D52" s="323"/>
      <c r="E52" s="323"/>
      <c r="F52" s="323"/>
      <c r="G52" s="323"/>
      <c r="H52" s="323"/>
      <c r="I52" s="323"/>
      <c r="J52" s="323"/>
      <c r="K52" s="324"/>
    </row>
    <row r="53" s="1" customFormat="1" ht="5.25" customHeight="1">
      <c r="B53" s="322"/>
      <c r="C53" s="325"/>
      <c r="D53" s="325"/>
      <c r="E53" s="325"/>
      <c r="F53" s="325"/>
      <c r="G53" s="325"/>
      <c r="H53" s="325"/>
      <c r="I53" s="325"/>
      <c r="J53" s="325"/>
      <c r="K53" s="324"/>
    </row>
    <row r="54" s="1" customFormat="1" ht="15" customHeight="1">
      <c r="B54" s="322"/>
      <c r="C54" s="326" t="s">
        <v>3367</v>
      </c>
      <c r="D54" s="326"/>
      <c r="E54" s="326"/>
      <c r="F54" s="326"/>
      <c r="G54" s="326"/>
      <c r="H54" s="326"/>
      <c r="I54" s="326"/>
      <c r="J54" s="326"/>
      <c r="K54" s="324"/>
    </row>
    <row r="55" s="1" customFormat="1" ht="15" customHeight="1">
      <c r="B55" s="322"/>
      <c r="C55" s="326" t="s">
        <v>3368</v>
      </c>
      <c r="D55" s="326"/>
      <c r="E55" s="326"/>
      <c r="F55" s="326"/>
      <c r="G55" s="326"/>
      <c r="H55" s="326"/>
      <c r="I55" s="326"/>
      <c r="J55" s="326"/>
      <c r="K55" s="324"/>
    </row>
    <row r="56" s="1" customFormat="1" ht="12.75" customHeight="1">
      <c r="B56" s="322"/>
      <c r="C56" s="326"/>
      <c r="D56" s="326"/>
      <c r="E56" s="326"/>
      <c r="F56" s="326"/>
      <c r="G56" s="326"/>
      <c r="H56" s="326"/>
      <c r="I56" s="326"/>
      <c r="J56" s="326"/>
      <c r="K56" s="324"/>
    </row>
    <row r="57" s="1" customFormat="1" ht="15" customHeight="1">
      <c r="B57" s="322"/>
      <c r="C57" s="326" t="s">
        <v>3369</v>
      </c>
      <c r="D57" s="326"/>
      <c r="E57" s="326"/>
      <c r="F57" s="326"/>
      <c r="G57" s="326"/>
      <c r="H57" s="326"/>
      <c r="I57" s="326"/>
      <c r="J57" s="326"/>
      <c r="K57" s="324"/>
    </row>
    <row r="58" s="1" customFormat="1" ht="15" customHeight="1">
      <c r="B58" s="322"/>
      <c r="C58" s="328"/>
      <c r="D58" s="326" t="s">
        <v>3370</v>
      </c>
      <c r="E58" s="326"/>
      <c r="F58" s="326"/>
      <c r="G58" s="326"/>
      <c r="H58" s="326"/>
      <c r="I58" s="326"/>
      <c r="J58" s="326"/>
      <c r="K58" s="324"/>
    </row>
    <row r="59" s="1" customFormat="1" ht="15" customHeight="1">
      <c r="B59" s="322"/>
      <c r="C59" s="328"/>
      <c r="D59" s="326" t="s">
        <v>3371</v>
      </c>
      <c r="E59" s="326"/>
      <c r="F59" s="326"/>
      <c r="G59" s="326"/>
      <c r="H59" s="326"/>
      <c r="I59" s="326"/>
      <c r="J59" s="326"/>
      <c r="K59" s="324"/>
    </row>
    <row r="60" s="1" customFormat="1" ht="15" customHeight="1">
      <c r="B60" s="322"/>
      <c r="C60" s="328"/>
      <c r="D60" s="326" t="s">
        <v>3372</v>
      </c>
      <c r="E60" s="326"/>
      <c r="F60" s="326"/>
      <c r="G60" s="326"/>
      <c r="H60" s="326"/>
      <c r="I60" s="326"/>
      <c r="J60" s="326"/>
      <c r="K60" s="324"/>
    </row>
    <row r="61" s="1" customFormat="1" ht="15" customHeight="1">
      <c r="B61" s="322"/>
      <c r="C61" s="328"/>
      <c r="D61" s="326" t="s">
        <v>3373</v>
      </c>
      <c r="E61" s="326"/>
      <c r="F61" s="326"/>
      <c r="G61" s="326"/>
      <c r="H61" s="326"/>
      <c r="I61" s="326"/>
      <c r="J61" s="326"/>
      <c r="K61" s="324"/>
    </row>
    <row r="62" s="1" customFormat="1" ht="15" customHeight="1">
      <c r="B62" s="322"/>
      <c r="C62" s="328"/>
      <c r="D62" s="331" t="s">
        <v>3374</v>
      </c>
      <c r="E62" s="331"/>
      <c r="F62" s="331"/>
      <c r="G62" s="331"/>
      <c r="H62" s="331"/>
      <c r="I62" s="331"/>
      <c r="J62" s="331"/>
      <c r="K62" s="324"/>
    </row>
    <row r="63" s="1" customFormat="1" ht="15" customHeight="1">
      <c r="B63" s="322"/>
      <c r="C63" s="328"/>
      <c r="D63" s="326" t="s">
        <v>3375</v>
      </c>
      <c r="E63" s="326"/>
      <c r="F63" s="326"/>
      <c r="G63" s="326"/>
      <c r="H63" s="326"/>
      <c r="I63" s="326"/>
      <c r="J63" s="326"/>
      <c r="K63" s="324"/>
    </row>
    <row r="64" s="1" customFormat="1" ht="12.75" customHeight="1">
      <c r="B64" s="322"/>
      <c r="C64" s="328"/>
      <c r="D64" s="328"/>
      <c r="E64" s="332"/>
      <c r="F64" s="328"/>
      <c r="G64" s="328"/>
      <c r="H64" s="328"/>
      <c r="I64" s="328"/>
      <c r="J64" s="328"/>
      <c r="K64" s="324"/>
    </row>
    <row r="65" s="1" customFormat="1" ht="15" customHeight="1">
      <c r="B65" s="322"/>
      <c r="C65" s="328"/>
      <c r="D65" s="326" t="s">
        <v>3376</v>
      </c>
      <c r="E65" s="326"/>
      <c r="F65" s="326"/>
      <c r="G65" s="326"/>
      <c r="H65" s="326"/>
      <c r="I65" s="326"/>
      <c r="J65" s="326"/>
      <c r="K65" s="324"/>
    </row>
    <row r="66" s="1" customFormat="1" ht="15" customHeight="1">
      <c r="B66" s="322"/>
      <c r="C66" s="328"/>
      <c r="D66" s="331" t="s">
        <v>3377</v>
      </c>
      <c r="E66" s="331"/>
      <c r="F66" s="331"/>
      <c r="G66" s="331"/>
      <c r="H66" s="331"/>
      <c r="I66" s="331"/>
      <c r="J66" s="331"/>
      <c r="K66" s="324"/>
    </row>
    <row r="67" s="1" customFormat="1" ht="15" customHeight="1">
      <c r="B67" s="322"/>
      <c r="C67" s="328"/>
      <c r="D67" s="326" t="s">
        <v>3378</v>
      </c>
      <c r="E67" s="326"/>
      <c r="F67" s="326"/>
      <c r="G67" s="326"/>
      <c r="H67" s="326"/>
      <c r="I67" s="326"/>
      <c r="J67" s="326"/>
      <c r="K67" s="324"/>
    </row>
    <row r="68" s="1" customFormat="1" ht="15" customHeight="1">
      <c r="B68" s="322"/>
      <c r="C68" s="328"/>
      <c r="D68" s="326" t="s">
        <v>3379</v>
      </c>
      <c r="E68" s="326"/>
      <c r="F68" s="326"/>
      <c r="G68" s="326"/>
      <c r="H68" s="326"/>
      <c r="I68" s="326"/>
      <c r="J68" s="326"/>
      <c r="K68" s="324"/>
    </row>
    <row r="69" s="1" customFormat="1" ht="15" customHeight="1">
      <c r="B69" s="322"/>
      <c r="C69" s="328"/>
      <c r="D69" s="326" t="s">
        <v>3380</v>
      </c>
      <c r="E69" s="326"/>
      <c r="F69" s="326"/>
      <c r="G69" s="326"/>
      <c r="H69" s="326"/>
      <c r="I69" s="326"/>
      <c r="J69" s="326"/>
      <c r="K69" s="324"/>
    </row>
    <row r="70" s="1" customFormat="1" ht="15" customHeight="1">
      <c r="B70" s="322"/>
      <c r="C70" s="328"/>
      <c r="D70" s="326" t="s">
        <v>3381</v>
      </c>
      <c r="E70" s="326"/>
      <c r="F70" s="326"/>
      <c r="G70" s="326"/>
      <c r="H70" s="326"/>
      <c r="I70" s="326"/>
      <c r="J70" s="326"/>
      <c r="K70" s="324"/>
    </row>
    <row r="71" s="1" customFormat="1" ht="12.75" customHeight="1">
      <c r="B71" s="333"/>
      <c r="C71" s="334"/>
      <c r="D71" s="334"/>
      <c r="E71" s="334"/>
      <c r="F71" s="334"/>
      <c r="G71" s="334"/>
      <c r="H71" s="334"/>
      <c r="I71" s="334"/>
      <c r="J71" s="334"/>
      <c r="K71" s="335"/>
    </row>
    <row r="72" s="1" customFormat="1" ht="18.75" customHeight="1">
      <c r="B72" s="336"/>
      <c r="C72" s="336"/>
      <c r="D72" s="336"/>
      <c r="E72" s="336"/>
      <c r="F72" s="336"/>
      <c r="G72" s="336"/>
      <c r="H72" s="336"/>
      <c r="I72" s="336"/>
      <c r="J72" s="336"/>
      <c r="K72" s="337"/>
    </row>
    <row r="73" s="1" customFormat="1" ht="18.75" customHeight="1">
      <c r="B73" s="337"/>
      <c r="C73" s="337"/>
      <c r="D73" s="337"/>
      <c r="E73" s="337"/>
      <c r="F73" s="337"/>
      <c r="G73" s="337"/>
      <c r="H73" s="337"/>
      <c r="I73" s="337"/>
      <c r="J73" s="337"/>
      <c r="K73" s="337"/>
    </row>
    <row r="74" s="1" customFormat="1" ht="7.5" customHeight="1">
      <c r="B74" s="338"/>
      <c r="C74" s="339"/>
      <c r="D74" s="339"/>
      <c r="E74" s="339"/>
      <c r="F74" s="339"/>
      <c r="G74" s="339"/>
      <c r="H74" s="339"/>
      <c r="I74" s="339"/>
      <c r="J74" s="339"/>
      <c r="K74" s="340"/>
    </row>
    <row r="75" s="1" customFormat="1" ht="45" customHeight="1">
      <c r="B75" s="341"/>
      <c r="C75" s="342" t="s">
        <v>3382</v>
      </c>
      <c r="D75" s="342"/>
      <c r="E75" s="342"/>
      <c r="F75" s="342"/>
      <c r="G75" s="342"/>
      <c r="H75" s="342"/>
      <c r="I75" s="342"/>
      <c r="J75" s="342"/>
      <c r="K75" s="343"/>
    </row>
    <row r="76" s="1" customFormat="1" ht="17.25" customHeight="1">
      <c r="B76" s="341"/>
      <c r="C76" s="344" t="s">
        <v>3383</v>
      </c>
      <c r="D76" s="344"/>
      <c r="E76" s="344"/>
      <c r="F76" s="344" t="s">
        <v>3384</v>
      </c>
      <c r="G76" s="345"/>
      <c r="H76" s="344" t="s">
        <v>62</v>
      </c>
      <c r="I76" s="344" t="s">
        <v>65</v>
      </c>
      <c r="J76" s="344" t="s">
        <v>3385</v>
      </c>
      <c r="K76" s="343"/>
    </row>
    <row r="77" s="1" customFormat="1" ht="17.25" customHeight="1">
      <c r="B77" s="341"/>
      <c r="C77" s="346" t="s">
        <v>3386</v>
      </c>
      <c r="D77" s="346"/>
      <c r="E77" s="346"/>
      <c r="F77" s="347" t="s">
        <v>3387</v>
      </c>
      <c r="G77" s="348"/>
      <c r="H77" s="346"/>
      <c r="I77" s="346"/>
      <c r="J77" s="346" t="s">
        <v>3388</v>
      </c>
      <c r="K77" s="343"/>
    </row>
    <row r="78" s="1" customFormat="1" ht="5.25" customHeight="1">
      <c r="B78" s="341"/>
      <c r="C78" s="349"/>
      <c r="D78" s="349"/>
      <c r="E78" s="349"/>
      <c r="F78" s="349"/>
      <c r="G78" s="350"/>
      <c r="H78" s="349"/>
      <c r="I78" s="349"/>
      <c r="J78" s="349"/>
      <c r="K78" s="343"/>
    </row>
    <row r="79" s="1" customFormat="1" ht="15" customHeight="1">
      <c r="B79" s="341"/>
      <c r="C79" s="329" t="s">
        <v>61</v>
      </c>
      <c r="D79" s="351"/>
      <c r="E79" s="351"/>
      <c r="F79" s="352" t="s">
        <v>3389</v>
      </c>
      <c r="G79" s="353"/>
      <c r="H79" s="329" t="s">
        <v>3390</v>
      </c>
      <c r="I79" s="329" t="s">
        <v>3391</v>
      </c>
      <c r="J79" s="329">
        <v>20</v>
      </c>
      <c r="K79" s="343"/>
    </row>
    <row r="80" s="1" customFormat="1" ht="15" customHeight="1">
      <c r="B80" s="341"/>
      <c r="C80" s="329" t="s">
        <v>3392</v>
      </c>
      <c r="D80" s="329"/>
      <c r="E80" s="329"/>
      <c r="F80" s="352" t="s">
        <v>3389</v>
      </c>
      <c r="G80" s="353"/>
      <c r="H80" s="329" t="s">
        <v>3393</v>
      </c>
      <c r="I80" s="329" t="s">
        <v>3391</v>
      </c>
      <c r="J80" s="329">
        <v>120</v>
      </c>
      <c r="K80" s="343"/>
    </row>
    <row r="81" s="1" customFormat="1" ht="15" customHeight="1">
      <c r="B81" s="354"/>
      <c r="C81" s="329" t="s">
        <v>3394</v>
      </c>
      <c r="D81" s="329"/>
      <c r="E81" s="329"/>
      <c r="F81" s="352" t="s">
        <v>3395</v>
      </c>
      <c r="G81" s="353"/>
      <c r="H81" s="329" t="s">
        <v>3396</v>
      </c>
      <c r="I81" s="329" t="s">
        <v>3391</v>
      </c>
      <c r="J81" s="329">
        <v>50</v>
      </c>
      <c r="K81" s="343"/>
    </row>
    <row r="82" s="1" customFormat="1" ht="15" customHeight="1">
      <c r="B82" s="354"/>
      <c r="C82" s="329" t="s">
        <v>3397</v>
      </c>
      <c r="D82" s="329"/>
      <c r="E82" s="329"/>
      <c r="F82" s="352" t="s">
        <v>3389</v>
      </c>
      <c r="G82" s="353"/>
      <c r="H82" s="329" t="s">
        <v>3398</v>
      </c>
      <c r="I82" s="329" t="s">
        <v>3399</v>
      </c>
      <c r="J82" s="329"/>
      <c r="K82" s="343"/>
    </row>
    <row r="83" s="1" customFormat="1" ht="15" customHeight="1">
      <c r="B83" s="354"/>
      <c r="C83" s="355" t="s">
        <v>3400</v>
      </c>
      <c r="D83" s="355"/>
      <c r="E83" s="355"/>
      <c r="F83" s="356" t="s">
        <v>3395</v>
      </c>
      <c r="G83" s="355"/>
      <c r="H83" s="355" t="s">
        <v>3401</v>
      </c>
      <c r="I83" s="355" t="s">
        <v>3391</v>
      </c>
      <c r="J83" s="355">
        <v>15</v>
      </c>
      <c r="K83" s="343"/>
    </row>
    <row r="84" s="1" customFormat="1" ht="15" customHeight="1">
      <c r="B84" s="354"/>
      <c r="C84" s="355" t="s">
        <v>3402</v>
      </c>
      <c r="D84" s="355"/>
      <c r="E84" s="355"/>
      <c r="F84" s="356" t="s">
        <v>3395</v>
      </c>
      <c r="G84" s="355"/>
      <c r="H84" s="355" t="s">
        <v>3403</v>
      </c>
      <c r="I84" s="355" t="s">
        <v>3391</v>
      </c>
      <c r="J84" s="355">
        <v>15</v>
      </c>
      <c r="K84" s="343"/>
    </row>
    <row r="85" s="1" customFormat="1" ht="15" customHeight="1">
      <c r="B85" s="354"/>
      <c r="C85" s="355" t="s">
        <v>3404</v>
      </c>
      <c r="D85" s="355"/>
      <c r="E85" s="355"/>
      <c r="F85" s="356" t="s">
        <v>3395</v>
      </c>
      <c r="G85" s="355"/>
      <c r="H85" s="355" t="s">
        <v>3405</v>
      </c>
      <c r="I85" s="355" t="s">
        <v>3391</v>
      </c>
      <c r="J85" s="355">
        <v>20</v>
      </c>
      <c r="K85" s="343"/>
    </row>
    <row r="86" s="1" customFormat="1" ht="15" customHeight="1">
      <c r="B86" s="354"/>
      <c r="C86" s="355" t="s">
        <v>3406</v>
      </c>
      <c r="D86" s="355"/>
      <c r="E86" s="355"/>
      <c r="F86" s="356" t="s">
        <v>3395</v>
      </c>
      <c r="G86" s="355"/>
      <c r="H86" s="355" t="s">
        <v>3407</v>
      </c>
      <c r="I86" s="355" t="s">
        <v>3391</v>
      </c>
      <c r="J86" s="355">
        <v>20</v>
      </c>
      <c r="K86" s="343"/>
    </row>
    <row r="87" s="1" customFormat="1" ht="15" customHeight="1">
      <c r="B87" s="354"/>
      <c r="C87" s="329" t="s">
        <v>3408</v>
      </c>
      <c r="D87" s="329"/>
      <c r="E87" s="329"/>
      <c r="F87" s="352" t="s">
        <v>3395</v>
      </c>
      <c r="G87" s="353"/>
      <c r="H87" s="329" t="s">
        <v>3409</v>
      </c>
      <c r="I87" s="329" t="s">
        <v>3391</v>
      </c>
      <c r="J87" s="329">
        <v>50</v>
      </c>
      <c r="K87" s="343"/>
    </row>
    <row r="88" s="1" customFormat="1" ht="15" customHeight="1">
      <c r="B88" s="354"/>
      <c r="C88" s="329" t="s">
        <v>3410</v>
      </c>
      <c r="D88" s="329"/>
      <c r="E88" s="329"/>
      <c r="F88" s="352" t="s">
        <v>3395</v>
      </c>
      <c r="G88" s="353"/>
      <c r="H88" s="329" t="s">
        <v>3411</v>
      </c>
      <c r="I88" s="329" t="s">
        <v>3391</v>
      </c>
      <c r="J88" s="329">
        <v>20</v>
      </c>
      <c r="K88" s="343"/>
    </row>
    <row r="89" s="1" customFormat="1" ht="15" customHeight="1">
      <c r="B89" s="354"/>
      <c r="C89" s="329" t="s">
        <v>3412</v>
      </c>
      <c r="D89" s="329"/>
      <c r="E89" s="329"/>
      <c r="F89" s="352" t="s">
        <v>3395</v>
      </c>
      <c r="G89" s="353"/>
      <c r="H89" s="329" t="s">
        <v>3413</v>
      </c>
      <c r="I89" s="329" t="s">
        <v>3391</v>
      </c>
      <c r="J89" s="329">
        <v>20</v>
      </c>
      <c r="K89" s="343"/>
    </row>
    <row r="90" s="1" customFormat="1" ht="15" customHeight="1">
      <c r="B90" s="354"/>
      <c r="C90" s="329" t="s">
        <v>3414</v>
      </c>
      <c r="D90" s="329"/>
      <c r="E90" s="329"/>
      <c r="F90" s="352" t="s">
        <v>3395</v>
      </c>
      <c r="G90" s="353"/>
      <c r="H90" s="329" t="s">
        <v>3415</v>
      </c>
      <c r="I90" s="329" t="s">
        <v>3391</v>
      </c>
      <c r="J90" s="329">
        <v>50</v>
      </c>
      <c r="K90" s="343"/>
    </row>
    <row r="91" s="1" customFormat="1" ht="15" customHeight="1">
      <c r="B91" s="354"/>
      <c r="C91" s="329" t="s">
        <v>3416</v>
      </c>
      <c r="D91" s="329"/>
      <c r="E91" s="329"/>
      <c r="F91" s="352" t="s">
        <v>3395</v>
      </c>
      <c r="G91" s="353"/>
      <c r="H91" s="329" t="s">
        <v>3416</v>
      </c>
      <c r="I91" s="329" t="s">
        <v>3391</v>
      </c>
      <c r="J91" s="329">
        <v>50</v>
      </c>
      <c r="K91" s="343"/>
    </row>
    <row r="92" s="1" customFormat="1" ht="15" customHeight="1">
      <c r="B92" s="354"/>
      <c r="C92" s="329" t="s">
        <v>3417</v>
      </c>
      <c r="D92" s="329"/>
      <c r="E92" s="329"/>
      <c r="F92" s="352" t="s">
        <v>3395</v>
      </c>
      <c r="G92" s="353"/>
      <c r="H92" s="329" t="s">
        <v>3418</v>
      </c>
      <c r="I92" s="329" t="s">
        <v>3391</v>
      </c>
      <c r="J92" s="329">
        <v>255</v>
      </c>
      <c r="K92" s="343"/>
    </row>
    <row r="93" s="1" customFormat="1" ht="15" customHeight="1">
      <c r="B93" s="354"/>
      <c r="C93" s="329" t="s">
        <v>3419</v>
      </c>
      <c r="D93" s="329"/>
      <c r="E93" s="329"/>
      <c r="F93" s="352" t="s">
        <v>3389</v>
      </c>
      <c r="G93" s="353"/>
      <c r="H93" s="329" t="s">
        <v>3420</v>
      </c>
      <c r="I93" s="329" t="s">
        <v>3421</v>
      </c>
      <c r="J93" s="329"/>
      <c r="K93" s="343"/>
    </row>
    <row r="94" s="1" customFormat="1" ht="15" customHeight="1">
      <c r="B94" s="354"/>
      <c r="C94" s="329" t="s">
        <v>3422</v>
      </c>
      <c r="D94" s="329"/>
      <c r="E94" s="329"/>
      <c r="F94" s="352" t="s">
        <v>3389</v>
      </c>
      <c r="G94" s="353"/>
      <c r="H94" s="329" t="s">
        <v>3423</v>
      </c>
      <c r="I94" s="329" t="s">
        <v>3424</v>
      </c>
      <c r="J94" s="329"/>
      <c r="K94" s="343"/>
    </row>
    <row r="95" s="1" customFormat="1" ht="15" customHeight="1">
      <c r="B95" s="354"/>
      <c r="C95" s="329" t="s">
        <v>3425</v>
      </c>
      <c r="D95" s="329"/>
      <c r="E95" s="329"/>
      <c r="F95" s="352" t="s">
        <v>3389</v>
      </c>
      <c r="G95" s="353"/>
      <c r="H95" s="329" t="s">
        <v>3425</v>
      </c>
      <c r="I95" s="329" t="s">
        <v>3424</v>
      </c>
      <c r="J95" s="329"/>
      <c r="K95" s="343"/>
    </row>
    <row r="96" s="1" customFormat="1" ht="15" customHeight="1">
      <c r="B96" s="354"/>
      <c r="C96" s="329" t="s">
        <v>46</v>
      </c>
      <c r="D96" s="329"/>
      <c r="E96" s="329"/>
      <c r="F96" s="352" t="s">
        <v>3389</v>
      </c>
      <c r="G96" s="353"/>
      <c r="H96" s="329" t="s">
        <v>3426</v>
      </c>
      <c r="I96" s="329" t="s">
        <v>3424</v>
      </c>
      <c r="J96" s="329"/>
      <c r="K96" s="343"/>
    </row>
    <row r="97" s="1" customFormat="1" ht="15" customHeight="1">
      <c r="B97" s="354"/>
      <c r="C97" s="329" t="s">
        <v>56</v>
      </c>
      <c r="D97" s="329"/>
      <c r="E97" s="329"/>
      <c r="F97" s="352" t="s">
        <v>3389</v>
      </c>
      <c r="G97" s="353"/>
      <c r="H97" s="329" t="s">
        <v>3427</v>
      </c>
      <c r="I97" s="329" t="s">
        <v>3424</v>
      </c>
      <c r="J97" s="329"/>
      <c r="K97" s="343"/>
    </row>
    <row r="98" s="1" customFormat="1" ht="15" customHeight="1">
      <c r="B98" s="357"/>
      <c r="C98" s="358"/>
      <c r="D98" s="358"/>
      <c r="E98" s="358"/>
      <c r="F98" s="358"/>
      <c r="G98" s="358"/>
      <c r="H98" s="358"/>
      <c r="I98" s="358"/>
      <c r="J98" s="358"/>
      <c r="K98" s="359"/>
    </row>
    <row r="99" s="1" customFormat="1" ht="18.75" customHeight="1">
      <c r="B99" s="360"/>
      <c r="C99" s="361"/>
      <c r="D99" s="361"/>
      <c r="E99" s="361"/>
      <c r="F99" s="361"/>
      <c r="G99" s="361"/>
      <c r="H99" s="361"/>
      <c r="I99" s="361"/>
      <c r="J99" s="361"/>
      <c r="K99" s="360"/>
    </row>
    <row r="100" s="1" customFormat="1" ht="18.75" customHeight="1"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</row>
    <row r="101" s="1" customFormat="1" ht="7.5" customHeight="1">
      <c r="B101" s="338"/>
      <c r="C101" s="339"/>
      <c r="D101" s="339"/>
      <c r="E101" s="339"/>
      <c r="F101" s="339"/>
      <c r="G101" s="339"/>
      <c r="H101" s="339"/>
      <c r="I101" s="339"/>
      <c r="J101" s="339"/>
      <c r="K101" s="340"/>
    </row>
    <row r="102" s="1" customFormat="1" ht="45" customHeight="1">
      <c r="B102" s="341"/>
      <c r="C102" s="342" t="s">
        <v>3428</v>
      </c>
      <c r="D102" s="342"/>
      <c r="E102" s="342"/>
      <c r="F102" s="342"/>
      <c r="G102" s="342"/>
      <c r="H102" s="342"/>
      <c r="I102" s="342"/>
      <c r="J102" s="342"/>
      <c r="K102" s="343"/>
    </row>
    <row r="103" s="1" customFormat="1" ht="17.25" customHeight="1">
      <c r="B103" s="341"/>
      <c r="C103" s="344" t="s">
        <v>3383</v>
      </c>
      <c r="D103" s="344"/>
      <c r="E103" s="344"/>
      <c r="F103" s="344" t="s">
        <v>3384</v>
      </c>
      <c r="G103" s="345"/>
      <c r="H103" s="344" t="s">
        <v>62</v>
      </c>
      <c r="I103" s="344" t="s">
        <v>65</v>
      </c>
      <c r="J103" s="344" t="s">
        <v>3385</v>
      </c>
      <c r="K103" s="343"/>
    </row>
    <row r="104" s="1" customFormat="1" ht="17.25" customHeight="1">
      <c r="B104" s="341"/>
      <c r="C104" s="346" t="s">
        <v>3386</v>
      </c>
      <c r="D104" s="346"/>
      <c r="E104" s="346"/>
      <c r="F104" s="347" t="s">
        <v>3387</v>
      </c>
      <c r="G104" s="348"/>
      <c r="H104" s="346"/>
      <c r="I104" s="346"/>
      <c r="J104" s="346" t="s">
        <v>3388</v>
      </c>
      <c r="K104" s="343"/>
    </row>
    <row r="105" s="1" customFormat="1" ht="5.25" customHeight="1">
      <c r="B105" s="341"/>
      <c r="C105" s="344"/>
      <c r="D105" s="344"/>
      <c r="E105" s="344"/>
      <c r="F105" s="344"/>
      <c r="G105" s="362"/>
      <c r="H105" s="344"/>
      <c r="I105" s="344"/>
      <c r="J105" s="344"/>
      <c r="K105" s="343"/>
    </row>
    <row r="106" s="1" customFormat="1" ht="15" customHeight="1">
      <c r="B106" s="341"/>
      <c r="C106" s="329" t="s">
        <v>61</v>
      </c>
      <c r="D106" s="351"/>
      <c r="E106" s="351"/>
      <c r="F106" s="352" t="s">
        <v>3389</v>
      </c>
      <c r="G106" s="329"/>
      <c r="H106" s="329" t="s">
        <v>3429</v>
      </c>
      <c r="I106" s="329" t="s">
        <v>3391</v>
      </c>
      <c r="J106" s="329">
        <v>20</v>
      </c>
      <c r="K106" s="343"/>
    </row>
    <row r="107" s="1" customFormat="1" ht="15" customHeight="1">
      <c r="B107" s="341"/>
      <c r="C107" s="329" t="s">
        <v>3392</v>
      </c>
      <c r="D107" s="329"/>
      <c r="E107" s="329"/>
      <c r="F107" s="352" t="s">
        <v>3389</v>
      </c>
      <c r="G107" s="329"/>
      <c r="H107" s="329" t="s">
        <v>3429</v>
      </c>
      <c r="I107" s="329" t="s">
        <v>3391</v>
      </c>
      <c r="J107" s="329">
        <v>120</v>
      </c>
      <c r="K107" s="343"/>
    </row>
    <row r="108" s="1" customFormat="1" ht="15" customHeight="1">
      <c r="B108" s="354"/>
      <c r="C108" s="329" t="s">
        <v>3394</v>
      </c>
      <c r="D108" s="329"/>
      <c r="E108" s="329"/>
      <c r="F108" s="352" t="s">
        <v>3395</v>
      </c>
      <c r="G108" s="329"/>
      <c r="H108" s="329" t="s">
        <v>3429</v>
      </c>
      <c r="I108" s="329" t="s">
        <v>3391</v>
      </c>
      <c r="J108" s="329">
        <v>50</v>
      </c>
      <c r="K108" s="343"/>
    </row>
    <row r="109" s="1" customFormat="1" ht="15" customHeight="1">
      <c r="B109" s="354"/>
      <c r="C109" s="329" t="s">
        <v>3397</v>
      </c>
      <c r="D109" s="329"/>
      <c r="E109" s="329"/>
      <c r="F109" s="352" t="s">
        <v>3389</v>
      </c>
      <c r="G109" s="329"/>
      <c r="H109" s="329" t="s">
        <v>3429</v>
      </c>
      <c r="I109" s="329" t="s">
        <v>3399</v>
      </c>
      <c r="J109" s="329"/>
      <c r="K109" s="343"/>
    </row>
    <row r="110" s="1" customFormat="1" ht="15" customHeight="1">
      <c r="B110" s="354"/>
      <c r="C110" s="329" t="s">
        <v>3408</v>
      </c>
      <c r="D110" s="329"/>
      <c r="E110" s="329"/>
      <c r="F110" s="352" t="s">
        <v>3395</v>
      </c>
      <c r="G110" s="329"/>
      <c r="H110" s="329" t="s">
        <v>3429</v>
      </c>
      <c r="I110" s="329" t="s">
        <v>3391</v>
      </c>
      <c r="J110" s="329">
        <v>50</v>
      </c>
      <c r="K110" s="343"/>
    </row>
    <row r="111" s="1" customFormat="1" ht="15" customHeight="1">
      <c r="B111" s="354"/>
      <c r="C111" s="329" t="s">
        <v>3416</v>
      </c>
      <c r="D111" s="329"/>
      <c r="E111" s="329"/>
      <c r="F111" s="352" t="s">
        <v>3395</v>
      </c>
      <c r="G111" s="329"/>
      <c r="H111" s="329" t="s">
        <v>3429</v>
      </c>
      <c r="I111" s="329" t="s">
        <v>3391</v>
      </c>
      <c r="J111" s="329">
        <v>50</v>
      </c>
      <c r="K111" s="343"/>
    </row>
    <row r="112" s="1" customFormat="1" ht="15" customHeight="1">
      <c r="B112" s="354"/>
      <c r="C112" s="329" t="s">
        <v>3414</v>
      </c>
      <c r="D112" s="329"/>
      <c r="E112" s="329"/>
      <c r="F112" s="352" t="s">
        <v>3395</v>
      </c>
      <c r="G112" s="329"/>
      <c r="H112" s="329" t="s">
        <v>3429</v>
      </c>
      <c r="I112" s="329" t="s">
        <v>3391</v>
      </c>
      <c r="J112" s="329">
        <v>50</v>
      </c>
      <c r="K112" s="343"/>
    </row>
    <row r="113" s="1" customFormat="1" ht="15" customHeight="1">
      <c r="B113" s="354"/>
      <c r="C113" s="329" t="s">
        <v>61</v>
      </c>
      <c r="D113" s="329"/>
      <c r="E113" s="329"/>
      <c r="F113" s="352" t="s">
        <v>3389</v>
      </c>
      <c r="G113" s="329"/>
      <c r="H113" s="329" t="s">
        <v>3430</v>
      </c>
      <c r="I113" s="329" t="s">
        <v>3391</v>
      </c>
      <c r="J113" s="329">
        <v>20</v>
      </c>
      <c r="K113" s="343"/>
    </row>
    <row r="114" s="1" customFormat="1" ht="15" customHeight="1">
      <c r="B114" s="354"/>
      <c r="C114" s="329" t="s">
        <v>3431</v>
      </c>
      <c r="D114" s="329"/>
      <c r="E114" s="329"/>
      <c r="F114" s="352" t="s">
        <v>3389</v>
      </c>
      <c r="G114" s="329"/>
      <c r="H114" s="329" t="s">
        <v>3432</v>
      </c>
      <c r="I114" s="329" t="s">
        <v>3391</v>
      </c>
      <c r="J114" s="329">
        <v>120</v>
      </c>
      <c r="K114" s="343"/>
    </row>
    <row r="115" s="1" customFormat="1" ht="15" customHeight="1">
      <c r="B115" s="354"/>
      <c r="C115" s="329" t="s">
        <v>46</v>
      </c>
      <c r="D115" s="329"/>
      <c r="E115" s="329"/>
      <c r="F115" s="352" t="s">
        <v>3389</v>
      </c>
      <c r="G115" s="329"/>
      <c r="H115" s="329" t="s">
        <v>3433</v>
      </c>
      <c r="I115" s="329" t="s">
        <v>3424</v>
      </c>
      <c r="J115" s="329"/>
      <c r="K115" s="343"/>
    </row>
    <row r="116" s="1" customFormat="1" ht="15" customHeight="1">
      <c r="B116" s="354"/>
      <c r="C116" s="329" t="s">
        <v>56</v>
      </c>
      <c r="D116" s="329"/>
      <c r="E116" s="329"/>
      <c r="F116" s="352" t="s">
        <v>3389</v>
      </c>
      <c r="G116" s="329"/>
      <c r="H116" s="329" t="s">
        <v>3434</v>
      </c>
      <c r="I116" s="329" t="s">
        <v>3424</v>
      </c>
      <c r="J116" s="329"/>
      <c r="K116" s="343"/>
    </row>
    <row r="117" s="1" customFormat="1" ht="15" customHeight="1">
      <c r="B117" s="354"/>
      <c r="C117" s="329" t="s">
        <v>65</v>
      </c>
      <c r="D117" s="329"/>
      <c r="E117" s="329"/>
      <c r="F117" s="352" t="s">
        <v>3389</v>
      </c>
      <c r="G117" s="329"/>
      <c r="H117" s="329" t="s">
        <v>3435</v>
      </c>
      <c r="I117" s="329" t="s">
        <v>3436</v>
      </c>
      <c r="J117" s="329"/>
      <c r="K117" s="343"/>
    </row>
    <row r="118" s="1" customFormat="1" ht="15" customHeight="1">
      <c r="B118" s="357"/>
      <c r="C118" s="363"/>
      <c r="D118" s="363"/>
      <c r="E118" s="363"/>
      <c r="F118" s="363"/>
      <c r="G118" s="363"/>
      <c r="H118" s="363"/>
      <c r="I118" s="363"/>
      <c r="J118" s="363"/>
      <c r="K118" s="359"/>
    </row>
    <row r="119" s="1" customFormat="1" ht="18.75" customHeight="1">
      <c r="B119" s="364"/>
      <c r="C119" s="365"/>
      <c r="D119" s="365"/>
      <c r="E119" s="365"/>
      <c r="F119" s="366"/>
      <c r="G119" s="365"/>
      <c r="H119" s="365"/>
      <c r="I119" s="365"/>
      <c r="J119" s="365"/>
      <c r="K119" s="364"/>
    </row>
    <row r="120" s="1" customFormat="1" ht="18.75" customHeight="1">
      <c r="B120" s="337"/>
      <c r="C120" s="337"/>
      <c r="D120" s="337"/>
      <c r="E120" s="337"/>
      <c r="F120" s="337"/>
      <c r="G120" s="337"/>
      <c r="H120" s="337"/>
      <c r="I120" s="337"/>
      <c r="J120" s="337"/>
      <c r="K120" s="337"/>
    </row>
    <row r="121" s="1" customFormat="1" ht="7.5" customHeight="1">
      <c r="B121" s="367"/>
      <c r="C121" s="368"/>
      <c r="D121" s="368"/>
      <c r="E121" s="368"/>
      <c r="F121" s="368"/>
      <c r="G121" s="368"/>
      <c r="H121" s="368"/>
      <c r="I121" s="368"/>
      <c r="J121" s="368"/>
      <c r="K121" s="369"/>
    </row>
    <row r="122" s="1" customFormat="1" ht="45" customHeight="1">
      <c r="B122" s="370"/>
      <c r="C122" s="320" t="s">
        <v>3437</v>
      </c>
      <c r="D122" s="320"/>
      <c r="E122" s="320"/>
      <c r="F122" s="320"/>
      <c r="G122" s="320"/>
      <c r="H122" s="320"/>
      <c r="I122" s="320"/>
      <c r="J122" s="320"/>
      <c r="K122" s="371"/>
    </row>
    <row r="123" s="1" customFormat="1" ht="17.25" customHeight="1">
      <c r="B123" s="372"/>
      <c r="C123" s="344" t="s">
        <v>3383</v>
      </c>
      <c r="D123" s="344"/>
      <c r="E123" s="344"/>
      <c r="F123" s="344" t="s">
        <v>3384</v>
      </c>
      <c r="G123" s="345"/>
      <c r="H123" s="344" t="s">
        <v>62</v>
      </c>
      <c r="I123" s="344" t="s">
        <v>65</v>
      </c>
      <c r="J123" s="344" t="s">
        <v>3385</v>
      </c>
      <c r="K123" s="373"/>
    </row>
    <row r="124" s="1" customFormat="1" ht="17.25" customHeight="1">
      <c r="B124" s="372"/>
      <c r="C124" s="346" t="s">
        <v>3386</v>
      </c>
      <c r="D124" s="346"/>
      <c r="E124" s="346"/>
      <c r="F124" s="347" t="s">
        <v>3387</v>
      </c>
      <c r="G124" s="348"/>
      <c r="H124" s="346"/>
      <c r="I124" s="346"/>
      <c r="J124" s="346" t="s">
        <v>3388</v>
      </c>
      <c r="K124" s="373"/>
    </row>
    <row r="125" s="1" customFormat="1" ht="5.25" customHeight="1">
      <c r="B125" s="374"/>
      <c r="C125" s="349"/>
      <c r="D125" s="349"/>
      <c r="E125" s="349"/>
      <c r="F125" s="349"/>
      <c r="G125" s="375"/>
      <c r="H125" s="349"/>
      <c r="I125" s="349"/>
      <c r="J125" s="349"/>
      <c r="K125" s="376"/>
    </row>
    <row r="126" s="1" customFormat="1" ht="15" customHeight="1">
      <c r="B126" s="374"/>
      <c r="C126" s="329" t="s">
        <v>3392</v>
      </c>
      <c r="D126" s="351"/>
      <c r="E126" s="351"/>
      <c r="F126" s="352" t="s">
        <v>3389</v>
      </c>
      <c r="G126" s="329"/>
      <c r="H126" s="329" t="s">
        <v>3429</v>
      </c>
      <c r="I126" s="329" t="s">
        <v>3391</v>
      </c>
      <c r="J126" s="329">
        <v>120</v>
      </c>
      <c r="K126" s="377"/>
    </row>
    <row r="127" s="1" customFormat="1" ht="15" customHeight="1">
      <c r="B127" s="374"/>
      <c r="C127" s="329" t="s">
        <v>3438</v>
      </c>
      <c r="D127" s="329"/>
      <c r="E127" s="329"/>
      <c r="F127" s="352" t="s">
        <v>3389</v>
      </c>
      <c r="G127" s="329"/>
      <c r="H127" s="329" t="s">
        <v>3439</v>
      </c>
      <c r="I127" s="329" t="s">
        <v>3391</v>
      </c>
      <c r="J127" s="329" t="s">
        <v>3440</v>
      </c>
      <c r="K127" s="377"/>
    </row>
    <row r="128" s="1" customFormat="1" ht="15" customHeight="1">
      <c r="B128" s="374"/>
      <c r="C128" s="329" t="s">
        <v>113</v>
      </c>
      <c r="D128" s="329"/>
      <c r="E128" s="329"/>
      <c r="F128" s="352" t="s">
        <v>3389</v>
      </c>
      <c r="G128" s="329"/>
      <c r="H128" s="329" t="s">
        <v>3441</v>
      </c>
      <c r="I128" s="329" t="s">
        <v>3391</v>
      </c>
      <c r="J128" s="329" t="s">
        <v>3440</v>
      </c>
      <c r="K128" s="377"/>
    </row>
    <row r="129" s="1" customFormat="1" ht="15" customHeight="1">
      <c r="B129" s="374"/>
      <c r="C129" s="329" t="s">
        <v>3400</v>
      </c>
      <c r="D129" s="329"/>
      <c r="E129" s="329"/>
      <c r="F129" s="352" t="s">
        <v>3395</v>
      </c>
      <c r="G129" s="329"/>
      <c r="H129" s="329" t="s">
        <v>3401</v>
      </c>
      <c r="I129" s="329" t="s">
        <v>3391</v>
      </c>
      <c r="J129" s="329">
        <v>15</v>
      </c>
      <c r="K129" s="377"/>
    </row>
    <row r="130" s="1" customFormat="1" ht="15" customHeight="1">
      <c r="B130" s="374"/>
      <c r="C130" s="355" t="s">
        <v>3402</v>
      </c>
      <c r="D130" s="355"/>
      <c r="E130" s="355"/>
      <c r="F130" s="356" t="s">
        <v>3395</v>
      </c>
      <c r="G130" s="355"/>
      <c r="H130" s="355" t="s">
        <v>3403</v>
      </c>
      <c r="I130" s="355" t="s">
        <v>3391</v>
      </c>
      <c r="J130" s="355">
        <v>15</v>
      </c>
      <c r="K130" s="377"/>
    </row>
    <row r="131" s="1" customFormat="1" ht="15" customHeight="1">
      <c r="B131" s="374"/>
      <c r="C131" s="355" t="s">
        <v>3404</v>
      </c>
      <c r="D131" s="355"/>
      <c r="E131" s="355"/>
      <c r="F131" s="356" t="s">
        <v>3395</v>
      </c>
      <c r="G131" s="355"/>
      <c r="H131" s="355" t="s">
        <v>3405</v>
      </c>
      <c r="I131" s="355" t="s">
        <v>3391</v>
      </c>
      <c r="J131" s="355">
        <v>20</v>
      </c>
      <c r="K131" s="377"/>
    </row>
    <row r="132" s="1" customFormat="1" ht="15" customHeight="1">
      <c r="B132" s="374"/>
      <c r="C132" s="355" t="s">
        <v>3406</v>
      </c>
      <c r="D132" s="355"/>
      <c r="E132" s="355"/>
      <c r="F132" s="356" t="s">
        <v>3395</v>
      </c>
      <c r="G132" s="355"/>
      <c r="H132" s="355" t="s">
        <v>3407</v>
      </c>
      <c r="I132" s="355" t="s">
        <v>3391</v>
      </c>
      <c r="J132" s="355">
        <v>20</v>
      </c>
      <c r="K132" s="377"/>
    </row>
    <row r="133" s="1" customFormat="1" ht="15" customHeight="1">
      <c r="B133" s="374"/>
      <c r="C133" s="329" t="s">
        <v>3394</v>
      </c>
      <c r="D133" s="329"/>
      <c r="E133" s="329"/>
      <c r="F133" s="352" t="s">
        <v>3395</v>
      </c>
      <c r="G133" s="329"/>
      <c r="H133" s="329" t="s">
        <v>3429</v>
      </c>
      <c r="I133" s="329" t="s">
        <v>3391</v>
      </c>
      <c r="J133" s="329">
        <v>50</v>
      </c>
      <c r="K133" s="377"/>
    </row>
    <row r="134" s="1" customFormat="1" ht="15" customHeight="1">
      <c r="B134" s="374"/>
      <c r="C134" s="329" t="s">
        <v>3408</v>
      </c>
      <c r="D134" s="329"/>
      <c r="E134" s="329"/>
      <c r="F134" s="352" t="s">
        <v>3395</v>
      </c>
      <c r="G134" s="329"/>
      <c r="H134" s="329" t="s">
        <v>3429</v>
      </c>
      <c r="I134" s="329" t="s">
        <v>3391</v>
      </c>
      <c r="J134" s="329">
        <v>50</v>
      </c>
      <c r="K134" s="377"/>
    </row>
    <row r="135" s="1" customFormat="1" ht="15" customHeight="1">
      <c r="B135" s="374"/>
      <c r="C135" s="329" t="s">
        <v>3414</v>
      </c>
      <c r="D135" s="329"/>
      <c r="E135" s="329"/>
      <c r="F135" s="352" t="s">
        <v>3395</v>
      </c>
      <c r="G135" s="329"/>
      <c r="H135" s="329" t="s">
        <v>3429</v>
      </c>
      <c r="I135" s="329" t="s">
        <v>3391</v>
      </c>
      <c r="J135" s="329">
        <v>50</v>
      </c>
      <c r="K135" s="377"/>
    </row>
    <row r="136" s="1" customFormat="1" ht="15" customHeight="1">
      <c r="B136" s="374"/>
      <c r="C136" s="329" t="s">
        <v>3416</v>
      </c>
      <c r="D136" s="329"/>
      <c r="E136" s="329"/>
      <c r="F136" s="352" t="s">
        <v>3395</v>
      </c>
      <c r="G136" s="329"/>
      <c r="H136" s="329" t="s">
        <v>3429</v>
      </c>
      <c r="I136" s="329" t="s">
        <v>3391</v>
      </c>
      <c r="J136" s="329">
        <v>50</v>
      </c>
      <c r="K136" s="377"/>
    </row>
    <row r="137" s="1" customFormat="1" ht="15" customHeight="1">
      <c r="B137" s="374"/>
      <c r="C137" s="329" t="s">
        <v>3417</v>
      </c>
      <c r="D137" s="329"/>
      <c r="E137" s="329"/>
      <c r="F137" s="352" t="s">
        <v>3395</v>
      </c>
      <c r="G137" s="329"/>
      <c r="H137" s="329" t="s">
        <v>3442</v>
      </c>
      <c r="I137" s="329" t="s">
        <v>3391</v>
      </c>
      <c r="J137" s="329">
        <v>255</v>
      </c>
      <c r="K137" s="377"/>
    </row>
    <row r="138" s="1" customFormat="1" ht="15" customHeight="1">
      <c r="B138" s="374"/>
      <c r="C138" s="329" t="s">
        <v>3419</v>
      </c>
      <c r="D138" s="329"/>
      <c r="E138" s="329"/>
      <c r="F138" s="352" t="s">
        <v>3389</v>
      </c>
      <c r="G138" s="329"/>
      <c r="H138" s="329" t="s">
        <v>3443</v>
      </c>
      <c r="I138" s="329" t="s">
        <v>3421</v>
      </c>
      <c r="J138" s="329"/>
      <c r="K138" s="377"/>
    </row>
    <row r="139" s="1" customFormat="1" ht="15" customHeight="1">
      <c r="B139" s="374"/>
      <c r="C139" s="329" t="s">
        <v>3422</v>
      </c>
      <c r="D139" s="329"/>
      <c r="E139" s="329"/>
      <c r="F139" s="352" t="s">
        <v>3389</v>
      </c>
      <c r="G139" s="329"/>
      <c r="H139" s="329" t="s">
        <v>3444</v>
      </c>
      <c r="I139" s="329" t="s">
        <v>3424</v>
      </c>
      <c r="J139" s="329"/>
      <c r="K139" s="377"/>
    </row>
    <row r="140" s="1" customFormat="1" ht="15" customHeight="1">
      <c r="B140" s="374"/>
      <c r="C140" s="329" t="s">
        <v>3425</v>
      </c>
      <c r="D140" s="329"/>
      <c r="E140" s="329"/>
      <c r="F140" s="352" t="s">
        <v>3389</v>
      </c>
      <c r="G140" s="329"/>
      <c r="H140" s="329" t="s">
        <v>3425</v>
      </c>
      <c r="I140" s="329" t="s">
        <v>3424</v>
      </c>
      <c r="J140" s="329"/>
      <c r="K140" s="377"/>
    </row>
    <row r="141" s="1" customFormat="1" ht="15" customHeight="1">
      <c r="B141" s="374"/>
      <c r="C141" s="329" t="s">
        <v>46</v>
      </c>
      <c r="D141" s="329"/>
      <c r="E141" s="329"/>
      <c r="F141" s="352" t="s">
        <v>3389</v>
      </c>
      <c r="G141" s="329"/>
      <c r="H141" s="329" t="s">
        <v>3445</v>
      </c>
      <c r="I141" s="329" t="s">
        <v>3424</v>
      </c>
      <c r="J141" s="329"/>
      <c r="K141" s="377"/>
    </row>
    <row r="142" s="1" customFormat="1" ht="15" customHeight="1">
      <c r="B142" s="374"/>
      <c r="C142" s="329" t="s">
        <v>3446</v>
      </c>
      <c r="D142" s="329"/>
      <c r="E142" s="329"/>
      <c r="F142" s="352" t="s">
        <v>3389</v>
      </c>
      <c r="G142" s="329"/>
      <c r="H142" s="329" t="s">
        <v>3447</v>
      </c>
      <c r="I142" s="329" t="s">
        <v>3424</v>
      </c>
      <c r="J142" s="329"/>
      <c r="K142" s="377"/>
    </row>
    <row r="143" s="1" customFormat="1" ht="15" customHeight="1">
      <c r="B143" s="378"/>
      <c r="C143" s="379"/>
      <c r="D143" s="379"/>
      <c r="E143" s="379"/>
      <c r="F143" s="379"/>
      <c r="G143" s="379"/>
      <c r="H143" s="379"/>
      <c r="I143" s="379"/>
      <c r="J143" s="379"/>
      <c r="K143" s="380"/>
    </row>
    <row r="144" s="1" customFormat="1" ht="18.75" customHeight="1">
      <c r="B144" s="365"/>
      <c r="C144" s="365"/>
      <c r="D144" s="365"/>
      <c r="E144" s="365"/>
      <c r="F144" s="366"/>
      <c r="G144" s="365"/>
      <c r="H144" s="365"/>
      <c r="I144" s="365"/>
      <c r="J144" s="365"/>
      <c r="K144" s="365"/>
    </row>
    <row r="145" s="1" customFormat="1" ht="18.75" customHeight="1">
      <c r="B145" s="337"/>
      <c r="C145" s="337"/>
      <c r="D145" s="337"/>
      <c r="E145" s="337"/>
      <c r="F145" s="337"/>
      <c r="G145" s="337"/>
      <c r="H145" s="337"/>
      <c r="I145" s="337"/>
      <c r="J145" s="337"/>
      <c r="K145" s="337"/>
    </row>
    <row r="146" s="1" customFormat="1" ht="7.5" customHeight="1">
      <c r="B146" s="338"/>
      <c r="C146" s="339"/>
      <c r="D146" s="339"/>
      <c r="E146" s="339"/>
      <c r="F146" s="339"/>
      <c r="G146" s="339"/>
      <c r="H146" s="339"/>
      <c r="I146" s="339"/>
      <c r="J146" s="339"/>
      <c r="K146" s="340"/>
    </row>
    <row r="147" s="1" customFormat="1" ht="45" customHeight="1">
      <c r="B147" s="341"/>
      <c r="C147" s="342" t="s">
        <v>3448</v>
      </c>
      <c r="D147" s="342"/>
      <c r="E147" s="342"/>
      <c r="F147" s="342"/>
      <c r="G147" s="342"/>
      <c r="H147" s="342"/>
      <c r="I147" s="342"/>
      <c r="J147" s="342"/>
      <c r="K147" s="343"/>
    </row>
    <row r="148" s="1" customFormat="1" ht="17.25" customHeight="1">
      <c r="B148" s="341"/>
      <c r="C148" s="344" t="s">
        <v>3383</v>
      </c>
      <c r="D148" s="344"/>
      <c r="E148" s="344"/>
      <c r="F148" s="344" t="s">
        <v>3384</v>
      </c>
      <c r="G148" s="345"/>
      <c r="H148" s="344" t="s">
        <v>62</v>
      </c>
      <c r="I148" s="344" t="s">
        <v>65</v>
      </c>
      <c r="J148" s="344" t="s">
        <v>3385</v>
      </c>
      <c r="K148" s="343"/>
    </row>
    <row r="149" s="1" customFormat="1" ht="17.25" customHeight="1">
      <c r="B149" s="341"/>
      <c r="C149" s="346" t="s">
        <v>3386</v>
      </c>
      <c r="D149" s="346"/>
      <c r="E149" s="346"/>
      <c r="F149" s="347" t="s">
        <v>3387</v>
      </c>
      <c r="G149" s="348"/>
      <c r="H149" s="346"/>
      <c r="I149" s="346"/>
      <c r="J149" s="346" t="s">
        <v>3388</v>
      </c>
      <c r="K149" s="343"/>
    </row>
    <row r="150" s="1" customFormat="1" ht="5.25" customHeight="1">
      <c r="B150" s="354"/>
      <c r="C150" s="349"/>
      <c r="D150" s="349"/>
      <c r="E150" s="349"/>
      <c r="F150" s="349"/>
      <c r="G150" s="350"/>
      <c r="H150" s="349"/>
      <c r="I150" s="349"/>
      <c r="J150" s="349"/>
      <c r="K150" s="377"/>
    </row>
    <row r="151" s="1" customFormat="1" ht="15" customHeight="1">
      <c r="B151" s="354"/>
      <c r="C151" s="381" t="s">
        <v>3392</v>
      </c>
      <c r="D151" s="329"/>
      <c r="E151" s="329"/>
      <c r="F151" s="382" t="s">
        <v>3389</v>
      </c>
      <c r="G151" s="329"/>
      <c r="H151" s="381" t="s">
        <v>3429</v>
      </c>
      <c r="I151" s="381" t="s">
        <v>3391</v>
      </c>
      <c r="J151" s="381">
        <v>120</v>
      </c>
      <c r="K151" s="377"/>
    </row>
    <row r="152" s="1" customFormat="1" ht="15" customHeight="1">
      <c r="B152" s="354"/>
      <c r="C152" s="381" t="s">
        <v>3438</v>
      </c>
      <c r="D152" s="329"/>
      <c r="E152" s="329"/>
      <c r="F152" s="382" t="s">
        <v>3389</v>
      </c>
      <c r="G152" s="329"/>
      <c r="H152" s="381" t="s">
        <v>3449</v>
      </c>
      <c r="I152" s="381" t="s">
        <v>3391</v>
      </c>
      <c r="J152" s="381" t="s">
        <v>3440</v>
      </c>
      <c r="K152" s="377"/>
    </row>
    <row r="153" s="1" customFormat="1" ht="15" customHeight="1">
      <c r="B153" s="354"/>
      <c r="C153" s="381" t="s">
        <v>113</v>
      </c>
      <c r="D153" s="329"/>
      <c r="E153" s="329"/>
      <c r="F153" s="382" t="s">
        <v>3389</v>
      </c>
      <c r="G153" s="329"/>
      <c r="H153" s="381" t="s">
        <v>3450</v>
      </c>
      <c r="I153" s="381" t="s">
        <v>3391</v>
      </c>
      <c r="J153" s="381" t="s">
        <v>3440</v>
      </c>
      <c r="K153" s="377"/>
    </row>
    <row r="154" s="1" customFormat="1" ht="15" customHeight="1">
      <c r="B154" s="354"/>
      <c r="C154" s="381" t="s">
        <v>3394</v>
      </c>
      <c r="D154" s="329"/>
      <c r="E154" s="329"/>
      <c r="F154" s="382" t="s">
        <v>3395</v>
      </c>
      <c r="G154" s="329"/>
      <c r="H154" s="381" t="s">
        <v>3429</v>
      </c>
      <c r="I154" s="381" t="s">
        <v>3391</v>
      </c>
      <c r="J154" s="381">
        <v>50</v>
      </c>
      <c r="K154" s="377"/>
    </row>
    <row r="155" s="1" customFormat="1" ht="15" customHeight="1">
      <c r="B155" s="354"/>
      <c r="C155" s="381" t="s">
        <v>3397</v>
      </c>
      <c r="D155" s="329"/>
      <c r="E155" s="329"/>
      <c r="F155" s="382" t="s">
        <v>3389</v>
      </c>
      <c r="G155" s="329"/>
      <c r="H155" s="381" t="s">
        <v>3429</v>
      </c>
      <c r="I155" s="381" t="s">
        <v>3399</v>
      </c>
      <c r="J155" s="381"/>
      <c r="K155" s="377"/>
    </row>
    <row r="156" s="1" customFormat="1" ht="15" customHeight="1">
      <c r="B156" s="354"/>
      <c r="C156" s="381" t="s">
        <v>3408</v>
      </c>
      <c r="D156" s="329"/>
      <c r="E156" s="329"/>
      <c r="F156" s="382" t="s">
        <v>3395</v>
      </c>
      <c r="G156" s="329"/>
      <c r="H156" s="381" t="s">
        <v>3429</v>
      </c>
      <c r="I156" s="381" t="s">
        <v>3391</v>
      </c>
      <c r="J156" s="381">
        <v>50</v>
      </c>
      <c r="K156" s="377"/>
    </row>
    <row r="157" s="1" customFormat="1" ht="15" customHeight="1">
      <c r="B157" s="354"/>
      <c r="C157" s="381" t="s">
        <v>3416</v>
      </c>
      <c r="D157" s="329"/>
      <c r="E157" s="329"/>
      <c r="F157" s="382" t="s">
        <v>3395</v>
      </c>
      <c r="G157" s="329"/>
      <c r="H157" s="381" t="s">
        <v>3429</v>
      </c>
      <c r="I157" s="381" t="s">
        <v>3391</v>
      </c>
      <c r="J157" s="381">
        <v>50</v>
      </c>
      <c r="K157" s="377"/>
    </row>
    <row r="158" s="1" customFormat="1" ht="15" customHeight="1">
      <c r="B158" s="354"/>
      <c r="C158" s="381" t="s">
        <v>3414</v>
      </c>
      <c r="D158" s="329"/>
      <c r="E158" s="329"/>
      <c r="F158" s="382" t="s">
        <v>3395</v>
      </c>
      <c r="G158" s="329"/>
      <c r="H158" s="381" t="s">
        <v>3429</v>
      </c>
      <c r="I158" s="381" t="s">
        <v>3391</v>
      </c>
      <c r="J158" s="381">
        <v>50</v>
      </c>
      <c r="K158" s="377"/>
    </row>
    <row r="159" s="1" customFormat="1" ht="15" customHeight="1">
      <c r="B159" s="354"/>
      <c r="C159" s="381" t="s">
        <v>172</v>
      </c>
      <c r="D159" s="329"/>
      <c r="E159" s="329"/>
      <c r="F159" s="382" t="s">
        <v>3389</v>
      </c>
      <c r="G159" s="329"/>
      <c r="H159" s="381" t="s">
        <v>3451</v>
      </c>
      <c r="I159" s="381" t="s">
        <v>3391</v>
      </c>
      <c r="J159" s="381" t="s">
        <v>3452</v>
      </c>
      <c r="K159" s="377"/>
    </row>
    <row r="160" s="1" customFormat="1" ht="15" customHeight="1">
      <c r="B160" s="354"/>
      <c r="C160" s="381" t="s">
        <v>3453</v>
      </c>
      <c r="D160" s="329"/>
      <c r="E160" s="329"/>
      <c r="F160" s="382" t="s">
        <v>3389</v>
      </c>
      <c r="G160" s="329"/>
      <c r="H160" s="381" t="s">
        <v>3454</v>
      </c>
      <c r="I160" s="381" t="s">
        <v>3424</v>
      </c>
      <c r="J160" s="381"/>
      <c r="K160" s="377"/>
    </row>
    <row r="161" s="1" customFormat="1" ht="15" customHeight="1">
      <c r="B161" s="383"/>
      <c r="C161" s="363"/>
      <c r="D161" s="363"/>
      <c r="E161" s="363"/>
      <c r="F161" s="363"/>
      <c r="G161" s="363"/>
      <c r="H161" s="363"/>
      <c r="I161" s="363"/>
      <c r="J161" s="363"/>
      <c r="K161" s="384"/>
    </row>
    <row r="162" s="1" customFormat="1" ht="18.75" customHeight="1">
      <c r="B162" s="365"/>
      <c r="C162" s="375"/>
      <c r="D162" s="375"/>
      <c r="E162" s="375"/>
      <c r="F162" s="385"/>
      <c r="G162" s="375"/>
      <c r="H162" s="375"/>
      <c r="I162" s="375"/>
      <c r="J162" s="375"/>
      <c r="K162" s="365"/>
    </row>
    <row r="163" s="1" customFormat="1" ht="18.75" customHeight="1">
      <c r="B163" s="337"/>
      <c r="C163" s="337"/>
      <c r="D163" s="337"/>
      <c r="E163" s="337"/>
      <c r="F163" s="337"/>
      <c r="G163" s="337"/>
      <c r="H163" s="337"/>
      <c r="I163" s="337"/>
      <c r="J163" s="337"/>
      <c r="K163" s="337"/>
    </row>
    <row r="164" s="1" customFormat="1" ht="7.5" customHeight="1">
      <c r="B164" s="316"/>
      <c r="C164" s="317"/>
      <c r="D164" s="317"/>
      <c r="E164" s="317"/>
      <c r="F164" s="317"/>
      <c r="G164" s="317"/>
      <c r="H164" s="317"/>
      <c r="I164" s="317"/>
      <c r="J164" s="317"/>
      <c r="K164" s="318"/>
    </row>
    <row r="165" s="1" customFormat="1" ht="45" customHeight="1">
      <c r="B165" s="319"/>
      <c r="C165" s="320" t="s">
        <v>3455</v>
      </c>
      <c r="D165" s="320"/>
      <c r="E165" s="320"/>
      <c r="F165" s="320"/>
      <c r="G165" s="320"/>
      <c r="H165" s="320"/>
      <c r="I165" s="320"/>
      <c r="J165" s="320"/>
      <c r="K165" s="321"/>
    </row>
    <row r="166" s="1" customFormat="1" ht="17.25" customHeight="1">
      <c r="B166" s="319"/>
      <c r="C166" s="344" t="s">
        <v>3383</v>
      </c>
      <c r="D166" s="344"/>
      <c r="E166" s="344"/>
      <c r="F166" s="344" t="s">
        <v>3384</v>
      </c>
      <c r="G166" s="386"/>
      <c r="H166" s="387" t="s">
        <v>62</v>
      </c>
      <c r="I166" s="387" t="s">
        <v>65</v>
      </c>
      <c r="J166" s="344" t="s">
        <v>3385</v>
      </c>
      <c r="K166" s="321"/>
    </row>
    <row r="167" s="1" customFormat="1" ht="17.25" customHeight="1">
      <c r="B167" s="322"/>
      <c r="C167" s="346" t="s">
        <v>3386</v>
      </c>
      <c r="D167" s="346"/>
      <c r="E167" s="346"/>
      <c r="F167" s="347" t="s">
        <v>3387</v>
      </c>
      <c r="G167" s="388"/>
      <c r="H167" s="389"/>
      <c r="I167" s="389"/>
      <c r="J167" s="346" t="s">
        <v>3388</v>
      </c>
      <c r="K167" s="324"/>
    </row>
    <row r="168" s="1" customFormat="1" ht="5.25" customHeight="1">
      <c r="B168" s="354"/>
      <c r="C168" s="349"/>
      <c r="D168" s="349"/>
      <c r="E168" s="349"/>
      <c r="F168" s="349"/>
      <c r="G168" s="350"/>
      <c r="H168" s="349"/>
      <c r="I168" s="349"/>
      <c r="J168" s="349"/>
      <c r="K168" s="377"/>
    </row>
    <row r="169" s="1" customFormat="1" ht="15" customHeight="1">
      <c r="B169" s="354"/>
      <c r="C169" s="329" t="s">
        <v>3392</v>
      </c>
      <c r="D169" s="329"/>
      <c r="E169" s="329"/>
      <c r="F169" s="352" t="s">
        <v>3389</v>
      </c>
      <c r="G169" s="329"/>
      <c r="H169" s="329" t="s">
        <v>3429</v>
      </c>
      <c r="I169" s="329" t="s">
        <v>3391</v>
      </c>
      <c r="J169" s="329">
        <v>120</v>
      </c>
      <c r="K169" s="377"/>
    </row>
    <row r="170" s="1" customFormat="1" ht="15" customHeight="1">
      <c r="B170" s="354"/>
      <c r="C170" s="329" t="s">
        <v>3438</v>
      </c>
      <c r="D170" s="329"/>
      <c r="E170" s="329"/>
      <c r="F170" s="352" t="s">
        <v>3389</v>
      </c>
      <c r="G170" s="329"/>
      <c r="H170" s="329" t="s">
        <v>3439</v>
      </c>
      <c r="I170" s="329" t="s">
        <v>3391</v>
      </c>
      <c r="J170" s="329" t="s">
        <v>3440</v>
      </c>
      <c r="K170" s="377"/>
    </row>
    <row r="171" s="1" customFormat="1" ht="15" customHeight="1">
      <c r="B171" s="354"/>
      <c r="C171" s="329" t="s">
        <v>113</v>
      </c>
      <c r="D171" s="329"/>
      <c r="E171" s="329"/>
      <c r="F171" s="352" t="s">
        <v>3389</v>
      </c>
      <c r="G171" s="329"/>
      <c r="H171" s="329" t="s">
        <v>3456</v>
      </c>
      <c r="I171" s="329" t="s">
        <v>3391</v>
      </c>
      <c r="J171" s="329" t="s">
        <v>3440</v>
      </c>
      <c r="K171" s="377"/>
    </row>
    <row r="172" s="1" customFormat="1" ht="15" customHeight="1">
      <c r="B172" s="354"/>
      <c r="C172" s="329" t="s">
        <v>3394</v>
      </c>
      <c r="D172" s="329"/>
      <c r="E172" s="329"/>
      <c r="F172" s="352" t="s">
        <v>3395</v>
      </c>
      <c r="G172" s="329"/>
      <c r="H172" s="329" t="s">
        <v>3456</v>
      </c>
      <c r="I172" s="329" t="s">
        <v>3391</v>
      </c>
      <c r="J172" s="329">
        <v>50</v>
      </c>
      <c r="K172" s="377"/>
    </row>
    <row r="173" s="1" customFormat="1" ht="15" customHeight="1">
      <c r="B173" s="354"/>
      <c r="C173" s="329" t="s">
        <v>3397</v>
      </c>
      <c r="D173" s="329"/>
      <c r="E173" s="329"/>
      <c r="F173" s="352" t="s">
        <v>3389</v>
      </c>
      <c r="G173" s="329"/>
      <c r="H173" s="329" t="s">
        <v>3456</v>
      </c>
      <c r="I173" s="329" t="s">
        <v>3399</v>
      </c>
      <c r="J173" s="329"/>
      <c r="K173" s="377"/>
    </row>
    <row r="174" s="1" customFormat="1" ht="15" customHeight="1">
      <c r="B174" s="354"/>
      <c r="C174" s="329" t="s">
        <v>3408</v>
      </c>
      <c r="D174" s="329"/>
      <c r="E174" s="329"/>
      <c r="F174" s="352" t="s">
        <v>3395</v>
      </c>
      <c r="G174" s="329"/>
      <c r="H174" s="329" t="s">
        <v>3456</v>
      </c>
      <c r="I174" s="329" t="s">
        <v>3391</v>
      </c>
      <c r="J174" s="329">
        <v>50</v>
      </c>
      <c r="K174" s="377"/>
    </row>
    <row r="175" s="1" customFormat="1" ht="15" customHeight="1">
      <c r="B175" s="354"/>
      <c r="C175" s="329" t="s">
        <v>3416</v>
      </c>
      <c r="D175" s="329"/>
      <c r="E175" s="329"/>
      <c r="F175" s="352" t="s">
        <v>3395</v>
      </c>
      <c r="G175" s="329"/>
      <c r="H175" s="329" t="s">
        <v>3456</v>
      </c>
      <c r="I175" s="329" t="s">
        <v>3391</v>
      </c>
      <c r="J175" s="329">
        <v>50</v>
      </c>
      <c r="K175" s="377"/>
    </row>
    <row r="176" s="1" customFormat="1" ht="15" customHeight="1">
      <c r="B176" s="354"/>
      <c r="C176" s="329" t="s">
        <v>3414</v>
      </c>
      <c r="D176" s="329"/>
      <c r="E176" s="329"/>
      <c r="F176" s="352" t="s">
        <v>3395</v>
      </c>
      <c r="G176" s="329"/>
      <c r="H176" s="329" t="s">
        <v>3456</v>
      </c>
      <c r="I176" s="329" t="s">
        <v>3391</v>
      </c>
      <c r="J176" s="329">
        <v>50</v>
      </c>
      <c r="K176" s="377"/>
    </row>
    <row r="177" s="1" customFormat="1" ht="15" customHeight="1">
      <c r="B177" s="354"/>
      <c r="C177" s="329" t="s">
        <v>194</v>
      </c>
      <c r="D177" s="329"/>
      <c r="E177" s="329"/>
      <c r="F177" s="352" t="s">
        <v>3389</v>
      </c>
      <c r="G177" s="329"/>
      <c r="H177" s="329" t="s">
        <v>3457</v>
      </c>
      <c r="I177" s="329" t="s">
        <v>3458</v>
      </c>
      <c r="J177" s="329"/>
      <c r="K177" s="377"/>
    </row>
    <row r="178" s="1" customFormat="1" ht="15" customHeight="1">
      <c r="B178" s="354"/>
      <c r="C178" s="329" t="s">
        <v>65</v>
      </c>
      <c r="D178" s="329"/>
      <c r="E178" s="329"/>
      <c r="F178" s="352" t="s">
        <v>3389</v>
      </c>
      <c r="G178" s="329"/>
      <c r="H178" s="329" t="s">
        <v>3459</v>
      </c>
      <c r="I178" s="329" t="s">
        <v>3460</v>
      </c>
      <c r="J178" s="329">
        <v>1</v>
      </c>
      <c r="K178" s="377"/>
    </row>
    <row r="179" s="1" customFormat="1" ht="15" customHeight="1">
      <c r="B179" s="354"/>
      <c r="C179" s="329" t="s">
        <v>61</v>
      </c>
      <c r="D179" s="329"/>
      <c r="E179" s="329"/>
      <c r="F179" s="352" t="s">
        <v>3389</v>
      </c>
      <c r="G179" s="329"/>
      <c r="H179" s="329" t="s">
        <v>3461</v>
      </c>
      <c r="I179" s="329" t="s">
        <v>3391</v>
      </c>
      <c r="J179" s="329">
        <v>20</v>
      </c>
      <c r="K179" s="377"/>
    </row>
    <row r="180" s="1" customFormat="1" ht="15" customHeight="1">
      <c r="B180" s="354"/>
      <c r="C180" s="329" t="s">
        <v>62</v>
      </c>
      <c r="D180" s="329"/>
      <c r="E180" s="329"/>
      <c r="F180" s="352" t="s">
        <v>3389</v>
      </c>
      <c r="G180" s="329"/>
      <c r="H180" s="329" t="s">
        <v>3462</v>
      </c>
      <c r="I180" s="329" t="s">
        <v>3391</v>
      </c>
      <c r="J180" s="329">
        <v>255</v>
      </c>
      <c r="K180" s="377"/>
    </row>
    <row r="181" s="1" customFormat="1" ht="15" customHeight="1">
      <c r="B181" s="354"/>
      <c r="C181" s="329" t="s">
        <v>195</v>
      </c>
      <c r="D181" s="329"/>
      <c r="E181" s="329"/>
      <c r="F181" s="352" t="s">
        <v>3389</v>
      </c>
      <c r="G181" s="329"/>
      <c r="H181" s="329" t="s">
        <v>3353</v>
      </c>
      <c r="I181" s="329" t="s">
        <v>3391</v>
      </c>
      <c r="J181" s="329">
        <v>10</v>
      </c>
      <c r="K181" s="377"/>
    </row>
    <row r="182" s="1" customFormat="1" ht="15" customHeight="1">
      <c r="B182" s="354"/>
      <c r="C182" s="329" t="s">
        <v>196</v>
      </c>
      <c r="D182" s="329"/>
      <c r="E182" s="329"/>
      <c r="F182" s="352" t="s">
        <v>3389</v>
      </c>
      <c r="G182" s="329"/>
      <c r="H182" s="329" t="s">
        <v>3463</v>
      </c>
      <c r="I182" s="329" t="s">
        <v>3424</v>
      </c>
      <c r="J182" s="329"/>
      <c r="K182" s="377"/>
    </row>
    <row r="183" s="1" customFormat="1" ht="15" customHeight="1">
      <c r="B183" s="354"/>
      <c r="C183" s="329" t="s">
        <v>3464</v>
      </c>
      <c r="D183" s="329"/>
      <c r="E183" s="329"/>
      <c r="F183" s="352" t="s">
        <v>3389</v>
      </c>
      <c r="G183" s="329"/>
      <c r="H183" s="329" t="s">
        <v>3465</v>
      </c>
      <c r="I183" s="329" t="s">
        <v>3424</v>
      </c>
      <c r="J183" s="329"/>
      <c r="K183" s="377"/>
    </row>
    <row r="184" s="1" customFormat="1" ht="15" customHeight="1">
      <c r="B184" s="354"/>
      <c r="C184" s="329" t="s">
        <v>3453</v>
      </c>
      <c r="D184" s="329"/>
      <c r="E184" s="329"/>
      <c r="F184" s="352" t="s">
        <v>3389</v>
      </c>
      <c r="G184" s="329"/>
      <c r="H184" s="329" t="s">
        <v>3466</v>
      </c>
      <c r="I184" s="329" t="s">
        <v>3424</v>
      </c>
      <c r="J184" s="329"/>
      <c r="K184" s="377"/>
    </row>
    <row r="185" s="1" customFormat="1" ht="15" customHeight="1">
      <c r="B185" s="354"/>
      <c r="C185" s="329" t="s">
        <v>198</v>
      </c>
      <c r="D185" s="329"/>
      <c r="E185" s="329"/>
      <c r="F185" s="352" t="s">
        <v>3395</v>
      </c>
      <c r="G185" s="329"/>
      <c r="H185" s="329" t="s">
        <v>3467</v>
      </c>
      <c r="I185" s="329" t="s">
        <v>3391</v>
      </c>
      <c r="J185" s="329">
        <v>50</v>
      </c>
      <c r="K185" s="377"/>
    </row>
    <row r="186" s="1" customFormat="1" ht="15" customHeight="1">
      <c r="B186" s="354"/>
      <c r="C186" s="329" t="s">
        <v>3468</v>
      </c>
      <c r="D186" s="329"/>
      <c r="E186" s="329"/>
      <c r="F186" s="352" t="s">
        <v>3395</v>
      </c>
      <c r="G186" s="329"/>
      <c r="H186" s="329" t="s">
        <v>3469</v>
      </c>
      <c r="I186" s="329" t="s">
        <v>3470</v>
      </c>
      <c r="J186" s="329"/>
      <c r="K186" s="377"/>
    </row>
    <row r="187" s="1" customFormat="1" ht="15" customHeight="1">
      <c r="B187" s="354"/>
      <c r="C187" s="329" t="s">
        <v>3471</v>
      </c>
      <c r="D187" s="329"/>
      <c r="E187" s="329"/>
      <c r="F187" s="352" t="s">
        <v>3395</v>
      </c>
      <c r="G187" s="329"/>
      <c r="H187" s="329" t="s">
        <v>3472</v>
      </c>
      <c r="I187" s="329" t="s">
        <v>3470</v>
      </c>
      <c r="J187" s="329"/>
      <c r="K187" s="377"/>
    </row>
    <row r="188" s="1" customFormat="1" ht="15" customHeight="1">
      <c r="B188" s="354"/>
      <c r="C188" s="329" t="s">
        <v>3473</v>
      </c>
      <c r="D188" s="329"/>
      <c r="E188" s="329"/>
      <c r="F188" s="352" t="s">
        <v>3395</v>
      </c>
      <c r="G188" s="329"/>
      <c r="H188" s="329" t="s">
        <v>3474</v>
      </c>
      <c r="I188" s="329" t="s">
        <v>3470</v>
      </c>
      <c r="J188" s="329"/>
      <c r="K188" s="377"/>
    </row>
    <row r="189" s="1" customFormat="1" ht="15" customHeight="1">
      <c r="B189" s="354"/>
      <c r="C189" s="390" t="s">
        <v>3475</v>
      </c>
      <c r="D189" s="329"/>
      <c r="E189" s="329"/>
      <c r="F189" s="352" t="s">
        <v>3395</v>
      </c>
      <c r="G189" s="329"/>
      <c r="H189" s="329" t="s">
        <v>3476</v>
      </c>
      <c r="I189" s="329" t="s">
        <v>3477</v>
      </c>
      <c r="J189" s="391" t="s">
        <v>3478</v>
      </c>
      <c r="K189" s="377"/>
    </row>
    <row r="190" s="1" customFormat="1" ht="15" customHeight="1">
      <c r="B190" s="354"/>
      <c r="C190" s="390" t="s">
        <v>50</v>
      </c>
      <c r="D190" s="329"/>
      <c r="E190" s="329"/>
      <c r="F190" s="352" t="s">
        <v>3389</v>
      </c>
      <c r="G190" s="329"/>
      <c r="H190" s="326" t="s">
        <v>3479</v>
      </c>
      <c r="I190" s="329" t="s">
        <v>3480</v>
      </c>
      <c r="J190" s="329"/>
      <c r="K190" s="377"/>
    </row>
    <row r="191" s="1" customFormat="1" ht="15" customHeight="1">
      <c r="B191" s="354"/>
      <c r="C191" s="390" t="s">
        <v>3481</v>
      </c>
      <c r="D191" s="329"/>
      <c r="E191" s="329"/>
      <c r="F191" s="352" t="s">
        <v>3389</v>
      </c>
      <c r="G191" s="329"/>
      <c r="H191" s="329" t="s">
        <v>3482</v>
      </c>
      <c r="I191" s="329" t="s">
        <v>3424</v>
      </c>
      <c r="J191" s="329"/>
      <c r="K191" s="377"/>
    </row>
    <row r="192" s="1" customFormat="1" ht="15" customHeight="1">
      <c r="B192" s="354"/>
      <c r="C192" s="390" t="s">
        <v>3483</v>
      </c>
      <c r="D192" s="329"/>
      <c r="E192" s="329"/>
      <c r="F192" s="352" t="s">
        <v>3389</v>
      </c>
      <c r="G192" s="329"/>
      <c r="H192" s="329" t="s">
        <v>3484</v>
      </c>
      <c r="I192" s="329" t="s">
        <v>3424</v>
      </c>
      <c r="J192" s="329"/>
      <c r="K192" s="377"/>
    </row>
    <row r="193" s="1" customFormat="1" ht="15" customHeight="1">
      <c r="B193" s="354"/>
      <c r="C193" s="390" t="s">
        <v>3485</v>
      </c>
      <c r="D193" s="329"/>
      <c r="E193" s="329"/>
      <c r="F193" s="352" t="s">
        <v>3395</v>
      </c>
      <c r="G193" s="329"/>
      <c r="H193" s="329" t="s">
        <v>3486</v>
      </c>
      <c r="I193" s="329" t="s">
        <v>3424</v>
      </c>
      <c r="J193" s="329"/>
      <c r="K193" s="377"/>
    </row>
    <row r="194" s="1" customFormat="1" ht="15" customHeight="1">
      <c r="B194" s="383"/>
      <c r="C194" s="392"/>
      <c r="D194" s="363"/>
      <c r="E194" s="363"/>
      <c r="F194" s="363"/>
      <c r="G194" s="363"/>
      <c r="H194" s="363"/>
      <c r="I194" s="363"/>
      <c r="J194" s="363"/>
      <c r="K194" s="384"/>
    </row>
    <row r="195" s="1" customFormat="1" ht="18.75" customHeight="1">
      <c r="B195" s="365"/>
      <c r="C195" s="375"/>
      <c r="D195" s="375"/>
      <c r="E195" s="375"/>
      <c r="F195" s="385"/>
      <c r="G195" s="375"/>
      <c r="H195" s="375"/>
      <c r="I195" s="375"/>
      <c r="J195" s="375"/>
      <c r="K195" s="365"/>
    </row>
    <row r="196" s="1" customFormat="1" ht="18.75" customHeight="1">
      <c r="B196" s="365"/>
      <c r="C196" s="375"/>
      <c r="D196" s="375"/>
      <c r="E196" s="375"/>
      <c r="F196" s="385"/>
      <c r="G196" s="375"/>
      <c r="H196" s="375"/>
      <c r="I196" s="375"/>
      <c r="J196" s="375"/>
      <c r="K196" s="365"/>
    </row>
    <row r="197" s="1" customFormat="1" ht="18.75" customHeight="1">
      <c r="B197" s="337"/>
      <c r="C197" s="337"/>
      <c r="D197" s="337"/>
      <c r="E197" s="337"/>
      <c r="F197" s="337"/>
      <c r="G197" s="337"/>
      <c r="H197" s="337"/>
      <c r="I197" s="337"/>
      <c r="J197" s="337"/>
      <c r="K197" s="337"/>
    </row>
    <row r="198" s="1" customFormat="1" ht="13.5">
      <c r="B198" s="316"/>
      <c r="C198" s="317"/>
      <c r="D198" s="317"/>
      <c r="E198" s="317"/>
      <c r="F198" s="317"/>
      <c r="G198" s="317"/>
      <c r="H198" s="317"/>
      <c r="I198" s="317"/>
      <c r="J198" s="317"/>
      <c r="K198" s="318"/>
    </row>
    <row r="199" s="1" customFormat="1" ht="21">
      <c r="B199" s="319"/>
      <c r="C199" s="320" t="s">
        <v>3487</v>
      </c>
      <c r="D199" s="320"/>
      <c r="E199" s="320"/>
      <c r="F199" s="320"/>
      <c r="G199" s="320"/>
      <c r="H199" s="320"/>
      <c r="I199" s="320"/>
      <c r="J199" s="320"/>
      <c r="K199" s="321"/>
    </row>
    <row r="200" s="1" customFormat="1" ht="25.5" customHeight="1">
      <c r="B200" s="319"/>
      <c r="C200" s="393" t="s">
        <v>3488</v>
      </c>
      <c r="D200" s="393"/>
      <c r="E200" s="393"/>
      <c r="F200" s="393" t="s">
        <v>3489</v>
      </c>
      <c r="G200" s="394"/>
      <c r="H200" s="393" t="s">
        <v>3490</v>
      </c>
      <c r="I200" s="393"/>
      <c r="J200" s="393"/>
      <c r="K200" s="321"/>
    </row>
    <row r="201" s="1" customFormat="1" ht="5.25" customHeight="1">
      <c r="B201" s="354"/>
      <c r="C201" s="349"/>
      <c r="D201" s="349"/>
      <c r="E201" s="349"/>
      <c r="F201" s="349"/>
      <c r="G201" s="375"/>
      <c r="H201" s="349"/>
      <c r="I201" s="349"/>
      <c r="J201" s="349"/>
      <c r="K201" s="377"/>
    </row>
    <row r="202" s="1" customFormat="1" ht="15" customHeight="1">
      <c r="B202" s="354"/>
      <c r="C202" s="329" t="s">
        <v>3480</v>
      </c>
      <c r="D202" s="329"/>
      <c r="E202" s="329"/>
      <c r="F202" s="352" t="s">
        <v>51</v>
      </c>
      <c r="G202" s="329"/>
      <c r="H202" s="329" t="s">
        <v>3491</v>
      </c>
      <c r="I202" s="329"/>
      <c r="J202" s="329"/>
      <c r="K202" s="377"/>
    </row>
    <row r="203" s="1" customFormat="1" ht="15" customHeight="1">
      <c r="B203" s="354"/>
      <c r="C203" s="329"/>
      <c r="D203" s="329"/>
      <c r="E203" s="329"/>
      <c r="F203" s="352" t="s">
        <v>52</v>
      </c>
      <c r="G203" s="329"/>
      <c r="H203" s="329" t="s">
        <v>3492</v>
      </c>
      <c r="I203" s="329"/>
      <c r="J203" s="329"/>
      <c r="K203" s="377"/>
    </row>
    <row r="204" s="1" customFormat="1" ht="15" customHeight="1">
      <c r="B204" s="354"/>
      <c r="C204" s="329"/>
      <c r="D204" s="329"/>
      <c r="E204" s="329"/>
      <c r="F204" s="352" t="s">
        <v>55</v>
      </c>
      <c r="G204" s="329"/>
      <c r="H204" s="329" t="s">
        <v>3493</v>
      </c>
      <c r="I204" s="329"/>
      <c r="J204" s="329"/>
      <c r="K204" s="377"/>
    </row>
    <row r="205" s="1" customFormat="1" ht="15" customHeight="1">
      <c r="B205" s="354"/>
      <c r="C205" s="329"/>
      <c r="D205" s="329"/>
      <c r="E205" s="329"/>
      <c r="F205" s="352" t="s">
        <v>53</v>
      </c>
      <c r="G205" s="329"/>
      <c r="H205" s="329" t="s">
        <v>3494</v>
      </c>
      <c r="I205" s="329"/>
      <c r="J205" s="329"/>
      <c r="K205" s="377"/>
    </row>
    <row r="206" s="1" customFormat="1" ht="15" customHeight="1">
      <c r="B206" s="354"/>
      <c r="C206" s="329"/>
      <c r="D206" s="329"/>
      <c r="E206" s="329"/>
      <c r="F206" s="352" t="s">
        <v>54</v>
      </c>
      <c r="G206" s="329"/>
      <c r="H206" s="329" t="s">
        <v>3495</v>
      </c>
      <c r="I206" s="329"/>
      <c r="J206" s="329"/>
      <c r="K206" s="377"/>
    </row>
    <row r="207" s="1" customFormat="1" ht="15" customHeight="1">
      <c r="B207" s="354"/>
      <c r="C207" s="329"/>
      <c r="D207" s="329"/>
      <c r="E207" s="329"/>
      <c r="F207" s="352"/>
      <c r="G207" s="329"/>
      <c r="H207" s="329"/>
      <c r="I207" s="329"/>
      <c r="J207" s="329"/>
      <c r="K207" s="377"/>
    </row>
    <row r="208" s="1" customFormat="1" ht="15" customHeight="1">
      <c r="B208" s="354"/>
      <c r="C208" s="329" t="s">
        <v>3436</v>
      </c>
      <c r="D208" s="329"/>
      <c r="E208" s="329"/>
      <c r="F208" s="352" t="s">
        <v>87</v>
      </c>
      <c r="G208" s="329"/>
      <c r="H208" s="329" t="s">
        <v>3496</v>
      </c>
      <c r="I208" s="329"/>
      <c r="J208" s="329"/>
      <c r="K208" s="377"/>
    </row>
    <row r="209" s="1" customFormat="1" ht="15" customHeight="1">
      <c r="B209" s="354"/>
      <c r="C209" s="329"/>
      <c r="D209" s="329"/>
      <c r="E209" s="329"/>
      <c r="F209" s="352" t="s">
        <v>3335</v>
      </c>
      <c r="G209" s="329"/>
      <c r="H209" s="329" t="s">
        <v>3336</v>
      </c>
      <c r="I209" s="329"/>
      <c r="J209" s="329"/>
      <c r="K209" s="377"/>
    </row>
    <row r="210" s="1" customFormat="1" ht="15" customHeight="1">
      <c r="B210" s="354"/>
      <c r="C210" s="329"/>
      <c r="D210" s="329"/>
      <c r="E210" s="329"/>
      <c r="F210" s="352" t="s">
        <v>3333</v>
      </c>
      <c r="G210" s="329"/>
      <c r="H210" s="329" t="s">
        <v>3497</v>
      </c>
      <c r="I210" s="329"/>
      <c r="J210" s="329"/>
      <c r="K210" s="377"/>
    </row>
    <row r="211" s="1" customFormat="1" ht="15" customHeight="1">
      <c r="B211" s="395"/>
      <c r="C211" s="329"/>
      <c r="D211" s="329"/>
      <c r="E211" s="329"/>
      <c r="F211" s="352" t="s">
        <v>145</v>
      </c>
      <c r="G211" s="390"/>
      <c r="H211" s="381" t="s">
        <v>3337</v>
      </c>
      <c r="I211" s="381"/>
      <c r="J211" s="381"/>
      <c r="K211" s="396"/>
    </row>
    <row r="212" s="1" customFormat="1" ht="15" customHeight="1">
      <c r="B212" s="395"/>
      <c r="C212" s="329"/>
      <c r="D212" s="329"/>
      <c r="E212" s="329"/>
      <c r="F212" s="352" t="s">
        <v>2662</v>
      </c>
      <c r="G212" s="390"/>
      <c r="H212" s="381" t="s">
        <v>3498</v>
      </c>
      <c r="I212" s="381"/>
      <c r="J212" s="381"/>
      <c r="K212" s="396"/>
    </row>
    <row r="213" s="1" customFormat="1" ht="15" customHeight="1">
      <c r="B213" s="395"/>
      <c r="C213" s="329"/>
      <c r="D213" s="329"/>
      <c r="E213" s="329"/>
      <c r="F213" s="352"/>
      <c r="G213" s="390"/>
      <c r="H213" s="381"/>
      <c r="I213" s="381"/>
      <c r="J213" s="381"/>
      <c r="K213" s="396"/>
    </row>
    <row r="214" s="1" customFormat="1" ht="15" customHeight="1">
      <c r="B214" s="395"/>
      <c r="C214" s="329" t="s">
        <v>3460</v>
      </c>
      <c r="D214" s="329"/>
      <c r="E214" s="329"/>
      <c r="F214" s="352">
        <v>1</v>
      </c>
      <c r="G214" s="390"/>
      <c r="H214" s="381" t="s">
        <v>3499</v>
      </c>
      <c r="I214" s="381"/>
      <c r="J214" s="381"/>
      <c r="K214" s="396"/>
    </row>
    <row r="215" s="1" customFormat="1" ht="15" customHeight="1">
      <c r="B215" s="395"/>
      <c r="C215" s="329"/>
      <c r="D215" s="329"/>
      <c r="E215" s="329"/>
      <c r="F215" s="352">
        <v>2</v>
      </c>
      <c r="G215" s="390"/>
      <c r="H215" s="381" t="s">
        <v>3500</v>
      </c>
      <c r="I215" s="381"/>
      <c r="J215" s="381"/>
      <c r="K215" s="396"/>
    </row>
    <row r="216" s="1" customFormat="1" ht="15" customHeight="1">
      <c r="B216" s="395"/>
      <c r="C216" s="329"/>
      <c r="D216" s="329"/>
      <c r="E216" s="329"/>
      <c r="F216" s="352">
        <v>3</v>
      </c>
      <c r="G216" s="390"/>
      <c r="H216" s="381" t="s">
        <v>3501</v>
      </c>
      <c r="I216" s="381"/>
      <c r="J216" s="381"/>
      <c r="K216" s="396"/>
    </row>
    <row r="217" s="1" customFormat="1" ht="15" customHeight="1">
      <c r="B217" s="395"/>
      <c r="C217" s="329"/>
      <c r="D217" s="329"/>
      <c r="E217" s="329"/>
      <c r="F217" s="352">
        <v>4</v>
      </c>
      <c r="G217" s="390"/>
      <c r="H217" s="381" t="s">
        <v>3502</v>
      </c>
      <c r="I217" s="381"/>
      <c r="J217" s="381"/>
      <c r="K217" s="396"/>
    </row>
    <row r="218" s="1" customFormat="1" ht="12.75" customHeight="1">
      <c r="B218" s="397"/>
      <c r="C218" s="398"/>
      <c r="D218" s="398"/>
      <c r="E218" s="398"/>
      <c r="F218" s="398"/>
      <c r="G218" s="398"/>
      <c r="H218" s="398"/>
      <c r="I218" s="398"/>
      <c r="J218" s="398"/>
      <c r="K218" s="399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2" customFormat="1" ht="12" customHeight="1">
      <c r="A8" s="41"/>
      <c r="B8" s="47"/>
      <c r="C8" s="41"/>
      <c r="D8" s="146" t="s">
        <v>168</v>
      </c>
      <c r="E8" s="41"/>
      <c r="F8" s="41"/>
      <c r="G8" s="41"/>
      <c r="H8" s="41"/>
      <c r="I8" s="41"/>
      <c r="J8" s="41"/>
      <c r="K8" s="41"/>
      <c r="L8" s="1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9" t="s">
        <v>1396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6" t="s">
        <v>18</v>
      </c>
      <c r="E11" s="41"/>
      <c r="F11" s="136" t="s">
        <v>19</v>
      </c>
      <c r="G11" s="41"/>
      <c r="H11" s="41"/>
      <c r="I11" s="146" t="s">
        <v>20</v>
      </c>
      <c r="J11" s="136" t="s">
        <v>35</v>
      </c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6" t="s">
        <v>22</v>
      </c>
      <c r="E12" s="41"/>
      <c r="F12" s="136" t="s">
        <v>23</v>
      </c>
      <c r="G12" s="41"/>
      <c r="H12" s="41"/>
      <c r="I12" s="146" t="s">
        <v>24</v>
      </c>
      <c r="J12" s="150" t="str">
        <f>'Rekapitulace stavby'!AN8</f>
        <v>9. 11. 2022</v>
      </c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30</v>
      </c>
      <c r="E14" s="41"/>
      <c r="F14" s="41"/>
      <c r="G14" s="41"/>
      <c r="H14" s="41"/>
      <c r="I14" s="146" t="s">
        <v>31</v>
      </c>
      <c r="J14" s="136" t="s">
        <v>32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6" t="s">
        <v>34</v>
      </c>
      <c r="J15" s="136" t="s">
        <v>35</v>
      </c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6" t="s">
        <v>36</v>
      </c>
      <c r="E17" s="41"/>
      <c r="F17" s="41"/>
      <c r="G17" s="41"/>
      <c r="H17" s="41"/>
      <c r="I17" s="146" t="s">
        <v>31</v>
      </c>
      <c r="J17" s="35" t="str">
        <f>'Rekapitulace stavby'!AN13</f>
        <v>Vyplň údaj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6" t="s">
        <v>34</v>
      </c>
      <c r="J18" s="35" t="str">
        <f>'Rekapitulace stavby'!AN14</f>
        <v>Vyplň údaj</v>
      </c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6" t="s">
        <v>38</v>
      </c>
      <c r="E20" s="41"/>
      <c r="F20" s="41"/>
      <c r="G20" s="41"/>
      <c r="H20" s="41"/>
      <c r="I20" s="146" t="s">
        <v>31</v>
      </c>
      <c r="J20" s="136" t="s">
        <v>39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6" t="s">
        <v>34</v>
      </c>
      <c r="J21" s="136" t="s">
        <v>35</v>
      </c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6" t="s">
        <v>42</v>
      </c>
      <c r="E23" s="41"/>
      <c r="F23" s="41"/>
      <c r="G23" s="41"/>
      <c r="H23" s="41"/>
      <c r="I23" s="146" t="s">
        <v>31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">
        <v>43</v>
      </c>
      <c r="F24" s="41"/>
      <c r="G24" s="41"/>
      <c r="H24" s="41"/>
      <c r="I24" s="146" t="s">
        <v>34</v>
      </c>
      <c r="J24" s="136" t="s">
        <v>35</v>
      </c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6" t="s">
        <v>44</v>
      </c>
      <c r="E26" s="41"/>
      <c r="F26" s="41"/>
      <c r="G26" s="41"/>
      <c r="H26" s="41"/>
      <c r="I26" s="41"/>
      <c r="J26" s="41"/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47.25" customHeight="1">
      <c r="A27" s="151"/>
      <c r="B27" s="152"/>
      <c r="C27" s="151"/>
      <c r="D27" s="151"/>
      <c r="E27" s="153" t="s">
        <v>170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5"/>
      <c r="E29" s="155"/>
      <c r="F29" s="155"/>
      <c r="G29" s="155"/>
      <c r="H29" s="155"/>
      <c r="I29" s="155"/>
      <c r="J29" s="155"/>
      <c r="K29" s="155"/>
      <c r="L29" s="14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6" t="s">
        <v>46</v>
      </c>
      <c r="E30" s="41"/>
      <c r="F30" s="41"/>
      <c r="G30" s="41"/>
      <c r="H30" s="41"/>
      <c r="I30" s="41"/>
      <c r="J30" s="157">
        <f>ROUND(J90, 2)</f>
        <v>0</v>
      </c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8" t="s">
        <v>48</v>
      </c>
      <c r="G32" s="41"/>
      <c r="H32" s="41"/>
      <c r="I32" s="158" t="s">
        <v>47</v>
      </c>
      <c r="J32" s="158" t="s">
        <v>49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9" t="s">
        <v>50</v>
      </c>
      <c r="E33" s="146" t="s">
        <v>51</v>
      </c>
      <c r="F33" s="160">
        <f>ROUND((SUM(BE90:BE346)),  2)</f>
        <v>0</v>
      </c>
      <c r="G33" s="41"/>
      <c r="H33" s="41"/>
      <c r="I33" s="161">
        <v>0.20999999999999999</v>
      </c>
      <c r="J33" s="160">
        <f>ROUND(((SUM(BE90:BE346))*I33),  2)</f>
        <v>0</v>
      </c>
      <c r="K33" s="41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6" t="s">
        <v>52</v>
      </c>
      <c r="F34" s="160">
        <f>ROUND((SUM(BF90:BF346)),  2)</f>
        <v>0</v>
      </c>
      <c r="G34" s="41"/>
      <c r="H34" s="41"/>
      <c r="I34" s="161">
        <v>0.14999999999999999</v>
      </c>
      <c r="J34" s="160">
        <f>ROUND(((SUM(BF90:BF346))*I34),  2)</f>
        <v>0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6" t="s">
        <v>53</v>
      </c>
      <c r="F35" s="160">
        <f>ROUND((SUM(BG90:BG346)),  2)</f>
        <v>0</v>
      </c>
      <c r="G35" s="41"/>
      <c r="H35" s="41"/>
      <c r="I35" s="161">
        <v>0.20999999999999999</v>
      </c>
      <c r="J35" s="160">
        <f>0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6" t="s">
        <v>54</v>
      </c>
      <c r="F36" s="160">
        <f>ROUND((SUM(BH90:BH346)),  2)</f>
        <v>0</v>
      </c>
      <c r="G36" s="41"/>
      <c r="H36" s="41"/>
      <c r="I36" s="161">
        <v>0.14999999999999999</v>
      </c>
      <c r="J36" s="160">
        <f>0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55</v>
      </c>
      <c r="F37" s="160">
        <f>ROUND((SUM(BI90:BI346)),  2)</f>
        <v>0</v>
      </c>
      <c r="G37" s="41"/>
      <c r="H37" s="41"/>
      <c r="I37" s="161">
        <v>0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2"/>
      <c r="D39" s="163" t="s">
        <v>56</v>
      </c>
      <c r="E39" s="164"/>
      <c r="F39" s="164"/>
      <c r="G39" s="165" t="s">
        <v>57</v>
      </c>
      <c r="H39" s="166" t="s">
        <v>58</v>
      </c>
      <c r="I39" s="164"/>
      <c r="J39" s="167">
        <f>SUM(J30:J37)</f>
        <v>0</v>
      </c>
      <c r="K39" s="168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171</v>
      </c>
      <c r="D45" s="43"/>
      <c r="E45" s="43"/>
      <c r="F45" s="43"/>
      <c r="G45" s="43"/>
      <c r="H45" s="43"/>
      <c r="I45" s="43"/>
      <c r="J45" s="43"/>
      <c r="K45" s="43"/>
      <c r="L45" s="14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Nemocnice Bruntál - oprava WC pro veřejnost, WC 1, 2, 3, 5 , 6, 7</v>
      </c>
      <c r="F48" s="34"/>
      <c r="G48" s="34"/>
      <c r="H48" s="34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168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 02 - ZTI+UT WC1</v>
      </c>
      <c r="F50" s="43"/>
      <c r="G50" s="43"/>
      <c r="H50" s="43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Nemocnice Bruntál, Nádražní 1589/29</v>
      </c>
      <c r="G52" s="43"/>
      <c r="H52" s="43"/>
      <c r="I52" s="34" t="s">
        <v>24</v>
      </c>
      <c r="J52" s="75" t="str">
        <f>IF(J12="","",J12)</f>
        <v>9. 11. 2022</v>
      </c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40.05" customHeight="1">
      <c r="A54" s="41"/>
      <c r="B54" s="42"/>
      <c r="C54" s="34" t="s">
        <v>30</v>
      </c>
      <c r="D54" s="43"/>
      <c r="E54" s="43"/>
      <c r="F54" s="29" t="str">
        <f>E15</f>
        <v xml:space="preserve">Město Bruntál, Nádražní 20, Bruntál, 792 01 </v>
      </c>
      <c r="G54" s="43"/>
      <c r="H54" s="43"/>
      <c r="I54" s="34" t="s">
        <v>38</v>
      </c>
      <c r="J54" s="39" t="str">
        <f>E21</f>
        <v xml:space="preserve">Ing. Roman Macoszek, Palackého 368, Vrbno p/Prad. </v>
      </c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 xml:space="preserve"> </v>
      </c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172</v>
      </c>
      <c r="D57" s="175"/>
      <c r="E57" s="175"/>
      <c r="F57" s="175"/>
      <c r="G57" s="175"/>
      <c r="H57" s="175"/>
      <c r="I57" s="175"/>
      <c r="J57" s="176" t="s">
        <v>173</v>
      </c>
      <c r="K57" s="175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7" t="s">
        <v>78</v>
      </c>
      <c r="D59" s="43"/>
      <c r="E59" s="43"/>
      <c r="F59" s="43"/>
      <c r="G59" s="43"/>
      <c r="H59" s="43"/>
      <c r="I59" s="43"/>
      <c r="J59" s="105">
        <f>J90</f>
        <v>0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174</v>
      </c>
    </row>
    <row r="60" s="9" customFormat="1" ht="24.96" customHeight="1">
      <c r="A60" s="9"/>
      <c r="B60" s="178"/>
      <c r="C60" s="179"/>
      <c r="D60" s="180" t="s">
        <v>175</v>
      </c>
      <c r="E60" s="181"/>
      <c r="F60" s="181"/>
      <c r="G60" s="181"/>
      <c r="H60" s="181"/>
      <c r="I60" s="181"/>
      <c r="J60" s="182">
        <f>J91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28"/>
      <c r="D61" s="185" t="s">
        <v>178</v>
      </c>
      <c r="E61" s="186"/>
      <c r="F61" s="186"/>
      <c r="G61" s="186"/>
      <c r="H61" s="186"/>
      <c r="I61" s="186"/>
      <c r="J61" s="187">
        <f>J92</f>
        <v>0</v>
      </c>
      <c r="K61" s="128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28"/>
      <c r="D62" s="185" t="s">
        <v>179</v>
      </c>
      <c r="E62" s="186"/>
      <c r="F62" s="186"/>
      <c r="G62" s="186"/>
      <c r="H62" s="186"/>
      <c r="I62" s="186"/>
      <c r="J62" s="187">
        <f>J119</f>
        <v>0</v>
      </c>
      <c r="K62" s="128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78"/>
      <c r="C63" s="179"/>
      <c r="D63" s="180" t="s">
        <v>181</v>
      </c>
      <c r="E63" s="181"/>
      <c r="F63" s="181"/>
      <c r="G63" s="181"/>
      <c r="H63" s="181"/>
      <c r="I63" s="181"/>
      <c r="J63" s="182">
        <f>J132</f>
        <v>0</v>
      </c>
      <c r="K63" s="179"/>
      <c r="L63" s="18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10" customFormat="1" ht="19.92" customHeight="1">
      <c r="A64" s="10"/>
      <c r="B64" s="184"/>
      <c r="C64" s="128"/>
      <c r="D64" s="185" t="s">
        <v>1397</v>
      </c>
      <c r="E64" s="186"/>
      <c r="F64" s="186"/>
      <c r="G64" s="186"/>
      <c r="H64" s="186"/>
      <c r="I64" s="186"/>
      <c r="J64" s="187">
        <f>J133</f>
        <v>0</v>
      </c>
      <c r="K64" s="128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28"/>
      <c r="D65" s="185" t="s">
        <v>1398</v>
      </c>
      <c r="E65" s="186"/>
      <c r="F65" s="186"/>
      <c r="G65" s="186"/>
      <c r="H65" s="186"/>
      <c r="I65" s="186"/>
      <c r="J65" s="187">
        <f>J181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4"/>
      <c r="C66" s="128"/>
      <c r="D66" s="185" t="s">
        <v>183</v>
      </c>
      <c r="E66" s="186"/>
      <c r="F66" s="186"/>
      <c r="G66" s="186"/>
      <c r="H66" s="186"/>
      <c r="I66" s="186"/>
      <c r="J66" s="187">
        <f>J235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4"/>
      <c r="C67" s="128"/>
      <c r="D67" s="185" t="s">
        <v>1399</v>
      </c>
      <c r="E67" s="186"/>
      <c r="F67" s="186"/>
      <c r="G67" s="186"/>
      <c r="H67" s="186"/>
      <c r="I67" s="186"/>
      <c r="J67" s="187">
        <f>J266</f>
        <v>0</v>
      </c>
      <c r="K67" s="128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4"/>
      <c r="C68" s="128"/>
      <c r="D68" s="185" t="s">
        <v>1400</v>
      </c>
      <c r="E68" s="186"/>
      <c r="F68" s="186"/>
      <c r="G68" s="186"/>
      <c r="H68" s="186"/>
      <c r="I68" s="186"/>
      <c r="J68" s="187">
        <f>J282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4"/>
      <c r="C69" s="128"/>
      <c r="D69" s="185" t="s">
        <v>1401</v>
      </c>
      <c r="E69" s="186"/>
      <c r="F69" s="186"/>
      <c r="G69" s="186"/>
      <c r="H69" s="186"/>
      <c r="I69" s="186"/>
      <c r="J69" s="187">
        <f>J311</f>
        <v>0</v>
      </c>
      <c r="K69" s="128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8"/>
      <c r="D70" s="185" t="s">
        <v>1402</v>
      </c>
      <c r="E70" s="186"/>
      <c r="F70" s="186"/>
      <c r="G70" s="186"/>
      <c r="H70" s="186"/>
      <c r="I70" s="186"/>
      <c r="J70" s="187">
        <f>J331</f>
        <v>0</v>
      </c>
      <c r="K70" s="128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="2" customFormat="1" ht="6.96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24.96" customHeight="1">
      <c r="A77" s="41"/>
      <c r="B77" s="42"/>
      <c r="C77" s="25" t="s">
        <v>193</v>
      </c>
      <c r="D77" s="43"/>
      <c r="E77" s="43"/>
      <c r="F77" s="43"/>
      <c r="G77" s="43"/>
      <c r="H77" s="43"/>
      <c r="I77" s="43"/>
      <c r="J77" s="43"/>
      <c r="K77" s="43"/>
      <c r="L77" s="14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16</v>
      </c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173" t="str">
        <f>E7</f>
        <v>Nemocnice Bruntál - oprava WC pro veřejnost, WC 1, 2, 3, 5 , 6, 7</v>
      </c>
      <c r="F80" s="34"/>
      <c r="G80" s="34"/>
      <c r="H80" s="34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168</v>
      </c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72" t="str">
        <f>E9</f>
        <v>SO 02 - ZTI+UT WC1</v>
      </c>
      <c r="F82" s="43"/>
      <c r="G82" s="43"/>
      <c r="H82" s="43"/>
      <c r="I82" s="43"/>
      <c r="J82" s="43"/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22</v>
      </c>
      <c r="D84" s="43"/>
      <c r="E84" s="43"/>
      <c r="F84" s="29" t="str">
        <f>F12</f>
        <v>Nemocnice Bruntál, Nádražní 1589/29</v>
      </c>
      <c r="G84" s="43"/>
      <c r="H84" s="43"/>
      <c r="I84" s="34" t="s">
        <v>24</v>
      </c>
      <c r="J84" s="75" t="str">
        <f>IF(J12="","",J12)</f>
        <v>9. 11. 2022</v>
      </c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40.05" customHeight="1">
      <c r="A86" s="41"/>
      <c r="B86" s="42"/>
      <c r="C86" s="34" t="s">
        <v>30</v>
      </c>
      <c r="D86" s="43"/>
      <c r="E86" s="43"/>
      <c r="F86" s="29" t="str">
        <f>E15</f>
        <v xml:space="preserve">Město Bruntál, Nádražní 20, Bruntál, 792 01 </v>
      </c>
      <c r="G86" s="43"/>
      <c r="H86" s="43"/>
      <c r="I86" s="34" t="s">
        <v>38</v>
      </c>
      <c r="J86" s="39" t="str">
        <f>E21</f>
        <v xml:space="preserve">Ing. Roman Macoszek, Palackého 368, Vrbno p/Prad. </v>
      </c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5.15" customHeight="1">
      <c r="A87" s="41"/>
      <c r="B87" s="42"/>
      <c r="C87" s="34" t="s">
        <v>36</v>
      </c>
      <c r="D87" s="43"/>
      <c r="E87" s="43"/>
      <c r="F87" s="29" t="str">
        <f>IF(E18="","",E18)</f>
        <v>Vyplň údaj</v>
      </c>
      <c r="G87" s="43"/>
      <c r="H87" s="43"/>
      <c r="I87" s="34" t="s">
        <v>42</v>
      </c>
      <c r="J87" s="39" t="str">
        <f>E24</f>
        <v xml:space="preserve"> </v>
      </c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0.32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11" customFormat="1" ht="29.28" customHeight="1">
      <c r="A89" s="189"/>
      <c r="B89" s="190"/>
      <c r="C89" s="191" t="s">
        <v>194</v>
      </c>
      <c r="D89" s="192" t="s">
        <v>65</v>
      </c>
      <c r="E89" s="192" t="s">
        <v>61</v>
      </c>
      <c r="F89" s="192" t="s">
        <v>62</v>
      </c>
      <c r="G89" s="192" t="s">
        <v>195</v>
      </c>
      <c r="H89" s="192" t="s">
        <v>196</v>
      </c>
      <c r="I89" s="192" t="s">
        <v>197</v>
      </c>
      <c r="J89" s="192" t="s">
        <v>173</v>
      </c>
      <c r="K89" s="193" t="s">
        <v>198</v>
      </c>
      <c r="L89" s="194"/>
      <c r="M89" s="95" t="s">
        <v>35</v>
      </c>
      <c r="N89" s="96" t="s">
        <v>50</v>
      </c>
      <c r="O89" s="96" t="s">
        <v>199</v>
      </c>
      <c r="P89" s="96" t="s">
        <v>200</v>
      </c>
      <c r="Q89" s="96" t="s">
        <v>201</v>
      </c>
      <c r="R89" s="96" t="s">
        <v>202</v>
      </c>
      <c r="S89" s="96" t="s">
        <v>203</v>
      </c>
      <c r="T89" s="97" t="s">
        <v>204</v>
      </c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</row>
    <row r="90" s="2" customFormat="1" ht="22.8" customHeight="1">
      <c r="A90" s="41"/>
      <c r="B90" s="42"/>
      <c r="C90" s="102" t="s">
        <v>205</v>
      </c>
      <c r="D90" s="43"/>
      <c r="E90" s="43"/>
      <c r="F90" s="43"/>
      <c r="G90" s="43"/>
      <c r="H90" s="43"/>
      <c r="I90" s="43"/>
      <c r="J90" s="195">
        <f>BK90</f>
        <v>0</v>
      </c>
      <c r="K90" s="43"/>
      <c r="L90" s="47"/>
      <c r="M90" s="98"/>
      <c r="N90" s="196"/>
      <c r="O90" s="99"/>
      <c r="P90" s="197">
        <f>P91+P132</f>
        <v>0</v>
      </c>
      <c r="Q90" s="99"/>
      <c r="R90" s="197">
        <f>R91+R132</f>
        <v>0.22736500000000001</v>
      </c>
      <c r="S90" s="99"/>
      <c r="T90" s="198">
        <f>T91+T132</f>
        <v>0.91182000000000007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79</v>
      </c>
      <c r="AU90" s="19" t="s">
        <v>174</v>
      </c>
      <c r="BK90" s="199">
        <f>BK91+BK132</f>
        <v>0</v>
      </c>
    </row>
    <row r="91" s="12" customFormat="1" ht="25.92" customHeight="1">
      <c r="A91" s="12"/>
      <c r="B91" s="200"/>
      <c r="C91" s="201"/>
      <c r="D91" s="202" t="s">
        <v>79</v>
      </c>
      <c r="E91" s="203" t="s">
        <v>206</v>
      </c>
      <c r="F91" s="203" t="s">
        <v>207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P92+P119</f>
        <v>0</v>
      </c>
      <c r="Q91" s="208"/>
      <c r="R91" s="209">
        <f>R92+R119</f>
        <v>0</v>
      </c>
      <c r="S91" s="208"/>
      <c r="T91" s="210">
        <f>T92+T119</f>
        <v>0.43030000000000002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1" t="s">
        <v>88</v>
      </c>
      <c r="AT91" s="212" t="s">
        <v>79</v>
      </c>
      <c r="AU91" s="212" t="s">
        <v>80</v>
      </c>
      <c r="AY91" s="211" t="s">
        <v>208</v>
      </c>
      <c r="BK91" s="213">
        <f>BK92+BK119</f>
        <v>0</v>
      </c>
    </row>
    <row r="92" s="12" customFormat="1" ht="22.8" customHeight="1">
      <c r="A92" s="12"/>
      <c r="B92" s="200"/>
      <c r="C92" s="201"/>
      <c r="D92" s="202" t="s">
        <v>79</v>
      </c>
      <c r="E92" s="214" t="s">
        <v>345</v>
      </c>
      <c r="F92" s="214" t="s">
        <v>422</v>
      </c>
      <c r="G92" s="201"/>
      <c r="H92" s="201"/>
      <c r="I92" s="204"/>
      <c r="J92" s="215">
        <f>BK92</f>
        <v>0</v>
      </c>
      <c r="K92" s="201"/>
      <c r="L92" s="206"/>
      <c r="M92" s="207"/>
      <c r="N92" s="208"/>
      <c r="O92" s="208"/>
      <c r="P92" s="209">
        <f>SUM(P93:P118)</f>
        <v>0</v>
      </c>
      <c r="Q92" s="208"/>
      <c r="R92" s="209">
        <f>SUM(R93:R118)</f>
        <v>0</v>
      </c>
      <c r="S92" s="208"/>
      <c r="T92" s="210">
        <f>SUM(T93:T118)</f>
        <v>0.43030000000000002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1" t="s">
        <v>88</v>
      </c>
      <c r="AT92" s="212" t="s">
        <v>79</v>
      </c>
      <c r="AU92" s="212" t="s">
        <v>88</v>
      </c>
      <c r="AY92" s="211" t="s">
        <v>208</v>
      </c>
      <c r="BK92" s="213">
        <f>SUM(BK93:BK118)</f>
        <v>0</v>
      </c>
    </row>
    <row r="93" s="2" customFormat="1" ht="24.15" customHeight="1">
      <c r="A93" s="41"/>
      <c r="B93" s="42"/>
      <c r="C93" s="216" t="s">
        <v>88</v>
      </c>
      <c r="D93" s="216" t="s">
        <v>211</v>
      </c>
      <c r="E93" s="217" t="s">
        <v>1403</v>
      </c>
      <c r="F93" s="218" t="s">
        <v>1404</v>
      </c>
      <c r="G93" s="219" t="s">
        <v>381</v>
      </c>
      <c r="H93" s="220">
        <v>2</v>
      </c>
      <c r="I93" s="221"/>
      <c r="J93" s="222">
        <f>ROUND(I93*H93,2)</f>
        <v>0</v>
      </c>
      <c r="K93" s="218" t="s">
        <v>215</v>
      </c>
      <c r="L93" s="47"/>
      <c r="M93" s="223" t="s">
        <v>35</v>
      </c>
      <c r="N93" s="224" t="s">
        <v>51</v>
      </c>
      <c r="O93" s="87"/>
      <c r="P93" s="225">
        <f>O93*H93</f>
        <v>0</v>
      </c>
      <c r="Q93" s="225">
        <v>0</v>
      </c>
      <c r="R93" s="225">
        <f>Q93*H93</f>
        <v>0</v>
      </c>
      <c r="S93" s="225">
        <v>0.0040000000000000001</v>
      </c>
      <c r="T93" s="226">
        <f>S93*H93</f>
        <v>0.0080000000000000002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7" t="s">
        <v>216</v>
      </c>
      <c r="AT93" s="227" t="s">
        <v>211</v>
      </c>
      <c r="AU93" s="227" t="s">
        <v>90</v>
      </c>
      <c r="AY93" s="19" t="s">
        <v>208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88</v>
      </c>
      <c r="BK93" s="228">
        <f>ROUND(I93*H93,2)</f>
        <v>0</v>
      </c>
      <c r="BL93" s="19" t="s">
        <v>216</v>
      </c>
      <c r="BM93" s="227" t="s">
        <v>1405</v>
      </c>
    </row>
    <row r="94" s="2" customFormat="1">
      <c r="A94" s="41"/>
      <c r="B94" s="42"/>
      <c r="C94" s="43"/>
      <c r="D94" s="229" t="s">
        <v>218</v>
      </c>
      <c r="E94" s="43"/>
      <c r="F94" s="230" t="s">
        <v>1406</v>
      </c>
      <c r="G94" s="43"/>
      <c r="H94" s="43"/>
      <c r="I94" s="231"/>
      <c r="J94" s="43"/>
      <c r="K94" s="43"/>
      <c r="L94" s="47"/>
      <c r="M94" s="232"/>
      <c r="N94" s="233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218</v>
      </c>
      <c r="AU94" s="19" t="s">
        <v>90</v>
      </c>
    </row>
    <row r="95" s="14" customFormat="1">
      <c r="A95" s="14"/>
      <c r="B95" s="245"/>
      <c r="C95" s="246"/>
      <c r="D95" s="236" t="s">
        <v>226</v>
      </c>
      <c r="E95" s="247" t="s">
        <v>35</v>
      </c>
      <c r="F95" s="248" t="s">
        <v>1407</v>
      </c>
      <c r="G95" s="246"/>
      <c r="H95" s="249">
        <v>2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5" t="s">
        <v>226</v>
      </c>
      <c r="AU95" s="255" t="s">
        <v>90</v>
      </c>
      <c r="AV95" s="14" t="s">
        <v>90</v>
      </c>
      <c r="AW95" s="14" t="s">
        <v>41</v>
      </c>
      <c r="AX95" s="14" t="s">
        <v>88</v>
      </c>
      <c r="AY95" s="255" t="s">
        <v>208</v>
      </c>
    </row>
    <row r="96" s="2" customFormat="1" ht="24.15" customHeight="1">
      <c r="A96" s="41"/>
      <c r="B96" s="42"/>
      <c r="C96" s="216" t="s">
        <v>90</v>
      </c>
      <c r="D96" s="216" t="s">
        <v>211</v>
      </c>
      <c r="E96" s="217" t="s">
        <v>1408</v>
      </c>
      <c r="F96" s="218" t="s">
        <v>1409</v>
      </c>
      <c r="G96" s="219" t="s">
        <v>381</v>
      </c>
      <c r="H96" s="220">
        <v>1</v>
      </c>
      <c r="I96" s="221"/>
      <c r="J96" s="222">
        <f>ROUND(I96*H96,2)</f>
        <v>0</v>
      </c>
      <c r="K96" s="218" t="s">
        <v>215</v>
      </c>
      <c r="L96" s="47"/>
      <c r="M96" s="223" t="s">
        <v>35</v>
      </c>
      <c r="N96" s="224" t="s">
        <v>51</v>
      </c>
      <c r="O96" s="87"/>
      <c r="P96" s="225">
        <f>O96*H96</f>
        <v>0</v>
      </c>
      <c r="Q96" s="225">
        <v>0</v>
      </c>
      <c r="R96" s="225">
        <f>Q96*H96</f>
        <v>0</v>
      </c>
      <c r="S96" s="225">
        <v>0.025000000000000001</v>
      </c>
      <c r="T96" s="226">
        <f>S96*H96</f>
        <v>0.025000000000000001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7" t="s">
        <v>216</v>
      </c>
      <c r="AT96" s="227" t="s">
        <v>211</v>
      </c>
      <c r="AU96" s="227" t="s">
        <v>90</v>
      </c>
      <c r="AY96" s="19" t="s">
        <v>208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88</v>
      </c>
      <c r="BK96" s="228">
        <f>ROUND(I96*H96,2)</f>
        <v>0</v>
      </c>
      <c r="BL96" s="19" t="s">
        <v>216</v>
      </c>
      <c r="BM96" s="227" t="s">
        <v>1410</v>
      </c>
    </row>
    <row r="97" s="2" customFormat="1">
      <c r="A97" s="41"/>
      <c r="B97" s="42"/>
      <c r="C97" s="43"/>
      <c r="D97" s="229" t="s">
        <v>218</v>
      </c>
      <c r="E97" s="43"/>
      <c r="F97" s="230" t="s">
        <v>1411</v>
      </c>
      <c r="G97" s="43"/>
      <c r="H97" s="43"/>
      <c r="I97" s="231"/>
      <c r="J97" s="43"/>
      <c r="K97" s="43"/>
      <c r="L97" s="47"/>
      <c r="M97" s="232"/>
      <c r="N97" s="233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218</v>
      </c>
      <c r="AU97" s="19" t="s">
        <v>90</v>
      </c>
    </row>
    <row r="98" s="14" customFormat="1">
      <c r="A98" s="14"/>
      <c r="B98" s="245"/>
      <c r="C98" s="246"/>
      <c r="D98" s="236" t="s">
        <v>226</v>
      </c>
      <c r="E98" s="247" t="s">
        <v>35</v>
      </c>
      <c r="F98" s="248" t="s">
        <v>1412</v>
      </c>
      <c r="G98" s="246"/>
      <c r="H98" s="249">
        <v>1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5" t="s">
        <v>226</v>
      </c>
      <c r="AU98" s="255" t="s">
        <v>90</v>
      </c>
      <c r="AV98" s="14" t="s">
        <v>90</v>
      </c>
      <c r="AW98" s="14" t="s">
        <v>41</v>
      </c>
      <c r="AX98" s="14" t="s">
        <v>88</v>
      </c>
      <c r="AY98" s="255" t="s">
        <v>208</v>
      </c>
    </row>
    <row r="99" s="2" customFormat="1" ht="24.15" customHeight="1">
      <c r="A99" s="41"/>
      <c r="B99" s="42"/>
      <c r="C99" s="216" t="s">
        <v>209</v>
      </c>
      <c r="D99" s="216" t="s">
        <v>211</v>
      </c>
      <c r="E99" s="217" t="s">
        <v>482</v>
      </c>
      <c r="F99" s="218" t="s">
        <v>483</v>
      </c>
      <c r="G99" s="219" t="s">
        <v>381</v>
      </c>
      <c r="H99" s="220">
        <v>2</v>
      </c>
      <c r="I99" s="221"/>
      <c r="J99" s="222">
        <f>ROUND(I99*H99,2)</f>
        <v>0</v>
      </c>
      <c r="K99" s="218" t="s">
        <v>215</v>
      </c>
      <c r="L99" s="47"/>
      <c r="M99" s="223" t="s">
        <v>35</v>
      </c>
      <c r="N99" s="224" t="s">
        <v>51</v>
      </c>
      <c r="O99" s="87"/>
      <c r="P99" s="225">
        <f>O99*H99</f>
        <v>0</v>
      </c>
      <c r="Q99" s="225">
        <v>0</v>
      </c>
      <c r="R99" s="225">
        <f>Q99*H99</f>
        <v>0</v>
      </c>
      <c r="S99" s="225">
        <v>0.069000000000000006</v>
      </c>
      <c r="T99" s="226">
        <f>S99*H99</f>
        <v>0.13800000000000001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7" t="s">
        <v>216</v>
      </c>
      <c r="AT99" s="227" t="s">
        <v>211</v>
      </c>
      <c r="AU99" s="227" t="s">
        <v>90</v>
      </c>
      <c r="AY99" s="19" t="s">
        <v>208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88</v>
      </c>
      <c r="BK99" s="228">
        <f>ROUND(I99*H99,2)</f>
        <v>0</v>
      </c>
      <c r="BL99" s="19" t="s">
        <v>216</v>
      </c>
      <c r="BM99" s="227" t="s">
        <v>1413</v>
      </c>
    </row>
    <row r="100" s="2" customFormat="1">
      <c r="A100" s="41"/>
      <c r="B100" s="42"/>
      <c r="C100" s="43"/>
      <c r="D100" s="229" t="s">
        <v>218</v>
      </c>
      <c r="E100" s="43"/>
      <c r="F100" s="230" t="s">
        <v>485</v>
      </c>
      <c r="G100" s="43"/>
      <c r="H100" s="43"/>
      <c r="I100" s="231"/>
      <c r="J100" s="43"/>
      <c r="K100" s="43"/>
      <c r="L100" s="47"/>
      <c r="M100" s="232"/>
      <c r="N100" s="233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218</v>
      </c>
      <c r="AU100" s="19" t="s">
        <v>90</v>
      </c>
    </row>
    <row r="101" s="14" customFormat="1">
      <c r="A101" s="14"/>
      <c r="B101" s="245"/>
      <c r="C101" s="246"/>
      <c r="D101" s="236" t="s">
        <v>226</v>
      </c>
      <c r="E101" s="247" t="s">
        <v>35</v>
      </c>
      <c r="F101" s="248" t="s">
        <v>1414</v>
      </c>
      <c r="G101" s="246"/>
      <c r="H101" s="249">
        <v>1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226</v>
      </c>
      <c r="AU101" s="255" t="s">
        <v>90</v>
      </c>
      <c r="AV101" s="14" t="s">
        <v>90</v>
      </c>
      <c r="AW101" s="14" t="s">
        <v>41</v>
      </c>
      <c r="AX101" s="14" t="s">
        <v>80</v>
      </c>
      <c r="AY101" s="255" t="s">
        <v>208</v>
      </c>
    </row>
    <row r="102" s="14" customFormat="1">
      <c r="A102" s="14"/>
      <c r="B102" s="245"/>
      <c r="C102" s="246"/>
      <c r="D102" s="236" t="s">
        <v>226</v>
      </c>
      <c r="E102" s="247" t="s">
        <v>35</v>
      </c>
      <c r="F102" s="248" t="s">
        <v>1412</v>
      </c>
      <c r="G102" s="246"/>
      <c r="H102" s="249">
        <v>1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5" t="s">
        <v>226</v>
      </c>
      <c r="AU102" s="255" t="s">
        <v>90</v>
      </c>
      <c r="AV102" s="14" t="s">
        <v>90</v>
      </c>
      <c r="AW102" s="14" t="s">
        <v>41</v>
      </c>
      <c r="AX102" s="14" t="s">
        <v>80</v>
      </c>
      <c r="AY102" s="255" t="s">
        <v>208</v>
      </c>
    </row>
    <row r="103" s="16" customFormat="1">
      <c r="A103" s="16"/>
      <c r="B103" s="267"/>
      <c r="C103" s="268"/>
      <c r="D103" s="236" t="s">
        <v>226</v>
      </c>
      <c r="E103" s="269" t="s">
        <v>35</v>
      </c>
      <c r="F103" s="270" t="s">
        <v>261</v>
      </c>
      <c r="G103" s="268"/>
      <c r="H103" s="271">
        <v>2</v>
      </c>
      <c r="I103" s="272"/>
      <c r="J103" s="268"/>
      <c r="K103" s="268"/>
      <c r="L103" s="273"/>
      <c r="M103" s="274"/>
      <c r="N103" s="275"/>
      <c r="O103" s="275"/>
      <c r="P103" s="275"/>
      <c r="Q103" s="275"/>
      <c r="R103" s="275"/>
      <c r="S103" s="275"/>
      <c r="T103" s="27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T103" s="277" t="s">
        <v>226</v>
      </c>
      <c r="AU103" s="277" t="s">
        <v>90</v>
      </c>
      <c r="AV103" s="16" t="s">
        <v>216</v>
      </c>
      <c r="AW103" s="16" t="s">
        <v>41</v>
      </c>
      <c r="AX103" s="16" t="s">
        <v>88</v>
      </c>
      <c r="AY103" s="277" t="s">
        <v>208</v>
      </c>
    </row>
    <row r="104" s="2" customFormat="1" ht="24.15" customHeight="1">
      <c r="A104" s="41"/>
      <c r="B104" s="42"/>
      <c r="C104" s="216" t="s">
        <v>216</v>
      </c>
      <c r="D104" s="216" t="s">
        <v>211</v>
      </c>
      <c r="E104" s="217" t="s">
        <v>1415</v>
      </c>
      <c r="F104" s="218" t="s">
        <v>1416</v>
      </c>
      <c r="G104" s="219" t="s">
        <v>149</v>
      </c>
      <c r="H104" s="220">
        <v>0.40000000000000002</v>
      </c>
      <c r="I104" s="221"/>
      <c r="J104" s="222">
        <f>ROUND(I104*H104,2)</f>
        <v>0</v>
      </c>
      <c r="K104" s="218" t="s">
        <v>215</v>
      </c>
      <c r="L104" s="47"/>
      <c r="M104" s="223" t="s">
        <v>35</v>
      </c>
      <c r="N104" s="224" t="s">
        <v>51</v>
      </c>
      <c r="O104" s="87"/>
      <c r="P104" s="225">
        <f>O104*H104</f>
        <v>0</v>
      </c>
      <c r="Q104" s="225">
        <v>0</v>
      </c>
      <c r="R104" s="225">
        <f>Q104*H104</f>
        <v>0</v>
      </c>
      <c r="S104" s="225">
        <v>0.187</v>
      </c>
      <c r="T104" s="226">
        <f>S104*H104</f>
        <v>0.074800000000000005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7" t="s">
        <v>216</v>
      </c>
      <c r="AT104" s="227" t="s">
        <v>211</v>
      </c>
      <c r="AU104" s="227" t="s">
        <v>90</v>
      </c>
      <c r="AY104" s="19" t="s">
        <v>208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88</v>
      </c>
      <c r="BK104" s="228">
        <f>ROUND(I104*H104,2)</f>
        <v>0</v>
      </c>
      <c r="BL104" s="19" t="s">
        <v>216</v>
      </c>
      <c r="BM104" s="227" t="s">
        <v>1417</v>
      </c>
    </row>
    <row r="105" s="2" customFormat="1">
      <c r="A105" s="41"/>
      <c r="B105" s="42"/>
      <c r="C105" s="43"/>
      <c r="D105" s="229" t="s">
        <v>218</v>
      </c>
      <c r="E105" s="43"/>
      <c r="F105" s="230" t="s">
        <v>1418</v>
      </c>
      <c r="G105" s="43"/>
      <c r="H105" s="43"/>
      <c r="I105" s="231"/>
      <c r="J105" s="43"/>
      <c r="K105" s="43"/>
      <c r="L105" s="47"/>
      <c r="M105" s="232"/>
      <c r="N105" s="233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218</v>
      </c>
      <c r="AU105" s="19" t="s">
        <v>90</v>
      </c>
    </row>
    <row r="106" s="14" customFormat="1">
      <c r="A106" s="14"/>
      <c r="B106" s="245"/>
      <c r="C106" s="246"/>
      <c r="D106" s="236" t="s">
        <v>226</v>
      </c>
      <c r="E106" s="247" t="s">
        <v>35</v>
      </c>
      <c r="F106" s="248" t="s">
        <v>1419</v>
      </c>
      <c r="G106" s="246"/>
      <c r="H106" s="249">
        <v>0.40000000000000002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226</v>
      </c>
      <c r="AU106" s="255" t="s">
        <v>90</v>
      </c>
      <c r="AV106" s="14" t="s">
        <v>90</v>
      </c>
      <c r="AW106" s="14" t="s">
        <v>41</v>
      </c>
      <c r="AX106" s="14" t="s">
        <v>88</v>
      </c>
      <c r="AY106" s="255" t="s">
        <v>208</v>
      </c>
    </row>
    <row r="107" s="2" customFormat="1" ht="21.75" customHeight="1">
      <c r="A107" s="41"/>
      <c r="B107" s="42"/>
      <c r="C107" s="216" t="s">
        <v>271</v>
      </c>
      <c r="D107" s="216" t="s">
        <v>211</v>
      </c>
      <c r="E107" s="217" t="s">
        <v>1420</v>
      </c>
      <c r="F107" s="218" t="s">
        <v>1421</v>
      </c>
      <c r="G107" s="219" t="s">
        <v>490</v>
      </c>
      <c r="H107" s="220">
        <v>3</v>
      </c>
      <c r="I107" s="221"/>
      <c r="J107" s="222">
        <f>ROUND(I107*H107,2)</f>
        <v>0</v>
      </c>
      <c r="K107" s="218" t="s">
        <v>215</v>
      </c>
      <c r="L107" s="47"/>
      <c r="M107" s="223" t="s">
        <v>35</v>
      </c>
      <c r="N107" s="224" t="s">
        <v>51</v>
      </c>
      <c r="O107" s="87"/>
      <c r="P107" s="225">
        <f>O107*H107</f>
        <v>0</v>
      </c>
      <c r="Q107" s="225">
        <v>0</v>
      </c>
      <c r="R107" s="225">
        <f>Q107*H107</f>
        <v>0</v>
      </c>
      <c r="S107" s="225">
        <v>0.0060000000000000001</v>
      </c>
      <c r="T107" s="226">
        <f>S107*H107</f>
        <v>0.018000000000000002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7" t="s">
        <v>216</v>
      </c>
      <c r="AT107" s="227" t="s">
        <v>211</v>
      </c>
      <c r="AU107" s="227" t="s">
        <v>90</v>
      </c>
      <c r="AY107" s="19" t="s">
        <v>208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88</v>
      </c>
      <c r="BK107" s="228">
        <f>ROUND(I107*H107,2)</f>
        <v>0</v>
      </c>
      <c r="BL107" s="19" t="s">
        <v>216</v>
      </c>
      <c r="BM107" s="227" t="s">
        <v>1422</v>
      </c>
    </row>
    <row r="108" s="2" customFormat="1">
      <c r="A108" s="41"/>
      <c r="B108" s="42"/>
      <c r="C108" s="43"/>
      <c r="D108" s="229" t="s">
        <v>218</v>
      </c>
      <c r="E108" s="43"/>
      <c r="F108" s="230" t="s">
        <v>1423</v>
      </c>
      <c r="G108" s="43"/>
      <c r="H108" s="43"/>
      <c r="I108" s="231"/>
      <c r="J108" s="43"/>
      <c r="K108" s="43"/>
      <c r="L108" s="47"/>
      <c r="M108" s="232"/>
      <c r="N108" s="233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218</v>
      </c>
      <c r="AU108" s="19" t="s">
        <v>90</v>
      </c>
    </row>
    <row r="109" s="14" customFormat="1">
      <c r="A109" s="14"/>
      <c r="B109" s="245"/>
      <c r="C109" s="246"/>
      <c r="D109" s="236" t="s">
        <v>226</v>
      </c>
      <c r="E109" s="247" t="s">
        <v>35</v>
      </c>
      <c r="F109" s="248" t="s">
        <v>1424</v>
      </c>
      <c r="G109" s="246"/>
      <c r="H109" s="249">
        <v>3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226</v>
      </c>
      <c r="AU109" s="255" t="s">
        <v>90</v>
      </c>
      <c r="AV109" s="14" t="s">
        <v>90</v>
      </c>
      <c r="AW109" s="14" t="s">
        <v>41</v>
      </c>
      <c r="AX109" s="14" t="s">
        <v>88</v>
      </c>
      <c r="AY109" s="255" t="s">
        <v>208</v>
      </c>
    </row>
    <row r="110" s="2" customFormat="1" ht="21.75" customHeight="1">
      <c r="A110" s="41"/>
      <c r="B110" s="42"/>
      <c r="C110" s="216" t="s">
        <v>220</v>
      </c>
      <c r="D110" s="216" t="s">
        <v>211</v>
      </c>
      <c r="E110" s="217" t="s">
        <v>1425</v>
      </c>
      <c r="F110" s="218" t="s">
        <v>1426</v>
      </c>
      <c r="G110" s="219" t="s">
        <v>490</v>
      </c>
      <c r="H110" s="220">
        <v>4</v>
      </c>
      <c r="I110" s="221"/>
      <c r="J110" s="222">
        <f>ROUND(I110*H110,2)</f>
        <v>0</v>
      </c>
      <c r="K110" s="218" t="s">
        <v>215</v>
      </c>
      <c r="L110" s="47"/>
      <c r="M110" s="223" t="s">
        <v>35</v>
      </c>
      <c r="N110" s="224" t="s">
        <v>51</v>
      </c>
      <c r="O110" s="87"/>
      <c r="P110" s="225">
        <f>O110*H110</f>
        <v>0</v>
      </c>
      <c r="Q110" s="225">
        <v>0</v>
      </c>
      <c r="R110" s="225">
        <f>Q110*H110</f>
        <v>0</v>
      </c>
      <c r="S110" s="225">
        <v>0.0089999999999999993</v>
      </c>
      <c r="T110" s="226">
        <f>S110*H110</f>
        <v>0.035999999999999997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7" t="s">
        <v>216</v>
      </c>
      <c r="AT110" s="227" t="s">
        <v>211</v>
      </c>
      <c r="AU110" s="227" t="s">
        <v>90</v>
      </c>
      <c r="AY110" s="19" t="s">
        <v>208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88</v>
      </c>
      <c r="BK110" s="228">
        <f>ROUND(I110*H110,2)</f>
        <v>0</v>
      </c>
      <c r="BL110" s="19" t="s">
        <v>216</v>
      </c>
      <c r="BM110" s="227" t="s">
        <v>1427</v>
      </c>
    </row>
    <row r="111" s="2" customFormat="1">
      <c r="A111" s="41"/>
      <c r="B111" s="42"/>
      <c r="C111" s="43"/>
      <c r="D111" s="229" t="s">
        <v>218</v>
      </c>
      <c r="E111" s="43"/>
      <c r="F111" s="230" t="s">
        <v>1428</v>
      </c>
      <c r="G111" s="43"/>
      <c r="H111" s="43"/>
      <c r="I111" s="231"/>
      <c r="J111" s="43"/>
      <c r="K111" s="43"/>
      <c r="L111" s="47"/>
      <c r="M111" s="232"/>
      <c r="N111" s="233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218</v>
      </c>
      <c r="AU111" s="19" t="s">
        <v>90</v>
      </c>
    </row>
    <row r="112" s="14" customFormat="1">
      <c r="A112" s="14"/>
      <c r="B112" s="245"/>
      <c r="C112" s="246"/>
      <c r="D112" s="236" t="s">
        <v>226</v>
      </c>
      <c r="E112" s="247" t="s">
        <v>35</v>
      </c>
      <c r="F112" s="248" t="s">
        <v>1429</v>
      </c>
      <c r="G112" s="246"/>
      <c r="H112" s="249">
        <v>4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226</v>
      </c>
      <c r="AU112" s="255" t="s">
        <v>90</v>
      </c>
      <c r="AV112" s="14" t="s">
        <v>90</v>
      </c>
      <c r="AW112" s="14" t="s">
        <v>41</v>
      </c>
      <c r="AX112" s="14" t="s">
        <v>88</v>
      </c>
      <c r="AY112" s="255" t="s">
        <v>208</v>
      </c>
    </row>
    <row r="113" s="2" customFormat="1" ht="21.75" customHeight="1">
      <c r="A113" s="41"/>
      <c r="B113" s="42"/>
      <c r="C113" s="216" t="s">
        <v>335</v>
      </c>
      <c r="D113" s="216" t="s">
        <v>211</v>
      </c>
      <c r="E113" s="217" t="s">
        <v>1430</v>
      </c>
      <c r="F113" s="218" t="s">
        <v>1431</v>
      </c>
      <c r="G113" s="219" t="s">
        <v>490</v>
      </c>
      <c r="H113" s="220">
        <v>4</v>
      </c>
      <c r="I113" s="221"/>
      <c r="J113" s="222">
        <f>ROUND(I113*H113,2)</f>
        <v>0</v>
      </c>
      <c r="K113" s="218" t="s">
        <v>215</v>
      </c>
      <c r="L113" s="47"/>
      <c r="M113" s="223" t="s">
        <v>35</v>
      </c>
      <c r="N113" s="224" t="s">
        <v>51</v>
      </c>
      <c r="O113" s="87"/>
      <c r="P113" s="225">
        <f>O113*H113</f>
        <v>0</v>
      </c>
      <c r="Q113" s="225">
        <v>0</v>
      </c>
      <c r="R113" s="225">
        <f>Q113*H113</f>
        <v>0</v>
      </c>
      <c r="S113" s="225">
        <v>0.0089999999999999993</v>
      </c>
      <c r="T113" s="226">
        <f>S113*H113</f>
        <v>0.035999999999999997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7" t="s">
        <v>216</v>
      </c>
      <c r="AT113" s="227" t="s">
        <v>211</v>
      </c>
      <c r="AU113" s="227" t="s">
        <v>90</v>
      </c>
      <c r="AY113" s="19" t="s">
        <v>208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88</v>
      </c>
      <c r="BK113" s="228">
        <f>ROUND(I113*H113,2)</f>
        <v>0</v>
      </c>
      <c r="BL113" s="19" t="s">
        <v>216</v>
      </c>
      <c r="BM113" s="227" t="s">
        <v>1432</v>
      </c>
    </row>
    <row r="114" s="2" customFormat="1">
      <c r="A114" s="41"/>
      <c r="B114" s="42"/>
      <c r="C114" s="43"/>
      <c r="D114" s="229" t="s">
        <v>218</v>
      </c>
      <c r="E114" s="43"/>
      <c r="F114" s="230" t="s">
        <v>1433</v>
      </c>
      <c r="G114" s="43"/>
      <c r="H114" s="43"/>
      <c r="I114" s="231"/>
      <c r="J114" s="43"/>
      <c r="K114" s="43"/>
      <c r="L114" s="47"/>
      <c r="M114" s="232"/>
      <c r="N114" s="233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218</v>
      </c>
      <c r="AU114" s="19" t="s">
        <v>90</v>
      </c>
    </row>
    <row r="115" s="14" customFormat="1">
      <c r="A115" s="14"/>
      <c r="B115" s="245"/>
      <c r="C115" s="246"/>
      <c r="D115" s="236" t="s">
        <v>226</v>
      </c>
      <c r="E115" s="247" t="s">
        <v>35</v>
      </c>
      <c r="F115" s="248" t="s">
        <v>1434</v>
      </c>
      <c r="G115" s="246"/>
      <c r="H115" s="249">
        <v>4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226</v>
      </c>
      <c r="AU115" s="255" t="s">
        <v>90</v>
      </c>
      <c r="AV115" s="14" t="s">
        <v>90</v>
      </c>
      <c r="AW115" s="14" t="s">
        <v>41</v>
      </c>
      <c r="AX115" s="14" t="s">
        <v>88</v>
      </c>
      <c r="AY115" s="255" t="s">
        <v>208</v>
      </c>
    </row>
    <row r="116" s="2" customFormat="1" ht="24.15" customHeight="1">
      <c r="A116" s="41"/>
      <c r="B116" s="42"/>
      <c r="C116" s="216" t="s">
        <v>340</v>
      </c>
      <c r="D116" s="216" t="s">
        <v>211</v>
      </c>
      <c r="E116" s="217" t="s">
        <v>1435</v>
      </c>
      <c r="F116" s="218" t="s">
        <v>1436</v>
      </c>
      <c r="G116" s="219" t="s">
        <v>490</v>
      </c>
      <c r="H116" s="220">
        <v>3.5</v>
      </c>
      <c r="I116" s="221"/>
      <c r="J116" s="222">
        <f>ROUND(I116*H116,2)</f>
        <v>0</v>
      </c>
      <c r="K116" s="218" t="s">
        <v>215</v>
      </c>
      <c r="L116" s="47"/>
      <c r="M116" s="223" t="s">
        <v>35</v>
      </c>
      <c r="N116" s="224" t="s">
        <v>51</v>
      </c>
      <c r="O116" s="87"/>
      <c r="P116" s="225">
        <f>O116*H116</f>
        <v>0</v>
      </c>
      <c r="Q116" s="225">
        <v>0</v>
      </c>
      <c r="R116" s="225">
        <f>Q116*H116</f>
        <v>0</v>
      </c>
      <c r="S116" s="225">
        <v>0.027</v>
      </c>
      <c r="T116" s="226">
        <f>S116*H116</f>
        <v>0.094500000000000001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7" t="s">
        <v>216</v>
      </c>
      <c r="AT116" s="227" t="s">
        <v>211</v>
      </c>
      <c r="AU116" s="227" t="s">
        <v>90</v>
      </c>
      <c r="AY116" s="19" t="s">
        <v>208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88</v>
      </c>
      <c r="BK116" s="228">
        <f>ROUND(I116*H116,2)</f>
        <v>0</v>
      </c>
      <c r="BL116" s="19" t="s">
        <v>216</v>
      </c>
      <c r="BM116" s="227" t="s">
        <v>1437</v>
      </c>
    </row>
    <row r="117" s="2" customFormat="1">
      <c r="A117" s="41"/>
      <c r="B117" s="42"/>
      <c r="C117" s="43"/>
      <c r="D117" s="229" t="s">
        <v>218</v>
      </c>
      <c r="E117" s="43"/>
      <c r="F117" s="230" t="s">
        <v>1438</v>
      </c>
      <c r="G117" s="43"/>
      <c r="H117" s="43"/>
      <c r="I117" s="231"/>
      <c r="J117" s="43"/>
      <c r="K117" s="43"/>
      <c r="L117" s="47"/>
      <c r="M117" s="232"/>
      <c r="N117" s="233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218</v>
      </c>
      <c r="AU117" s="19" t="s">
        <v>90</v>
      </c>
    </row>
    <row r="118" s="14" customFormat="1">
      <c r="A118" s="14"/>
      <c r="B118" s="245"/>
      <c r="C118" s="246"/>
      <c r="D118" s="236" t="s">
        <v>226</v>
      </c>
      <c r="E118" s="247" t="s">
        <v>35</v>
      </c>
      <c r="F118" s="248" t="s">
        <v>1439</v>
      </c>
      <c r="G118" s="246"/>
      <c r="H118" s="249">
        <v>3.5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226</v>
      </c>
      <c r="AU118" s="255" t="s">
        <v>90</v>
      </c>
      <c r="AV118" s="14" t="s">
        <v>90</v>
      </c>
      <c r="AW118" s="14" t="s">
        <v>41</v>
      </c>
      <c r="AX118" s="14" t="s">
        <v>88</v>
      </c>
      <c r="AY118" s="255" t="s">
        <v>208</v>
      </c>
    </row>
    <row r="119" s="12" customFormat="1" ht="22.8" customHeight="1">
      <c r="A119" s="12"/>
      <c r="B119" s="200"/>
      <c r="C119" s="201"/>
      <c r="D119" s="202" t="s">
        <v>79</v>
      </c>
      <c r="E119" s="214" t="s">
        <v>557</v>
      </c>
      <c r="F119" s="214" t="s">
        <v>558</v>
      </c>
      <c r="G119" s="201"/>
      <c r="H119" s="201"/>
      <c r="I119" s="204"/>
      <c r="J119" s="215">
        <f>BK119</f>
        <v>0</v>
      </c>
      <c r="K119" s="201"/>
      <c r="L119" s="206"/>
      <c r="M119" s="207"/>
      <c r="N119" s="208"/>
      <c r="O119" s="208"/>
      <c r="P119" s="209">
        <f>SUM(P120:P131)</f>
        <v>0</v>
      </c>
      <c r="Q119" s="208"/>
      <c r="R119" s="209">
        <f>SUM(R120:R131)</f>
        <v>0</v>
      </c>
      <c r="S119" s="208"/>
      <c r="T119" s="210">
        <f>SUM(T120:T131)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1" t="s">
        <v>88</v>
      </c>
      <c r="AT119" s="212" t="s">
        <v>79</v>
      </c>
      <c r="AU119" s="212" t="s">
        <v>88</v>
      </c>
      <c r="AY119" s="211" t="s">
        <v>208</v>
      </c>
      <c r="BK119" s="213">
        <f>SUM(BK120:BK131)</f>
        <v>0</v>
      </c>
    </row>
    <row r="120" s="2" customFormat="1" ht="24.15" customHeight="1">
      <c r="A120" s="41"/>
      <c r="B120" s="42"/>
      <c r="C120" s="216" t="s">
        <v>345</v>
      </c>
      <c r="D120" s="216" t="s">
        <v>211</v>
      </c>
      <c r="E120" s="217" t="s">
        <v>560</v>
      </c>
      <c r="F120" s="218" t="s">
        <v>561</v>
      </c>
      <c r="G120" s="219" t="s">
        <v>214</v>
      </c>
      <c r="H120" s="220">
        <v>0.91200000000000003</v>
      </c>
      <c r="I120" s="221"/>
      <c r="J120" s="222">
        <f>ROUND(I120*H120,2)</f>
        <v>0</v>
      </c>
      <c r="K120" s="218" t="s">
        <v>215</v>
      </c>
      <c r="L120" s="47"/>
      <c r="M120" s="223" t="s">
        <v>35</v>
      </c>
      <c r="N120" s="224" t="s">
        <v>51</v>
      </c>
      <c r="O120" s="87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7" t="s">
        <v>216</v>
      </c>
      <c r="AT120" s="227" t="s">
        <v>211</v>
      </c>
      <c r="AU120" s="227" t="s">
        <v>90</v>
      </c>
      <c r="AY120" s="19" t="s">
        <v>208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88</v>
      </c>
      <c r="BK120" s="228">
        <f>ROUND(I120*H120,2)</f>
        <v>0</v>
      </c>
      <c r="BL120" s="19" t="s">
        <v>216</v>
      </c>
      <c r="BM120" s="227" t="s">
        <v>1440</v>
      </c>
    </row>
    <row r="121" s="2" customFormat="1">
      <c r="A121" s="41"/>
      <c r="B121" s="42"/>
      <c r="C121" s="43"/>
      <c r="D121" s="229" t="s">
        <v>218</v>
      </c>
      <c r="E121" s="43"/>
      <c r="F121" s="230" t="s">
        <v>563</v>
      </c>
      <c r="G121" s="43"/>
      <c r="H121" s="43"/>
      <c r="I121" s="231"/>
      <c r="J121" s="43"/>
      <c r="K121" s="43"/>
      <c r="L121" s="47"/>
      <c r="M121" s="232"/>
      <c r="N121" s="233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218</v>
      </c>
      <c r="AU121" s="19" t="s">
        <v>90</v>
      </c>
    </row>
    <row r="122" s="2" customFormat="1" ht="33" customHeight="1">
      <c r="A122" s="41"/>
      <c r="B122" s="42"/>
      <c r="C122" s="216" t="s">
        <v>351</v>
      </c>
      <c r="D122" s="216" t="s">
        <v>211</v>
      </c>
      <c r="E122" s="217" t="s">
        <v>565</v>
      </c>
      <c r="F122" s="218" t="s">
        <v>566</v>
      </c>
      <c r="G122" s="219" t="s">
        <v>214</v>
      </c>
      <c r="H122" s="220">
        <v>1.8240000000000001</v>
      </c>
      <c r="I122" s="221"/>
      <c r="J122" s="222">
        <f>ROUND(I122*H122,2)</f>
        <v>0</v>
      </c>
      <c r="K122" s="218" t="s">
        <v>215</v>
      </c>
      <c r="L122" s="47"/>
      <c r="M122" s="223" t="s">
        <v>35</v>
      </c>
      <c r="N122" s="224" t="s">
        <v>51</v>
      </c>
      <c r="O122" s="87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7" t="s">
        <v>216</v>
      </c>
      <c r="AT122" s="227" t="s">
        <v>211</v>
      </c>
      <c r="AU122" s="227" t="s">
        <v>90</v>
      </c>
      <c r="AY122" s="19" t="s">
        <v>208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88</v>
      </c>
      <c r="BK122" s="228">
        <f>ROUND(I122*H122,2)</f>
        <v>0</v>
      </c>
      <c r="BL122" s="19" t="s">
        <v>216</v>
      </c>
      <c r="BM122" s="227" t="s">
        <v>1441</v>
      </c>
    </row>
    <row r="123" s="2" customFormat="1">
      <c r="A123" s="41"/>
      <c r="B123" s="42"/>
      <c r="C123" s="43"/>
      <c r="D123" s="229" t="s">
        <v>218</v>
      </c>
      <c r="E123" s="43"/>
      <c r="F123" s="230" t="s">
        <v>568</v>
      </c>
      <c r="G123" s="43"/>
      <c r="H123" s="43"/>
      <c r="I123" s="231"/>
      <c r="J123" s="43"/>
      <c r="K123" s="43"/>
      <c r="L123" s="47"/>
      <c r="M123" s="232"/>
      <c r="N123" s="233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218</v>
      </c>
      <c r="AU123" s="19" t="s">
        <v>90</v>
      </c>
    </row>
    <row r="124" s="14" customFormat="1">
      <c r="A124" s="14"/>
      <c r="B124" s="245"/>
      <c r="C124" s="246"/>
      <c r="D124" s="236" t="s">
        <v>226</v>
      </c>
      <c r="E124" s="246"/>
      <c r="F124" s="248" t="s">
        <v>1442</v>
      </c>
      <c r="G124" s="246"/>
      <c r="H124" s="249">
        <v>1.8240000000000001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226</v>
      </c>
      <c r="AU124" s="255" t="s">
        <v>90</v>
      </c>
      <c r="AV124" s="14" t="s">
        <v>90</v>
      </c>
      <c r="AW124" s="14" t="s">
        <v>4</v>
      </c>
      <c r="AX124" s="14" t="s">
        <v>88</v>
      </c>
      <c r="AY124" s="255" t="s">
        <v>208</v>
      </c>
    </row>
    <row r="125" s="2" customFormat="1" ht="21.75" customHeight="1">
      <c r="A125" s="41"/>
      <c r="B125" s="42"/>
      <c r="C125" s="216" t="s">
        <v>354</v>
      </c>
      <c r="D125" s="216" t="s">
        <v>211</v>
      </c>
      <c r="E125" s="217" t="s">
        <v>571</v>
      </c>
      <c r="F125" s="218" t="s">
        <v>572</v>
      </c>
      <c r="G125" s="219" t="s">
        <v>214</v>
      </c>
      <c r="H125" s="220">
        <v>0.91200000000000003</v>
      </c>
      <c r="I125" s="221"/>
      <c r="J125" s="222">
        <f>ROUND(I125*H125,2)</f>
        <v>0</v>
      </c>
      <c r="K125" s="218" t="s">
        <v>215</v>
      </c>
      <c r="L125" s="47"/>
      <c r="M125" s="223" t="s">
        <v>35</v>
      </c>
      <c r="N125" s="224" t="s">
        <v>51</v>
      </c>
      <c r="O125" s="87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7" t="s">
        <v>216</v>
      </c>
      <c r="AT125" s="227" t="s">
        <v>211</v>
      </c>
      <c r="AU125" s="227" t="s">
        <v>90</v>
      </c>
      <c r="AY125" s="19" t="s">
        <v>208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88</v>
      </c>
      <c r="BK125" s="228">
        <f>ROUND(I125*H125,2)</f>
        <v>0</v>
      </c>
      <c r="BL125" s="19" t="s">
        <v>216</v>
      </c>
      <c r="BM125" s="227" t="s">
        <v>1443</v>
      </c>
    </row>
    <row r="126" s="2" customFormat="1">
      <c r="A126" s="41"/>
      <c r="B126" s="42"/>
      <c r="C126" s="43"/>
      <c r="D126" s="229" t="s">
        <v>218</v>
      </c>
      <c r="E126" s="43"/>
      <c r="F126" s="230" t="s">
        <v>574</v>
      </c>
      <c r="G126" s="43"/>
      <c r="H126" s="43"/>
      <c r="I126" s="231"/>
      <c r="J126" s="43"/>
      <c r="K126" s="43"/>
      <c r="L126" s="47"/>
      <c r="M126" s="232"/>
      <c r="N126" s="233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9" t="s">
        <v>218</v>
      </c>
      <c r="AU126" s="19" t="s">
        <v>90</v>
      </c>
    </row>
    <row r="127" s="2" customFormat="1" ht="24.15" customHeight="1">
      <c r="A127" s="41"/>
      <c r="B127" s="42"/>
      <c r="C127" s="216" t="s">
        <v>367</v>
      </c>
      <c r="D127" s="216" t="s">
        <v>211</v>
      </c>
      <c r="E127" s="217" t="s">
        <v>576</v>
      </c>
      <c r="F127" s="218" t="s">
        <v>577</v>
      </c>
      <c r="G127" s="219" t="s">
        <v>214</v>
      </c>
      <c r="H127" s="220">
        <v>12.768000000000001</v>
      </c>
      <c r="I127" s="221"/>
      <c r="J127" s="222">
        <f>ROUND(I127*H127,2)</f>
        <v>0</v>
      </c>
      <c r="K127" s="218" t="s">
        <v>215</v>
      </c>
      <c r="L127" s="47"/>
      <c r="M127" s="223" t="s">
        <v>35</v>
      </c>
      <c r="N127" s="224" t="s">
        <v>51</v>
      </c>
      <c r="O127" s="87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7" t="s">
        <v>216</v>
      </c>
      <c r="AT127" s="227" t="s">
        <v>211</v>
      </c>
      <c r="AU127" s="227" t="s">
        <v>90</v>
      </c>
      <c r="AY127" s="19" t="s">
        <v>208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88</v>
      </c>
      <c r="BK127" s="228">
        <f>ROUND(I127*H127,2)</f>
        <v>0</v>
      </c>
      <c r="BL127" s="19" t="s">
        <v>216</v>
      </c>
      <c r="BM127" s="227" t="s">
        <v>1444</v>
      </c>
    </row>
    <row r="128" s="2" customFormat="1">
      <c r="A128" s="41"/>
      <c r="B128" s="42"/>
      <c r="C128" s="43"/>
      <c r="D128" s="229" t="s">
        <v>218</v>
      </c>
      <c r="E128" s="43"/>
      <c r="F128" s="230" t="s">
        <v>579</v>
      </c>
      <c r="G128" s="43"/>
      <c r="H128" s="43"/>
      <c r="I128" s="231"/>
      <c r="J128" s="43"/>
      <c r="K128" s="43"/>
      <c r="L128" s="47"/>
      <c r="M128" s="232"/>
      <c r="N128" s="233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218</v>
      </c>
      <c r="AU128" s="19" t="s">
        <v>90</v>
      </c>
    </row>
    <row r="129" s="14" customFormat="1">
      <c r="A129" s="14"/>
      <c r="B129" s="245"/>
      <c r="C129" s="246"/>
      <c r="D129" s="236" t="s">
        <v>226</v>
      </c>
      <c r="E129" s="246"/>
      <c r="F129" s="248" t="s">
        <v>1445</v>
      </c>
      <c r="G129" s="246"/>
      <c r="H129" s="249">
        <v>12.768000000000001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226</v>
      </c>
      <c r="AU129" s="255" t="s">
        <v>90</v>
      </c>
      <c r="AV129" s="14" t="s">
        <v>90</v>
      </c>
      <c r="AW129" s="14" t="s">
        <v>4</v>
      </c>
      <c r="AX129" s="14" t="s">
        <v>88</v>
      </c>
      <c r="AY129" s="255" t="s">
        <v>208</v>
      </c>
    </row>
    <row r="130" s="2" customFormat="1" ht="24.15" customHeight="1">
      <c r="A130" s="41"/>
      <c r="B130" s="42"/>
      <c r="C130" s="216" t="s">
        <v>378</v>
      </c>
      <c r="D130" s="216" t="s">
        <v>211</v>
      </c>
      <c r="E130" s="217" t="s">
        <v>582</v>
      </c>
      <c r="F130" s="218" t="s">
        <v>583</v>
      </c>
      <c r="G130" s="219" t="s">
        <v>214</v>
      </c>
      <c r="H130" s="220">
        <v>0.91200000000000003</v>
      </c>
      <c r="I130" s="221"/>
      <c r="J130" s="222">
        <f>ROUND(I130*H130,2)</f>
        <v>0</v>
      </c>
      <c r="K130" s="218" t="s">
        <v>215</v>
      </c>
      <c r="L130" s="47"/>
      <c r="M130" s="223" t="s">
        <v>35</v>
      </c>
      <c r="N130" s="224" t="s">
        <v>51</v>
      </c>
      <c r="O130" s="87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7" t="s">
        <v>216</v>
      </c>
      <c r="AT130" s="227" t="s">
        <v>211</v>
      </c>
      <c r="AU130" s="227" t="s">
        <v>90</v>
      </c>
      <c r="AY130" s="19" t="s">
        <v>208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88</v>
      </c>
      <c r="BK130" s="228">
        <f>ROUND(I130*H130,2)</f>
        <v>0</v>
      </c>
      <c r="BL130" s="19" t="s">
        <v>216</v>
      </c>
      <c r="BM130" s="227" t="s">
        <v>1446</v>
      </c>
    </row>
    <row r="131" s="2" customFormat="1">
      <c r="A131" s="41"/>
      <c r="B131" s="42"/>
      <c r="C131" s="43"/>
      <c r="D131" s="229" t="s">
        <v>218</v>
      </c>
      <c r="E131" s="43"/>
      <c r="F131" s="230" t="s">
        <v>585</v>
      </c>
      <c r="G131" s="43"/>
      <c r="H131" s="43"/>
      <c r="I131" s="231"/>
      <c r="J131" s="43"/>
      <c r="K131" s="43"/>
      <c r="L131" s="47"/>
      <c r="M131" s="232"/>
      <c r="N131" s="233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218</v>
      </c>
      <c r="AU131" s="19" t="s">
        <v>90</v>
      </c>
    </row>
    <row r="132" s="12" customFormat="1" ht="25.92" customHeight="1">
      <c r="A132" s="12"/>
      <c r="B132" s="200"/>
      <c r="C132" s="201"/>
      <c r="D132" s="202" t="s">
        <v>79</v>
      </c>
      <c r="E132" s="203" t="s">
        <v>593</v>
      </c>
      <c r="F132" s="203" t="s">
        <v>594</v>
      </c>
      <c r="G132" s="201"/>
      <c r="H132" s="201"/>
      <c r="I132" s="204"/>
      <c r="J132" s="205">
        <f>BK132</f>
        <v>0</v>
      </c>
      <c r="K132" s="201"/>
      <c r="L132" s="206"/>
      <c r="M132" s="207"/>
      <c r="N132" s="208"/>
      <c r="O132" s="208"/>
      <c r="P132" s="209">
        <f>P133+P181+P235+P266+P282+P311+P331</f>
        <v>0</v>
      </c>
      <c r="Q132" s="208"/>
      <c r="R132" s="209">
        <f>R133+R181+R235+R266+R282+R311+R331</f>
        <v>0.22736500000000001</v>
      </c>
      <c r="S132" s="208"/>
      <c r="T132" s="210">
        <f>T133+T181+T235+T266+T282+T311+T331</f>
        <v>0.48152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1" t="s">
        <v>90</v>
      </c>
      <c r="AT132" s="212" t="s">
        <v>79</v>
      </c>
      <c r="AU132" s="212" t="s">
        <v>80</v>
      </c>
      <c r="AY132" s="211" t="s">
        <v>208</v>
      </c>
      <c r="BK132" s="213">
        <f>BK133+BK181+BK235+BK266+BK282+BK311+BK331</f>
        <v>0</v>
      </c>
    </row>
    <row r="133" s="12" customFormat="1" ht="22.8" customHeight="1">
      <c r="A133" s="12"/>
      <c r="B133" s="200"/>
      <c r="C133" s="201"/>
      <c r="D133" s="202" t="s">
        <v>79</v>
      </c>
      <c r="E133" s="214" t="s">
        <v>1447</v>
      </c>
      <c r="F133" s="214" t="s">
        <v>1448</v>
      </c>
      <c r="G133" s="201"/>
      <c r="H133" s="201"/>
      <c r="I133" s="204"/>
      <c r="J133" s="215">
        <f>BK133</f>
        <v>0</v>
      </c>
      <c r="K133" s="201"/>
      <c r="L133" s="206"/>
      <c r="M133" s="207"/>
      <c r="N133" s="208"/>
      <c r="O133" s="208"/>
      <c r="P133" s="209">
        <f>SUM(P134:P180)</f>
        <v>0</v>
      </c>
      <c r="Q133" s="208"/>
      <c r="R133" s="209">
        <f>SUM(R134:R180)</f>
        <v>0.011825</v>
      </c>
      <c r="S133" s="208"/>
      <c r="T133" s="210">
        <f>SUM(T134:T180)</f>
        <v>0.0263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90</v>
      </c>
      <c r="AT133" s="212" t="s">
        <v>79</v>
      </c>
      <c r="AU133" s="212" t="s">
        <v>88</v>
      </c>
      <c r="AY133" s="211" t="s">
        <v>208</v>
      </c>
      <c r="BK133" s="213">
        <f>SUM(BK134:BK180)</f>
        <v>0</v>
      </c>
    </row>
    <row r="134" s="2" customFormat="1" ht="16.5" customHeight="1">
      <c r="A134" s="41"/>
      <c r="B134" s="42"/>
      <c r="C134" s="216" t="s">
        <v>390</v>
      </c>
      <c r="D134" s="216" t="s">
        <v>211</v>
      </c>
      <c r="E134" s="217" t="s">
        <v>1449</v>
      </c>
      <c r="F134" s="218" t="s">
        <v>1450</v>
      </c>
      <c r="G134" s="219" t="s">
        <v>381</v>
      </c>
      <c r="H134" s="220">
        <v>2</v>
      </c>
      <c r="I134" s="221"/>
      <c r="J134" s="222">
        <f>ROUND(I134*H134,2)</f>
        <v>0</v>
      </c>
      <c r="K134" s="218" t="s">
        <v>215</v>
      </c>
      <c r="L134" s="47"/>
      <c r="M134" s="223" t="s">
        <v>35</v>
      </c>
      <c r="N134" s="224" t="s">
        <v>51</v>
      </c>
      <c r="O134" s="87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7" t="s">
        <v>408</v>
      </c>
      <c r="AT134" s="227" t="s">
        <v>211</v>
      </c>
      <c r="AU134" s="227" t="s">
        <v>90</v>
      </c>
      <c r="AY134" s="19" t="s">
        <v>208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88</v>
      </c>
      <c r="BK134" s="228">
        <f>ROUND(I134*H134,2)</f>
        <v>0</v>
      </c>
      <c r="BL134" s="19" t="s">
        <v>408</v>
      </c>
      <c r="BM134" s="227" t="s">
        <v>1451</v>
      </c>
    </row>
    <row r="135" s="2" customFormat="1">
      <c r="A135" s="41"/>
      <c r="B135" s="42"/>
      <c r="C135" s="43"/>
      <c r="D135" s="229" t="s">
        <v>218</v>
      </c>
      <c r="E135" s="43"/>
      <c r="F135" s="230" t="s">
        <v>1452</v>
      </c>
      <c r="G135" s="43"/>
      <c r="H135" s="43"/>
      <c r="I135" s="231"/>
      <c r="J135" s="43"/>
      <c r="K135" s="43"/>
      <c r="L135" s="47"/>
      <c r="M135" s="232"/>
      <c r="N135" s="233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218</v>
      </c>
      <c r="AU135" s="19" t="s">
        <v>90</v>
      </c>
    </row>
    <row r="136" s="14" customFormat="1">
      <c r="A136" s="14"/>
      <c r="B136" s="245"/>
      <c r="C136" s="246"/>
      <c r="D136" s="236" t="s">
        <v>226</v>
      </c>
      <c r="E136" s="247" t="s">
        <v>35</v>
      </c>
      <c r="F136" s="248" t="s">
        <v>1453</v>
      </c>
      <c r="G136" s="246"/>
      <c r="H136" s="249">
        <v>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226</v>
      </c>
      <c r="AU136" s="255" t="s">
        <v>90</v>
      </c>
      <c r="AV136" s="14" t="s">
        <v>90</v>
      </c>
      <c r="AW136" s="14" t="s">
        <v>41</v>
      </c>
      <c r="AX136" s="14" t="s">
        <v>88</v>
      </c>
      <c r="AY136" s="255" t="s">
        <v>208</v>
      </c>
    </row>
    <row r="137" s="2" customFormat="1" ht="16.5" customHeight="1">
      <c r="A137" s="41"/>
      <c r="B137" s="42"/>
      <c r="C137" s="216" t="s">
        <v>8</v>
      </c>
      <c r="D137" s="216" t="s">
        <v>211</v>
      </c>
      <c r="E137" s="217" t="s">
        <v>1454</v>
      </c>
      <c r="F137" s="218" t="s">
        <v>1455</v>
      </c>
      <c r="G137" s="219" t="s">
        <v>679</v>
      </c>
      <c r="H137" s="220">
        <v>1</v>
      </c>
      <c r="I137" s="221"/>
      <c r="J137" s="222">
        <f>ROUND(I137*H137,2)</f>
        <v>0</v>
      </c>
      <c r="K137" s="218" t="s">
        <v>35</v>
      </c>
      <c r="L137" s="47"/>
      <c r="M137" s="223" t="s">
        <v>35</v>
      </c>
      <c r="N137" s="224" t="s">
        <v>51</v>
      </c>
      <c r="O137" s="87"/>
      <c r="P137" s="225">
        <f>O137*H137</f>
        <v>0</v>
      </c>
      <c r="Q137" s="225">
        <v>0</v>
      </c>
      <c r="R137" s="225">
        <f>Q137*H137</f>
        <v>0</v>
      </c>
      <c r="S137" s="225">
        <v>0.0263</v>
      </c>
      <c r="T137" s="226">
        <f>S137*H137</f>
        <v>0.0263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7" t="s">
        <v>408</v>
      </c>
      <c r="AT137" s="227" t="s">
        <v>211</v>
      </c>
      <c r="AU137" s="227" t="s">
        <v>90</v>
      </c>
      <c r="AY137" s="19" t="s">
        <v>208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88</v>
      </c>
      <c r="BK137" s="228">
        <f>ROUND(I137*H137,2)</f>
        <v>0</v>
      </c>
      <c r="BL137" s="19" t="s">
        <v>408</v>
      </c>
      <c r="BM137" s="227" t="s">
        <v>1456</v>
      </c>
    </row>
    <row r="138" s="14" customFormat="1">
      <c r="A138" s="14"/>
      <c r="B138" s="245"/>
      <c r="C138" s="246"/>
      <c r="D138" s="236" t="s">
        <v>226</v>
      </c>
      <c r="E138" s="247" t="s">
        <v>35</v>
      </c>
      <c r="F138" s="248" t="s">
        <v>88</v>
      </c>
      <c r="G138" s="246"/>
      <c r="H138" s="249">
        <v>1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226</v>
      </c>
      <c r="AU138" s="255" t="s">
        <v>90</v>
      </c>
      <c r="AV138" s="14" t="s">
        <v>90</v>
      </c>
      <c r="AW138" s="14" t="s">
        <v>41</v>
      </c>
      <c r="AX138" s="14" t="s">
        <v>88</v>
      </c>
      <c r="AY138" s="255" t="s">
        <v>208</v>
      </c>
    </row>
    <row r="139" s="2" customFormat="1" ht="16.5" customHeight="1">
      <c r="A139" s="41"/>
      <c r="B139" s="42"/>
      <c r="C139" s="216" t="s">
        <v>408</v>
      </c>
      <c r="D139" s="216" t="s">
        <v>211</v>
      </c>
      <c r="E139" s="217" t="s">
        <v>1457</v>
      </c>
      <c r="F139" s="218" t="s">
        <v>1458</v>
      </c>
      <c r="G139" s="219" t="s">
        <v>381</v>
      </c>
      <c r="H139" s="220">
        <v>2</v>
      </c>
      <c r="I139" s="221"/>
      <c r="J139" s="222">
        <f>ROUND(I139*H139,2)</f>
        <v>0</v>
      </c>
      <c r="K139" s="218" t="s">
        <v>215</v>
      </c>
      <c r="L139" s="47"/>
      <c r="M139" s="223" t="s">
        <v>35</v>
      </c>
      <c r="N139" s="224" t="s">
        <v>51</v>
      </c>
      <c r="O139" s="87"/>
      <c r="P139" s="225">
        <f>O139*H139</f>
        <v>0</v>
      </c>
      <c r="Q139" s="225">
        <v>0.0017899999999999999</v>
      </c>
      <c r="R139" s="225">
        <f>Q139*H139</f>
        <v>0.0035799999999999998</v>
      </c>
      <c r="S139" s="225">
        <v>0</v>
      </c>
      <c r="T139" s="226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7" t="s">
        <v>408</v>
      </c>
      <c r="AT139" s="227" t="s">
        <v>211</v>
      </c>
      <c r="AU139" s="227" t="s">
        <v>90</v>
      </c>
      <c r="AY139" s="19" t="s">
        <v>208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88</v>
      </c>
      <c r="BK139" s="228">
        <f>ROUND(I139*H139,2)</f>
        <v>0</v>
      </c>
      <c r="BL139" s="19" t="s">
        <v>408</v>
      </c>
      <c r="BM139" s="227" t="s">
        <v>1459</v>
      </c>
    </row>
    <row r="140" s="2" customFormat="1">
      <c r="A140" s="41"/>
      <c r="B140" s="42"/>
      <c r="C140" s="43"/>
      <c r="D140" s="229" t="s">
        <v>218</v>
      </c>
      <c r="E140" s="43"/>
      <c r="F140" s="230" t="s">
        <v>1460</v>
      </c>
      <c r="G140" s="43"/>
      <c r="H140" s="43"/>
      <c r="I140" s="231"/>
      <c r="J140" s="43"/>
      <c r="K140" s="43"/>
      <c r="L140" s="47"/>
      <c r="M140" s="232"/>
      <c r="N140" s="233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218</v>
      </c>
      <c r="AU140" s="19" t="s">
        <v>90</v>
      </c>
    </row>
    <row r="141" s="14" customFormat="1">
      <c r="A141" s="14"/>
      <c r="B141" s="245"/>
      <c r="C141" s="246"/>
      <c r="D141" s="236" t="s">
        <v>226</v>
      </c>
      <c r="E141" s="247" t="s">
        <v>35</v>
      </c>
      <c r="F141" s="248" t="s">
        <v>1461</v>
      </c>
      <c r="G141" s="246"/>
      <c r="H141" s="249">
        <v>1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226</v>
      </c>
      <c r="AU141" s="255" t="s">
        <v>90</v>
      </c>
      <c r="AV141" s="14" t="s">
        <v>90</v>
      </c>
      <c r="AW141" s="14" t="s">
        <v>41</v>
      </c>
      <c r="AX141" s="14" t="s">
        <v>80</v>
      </c>
      <c r="AY141" s="255" t="s">
        <v>208</v>
      </c>
    </row>
    <row r="142" s="14" customFormat="1">
      <c r="A142" s="14"/>
      <c r="B142" s="245"/>
      <c r="C142" s="246"/>
      <c r="D142" s="236" t="s">
        <v>226</v>
      </c>
      <c r="E142" s="247" t="s">
        <v>35</v>
      </c>
      <c r="F142" s="248" t="s">
        <v>1462</v>
      </c>
      <c r="G142" s="246"/>
      <c r="H142" s="249">
        <v>1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226</v>
      </c>
      <c r="AU142" s="255" t="s">
        <v>90</v>
      </c>
      <c r="AV142" s="14" t="s">
        <v>90</v>
      </c>
      <c r="AW142" s="14" t="s">
        <v>41</v>
      </c>
      <c r="AX142" s="14" t="s">
        <v>80</v>
      </c>
      <c r="AY142" s="255" t="s">
        <v>208</v>
      </c>
    </row>
    <row r="143" s="16" customFormat="1">
      <c r="A143" s="16"/>
      <c r="B143" s="267"/>
      <c r="C143" s="268"/>
      <c r="D143" s="236" t="s">
        <v>226</v>
      </c>
      <c r="E143" s="269" t="s">
        <v>35</v>
      </c>
      <c r="F143" s="270" t="s">
        <v>261</v>
      </c>
      <c r="G143" s="268"/>
      <c r="H143" s="271">
        <v>2</v>
      </c>
      <c r="I143" s="272"/>
      <c r="J143" s="268"/>
      <c r="K143" s="268"/>
      <c r="L143" s="273"/>
      <c r="M143" s="274"/>
      <c r="N143" s="275"/>
      <c r="O143" s="275"/>
      <c r="P143" s="275"/>
      <c r="Q143" s="275"/>
      <c r="R143" s="275"/>
      <c r="S143" s="275"/>
      <c r="T143" s="27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77" t="s">
        <v>226</v>
      </c>
      <c r="AU143" s="277" t="s">
        <v>90</v>
      </c>
      <c r="AV143" s="16" t="s">
        <v>216</v>
      </c>
      <c r="AW143" s="16" t="s">
        <v>41</v>
      </c>
      <c r="AX143" s="16" t="s">
        <v>88</v>
      </c>
      <c r="AY143" s="277" t="s">
        <v>208</v>
      </c>
    </row>
    <row r="144" s="2" customFormat="1" ht="16.5" customHeight="1">
      <c r="A144" s="41"/>
      <c r="B144" s="42"/>
      <c r="C144" s="216" t="s">
        <v>413</v>
      </c>
      <c r="D144" s="216" t="s">
        <v>211</v>
      </c>
      <c r="E144" s="217" t="s">
        <v>1463</v>
      </c>
      <c r="F144" s="218" t="s">
        <v>1464</v>
      </c>
      <c r="G144" s="219" t="s">
        <v>381</v>
      </c>
      <c r="H144" s="220">
        <v>2</v>
      </c>
      <c r="I144" s="221"/>
      <c r="J144" s="222">
        <f>ROUND(I144*H144,2)</f>
        <v>0</v>
      </c>
      <c r="K144" s="218" t="s">
        <v>215</v>
      </c>
      <c r="L144" s="47"/>
      <c r="M144" s="223" t="s">
        <v>35</v>
      </c>
      <c r="N144" s="224" t="s">
        <v>51</v>
      </c>
      <c r="O144" s="87"/>
      <c r="P144" s="225">
        <f>O144*H144</f>
        <v>0</v>
      </c>
      <c r="Q144" s="225">
        <v>0.001</v>
      </c>
      <c r="R144" s="225">
        <f>Q144*H144</f>
        <v>0.002</v>
      </c>
      <c r="S144" s="225">
        <v>0</v>
      </c>
      <c r="T144" s="226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7" t="s">
        <v>408</v>
      </c>
      <c r="AT144" s="227" t="s">
        <v>211</v>
      </c>
      <c r="AU144" s="227" t="s">
        <v>90</v>
      </c>
      <c r="AY144" s="19" t="s">
        <v>208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88</v>
      </c>
      <c r="BK144" s="228">
        <f>ROUND(I144*H144,2)</f>
        <v>0</v>
      </c>
      <c r="BL144" s="19" t="s">
        <v>408</v>
      </c>
      <c r="BM144" s="227" t="s">
        <v>1465</v>
      </c>
    </row>
    <row r="145" s="2" customFormat="1">
      <c r="A145" s="41"/>
      <c r="B145" s="42"/>
      <c r="C145" s="43"/>
      <c r="D145" s="229" t="s">
        <v>218</v>
      </c>
      <c r="E145" s="43"/>
      <c r="F145" s="230" t="s">
        <v>1466</v>
      </c>
      <c r="G145" s="43"/>
      <c r="H145" s="43"/>
      <c r="I145" s="231"/>
      <c r="J145" s="43"/>
      <c r="K145" s="43"/>
      <c r="L145" s="47"/>
      <c r="M145" s="232"/>
      <c r="N145" s="233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218</v>
      </c>
      <c r="AU145" s="19" t="s">
        <v>90</v>
      </c>
    </row>
    <row r="146" s="14" customFormat="1">
      <c r="A146" s="14"/>
      <c r="B146" s="245"/>
      <c r="C146" s="246"/>
      <c r="D146" s="236" t="s">
        <v>226</v>
      </c>
      <c r="E146" s="247" t="s">
        <v>35</v>
      </c>
      <c r="F146" s="248" t="s">
        <v>1467</v>
      </c>
      <c r="G146" s="246"/>
      <c r="H146" s="249">
        <v>1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226</v>
      </c>
      <c r="AU146" s="255" t="s">
        <v>90</v>
      </c>
      <c r="AV146" s="14" t="s">
        <v>90</v>
      </c>
      <c r="AW146" s="14" t="s">
        <v>41</v>
      </c>
      <c r="AX146" s="14" t="s">
        <v>80</v>
      </c>
      <c r="AY146" s="255" t="s">
        <v>208</v>
      </c>
    </row>
    <row r="147" s="14" customFormat="1">
      <c r="A147" s="14"/>
      <c r="B147" s="245"/>
      <c r="C147" s="246"/>
      <c r="D147" s="236" t="s">
        <v>226</v>
      </c>
      <c r="E147" s="247" t="s">
        <v>35</v>
      </c>
      <c r="F147" s="248" t="s">
        <v>1468</v>
      </c>
      <c r="G147" s="246"/>
      <c r="H147" s="249">
        <v>1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226</v>
      </c>
      <c r="AU147" s="255" t="s">
        <v>90</v>
      </c>
      <c r="AV147" s="14" t="s">
        <v>90</v>
      </c>
      <c r="AW147" s="14" t="s">
        <v>41</v>
      </c>
      <c r="AX147" s="14" t="s">
        <v>80</v>
      </c>
      <c r="AY147" s="255" t="s">
        <v>208</v>
      </c>
    </row>
    <row r="148" s="16" customFormat="1">
      <c r="A148" s="16"/>
      <c r="B148" s="267"/>
      <c r="C148" s="268"/>
      <c r="D148" s="236" t="s">
        <v>226</v>
      </c>
      <c r="E148" s="269" t="s">
        <v>35</v>
      </c>
      <c r="F148" s="270" t="s">
        <v>261</v>
      </c>
      <c r="G148" s="268"/>
      <c r="H148" s="271">
        <v>2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7" t="s">
        <v>226</v>
      </c>
      <c r="AU148" s="277" t="s">
        <v>90</v>
      </c>
      <c r="AV148" s="16" t="s">
        <v>216</v>
      </c>
      <c r="AW148" s="16" t="s">
        <v>41</v>
      </c>
      <c r="AX148" s="16" t="s">
        <v>88</v>
      </c>
      <c r="AY148" s="277" t="s">
        <v>208</v>
      </c>
    </row>
    <row r="149" s="2" customFormat="1" ht="16.5" customHeight="1">
      <c r="A149" s="41"/>
      <c r="B149" s="42"/>
      <c r="C149" s="216" t="s">
        <v>418</v>
      </c>
      <c r="D149" s="216" t="s">
        <v>211</v>
      </c>
      <c r="E149" s="217" t="s">
        <v>1469</v>
      </c>
      <c r="F149" s="218" t="s">
        <v>1470</v>
      </c>
      <c r="G149" s="219" t="s">
        <v>490</v>
      </c>
      <c r="H149" s="220">
        <v>1.5</v>
      </c>
      <c r="I149" s="221"/>
      <c r="J149" s="222">
        <f>ROUND(I149*H149,2)</f>
        <v>0</v>
      </c>
      <c r="K149" s="218" t="s">
        <v>215</v>
      </c>
      <c r="L149" s="47"/>
      <c r="M149" s="223" t="s">
        <v>35</v>
      </c>
      <c r="N149" s="224" t="s">
        <v>51</v>
      </c>
      <c r="O149" s="87"/>
      <c r="P149" s="225">
        <f>O149*H149</f>
        <v>0</v>
      </c>
      <c r="Q149" s="225">
        <v>0.00040999999999999999</v>
      </c>
      <c r="R149" s="225">
        <f>Q149*H149</f>
        <v>0.00061499999999999999</v>
      </c>
      <c r="S149" s="225">
        <v>0</v>
      </c>
      <c r="T149" s="226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7" t="s">
        <v>408</v>
      </c>
      <c r="AT149" s="227" t="s">
        <v>211</v>
      </c>
      <c r="AU149" s="227" t="s">
        <v>90</v>
      </c>
      <c r="AY149" s="19" t="s">
        <v>208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88</v>
      </c>
      <c r="BK149" s="228">
        <f>ROUND(I149*H149,2)</f>
        <v>0</v>
      </c>
      <c r="BL149" s="19" t="s">
        <v>408</v>
      </c>
      <c r="BM149" s="227" t="s">
        <v>1471</v>
      </c>
    </row>
    <row r="150" s="2" customFormat="1">
      <c r="A150" s="41"/>
      <c r="B150" s="42"/>
      <c r="C150" s="43"/>
      <c r="D150" s="229" t="s">
        <v>218</v>
      </c>
      <c r="E150" s="43"/>
      <c r="F150" s="230" t="s">
        <v>1472</v>
      </c>
      <c r="G150" s="43"/>
      <c r="H150" s="43"/>
      <c r="I150" s="231"/>
      <c r="J150" s="43"/>
      <c r="K150" s="43"/>
      <c r="L150" s="47"/>
      <c r="M150" s="232"/>
      <c r="N150" s="233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218</v>
      </c>
      <c r="AU150" s="19" t="s">
        <v>90</v>
      </c>
    </row>
    <row r="151" s="14" customFormat="1">
      <c r="A151" s="14"/>
      <c r="B151" s="245"/>
      <c r="C151" s="246"/>
      <c r="D151" s="236" t="s">
        <v>226</v>
      </c>
      <c r="E151" s="247" t="s">
        <v>35</v>
      </c>
      <c r="F151" s="248" t="s">
        <v>1473</v>
      </c>
      <c r="G151" s="246"/>
      <c r="H151" s="249">
        <v>1.5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226</v>
      </c>
      <c r="AU151" s="255" t="s">
        <v>90</v>
      </c>
      <c r="AV151" s="14" t="s">
        <v>90</v>
      </c>
      <c r="AW151" s="14" t="s">
        <v>41</v>
      </c>
      <c r="AX151" s="14" t="s">
        <v>88</v>
      </c>
      <c r="AY151" s="255" t="s">
        <v>208</v>
      </c>
    </row>
    <row r="152" s="2" customFormat="1" ht="16.5" customHeight="1">
      <c r="A152" s="41"/>
      <c r="B152" s="42"/>
      <c r="C152" s="216" t="s">
        <v>423</v>
      </c>
      <c r="D152" s="216" t="s">
        <v>211</v>
      </c>
      <c r="E152" s="217" t="s">
        <v>1474</v>
      </c>
      <c r="F152" s="218" t="s">
        <v>1475</v>
      </c>
      <c r="G152" s="219" t="s">
        <v>490</v>
      </c>
      <c r="H152" s="220">
        <v>2.5</v>
      </c>
      <c r="I152" s="221"/>
      <c r="J152" s="222">
        <f>ROUND(I152*H152,2)</f>
        <v>0</v>
      </c>
      <c r="K152" s="218" t="s">
        <v>215</v>
      </c>
      <c r="L152" s="47"/>
      <c r="M152" s="223" t="s">
        <v>35</v>
      </c>
      <c r="N152" s="224" t="s">
        <v>51</v>
      </c>
      <c r="O152" s="87"/>
      <c r="P152" s="225">
        <f>O152*H152</f>
        <v>0</v>
      </c>
      <c r="Q152" s="225">
        <v>0.00048000000000000001</v>
      </c>
      <c r="R152" s="225">
        <f>Q152*H152</f>
        <v>0.0012000000000000001</v>
      </c>
      <c r="S152" s="225">
        <v>0</v>
      </c>
      <c r="T152" s="226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7" t="s">
        <v>408</v>
      </c>
      <c r="AT152" s="227" t="s">
        <v>211</v>
      </c>
      <c r="AU152" s="227" t="s">
        <v>90</v>
      </c>
      <c r="AY152" s="19" t="s">
        <v>208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88</v>
      </c>
      <c r="BK152" s="228">
        <f>ROUND(I152*H152,2)</f>
        <v>0</v>
      </c>
      <c r="BL152" s="19" t="s">
        <v>408</v>
      </c>
      <c r="BM152" s="227" t="s">
        <v>1476</v>
      </c>
    </row>
    <row r="153" s="2" customFormat="1">
      <c r="A153" s="41"/>
      <c r="B153" s="42"/>
      <c r="C153" s="43"/>
      <c r="D153" s="229" t="s">
        <v>218</v>
      </c>
      <c r="E153" s="43"/>
      <c r="F153" s="230" t="s">
        <v>1477</v>
      </c>
      <c r="G153" s="43"/>
      <c r="H153" s="43"/>
      <c r="I153" s="231"/>
      <c r="J153" s="43"/>
      <c r="K153" s="43"/>
      <c r="L153" s="47"/>
      <c r="M153" s="232"/>
      <c r="N153" s="233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218</v>
      </c>
      <c r="AU153" s="19" t="s">
        <v>90</v>
      </c>
    </row>
    <row r="154" s="14" customFormat="1">
      <c r="A154" s="14"/>
      <c r="B154" s="245"/>
      <c r="C154" s="246"/>
      <c r="D154" s="236" t="s">
        <v>226</v>
      </c>
      <c r="E154" s="247" t="s">
        <v>35</v>
      </c>
      <c r="F154" s="248" t="s">
        <v>1478</v>
      </c>
      <c r="G154" s="246"/>
      <c r="H154" s="249">
        <v>2.5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226</v>
      </c>
      <c r="AU154" s="255" t="s">
        <v>90</v>
      </c>
      <c r="AV154" s="14" t="s">
        <v>90</v>
      </c>
      <c r="AW154" s="14" t="s">
        <v>41</v>
      </c>
      <c r="AX154" s="14" t="s">
        <v>88</v>
      </c>
      <c r="AY154" s="255" t="s">
        <v>208</v>
      </c>
    </row>
    <row r="155" s="2" customFormat="1" ht="16.5" customHeight="1">
      <c r="A155" s="41"/>
      <c r="B155" s="42"/>
      <c r="C155" s="216" t="s">
        <v>434</v>
      </c>
      <c r="D155" s="216" t="s">
        <v>211</v>
      </c>
      <c r="E155" s="217" t="s">
        <v>1479</v>
      </c>
      <c r="F155" s="218" t="s">
        <v>1480</v>
      </c>
      <c r="G155" s="219" t="s">
        <v>490</v>
      </c>
      <c r="H155" s="220">
        <v>1.5</v>
      </c>
      <c r="I155" s="221"/>
      <c r="J155" s="222">
        <f>ROUND(I155*H155,2)</f>
        <v>0</v>
      </c>
      <c r="K155" s="218" t="s">
        <v>215</v>
      </c>
      <c r="L155" s="47"/>
      <c r="M155" s="223" t="s">
        <v>35</v>
      </c>
      <c r="N155" s="224" t="s">
        <v>51</v>
      </c>
      <c r="O155" s="87"/>
      <c r="P155" s="225">
        <f>O155*H155</f>
        <v>0</v>
      </c>
      <c r="Q155" s="225">
        <v>0.0022399999999999998</v>
      </c>
      <c r="R155" s="225">
        <f>Q155*H155</f>
        <v>0.0033599999999999997</v>
      </c>
      <c r="S155" s="225">
        <v>0</v>
      </c>
      <c r="T155" s="226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7" t="s">
        <v>408</v>
      </c>
      <c r="AT155" s="227" t="s">
        <v>211</v>
      </c>
      <c r="AU155" s="227" t="s">
        <v>90</v>
      </c>
      <c r="AY155" s="19" t="s">
        <v>208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88</v>
      </c>
      <c r="BK155" s="228">
        <f>ROUND(I155*H155,2)</f>
        <v>0</v>
      </c>
      <c r="BL155" s="19" t="s">
        <v>408</v>
      </c>
      <c r="BM155" s="227" t="s">
        <v>1481</v>
      </c>
    </row>
    <row r="156" s="2" customFormat="1">
      <c r="A156" s="41"/>
      <c r="B156" s="42"/>
      <c r="C156" s="43"/>
      <c r="D156" s="229" t="s">
        <v>218</v>
      </c>
      <c r="E156" s="43"/>
      <c r="F156" s="230" t="s">
        <v>1482</v>
      </c>
      <c r="G156" s="43"/>
      <c r="H156" s="43"/>
      <c r="I156" s="231"/>
      <c r="J156" s="43"/>
      <c r="K156" s="43"/>
      <c r="L156" s="47"/>
      <c r="M156" s="232"/>
      <c r="N156" s="233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9" t="s">
        <v>218</v>
      </c>
      <c r="AU156" s="19" t="s">
        <v>90</v>
      </c>
    </row>
    <row r="157" s="14" customFormat="1">
      <c r="A157" s="14"/>
      <c r="B157" s="245"/>
      <c r="C157" s="246"/>
      <c r="D157" s="236" t="s">
        <v>226</v>
      </c>
      <c r="E157" s="247" t="s">
        <v>35</v>
      </c>
      <c r="F157" s="248" t="s">
        <v>1473</v>
      </c>
      <c r="G157" s="246"/>
      <c r="H157" s="249">
        <v>1.5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226</v>
      </c>
      <c r="AU157" s="255" t="s">
        <v>90</v>
      </c>
      <c r="AV157" s="14" t="s">
        <v>90</v>
      </c>
      <c r="AW157" s="14" t="s">
        <v>41</v>
      </c>
      <c r="AX157" s="14" t="s">
        <v>88</v>
      </c>
      <c r="AY157" s="255" t="s">
        <v>208</v>
      </c>
    </row>
    <row r="158" s="2" customFormat="1" ht="16.5" customHeight="1">
      <c r="A158" s="41"/>
      <c r="B158" s="42"/>
      <c r="C158" s="216" t="s">
        <v>7</v>
      </c>
      <c r="D158" s="216" t="s">
        <v>211</v>
      </c>
      <c r="E158" s="217" t="s">
        <v>1483</v>
      </c>
      <c r="F158" s="218" t="s">
        <v>1484</v>
      </c>
      <c r="G158" s="219" t="s">
        <v>1485</v>
      </c>
      <c r="H158" s="220">
        <v>2</v>
      </c>
      <c r="I158" s="221"/>
      <c r="J158" s="222">
        <f>ROUND(I158*H158,2)</f>
        <v>0</v>
      </c>
      <c r="K158" s="218" t="s">
        <v>215</v>
      </c>
      <c r="L158" s="47"/>
      <c r="M158" s="223" t="s">
        <v>35</v>
      </c>
      <c r="N158" s="224" t="s">
        <v>51</v>
      </c>
      <c r="O158" s="87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7" t="s">
        <v>408</v>
      </c>
      <c r="AT158" s="227" t="s">
        <v>211</v>
      </c>
      <c r="AU158" s="227" t="s">
        <v>90</v>
      </c>
      <c r="AY158" s="19" t="s">
        <v>208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88</v>
      </c>
      <c r="BK158" s="228">
        <f>ROUND(I158*H158,2)</f>
        <v>0</v>
      </c>
      <c r="BL158" s="19" t="s">
        <v>408</v>
      </c>
      <c r="BM158" s="227" t="s">
        <v>1486</v>
      </c>
    </row>
    <row r="159" s="2" customFormat="1">
      <c r="A159" s="41"/>
      <c r="B159" s="42"/>
      <c r="C159" s="43"/>
      <c r="D159" s="229" t="s">
        <v>218</v>
      </c>
      <c r="E159" s="43"/>
      <c r="F159" s="230" t="s">
        <v>1487</v>
      </c>
      <c r="G159" s="43"/>
      <c r="H159" s="43"/>
      <c r="I159" s="231"/>
      <c r="J159" s="43"/>
      <c r="K159" s="43"/>
      <c r="L159" s="47"/>
      <c r="M159" s="232"/>
      <c r="N159" s="233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218</v>
      </c>
      <c r="AU159" s="19" t="s">
        <v>90</v>
      </c>
    </row>
    <row r="160" s="14" customFormat="1">
      <c r="A160" s="14"/>
      <c r="B160" s="245"/>
      <c r="C160" s="246"/>
      <c r="D160" s="236" t="s">
        <v>226</v>
      </c>
      <c r="E160" s="247" t="s">
        <v>35</v>
      </c>
      <c r="F160" s="248" t="s">
        <v>1488</v>
      </c>
      <c r="G160" s="246"/>
      <c r="H160" s="249">
        <v>2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226</v>
      </c>
      <c r="AU160" s="255" t="s">
        <v>90</v>
      </c>
      <c r="AV160" s="14" t="s">
        <v>90</v>
      </c>
      <c r="AW160" s="14" t="s">
        <v>41</v>
      </c>
      <c r="AX160" s="14" t="s">
        <v>88</v>
      </c>
      <c r="AY160" s="255" t="s">
        <v>208</v>
      </c>
    </row>
    <row r="161" s="2" customFormat="1" ht="16.5" customHeight="1">
      <c r="A161" s="41"/>
      <c r="B161" s="42"/>
      <c r="C161" s="216" t="s">
        <v>440</v>
      </c>
      <c r="D161" s="216" t="s">
        <v>211</v>
      </c>
      <c r="E161" s="217" t="s">
        <v>1489</v>
      </c>
      <c r="F161" s="218" t="s">
        <v>1490</v>
      </c>
      <c r="G161" s="219" t="s">
        <v>1485</v>
      </c>
      <c r="H161" s="220">
        <v>2</v>
      </c>
      <c r="I161" s="221"/>
      <c r="J161" s="222">
        <f>ROUND(I161*H161,2)</f>
        <v>0</v>
      </c>
      <c r="K161" s="218" t="s">
        <v>215</v>
      </c>
      <c r="L161" s="47"/>
      <c r="M161" s="223" t="s">
        <v>35</v>
      </c>
      <c r="N161" s="224" t="s">
        <v>51</v>
      </c>
      <c r="O161" s="87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7" t="s">
        <v>408</v>
      </c>
      <c r="AT161" s="227" t="s">
        <v>211</v>
      </c>
      <c r="AU161" s="227" t="s">
        <v>90</v>
      </c>
      <c r="AY161" s="19" t="s">
        <v>208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88</v>
      </c>
      <c r="BK161" s="228">
        <f>ROUND(I161*H161,2)</f>
        <v>0</v>
      </c>
      <c r="BL161" s="19" t="s">
        <v>408</v>
      </c>
      <c r="BM161" s="227" t="s">
        <v>1491</v>
      </c>
    </row>
    <row r="162" s="2" customFormat="1">
      <c r="A162" s="41"/>
      <c r="B162" s="42"/>
      <c r="C162" s="43"/>
      <c r="D162" s="229" t="s">
        <v>218</v>
      </c>
      <c r="E162" s="43"/>
      <c r="F162" s="230" t="s">
        <v>1492</v>
      </c>
      <c r="G162" s="43"/>
      <c r="H162" s="43"/>
      <c r="I162" s="231"/>
      <c r="J162" s="43"/>
      <c r="K162" s="43"/>
      <c r="L162" s="47"/>
      <c r="M162" s="232"/>
      <c r="N162" s="233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9" t="s">
        <v>218</v>
      </c>
      <c r="AU162" s="19" t="s">
        <v>90</v>
      </c>
    </row>
    <row r="163" s="14" customFormat="1">
      <c r="A163" s="14"/>
      <c r="B163" s="245"/>
      <c r="C163" s="246"/>
      <c r="D163" s="236" t="s">
        <v>226</v>
      </c>
      <c r="E163" s="247" t="s">
        <v>35</v>
      </c>
      <c r="F163" s="248" t="s">
        <v>1493</v>
      </c>
      <c r="G163" s="246"/>
      <c r="H163" s="249">
        <v>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226</v>
      </c>
      <c r="AU163" s="255" t="s">
        <v>90</v>
      </c>
      <c r="AV163" s="14" t="s">
        <v>90</v>
      </c>
      <c r="AW163" s="14" t="s">
        <v>41</v>
      </c>
      <c r="AX163" s="14" t="s">
        <v>88</v>
      </c>
      <c r="AY163" s="255" t="s">
        <v>208</v>
      </c>
    </row>
    <row r="164" s="2" customFormat="1" ht="16.5" customHeight="1">
      <c r="A164" s="41"/>
      <c r="B164" s="42"/>
      <c r="C164" s="216" t="s">
        <v>445</v>
      </c>
      <c r="D164" s="216" t="s">
        <v>211</v>
      </c>
      <c r="E164" s="217" t="s">
        <v>1494</v>
      </c>
      <c r="F164" s="218" t="s">
        <v>1495</v>
      </c>
      <c r="G164" s="219" t="s">
        <v>1485</v>
      </c>
      <c r="H164" s="220">
        <v>2</v>
      </c>
      <c r="I164" s="221"/>
      <c r="J164" s="222">
        <f>ROUND(I164*H164,2)</f>
        <v>0</v>
      </c>
      <c r="K164" s="218" t="s">
        <v>215</v>
      </c>
      <c r="L164" s="47"/>
      <c r="M164" s="223" t="s">
        <v>35</v>
      </c>
      <c r="N164" s="224" t="s">
        <v>51</v>
      </c>
      <c r="O164" s="87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7" t="s">
        <v>408</v>
      </c>
      <c r="AT164" s="227" t="s">
        <v>211</v>
      </c>
      <c r="AU164" s="227" t="s">
        <v>90</v>
      </c>
      <c r="AY164" s="19" t="s">
        <v>208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88</v>
      </c>
      <c r="BK164" s="228">
        <f>ROUND(I164*H164,2)</f>
        <v>0</v>
      </c>
      <c r="BL164" s="19" t="s">
        <v>408</v>
      </c>
      <c r="BM164" s="227" t="s">
        <v>1496</v>
      </c>
    </row>
    <row r="165" s="2" customFormat="1">
      <c r="A165" s="41"/>
      <c r="B165" s="42"/>
      <c r="C165" s="43"/>
      <c r="D165" s="229" t="s">
        <v>218</v>
      </c>
      <c r="E165" s="43"/>
      <c r="F165" s="230" t="s">
        <v>1497</v>
      </c>
      <c r="G165" s="43"/>
      <c r="H165" s="43"/>
      <c r="I165" s="231"/>
      <c r="J165" s="43"/>
      <c r="K165" s="43"/>
      <c r="L165" s="47"/>
      <c r="M165" s="232"/>
      <c r="N165" s="233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218</v>
      </c>
      <c r="AU165" s="19" t="s">
        <v>90</v>
      </c>
    </row>
    <row r="166" s="14" customFormat="1">
      <c r="A166" s="14"/>
      <c r="B166" s="245"/>
      <c r="C166" s="246"/>
      <c r="D166" s="236" t="s">
        <v>226</v>
      </c>
      <c r="E166" s="247" t="s">
        <v>35</v>
      </c>
      <c r="F166" s="248" t="s">
        <v>1498</v>
      </c>
      <c r="G166" s="246"/>
      <c r="H166" s="249">
        <v>2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226</v>
      </c>
      <c r="AU166" s="255" t="s">
        <v>90</v>
      </c>
      <c r="AV166" s="14" t="s">
        <v>90</v>
      </c>
      <c r="AW166" s="14" t="s">
        <v>41</v>
      </c>
      <c r="AX166" s="14" t="s">
        <v>88</v>
      </c>
      <c r="AY166" s="255" t="s">
        <v>208</v>
      </c>
    </row>
    <row r="167" s="2" customFormat="1" ht="16.5" customHeight="1">
      <c r="A167" s="41"/>
      <c r="B167" s="42"/>
      <c r="C167" s="216" t="s">
        <v>455</v>
      </c>
      <c r="D167" s="216" t="s">
        <v>211</v>
      </c>
      <c r="E167" s="217" t="s">
        <v>1499</v>
      </c>
      <c r="F167" s="218" t="s">
        <v>1500</v>
      </c>
      <c r="G167" s="219" t="s">
        <v>490</v>
      </c>
      <c r="H167" s="220">
        <v>5.5</v>
      </c>
      <c r="I167" s="221"/>
      <c r="J167" s="222">
        <f>ROUND(I167*H167,2)</f>
        <v>0</v>
      </c>
      <c r="K167" s="218" t="s">
        <v>215</v>
      </c>
      <c r="L167" s="47"/>
      <c r="M167" s="223" t="s">
        <v>35</v>
      </c>
      <c r="N167" s="224" t="s">
        <v>51</v>
      </c>
      <c r="O167" s="87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7" t="s">
        <v>408</v>
      </c>
      <c r="AT167" s="227" t="s">
        <v>211</v>
      </c>
      <c r="AU167" s="227" t="s">
        <v>90</v>
      </c>
      <c r="AY167" s="19" t="s">
        <v>208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88</v>
      </c>
      <c r="BK167" s="228">
        <f>ROUND(I167*H167,2)</f>
        <v>0</v>
      </c>
      <c r="BL167" s="19" t="s">
        <v>408</v>
      </c>
      <c r="BM167" s="227" t="s">
        <v>1501</v>
      </c>
    </row>
    <row r="168" s="2" customFormat="1">
      <c r="A168" s="41"/>
      <c r="B168" s="42"/>
      <c r="C168" s="43"/>
      <c r="D168" s="229" t="s">
        <v>218</v>
      </c>
      <c r="E168" s="43"/>
      <c r="F168" s="230" t="s">
        <v>1502</v>
      </c>
      <c r="G168" s="43"/>
      <c r="H168" s="43"/>
      <c r="I168" s="231"/>
      <c r="J168" s="43"/>
      <c r="K168" s="43"/>
      <c r="L168" s="47"/>
      <c r="M168" s="232"/>
      <c r="N168" s="233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9" t="s">
        <v>218</v>
      </c>
      <c r="AU168" s="19" t="s">
        <v>90</v>
      </c>
    </row>
    <row r="169" s="14" customFormat="1">
      <c r="A169" s="14"/>
      <c r="B169" s="245"/>
      <c r="C169" s="246"/>
      <c r="D169" s="236" t="s">
        <v>226</v>
      </c>
      <c r="E169" s="247" t="s">
        <v>35</v>
      </c>
      <c r="F169" s="248" t="s">
        <v>1503</v>
      </c>
      <c r="G169" s="246"/>
      <c r="H169" s="249">
        <v>5.5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226</v>
      </c>
      <c r="AU169" s="255" t="s">
        <v>90</v>
      </c>
      <c r="AV169" s="14" t="s">
        <v>90</v>
      </c>
      <c r="AW169" s="14" t="s">
        <v>41</v>
      </c>
      <c r="AX169" s="14" t="s">
        <v>88</v>
      </c>
      <c r="AY169" s="255" t="s">
        <v>208</v>
      </c>
    </row>
    <row r="170" s="2" customFormat="1" ht="16.5" customHeight="1">
      <c r="A170" s="41"/>
      <c r="B170" s="42"/>
      <c r="C170" s="278" t="s">
        <v>463</v>
      </c>
      <c r="D170" s="278" t="s">
        <v>391</v>
      </c>
      <c r="E170" s="279" t="s">
        <v>1504</v>
      </c>
      <c r="F170" s="280" t="s">
        <v>1505</v>
      </c>
      <c r="G170" s="281" t="s">
        <v>1506</v>
      </c>
      <c r="H170" s="282">
        <v>1</v>
      </c>
      <c r="I170" s="283"/>
      <c r="J170" s="284">
        <f>ROUND(I170*H170,2)</f>
        <v>0</v>
      </c>
      <c r="K170" s="280" t="s">
        <v>215</v>
      </c>
      <c r="L170" s="285"/>
      <c r="M170" s="286" t="s">
        <v>35</v>
      </c>
      <c r="N170" s="287" t="s">
        <v>51</v>
      </c>
      <c r="O170" s="87"/>
      <c r="P170" s="225">
        <f>O170*H170</f>
        <v>0</v>
      </c>
      <c r="Q170" s="225">
        <v>0.00107</v>
      </c>
      <c r="R170" s="225">
        <f>Q170*H170</f>
        <v>0.00107</v>
      </c>
      <c r="S170" s="225">
        <v>0</v>
      </c>
      <c r="T170" s="226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7" t="s">
        <v>527</v>
      </c>
      <c r="AT170" s="227" t="s">
        <v>391</v>
      </c>
      <c r="AU170" s="227" t="s">
        <v>90</v>
      </c>
      <c r="AY170" s="19" t="s">
        <v>208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88</v>
      </c>
      <c r="BK170" s="228">
        <f>ROUND(I170*H170,2)</f>
        <v>0</v>
      </c>
      <c r="BL170" s="19" t="s">
        <v>408</v>
      </c>
      <c r="BM170" s="227" t="s">
        <v>1507</v>
      </c>
    </row>
    <row r="171" s="14" customFormat="1">
      <c r="A171" s="14"/>
      <c r="B171" s="245"/>
      <c r="C171" s="246"/>
      <c r="D171" s="236" t="s">
        <v>226</v>
      </c>
      <c r="E171" s="247" t="s">
        <v>35</v>
      </c>
      <c r="F171" s="248" t="s">
        <v>88</v>
      </c>
      <c r="G171" s="246"/>
      <c r="H171" s="249">
        <v>1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226</v>
      </c>
      <c r="AU171" s="255" t="s">
        <v>90</v>
      </c>
      <c r="AV171" s="14" t="s">
        <v>90</v>
      </c>
      <c r="AW171" s="14" t="s">
        <v>41</v>
      </c>
      <c r="AX171" s="14" t="s">
        <v>88</v>
      </c>
      <c r="AY171" s="255" t="s">
        <v>208</v>
      </c>
    </row>
    <row r="172" s="2" customFormat="1" ht="16.5" customHeight="1">
      <c r="A172" s="41"/>
      <c r="B172" s="42"/>
      <c r="C172" s="216" t="s">
        <v>469</v>
      </c>
      <c r="D172" s="216" t="s">
        <v>211</v>
      </c>
      <c r="E172" s="217" t="s">
        <v>1508</v>
      </c>
      <c r="F172" s="218" t="s">
        <v>1509</v>
      </c>
      <c r="G172" s="219" t="s">
        <v>381</v>
      </c>
      <c r="H172" s="220">
        <v>1</v>
      </c>
      <c r="I172" s="221"/>
      <c r="J172" s="222">
        <f>ROUND(I172*H172,2)</f>
        <v>0</v>
      </c>
      <c r="K172" s="218" t="s">
        <v>215</v>
      </c>
      <c r="L172" s="47"/>
      <c r="M172" s="223" t="s">
        <v>35</v>
      </c>
      <c r="N172" s="224" t="s">
        <v>51</v>
      </c>
      <c r="O172" s="87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7" t="s">
        <v>408</v>
      </c>
      <c r="AT172" s="227" t="s">
        <v>211</v>
      </c>
      <c r="AU172" s="227" t="s">
        <v>90</v>
      </c>
      <c r="AY172" s="19" t="s">
        <v>208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88</v>
      </c>
      <c r="BK172" s="228">
        <f>ROUND(I172*H172,2)</f>
        <v>0</v>
      </c>
      <c r="BL172" s="19" t="s">
        <v>408</v>
      </c>
      <c r="BM172" s="227" t="s">
        <v>1510</v>
      </c>
    </row>
    <row r="173" s="2" customFormat="1">
      <c r="A173" s="41"/>
      <c r="B173" s="42"/>
      <c r="C173" s="43"/>
      <c r="D173" s="229" t="s">
        <v>218</v>
      </c>
      <c r="E173" s="43"/>
      <c r="F173" s="230" t="s">
        <v>1511</v>
      </c>
      <c r="G173" s="43"/>
      <c r="H173" s="43"/>
      <c r="I173" s="231"/>
      <c r="J173" s="43"/>
      <c r="K173" s="43"/>
      <c r="L173" s="47"/>
      <c r="M173" s="232"/>
      <c r="N173" s="233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9" t="s">
        <v>218</v>
      </c>
      <c r="AU173" s="19" t="s">
        <v>90</v>
      </c>
    </row>
    <row r="174" s="14" customFormat="1">
      <c r="A174" s="14"/>
      <c r="B174" s="245"/>
      <c r="C174" s="246"/>
      <c r="D174" s="236" t="s">
        <v>226</v>
      </c>
      <c r="E174" s="247" t="s">
        <v>35</v>
      </c>
      <c r="F174" s="248" t="s">
        <v>88</v>
      </c>
      <c r="G174" s="246"/>
      <c r="H174" s="249">
        <v>1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226</v>
      </c>
      <c r="AU174" s="255" t="s">
        <v>90</v>
      </c>
      <c r="AV174" s="14" t="s">
        <v>90</v>
      </c>
      <c r="AW174" s="14" t="s">
        <v>41</v>
      </c>
      <c r="AX174" s="14" t="s">
        <v>88</v>
      </c>
      <c r="AY174" s="255" t="s">
        <v>208</v>
      </c>
    </row>
    <row r="175" s="2" customFormat="1" ht="24.15" customHeight="1">
      <c r="A175" s="41"/>
      <c r="B175" s="42"/>
      <c r="C175" s="216" t="s">
        <v>481</v>
      </c>
      <c r="D175" s="216" t="s">
        <v>211</v>
      </c>
      <c r="E175" s="217" t="s">
        <v>1512</v>
      </c>
      <c r="F175" s="218" t="s">
        <v>1513</v>
      </c>
      <c r="G175" s="219" t="s">
        <v>1514</v>
      </c>
      <c r="H175" s="220">
        <v>0.012</v>
      </c>
      <c r="I175" s="221"/>
      <c r="J175" s="222">
        <f>ROUND(I175*H175,2)</f>
        <v>0</v>
      </c>
      <c r="K175" s="218" t="s">
        <v>215</v>
      </c>
      <c r="L175" s="47"/>
      <c r="M175" s="223" t="s">
        <v>35</v>
      </c>
      <c r="N175" s="224" t="s">
        <v>51</v>
      </c>
      <c r="O175" s="87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7" t="s">
        <v>408</v>
      </c>
      <c r="AT175" s="227" t="s">
        <v>211</v>
      </c>
      <c r="AU175" s="227" t="s">
        <v>90</v>
      </c>
      <c r="AY175" s="19" t="s">
        <v>208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88</v>
      </c>
      <c r="BK175" s="228">
        <f>ROUND(I175*H175,2)</f>
        <v>0</v>
      </c>
      <c r="BL175" s="19" t="s">
        <v>408</v>
      </c>
      <c r="BM175" s="227" t="s">
        <v>1515</v>
      </c>
    </row>
    <row r="176" s="2" customFormat="1">
      <c r="A176" s="41"/>
      <c r="B176" s="42"/>
      <c r="C176" s="43"/>
      <c r="D176" s="229" t="s">
        <v>218</v>
      </c>
      <c r="E176" s="43"/>
      <c r="F176" s="230" t="s">
        <v>1516</v>
      </c>
      <c r="G176" s="43"/>
      <c r="H176" s="43"/>
      <c r="I176" s="231"/>
      <c r="J176" s="43"/>
      <c r="K176" s="43"/>
      <c r="L176" s="47"/>
      <c r="M176" s="232"/>
      <c r="N176" s="233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9" t="s">
        <v>218</v>
      </c>
      <c r="AU176" s="19" t="s">
        <v>90</v>
      </c>
    </row>
    <row r="177" s="2" customFormat="1" ht="24.15" customHeight="1">
      <c r="A177" s="41"/>
      <c r="B177" s="42"/>
      <c r="C177" s="216" t="s">
        <v>487</v>
      </c>
      <c r="D177" s="216" t="s">
        <v>211</v>
      </c>
      <c r="E177" s="217" t="s">
        <v>1517</v>
      </c>
      <c r="F177" s="218" t="s">
        <v>1518</v>
      </c>
      <c r="G177" s="219" t="s">
        <v>214</v>
      </c>
      <c r="H177" s="220">
        <v>0.012</v>
      </c>
      <c r="I177" s="221"/>
      <c r="J177" s="222">
        <f>ROUND(I177*H177,2)</f>
        <v>0</v>
      </c>
      <c r="K177" s="218" t="s">
        <v>215</v>
      </c>
      <c r="L177" s="47"/>
      <c r="M177" s="223" t="s">
        <v>35</v>
      </c>
      <c r="N177" s="224" t="s">
        <v>51</v>
      </c>
      <c r="O177" s="87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7" t="s">
        <v>408</v>
      </c>
      <c r="AT177" s="227" t="s">
        <v>211</v>
      </c>
      <c r="AU177" s="227" t="s">
        <v>90</v>
      </c>
      <c r="AY177" s="19" t="s">
        <v>208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88</v>
      </c>
      <c r="BK177" s="228">
        <f>ROUND(I177*H177,2)</f>
        <v>0</v>
      </c>
      <c r="BL177" s="19" t="s">
        <v>408</v>
      </c>
      <c r="BM177" s="227" t="s">
        <v>1519</v>
      </c>
    </row>
    <row r="178" s="2" customFormat="1">
      <c r="A178" s="41"/>
      <c r="B178" s="42"/>
      <c r="C178" s="43"/>
      <c r="D178" s="229" t="s">
        <v>218</v>
      </c>
      <c r="E178" s="43"/>
      <c r="F178" s="230" t="s">
        <v>1520</v>
      </c>
      <c r="G178" s="43"/>
      <c r="H178" s="43"/>
      <c r="I178" s="231"/>
      <c r="J178" s="43"/>
      <c r="K178" s="43"/>
      <c r="L178" s="47"/>
      <c r="M178" s="232"/>
      <c r="N178" s="233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9" t="s">
        <v>218</v>
      </c>
      <c r="AU178" s="19" t="s">
        <v>90</v>
      </c>
    </row>
    <row r="179" s="2" customFormat="1" ht="24.15" customHeight="1">
      <c r="A179" s="41"/>
      <c r="B179" s="42"/>
      <c r="C179" s="216" t="s">
        <v>501</v>
      </c>
      <c r="D179" s="216" t="s">
        <v>211</v>
      </c>
      <c r="E179" s="217" t="s">
        <v>1521</v>
      </c>
      <c r="F179" s="218" t="s">
        <v>1522</v>
      </c>
      <c r="G179" s="219" t="s">
        <v>214</v>
      </c>
      <c r="H179" s="220">
        <v>0.012</v>
      </c>
      <c r="I179" s="221"/>
      <c r="J179" s="222">
        <f>ROUND(I179*H179,2)</f>
        <v>0</v>
      </c>
      <c r="K179" s="218" t="s">
        <v>215</v>
      </c>
      <c r="L179" s="47"/>
      <c r="M179" s="223" t="s">
        <v>35</v>
      </c>
      <c r="N179" s="224" t="s">
        <v>51</v>
      </c>
      <c r="O179" s="87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7" t="s">
        <v>408</v>
      </c>
      <c r="AT179" s="227" t="s">
        <v>211</v>
      </c>
      <c r="AU179" s="227" t="s">
        <v>90</v>
      </c>
      <c r="AY179" s="19" t="s">
        <v>208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9" t="s">
        <v>88</v>
      </c>
      <c r="BK179" s="228">
        <f>ROUND(I179*H179,2)</f>
        <v>0</v>
      </c>
      <c r="BL179" s="19" t="s">
        <v>408</v>
      </c>
      <c r="BM179" s="227" t="s">
        <v>1523</v>
      </c>
    </row>
    <row r="180" s="2" customFormat="1">
      <c r="A180" s="41"/>
      <c r="B180" s="42"/>
      <c r="C180" s="43"/>
      <c r="D180" s="229" t="s">
        <v>218</v>
      </c>
      <c r="E180" s="43"/>
      <c r="F180" s="230" t="s">
        <v>1524</v>
      </c>
      <c r="G180" s="43"/>
      <c r="H180" s="43"/>
      <c r="I180" s="231"/>
      <c r="J180" s="43"/>
      <c r="K180" s="43"/>
      <c r="L180" s="47"/>
      <c r="M180" s="232"/>
      <c r="N180" s="233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9" t="s">
        <v>218</v>
      </c>
      <c r="AU180" s="19" t="s">
        <v>90</v>
      </c>
    </row>
    <row r="181" s="12" customFormat="1" ht="22.8" customHeight="1">
      <c r="A181" s="12"/>
      <c r="B181" s="200"/>
      <c r="C181" s="201"/>
      <c r="D181" s="202" t="s">
        <v>79</v>
      </c>
      <c r="E181" s="214" t="s">
        <v>1525</v>
      </c>
      <c r="F181" s="214" t="s">
        <v>1526</v>
      </c>
      <c r="G181" s="201"/>
      <c r="H181" s="201"/>
      <c r="I181" s="204"/>
      <c r="J181" s="215">
        <f>BK181</f>
        <v>0</v>
      </c>
      <c r="K181" s="201"/>
      <c r="L181" s="206"/>
      <c r="M181" s="207"/>
      <c r="N181" s="208"/>
      <c r="O181" s="208"/>
      <c r="P181" s="209">
        <f>SUM(P182:P234)</f>
        <v>0</v>
      </c>
      <c r="Q181" s="208"/>
      <c r="R181" s="209">
        <f>SUM(R182:R234)</f>
        <v>0.031809999999999998</v>
      </c>
      <c r="S181" s="208"/>
      <c r="T181" s="210">
        <f>SUM(T182:T234)</f>
        <v>0.049700000000000001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1" t="s">
        <v>90</v>
      </c>
      <c r="AT181" s="212" t="s">
        <v>79</v>
      </c>
      <c r="AU181" s="212" t="s">
        <v>88</v>
      </c>
      <c r="AY181" s="211" t="s">
        <v>208</v>
      </c>
      <c r="BK181" s="213">
        <f>SUM(BK182:BK234)</f>
        <v>0</v>
      </c>
    </row>
    <row r="182" s="2" customFormat="1" ht="16.5" customHeight="1">
      <c r="A182" s="41"/>
      <c r="B182" s="42"/>
      <c r="C182" s="216" t="s">
        <v>511</v>
      </c>
      <c r="D182" s="216" t="s">
        <v>211</v>
      </c>
      <c r="E182" s="217" t="s">
        <v>1527</v>
      </c>
      <c r="F182" s="218" t="s">
        <v>1528</v>
      </c>
      <c r="G182" s="219" t="s">
        <v>679</v>
      </c>
      <c r="H182" s="220">
        <v>1</v>
      </c>
      <c r="I182" s="221"/>
      <c r="J182" s="222">
        <f>ROUND(I182*H182,2)</f>
        <v>0</v>
      </c>
      <c r="K182" s="218" t="s">
        <v>35</v>
      </c>
      <c r="L182" s="47"/>
      <c r="M182" s="223" t="s">
        <v>35</v>
      </c>
      <c r="N182" s="224" t="s">
        <v>51</v>
      </c>
      <c r="O182" s="87"/>
      <c r="P182" s="225">
        <f>O182*H182</f>
        <v>0</v>
      </c>
      <c r="Q182" s="225">
        <v>0</v>
      </c>
      <c r="R182" s="225">
        <f>Q182*H182</f>
        <v>0</v>
      </c>
      <c r="S182" s="225">
        <v>0.049700000000000001</v>
      </c>
      <c r="T182" s="226">
        <f>S182*H182</f>
        <v>0.049700000000000001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7" t="s">
        <v>408</v>
      </c>
      <c r="AT182" s="227" t="s">
        <v>211</v>
      </c>
      <c r="AU182" s="227" t="s">
        <v>90</v>
      </c>
      <c r="AY182" s="19" t="s">
        <v>208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88</v>
      </c>
      <c r="BK182" s="228">
        <f>ROUND(I182*H182,2)</f>
        <v>0</v>
      </c>
      <c r="BL182" s="19" t="s">
        <v>408</v>
      </c>
      <c r="BM182" s="227" t="s">
        <v>1529</v>
      </c>
    </row>
    <row r="183" s="14" customFormat="1">
      <c r="A183" s="14"/>
      <c r="B183" s="245"/>
      <c r="C183" s="246"/>
      <c r="D183" s="236" t="s">
        <v>226</v>
      </c>
      <c r="E183" s="247" t="s">
        <v>35</v>
      </c>
      <c r="F183" s="248" t="s">
        <v>88</v>
      </c>
      <c r="G183" s="246"/>
      <c r="H183" s="249">
        <v>1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226</v>
      </c>
      <c r="AU183" s="255" t="s">
        <v>90</v>
      </c>
      <c r="AV183" s="14" t="s">
        <v>90</v>
      </c>
      <c r="AW183" s="14" t="s">
        <v>41</v>
      </c>
      <c r="AX183" s="14" t="s">
        <v>88</v>
      </c>
      <c r="AY183" s="255" t="s">
        <v>208</v>
      </c>
    </row>
    <row r="184" s="2" customFormat="1" ht="21.75" customHeight="1">
      <c r="A184" s="41"/>
      <c r="B184" s="42"/>
      <c r="C184" s="216" t="s">
        <v>521</v>
      </c>
      <c r="D184" s="216" t="s">
        <v>211</v>
      </c>
      <c r="E184" s="217" t="s">
        <v>1530</v>
      </c>
      <c r="F184" s="218" t="s">
        <v>1531</v>
      </c>
      <c r="G184" s="219" t="s">
        <v>679</v>
      </c>
      <c r="H184" s="220">
        <v>2</v>
      </c>
      <c r="I184" s="221"/>
      <c r="J184" s="222">
        <f>ROUND(I184*H184,2)</f>
        <v>0</v>
      </c>
      <c r="K184" s="218" t="s">
        <v>215</v>
      </c>
      <c r="L184" s="47"/>
      <c r="M184" s="223" t="s">
        <v>35</v>
      </c>
      <c r="N184" s="224" t="s">
        <v>51</v>
      </c>
      <c r="O184" s="87"/>
      <c r="P184" s="225">
        <f>O184*H184</f>
        <v>0</v>
      </c>
      <c r="Q184" s="225">
        <v>0.0064799999999999996</v>
      </c>
      <c r="R184" s="225">
        <f>Q184*H184</f>
        <v>0.012959999999999999</v>
      </c>
      <c r="S184" s="225">
        <v>0</v>
      </c>
      <c r="T184" s="226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7" t="s">
        <v>408</v>
      </c>
      <c r="AT184" s="227" t="s">
        <v>211</v>
      </c>
      <c r="AU184" s="227" t="s">
        <v>90</v>
      </c>
      <c r="AY184" s="19" t="s">
        <v>208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9" t="s">
        <v>88</v>
      </c>
      <c r="BK184" s="228">
        <f>ROUND(I184*H184,2)</f>
        <v>0</v>
      </c>
      <c r="BL184" s="19" t="s">
        <v>408</v>
      </c>
      <c r="BM184" s="227" t="s">
        <v>1532</v>
      </c>
    </row>
    <row r="185" s="2" customFormat="1">
      <c r="A185" s="41"/>
      <c r="B185" s="42"/>
      <c r="C185" s="43"/>
      <c r="D185" s="229" t="s">
        <v>218</v>
      </c>
      <c r="E185" s="43"/>
      <c r="F185" s="230" t="s">
        <v>1533</v>
      </c>
      <c r="G185" s="43"/>
      <c r="H185" s="43"/>
      <c r="I185" s="231"/>
      <c r="J185" s="43"/>
      <c r="K185" s="43"/>
      <c r="L185" s="47"/>
      <c r="M185" s="232"/>
      <c r="N185" s="233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9" t="s">
        <v>218</v>
      </c>
      <c r="AU185" s="19" t="s">
        <v>90</v>
      </c>
    </row>
    <row r="186" s="14" customFormat="1">
      <c r="A186" s="14"/>
      <c r="B186" s="245"/>
      <c r="C186" s="246"/>
      <c r="D186" s="236" t="s">
        <v>226</v>
      </c>
      <c r="E186" s="247" t="s">
        <v>35</v>
      </c>
      <c r="F186" s="248" t="s">
        <v>1453</v>
      </c>
      <c r="G186" s="246"/>
      <c r="H186" s="249">
        <v>2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226</v>
      </c>
      <c r="AU186" s="255" t="s">
        <v>90</v>
      </c>
      <c r="AV186" s="14" t="s">
        <v>90</v>
      </c>
      <c r="AW186" s="14" t="s">
        <v>41</v>
      </c>
      <c r="AX186" s="14" t="s">
        <v>88</v>
      </c>
      <c r="AY186" s="255" t="s">
        <v>208</v>
      </c>
    </row>
    <row r="187" s="2" customFormat="1" ht="33" customHeight="1">
      <c r="A187" s="41"/>
      <c r="B187" s="42"/>
      <c r="C187" s="216" t="s">
        <v>527</v>
      </c>
      <c r="D187" s="216" t="s">
        <v>211</v>
      </c>
      <c r="E187" s="217" t="s">
        <v>1534</v>
      </c>
      <c r="F187" s="218" t="s">
        <v>1535</v>
      </c>
      <c r="G187" s="219" t="s">
        <v>490</v>
      </c>
      <c r="H187" s="220">
        <v>5.5</v>
      </c>
      <c r="I187" s="221"/>
      <c r="J187" s="222">
        <f>ROUND(I187*H187,2)</f>
        <v>0</v>
      </c>
      <c r="K187" s="218" t="s">
        <v>215</v>
      </c>
      <c r="L187" s="47"/>
      <c r="M187" s="223" t="s">
        <v>35</v>
      </c>
      <c r="N187" s="224" t="s">
        <v>51</v>
      </c>
      <c r="O187" s="87"/>
      <c r="P187" s="225">
        <f>O187*H187</f>
        <v>0</v>
      </c>
      <c r="Q187" s="225">
        <v>6.9999999999999994E-05</v>
      </c>
      <c r="R187" s="225">
        <f>Q187*H187</f>
        <v>0.00038499999999999998</v>
      </c>
      <c r="S187" s="225">
        <v>0</v>
      </c>
      <c r="T187" s="226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27" t="s">
        <v>408</v>
      </c>
      <c r="AT187" s="227" t="s">
        <v>211</v>
      </c>
      <c r="AU187" s="227" t="s">
        <v>90</v>
      </c>
      <c r="AY187" s="19" t="s">
        <v>208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9" t="s">
        <v>88</v>
      </c>
      <c r="BK187" s="228">
        <f>ROUND(I187*H187,2)</f>
        <v>0</v>
      </c>
      <c r="BL187" s="19" t="s">
        <v>408</v>
      </c>
      <c r="BM187" s="227" t="s">
        <v>1536</v>
      </c>
    </row>
    <row r="188" s="2" customFormat="1">
      <c r="A188" s="41"/>
      <c r="B188" s="42"/>
      <c r="C188" s="43"/>
      <c r="D188" s="229" t="s">
        <v>218</v>
      </c>
      <c r="E188" s="43"/>
      <c r="F188" s="230" t="s">
        <v>1537</v>
      </c>
      <c r="G188" s="43"/>
      <c r="H188" s="43"/>
      <c r="I188" s="231"/>
      <c r="J188" s="43"/>
      <c r="K188" s="43"/>
      <c r="L188" s="47"/>
      <c r="M188" s="232"/>
      <c r="N188" s="233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9" t="s">
        <v>218</v>
      </c>
      <c r="AU188" s="19" t="s">
        <v>90</v>
      </c>
    </row>
    <row r="189" s="14" customFormat="1">
      <c r="A189" s="14"/>
      <c r="B189" s="245"/>
      <c r="C189" s="246"/>
      <c r="D189" s="236" t="s">
        <v>226</v>
      </c>
      <c r="E189" s="247" t="s">
        <v>35</v>
      </c>
      <c r="F189" s="248" t="s">
        <v>1538</v>
      </c>
      <c r="G189" s="246"/>
      <c r="H189" s="249">
        <v>1.5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226</v>
      </c>
      <c r="AU189" s="255" t="s">
        <v>90</v>
      </c>
      <c r="AV189" s="14" t="s">
        <v>90</v>
      </c>
      <c r="AW189" s="14" t="s">
        <v>41</v>
      </c>
      <c r="AX189" s="14" t="s">
        <v>80</v>
      </c>
      <c r="AY189" s="255" t="s">
        <v>208</v>
      </c>
    </row>
    <row r="190" s="14" customFormat="1">
      <c r="A190" s="14"/>
      <c r="B190" s="245"/>
      <c r="C190" s="246"/>
      <c r="D190" s="236" t="s">
        <v>226</v>
      </c>
      <c r="E190" s="247" t="s">
        <v>35</v>
      </c>
      <c r="F190" s="248" t="s">
        <v>1539</v>
      </c>
      <c r="G190" s="246"/>
      <c r="H190" s="249">
        <v>4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226</v>
      </c>
      <c r="AU190" s="255" t="s">
        <v>90</v>
      </c>
      <c r="AV190" s="14" t="s">
        <v>90</v>
      </c>
      <c r="AW190" s="14" t="s">
        <v>41</v>
      </c>
      <c r="AX190" s="14" t="s">
        <v>80</v>
      </c>
      <c r="AY190" s="255" t="s">
        <v>208</v>
      </c>
    </row>
    <row r="191" s="16" customFormat="1">
      <c r="A191" s="16"/>
      <c r="B191" s="267"/>
      <c r="C191" s="268"/>
      <c r="D191" s="236" t="s">
        <v>226</v>
      </c>
      <c r="E191" s="269" t="s">
        <v>35</v>
      </c>
      <c r="F191" s="270" t="s">
        <v>261</v>
      </c>
      <c r="G191" s="268"/>
      <c r="H191" s="271">
        <v>5.5</v>
      </c>
      <c r="I191" s="272"/>
      <c r="J191" s="268"/>
      <c r="K191" s="268"/>
      <c r="L191" s="273"/>
      <c r="M191" s="274"/>
      <c r="N191" s="275"/>
      <c r="O191" s="275"/>
      <c r="P191" s="275"/>
      <c r="Q191" s="275"/>
      <c r="R191" s="275"/>
      <c r="S191" s="275"/>
      <c r="T191" s="27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77" t="s">
        <v>226</v>
      </c>
      <c r="AU191" s="277" t="s">
        <v>90</v>
      </c>
      <c r="AV191" s="16" t="s">
        <v>216</v>
      </c>
      <c r="AW191" s="16" t="s">
        <v>41</v>
      </c>
      <c r="AX191" s="16" t="s">
        <v>88</v>
      </c>
      <c r="AY191" s="277" t="s">
        <v>208</v>
      </c>
    </row>
    <row r="192" s="2" customFormat="1" ht="33" customHeight="1">
      <c r="A192" s="41"/>
      <c r="B192" s="42"/>
      <c r="C192" s="216" t="s">
        <v>539</v>
      </c>
      <c r="D192" s="216" t="s">
        <v>211</v>
      </c>
      <c r="E192" s="217" t="s">
        <v>1540</v>
      </c>
      <c r="F192" s="218" t="s">
        <v>1541</v>
      </c>
      <c r="G192" s="219" t="s">
        <v>490</v>
      </c>
      <c r="H192" s="220">
        <v>2.5</v>
      </c>
      <c r="I192" s="221"/>
      <c r="J192" s="222">
        <f>ROUND(I192*H192,2)</f>
        <v>0</v>
      </c>
      <c r="K192" s="218" t="s">
        <v>215</v>
      </c>
      <c r="L192" s="47"/>
      <c r="M192" s="223" t="s">
        <v>35</v>
      </c>
      <c r="N192" s="224" t="s">
        <v>51</v>
      </c>
      <c r="O192" s="87"/>
      <c r="P192" s="225">
        <f>O192*H192</f>
        <v>0</v>
      </c>
      <c r="Q192" s="225">
        <v>8.0000000000000007E-05</v>
      </c>
      <c r="R192" s="225">
        <f>Q192*H192</f>
        <v>0.00020000000000000001</v>
      </c>
      <c r="S192" s="225">
        <v>0</v>
      </c>
      <c r="T192" s="226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7" t="s">
        <v>408</v>
      </c>
      <c r="AT192" s="227" t="s">
        <v>211</v>
      </c>
      <c r="AU192" s="227" t="s">
        <v>90</v>
      </c>
      <c r="AY192" s="19" t="s">
        <v>208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9" t="s">
        <v>88</v>
      </c>
      <c r="BK192" s="228">
        <f>ROUND(I192*H192,2)</f>
        <v>0</v>
      </c>
      <c r="BL192" s="19" t="s">
        <v>408</v>
      </c>
      <c r="BM192" s="227" t="s">
        <v>1542</v>
      </c>
    </row>
    <row r="193" s="2" customFormat="1">
      <c r="A193" s="41"/>
      <c r="B193" s="42"/>
      <c r="C193" s="43"/>
      <c r="D193" s="229" t="s">
        <v>218</v>
      </c>
      <c r="E193" s="43"/>
      <c r="F193" s="230" t="s">
        <v>1543</v>
      </c>
      <c r="G193" s="43"/>
      <c r="H193" s="43"/>
      <c r="I193" s="231"/>
      <c r="J193" s="43"/>
      <c r="K193" s="43"/>
      <c r="L193" s="47"/>
      <c r="M193" s="232"/>
      <c r="N193" s="233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9" t="s">
        <v>218</v>
      </c>
      <c r="AU193" s="19" t="s">
        <v>90</v>
      </c>
    </row>
    <row r="194" s="14" customFormat="1">
      <c r="A194" s="14"/>
      <c r="B194" s="245"/>
      <c r="C194" s="246"/>
      <c r="D194" s="236" t="s">
        <v>226</v>
      </c>
      <c r="E194" s="247" t="s">
        <v>35</v>
      </c>
      <c r="F194" s="248" t="s">
        <v>1544</v>
      </c>
      <c r="G194" s="246"/>
      <c r="H194" s="249">
        <v>2.5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226</v>
      </c>
      <c r="AU194" s="255" t="s">
        <v>90</v>
      </c>
      <c r="AV194" s="14" t="s">
        <v>90</v>
      </c>
      <c r="AW194" s="14" t="s">
        <v>41</v>
      </c>
      <c r="AX194" s="14" t="s">
        <v>88</v>
      </c>
      <c r="AY194" s="255" t="s">
        <v>208</v>
      </c>
    </row>
    <row r="195" s="2" customFormat="1" ht="33" customHeight="1">
      <c r="A195" s="41"/>
      <c r="B195" s="42"/>
      <c r="C195" s="216" t="s">
        <v>559</v>
      </c>
      <c r="D195" s="216" t="s">
        <v>211</v>
      </c>
      <c r="E195" s="217" t="s">
        <v>1545</v>
      </c>
      <c r="F195" s="218" t="s">
        <v>1546</v>
      </c>
      <c r="G195" s="219" t="s">
        <v>490</v>
      </c>
      <c r="H195" s="220">
        <v>1.5</v>
      </c>
      <c r="I195" s="221"/>
      <c r="J195" s="222">
        <f>ROUND(I195*H195,2)</f>
        <v>0</v>
      </c>
      <c r="K195" s="218" t="s">
        <v>215</v>
      </c>
      <c r="L195" s="47"/>
      <c r="M195" s="223" t="s">
        <v>35</v>
      </c>
      <c r="N195" s="224" t="s">
        <v>51</v>
      </c>
      <c r="O195" s="87"/>
      <c r="P195" s="225">
        <f>O195*H195</f>
        <v>0</v>
      </c>
      <c r="Q195" s="225">
        <v>0.00031</v>
      </c>
      <c r="R195" s="225">
        <f>Q195*H195</f>
        <v>0.00046500000000000003</v>
      </c>
      <c r="S195" s="225">
        <v>0</v>
      </c>
      <c r="T195" s="226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7" t="s">
        <v>408</v>
      </c>
      <c r="AT195" s="227" t="s">
        <v>211</v>
      </c>
      <c r="AU195" s="227" t="s">
        <v>90</v>
      </c>
      <c r="AY195" s="19" t="s">
        <v>208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9" t="s">
        <v>88</v>
      </c>
      <c r="BK195" s="228">
        <f>ROUND(I195*H195,2)</f>
        <v>0</v>
      </c>
      <c r="BL195" s="19" t="s">
        <v>408</v>
      </c>
      <c r="BM195" s="227" t="s">
        <v>1547</v>
      </c>
    </row>
    <row r="196" s="2" customFormat="1">
      <c r="A196" s="41"/>
      <c r="B196" s="42"/>
      <c r="C196" s="43"/>
      <c r="D196" s="229" t="s">
        <v>218</v>
      </c>
      <c r="E196" s="43"/>
      <c r="F196" s="230" t="s">
        <v>1548</v>
      </c>
      <c r="G196" s="43"/>
      <c r="H196" s="43"/>
      <c r="I196" s="231"/>
      <c r="J196" s="43"/>
      <c r="K196" s="43"/>
      <c r="L196" s="47"/>
      <c r="M196" s="232"/>
      <c r="N196" s="233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218</v>
      </c>
      <c r="AU196" s="19" t="s">
        <v>90</v>
      </c>
    </row>
    <row r="197" s="14" customFormat="1">
      <c r="A197" s="14"/>
      <c r="B197" s="245"/>
      <c r="C197" s="246"/>
      <c r="D197" s="236" t="s">
        <v>226</v>
      </c>
      <c r="E197" s="247" t="s">
        <v>35</v>
      </c>
      <c r="F197" s="248" t="s">
        <v>1549</v>
      </c>
      <c r="G197" s="246"/>
      <c r="H197" s="249">
        <v>1.5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226</v>
      </c>
      <c r="AU197" s="255" t="s">
        <v>90</v>
      </c>
      <c r="AV197" s="14" t="s">
        <v>90</v>
      </c>
      <c r="AW197" s="14" t="s">
        <v>41</v>
      </c>
      <c r="AX197" s="14" t="s">
        <v>88</v>
      </c>
      <c r="AY197" s="255" t="s">
        <v>208</v>
      </c>
    </row>
    <row r="198" s="2" customFormat="1" ht="21.75" customHeight="1">
      <c r="A198" s="41"/>
      <c r="B198" s="42"/>
      <c r="C198" s="216" t="s">
        <v>564</v>
      </c>
      <c r="D198" s="216" t="s">
        <v>211</v>
      </c>
      <c r="E198" s="217" t="s">
        <v>1550</v>
      </c>
      <c r="F198" s="218" t="s">
        <v>1551</v>
      </c>
      <c r="G198" s="219" t="s">
        <v>381</v>
      </c>
      <c r="H198" s="220">
        <v>2</v>
      </c>
      <c r="I198" s="221"/>
      <c r="J198" s="222">
        <f>ROUND(I198*H198,2)</f>
        <v>0</v>
      </c>
      <c r="K198" s="218" t="s">
        <v>215</v>
      </c>
      <c r="L198" s="47"/>
      <c r="M198" s="223" t="s">
        <v>35</v>
      </c>
      <c r="N198" s="224" t="s">
        <v>51</v>
      </c>
      <c r="O198" s="87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7" t="s">
        <v>408</v>
      </c>
      <c r="AT198" s="227" t="s">
        <v>211</v>
      </c>
      <c r="AU198" s="227" t="s">
        <v>90</v>
      </c>
      <c r="AY198" s="19" t="s">
        <v>208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9" t="s">
        <v>88</v>
      </c>
      <c r="BK198" s="228">
        <f>ROUND(I198*H198,2)</f>
        <v>0</v>
      </c>
      <c r="BL198" s="19" t="s">
        <v>408</v>
      </c>
      <c r="BM198" s="227" t="s">
        <v>1552</v>
      </c>
    </row>
    <row r="199" s="2" customFormat="1">
      <c r="A199" s="41"/>
      <c r="B199" s="42"/>
      <c r="C199" s="43"/>
      <c r="D199" s="229" t="s">
        <v>218</v>
      </c>
      <c r="E199" s="43"/>
      <c r="F199" s="230" t="s">
        <v>1553</v>
      </c>
      <c r="G199" s="43"/>
      <c r="H199" s="43"/>
      <c r="I199" s="231"/>
      <c r="J199" s="43"/>
      <c r="K199" s="43"/>
      <c r="L199" s="47"/>
      <c r="M199" s="232"/>
      <c r="N199" s="233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9" t="s">
        <v>218</v>
      </c>
      <c r="AU199" s="19" t="s">
        <v>90</v>
      </c>
    </row>
    <row r="200" s="14" customFormat="1">
      <c r="A200" s="14"/>
      <c r="B200" s="245"/>
      <c r="C200" s="246"/>
      <c r="D200" s="236" t="s">
        <v>226</v>
      </c>
      <c r="E200" s="247" t="s">
        <v>35</v>
      </c>
      <c r="F200" s="248" t="s">
        <v>1453</v>
      </c>
      <c r="G200" s="246"/>
      <c r="H200" s="249">
        <v>2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226</v>
      </c>
      <c r="AU200" s="255" t="s">
        <v>90</v>
      </c>
      <c r="AV200" s="14" t="s">
        <v>90</v>
      </c>
      <c r="AW200" s="14" t="s">
        <v>41</v>
      </c>
      <c r="AX200" s="14" t="s">
        <v>88</v>
      </c>
      <c r="AY200" s="255" t="s">
        <v>208</v>
      </c>
    </row>
    <row r="201" s="2" customFormat="1" ht="21.75" customHeight="1">
      <c r="A201" s="41"/>
      <c r="B201" s="42"/>
      <c r="C201" s="216" t="s">
        <v>570</v>
      </c>
      <c r="D201" s="216" t="s">
        <v>211</v>
      </c>
      <c r="E201" s="217" t="s">
        <v>1554</v>
      </c>
      <c r="F201" s="218" t="s">
        <v>1555</v>
      </c>
      <c r="G201" s="219" t="s">
        <v>490</v>
      </c>
      <c r="H201" s="220">
        <v>7</v>
      </c>
      <c r="I201" s="221"/>
      <c r="J201" s="222">
        <f>ROUND(I201*H201,2)</f>
        <v>0</v>
      </c>
      <c r="K201" s="218" t="s">
        <v>215</v>
      </c>
      <c r="L201" s="47"/>
      <c r="M201" s="223" t="s">
        <v>35</v>
      </c>
      <c r="N201" s="224" t="s">
        <v>51</v>
      </c>
      <c r="O201" s="87"/>
      <c r="P201" s="225">
        <f>O201*H201</f>
        <v>0</v>
      </c>
      <c r="Q201" s="225">
        <v>0.00097999999999999997</v>
      </c>
      <c r="R201" s="225">
        <f>Q201*H201</f>
        <v>0.0068599999999999998</v>
      </c>
      <c r="S201" s="225">
        <v>0</v>
      </c>
      <c r="T201" s="226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7" t="s">
        <v>408</v>
      </c>
      <c r="AT201" s="227" t="s">
        <v>211</v>
      </c>
      <c r="AU201" s="227" t="s">
        <v>90</v>
      </c>
      <c r="AY201" s="19" t="s">
        <v>208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88</v>
      </c>
      <c r="BK201" s="228">
        <f>ROUND(I201*H201,2)</f>
        <v>0</v>
      </c>
      <c r="BL201" s="19" t="s">
        <v>408</v>
      </c>
      <c r="BM201" s="227" t="s">
        <v>1556</v>
      </c>
    </row>
    <row r="202" s="2" customFormat="1">
      <c r="A202" s="41"/>
      <c r="B202" s="42"/>
      <c r="C202" s="43"/>
      <c r="D202" s="229" t="s">
        <v>218</v>
      </c>
      <c r="E202" s="43"/>
      <c r="F202" s="230" t="s">
        <v>1557</v>
      </c>
      <c r="G202" s="43"/>
      <c r="H202" s="43"/>
      <c r="I202" s="231"/>
      <c r="J202" s="43"/>
      <c r="K202" s="43"/>
      <c r="L202" s="47"/>
      <c r="M202" s="232"/>
      <c r="N202" s="233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9" t="s">
        <v>218</v>
      </c>
      <c r="AU202" s="19" t="s">
        <v>90</v>
      </c>
    </row>
    <row r="203" s="14" customFormat="1">
      <c r="A203" s="14"/>
      <c r="B203" s="245"/>
      <c r="C203" s="246"/>
      <c r="D203" s="236" t="s">
        <v>226</v>
      </c>
      <c r="E203" s="247" t="s">
        <v>35</v>
      </c>
      <c r="F203" s="248" t="s">
        <v>335</v>
      </c>
      <c r="G203" s="246"/>
      <c r="H203" s="249">
        <v>7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226</v>
      </c>
      <c r="AU203" s="255" t="s">
        <v>90</v>
      </c>
      <c r="AV203" s="14" t="s">
        <v>90</v>
      </c>
      <c r="AW203" s="14" t="s">
        <v>41</v>
      </c>
      <c r="AX203" s="14" t="s">
        <v>88</v>
      </c>
      <c r="AY203" s="255" t="s">
        <v>208</v>
      </c>
    </row>
    <row r="204" s="2" customFormat="1" ht="21.75" customHeight="1">
      <c r="A204" s="41"/>
      <c r="B204" s="42"/>
      <c r="C204" s="216" t="s">
        <v>575</v>
      </c>
      <c r="D204" s="216" t="s">
        <v>211</v>
      </c>
      <c r="E204" s="217" t="s">
        <v>1558</v>
      </c>
      <c r="F204" s="218" t="s">
        <v>1559</v>
      </c>
      <c r="G204" s="219" t="s">
        <v>490</v>
      </c>
      <c r="H204" s="220">
        <v>4</v>
      </c>
      <c r="I204" s="221"/>
      <c r="J204" s="222">
        <f>ROUND(I204*H204,2)</f>
        <v>0</v>
      </c>
      <c r="K204" s="218" t="s">
        <v>215</v>
      </c>
      <c r="L204" s="47"/>
      <c r="M204" s="223" t="s">
        <v>35</v>
      </c>
      <c r="N204" s="224" t="s">
        <v>51</v>
      </c>
      <c r="O204" s="87"/>
      <c r="P204" s="225">
        <f>O204*H204</f>
        <v>0</v>
      </c>
      <c r="Q204" s="225">
        <v>0.0012600000000000001</v>
      </c>
      <c r="R204" s="225">
        <f>Q204*H204</f>
        <v>0.0050400000000000002</v>
      </c>
      <c r="S204" s="225">
        <v>0</v>
      </c>
      <c r="T204" s="226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7" t="s">
        <v>408</v>
      </c>
      <c r="AT204" s="227" t="s">
        <v>211</v>
      </c>
      <c r="AU204" s="227" t="s">
        <v>90</v>
      </c>
      <c r="AY204" s="19" t="s">
        <v>208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9" t="s">
        <v>88</v>
      </c>
      <c r="BK204" s="228">
        <f>ROUND(I204*H204,2)</f>
        <v>0</v>
      </c>
      <c r="BL204" s="19" t="s">
        <v>408</v>
      </c>
      <c r="BM204" s="227" t="s">
        <v>1560</v>
      </c>
    </row>
    <row r="205" s="2" customFormat="1">
      <c r="A205" s="41"/>
      <c r="B205" s="42"/>
      <c r="C205" s="43"/>
      <c r="D205" s="229" t="s">
        <v>218</v>
      </c>
      <c r="E205" s="43"/>
      <c r="F205" s="230" t="s">
        <v>1561</v>
      </c>
      <c r="G205" s="43"/>
      <c r="H205" s="43"/>
      <c r="I205" s="231"/>
      <c r="J205" s="43"/>
      <c r="K205" s="43"/>
      <c r="L205" s="47"/>
      <c r="M205" s="232"/>
      <c r="N205" s="233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9" t="s">
        <v>218</v>
      </c>
      <c r="AU205" s="19" t="s">
        <v>90</v>
      </c>
    </row>
    <row r="206" s="14" customFormat="1">
      <c r="A206" s="14"/>
      <c r="B206" s="245"/>
      <c r="C206" s="246"/>
      <c r="D206" s="236" t="s">
        <v>226</v>
      </c>
      <c r="E206" s="247" t="s">
        <v>35</v>
      </c>
      <c r="F206" s="248" t="s">
        <v>216</v>
      </c>
      <c r="G206" s="246"/>
      <c r="H206" s="249">
        <v>4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226</v>
      </c>
      <c r="AU206" s="255" t="s">
        <v>90</v>
      </c>
      <c r="AV206" s="14" t="s">
        <v>90</v>
      </c>
      <c r="AW206" s="14" t="s">
        <v>41</v>
      </c>
      <c r="AX206" s="14" t="s">
        <v>88</v>
      </c>
      <c r="AY206" s="255" t="s">
        <v>208</v>
      </c>
    </row>
    <row r="207" s="2" customFormat="1" ht="24.15" customHeight="1">
      <c r="A207" s="41"/>
      <c r="B207" s="42"/>
      <c r="C207" s="216" t="s">
        <v>581</v>
      </c>
      <c r="D207" s="216" t="s">
        <v>211</v>
      </c>
      <c r="E207" s="217" t="s">
        <v>1562</v>
      </c>
      <c r="F207" s="218" t="s">
        <v>1563</v>
      </c>
      <c r="G207" s="219" t="s">
        <v>490</v>
      </c>
      <c r="H207" s="220">
        <v>7</v>
      </c>
      <c r="I207" s="221"/>
      <c r="J207" s="222">
        <f>ROUND(I207*H207,2)</f>
        <v>0</v>
      </c>
      <c r="K207" s="218" t="s">
        <v>215</v>
      </c>
      <c r="L207" s="47"/>
      <c r="M207" s="223" t="s">
        <v>35</v>
      </c>
      <c r="N207" s="224" t="s">
        <v>51</v>
      </c>
      <c r="O207" s="87"/>
      <c r="P207" s="225">
        <f>O207*H207</f>
        <v>0</v>
      </c>
      <c r="Q207" s="225">
        <v>5.0000000000000002E-05</v>
      </c>
      <c r="R207" s="225">
        <f>Q207*H207</f>
        <v>0.00035</v>
      </c>
      <c r="S207" s="225">
        <v>0</v>
      </c>
      <c r="T207" s="226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7" t="s">
        <v>408</v>
      </c>
      <c r="AT207" s="227" t="s">
        <v>211</v>
      </c>
      <c r="AU207" s="227" t="s">
        <v>90</v>
      </c>
      <c r="AY207" s="19" t="s">
        <v>208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9" t="s">
        <v>88</v>
      </c>
      <c r="BK207" s="228">
        <f>ROUND(I207*H207,2)</f>
        <v>0</v>
      </c>
      <c r="BL207" s="19" t="s">
        <v>408</v>
      </c>
      <c r="BM207" s="227" t="s">
        <v>1564</v>
      </c>
    </row>
    <row r="208" s="2" customFormat="1">
      <c r="A208" s="41"/>
      <c r="B208" s="42"/>
      <c r="C208" s="43"/>
      <c r="D208" s="229" t="s">
        <v>218</v>
      </c>
      <c r="E208" s="43"/>
      <c r="F208" s="230" t="s">
        <v>1565</v>
      </c>
      <c r="G208" s="43"/>
      <c r="H208" s="43"/>
      <c r="I208" s="231"/>
      <c r="J208" s="43"/>
      <c r="K208" s="43"/>
      <c r="L208" s="47"/>
      <c r="M208" s="232"/>
      <c r="N208" s="233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9" t="s">
        <v>218</v>
      </c>
      <c r="AU208" s="19" t="s">
        <v>90</v>
      </c>
    </row>
    <row r="209" s="14" customFormat="1">
      <c r="A209" s="14"/>
      <c r="B209" s="245"/>
      <c r="C209" s="246"/>
      <c r="D209" s="236" t="s">
        <v>226</v>
      </c>
      <c r="E209" s="247" t="s">
        <v>35</v>
      </c>
      <c r="F209" s="248" t="s">
        <v>1566</v>
      </c>
      <c r="G209" s="246"/>
      <c r="H209" s="249">
        <v>7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226</v>
      </c>
      <c r="AU209" s="255" t="s">
        <v>90</v>
      </c>
      <c r="AV209" s="14" t="s">
        <v>90</v>
      </c>
      <c r="AW209" s="14" t="s">
        <v>41</v>
      </c>
      <c r="AX209" s="14" t="s">
        <v>88</v>
      </c>
      <c r="AY209" s="255" t="s">
        <v>208</v>
      </c>
    </row>
    <row r="210" s="2" customFormat="1" ht="16.5" customHeight="1">
      <c r="A210" s="41"/>
      <c r="B210" s="42"/>
      <c r="C210" s="216" t="s">
        <v>588</v>
      </c>
      <c r="D210" s="216" t="s">
        <v>211</v>
      </c>
      <c r="E210" s="217" t="s">
        <v>1567</v>
      </c>
      <c r="F210" s="218" t="s">
        <v>1568</v>
      </c>
      <c r="G210" s="219" t="s">
        <v>381</v>
      </c>
      <c r="H210" s="220">
        <v>8</v>
      </c>
      <c r="I210" s="221"/>
      <c r="J210" s="222">
        <f>ROUND(I210*H210,2)</f>
        <v>0</v>
      </c>
      <c r="K210" s="218" t="s">
        <v>215</v>
      </c>
      <c r="L210" s="47"/>
      <c r="M210" s="223" t="s">
        <v>35</v>
      </c>
      <c r="N210" s="224" t="s">
        <v>51</v>
      </c>
      <c r="O210" s="87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7" t="s">
        <v>408</v>
      </c>
      <c r="AT210" s="227" t="s">
        <v>211</v>
      </c>
      <c r="AU210" s="227" t="s">
        <v>90</v>
      </c>
      <c r="AY210" s="19" t="s">
        <v>208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88</v>
      </c>
      <c r="BK210" s="228">
        <f>ROUND(I210*H210,2)</f>
        <v>0</v>
      </c>
      <c r="BL210" s="19" t="s">
        <v>408</v>
      </c>
      <c r="BM210" s="227" t="s">
        <v>1569</v>
      </c>
    </row>
    <row r="211" s="2" customFormat="1">
      <c r="A211" s="41"/>
      <c r="B211" s="42"/>
      <c r="C211" s="43"/>
      <c r="D211" s="229" t="s">
        <v>218</v>
      </c>
      <c r="E211" s="43"/>
      <c r="F211" s="230" t="s">
        <v>1570</v>
      </c>
      <c r="G211" s="43"/>
      <c r="H211" s="43"/>
      <c r="I211" s="231"/>
      <c r="J211" s="43"/>
      <c r="K211" s="43"/>
      <c r="L211" s="47"/>
      <c r="M211" s="232"/>
      <c r="N211" s="233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9" t="s">
        <v>218</v>
      </c>
      <c r="AU211" s="19" t="s">
        <v>90</v>
      </c>
    </row>
    <row r="212" s="14" customFormat="1">
      <c r="A212" s="14"/>
      <c r="B212" s="245"/>
      <c r="C212" s="246"/>
      <c r="D212" s="236" t="s">
        <v>226</v>
      </c>
      <c r="E212" s="247" t="s">
        <v>35</v>
      </c>
      <c r="F212" s="248" t="s">
        <v>1571</v>
      </c>
      <c r="G212" s="246"/>
      <c r="H212" s="249">
        <v>8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226</v>
      </c>
      <c r="AU212" s="255" t="s">
        <v>90</v>
      </c>
      <c r="AV212" s="14" t="s">
        <v>90</v>
      </c>
      <c r="AW212" s="14" t="s">
        <v>41</v>
      </c>
      <c r="AX212" s="14" t="s">
        <v>88</v>
      </c>
      <c r="AY212" s="255" t="s">
        <v>208</v>
      </c>
    </row>
    <row r="213" s="2" customFormat="1" ht="16.5" customHeight="1">
      <c r="A213" s="41"/>
      <c r="B213" s="42"/>
      <c r="C213" s="278" t="s">
        <v>597</v>
      </c>
      <c r="D213" s="278" t="s">
        <v>391</v>
      </c>
      <c r="E213" s="279" t="s">
        <v>1572</v>
      </c>
      <c r="F213" s="280" t="s">
        <v>1573</v>
      </c>
      <c r="G213" s="281" t="s">
        <v>381</v>
      </c>
      <c r="H213" s="282">
        <v>8</v>
      </c>
      <c r="I213" s="283"/>
      <c r="J213" s="284">
        <f>ROUND(I213*H213,2)</f>
        <v>0</v>
      </c>
      <c r="K213" s="280" t="s">
        <v>215</v>
      </c>
      <c r="L213" s="285"/>
      <c r="M213" s="286" t="s">
        <v>35</v>
      </c>
      <c r="N213" s="287" t="s">
        <v>51</v>
      </c>
      <c r="O213" s="87"/>
      <c r="P213" s="225">
        <f>O213*H213</f>
        <v>0</v>
      </c>
      <c r="Q213" s="225">
        <v>6.9999999999999994E-05</v>
      </c>
      <c r="R213" s="225">
        <f>Q213*H213</f>
        <v>0.00055999999999999995</v>
      </c>
      <c r="S213" s="225">
        <v>0</v>
      </c>
      <c r="T213" s="226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7" t="s">
        <v>527</v>
      </c>
      <c r="AT213" s="227" t="s">
        <v>391</v>
      </c>
      <c r="AU213" s="227" t="s">
        <v>90</v>
      </c>
      <c r="AY213" s="19" t="s">
        <v>208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9" t="s">
        <v>88</v>
      </c>
      <c r="BK213" s="228">
        <f>ROUND(I213*H213,2)</f>
        <v>0</v>
      </c>
      <c r="BL213" s="19" t="s">
        <v>408</v>
      </c>
      <c r="BM213" s="227" t="s">
        <v>1574</v>
      </c>
    </row>
    <row r="214" s="14" customFormat="1">
      <c r="A214" s="14"/>
      <c r="B214" s="245"/>
      <c r="C214" s="246"/>
      <c r="D214" s="236" t="s">
        <v>226</v>
      </c>
      <c r="E214" s="247" t="s">
        <v>35</v>
      </c>
      <c r="F214" s="248" t="s">
        <v>1571</v>
      </c>
      <c r="G214" s="246"/>
      <c r="H214" s="249">
        <v>8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226</v>
      </c>
      <c r="AU214" s="255" t="s">
        <v>90</v>
      </c>
      <c r="AV214" s="14" t="s">
        <v>90</v>
      </c>
      <c r="AW214" s="14" t="s">
        <v>41</v>
      </c>
      <c r="AX214" s="14" t="s">
        <v>88</v>
      </c>
      <c r="AY214" s="255" t="s">
        <v>208</v>
      </c>
    </row>
    <row r="215" s="2" customFormat="1" ht="16.5" customHeight="1">
      <c r="A215" s="41"/>
      <c r="B215" s="42"/>
      <c r="C215" s="216" t="s">
        <v>604</v>
      </c>
      <c r="D215" s="216" t="s">
        <v>211</v>
      </c>
      <c r="E215" s="217" t="s">
        <v>1575</v>
      </c>
      <c r="F215" s="218" t="s">
        <v>1576</v>
      </c>
      <c r="G215" s="219" t="s">
        <v>381</v>
      </c>
      <c r="H215" s="220">
        <v>1</v>
      </c>
      <c r="I215" s="221"/>
      <c r="J215" s="222">
        <f>ROUND(I215*H215,2)</f>
        <v>0</v>
      </c>
      <c r="K215" s="218" t="s">
        <v>215</v>
      </c>
      <c r="L215" s="47"/>
      <c r="M215" s="223" t="s">
        <v>35</v>
      </c>
      <c r="N215" s="224" t="s">
        <v>51</v>
      </c>
      <c r="O215" s="87"/>
      <c r="P215" s="225">
        <f>O215*H215</f>
        <v>0</v>
      </c>
      <c r="Q215" s="225">
        <v>0.00075000000000000002</v>
      </c>
      <c r="R215" s="225">
        <f>Q215*H215</f>
        <v>0.00075000000000000002</v>
      </c>
      <c r="S215" s="225">
        <v>0</v>
      </c>
      <c r="T215" s="226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7" t="s">
        <v>408</v>
      </c>
      <c r="AT215" s="227" t="s">
        <v>211</v>
      </c>
      <c r="AU215" s="227" t="s">
        <v>90</v>
      </c>
      <c r="AY215" s="19" t="s">
        <v>208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88</v>
      </c>
      <c r="BK215" s="228">
        <f>ROUND(I215*H215,2)</f>
        <v>0</v>
      </c>
      <c r="BL215" s="19" t="s">
        <v>408</v>
      </c>
      <c r="BM215" s="227" t="s">
        <v>1577</v>
      </c>
    </row>
    <row r="216" s="2" customFormat="1">
      <c r="A216" s="41"/>
      <c r="B216" s="42"/>
      <c r="C216" s="43"/>
      <c r="D216" s="229" t="s">
        <v>218</v>
      </c>
      <c r="E216" s="43"/>
      <c r="F216" s="230" t="s">
        <v>1578</v>
      </c>
      <c r="G216" s="43"/>
      <c r="H216" s="43"/>
      <c r="I216" s="231"/>
      <c r="J216" s="43"/>
      <c r="K216" s="43"/>
      <c r="L216" s="47"/>
      <c r="M216" s="232"/>
      <c r="N216" s="233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19" t="s">
        <v>218</v>
      </c>
      <c r="AU216" s="19" t="s">
        <v>90</v>
      </c>
    </row>
    <row r="217" s="14" customFormat="1">
      <c r="A217" s="14"/>
      <c r="B217" s="245"/>
      <c r="C217" s="246"/>
      <c r="D217" s="236" t="s">
        <v>226</v>
      </c>
      <c r="E217" s="247" t="s">
        <v>35</v>
      </c>
      <c r="F217" s="248" t="s">
        <v>88</v>
      </c>
      <c r="G217" s="246"/>
      <c r="H217" s="249">
        <v>1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226</v>
      </c>
      <c r="AU217" s="255" t="s">
        <v>90</v>
      </c>
      <c r="AV217" s="14" t="s">
        <v>90</v>
      </c>
      <c r="AW217" s="14" t="s">
        <v>41</v>
      </c>
      <c r="AX217" s="14" t="s">
        <v>88</v>
      </c>
      <c r="AY217" s="255" t="s">
        <v>208</v>
      </c>
    </row>
    <row r="218" s="2" customFormat="1" ht="16.5" customHeight="1">
      <c r="A218" s="41"/>
      <c r="B218" s="42"/>
      <c r="C218" s="216" t="s">
        <v>612</v>
      </c>
      <c r="D218" s="216" t="s">
        <v>211</v>
      </c>
      <c r="E218" s="217" t="s">
        <v>1579</v>
      </c>
      <c r="F218" s="218" t="s">
        <v>1580</v>
      </c>
      <c r="G218" s="219" t="s">
        <v>381</v>
      </c>
      <c r="H218" s="220">
        <v>1</v>
      </c>
      <c r="I218" s="221"/>
      <c r="J218" s="222">
        <f>ROUND(I218*H218,2)</f>
        <v>0</v>
      </c>
      <c r="K218" s="218" t="s">
        <v>215</v>
      </c>
      <c r="L218" s="47"/>
      <c r="M218" s="223" t="s">
        <v>35</v>
      </c>
      <c r="N218" s="224" t="s">
        <v>51</v>
      </c>
      <c r="O218" s="87"/>
      <c r="P218" s="225">
        <f>O218*H218</f>
        <v>0</v>
      </c>
      <c r="Q218" s="225">
        <v>0.00097000000000000005</v>
      </c>
      <c r="R218" s="225">
        <f>Q218*H218</f>
        <v>0.00097000000000000005</v>
      </c>
      <c r="S218" s="225">
        <v>0</v>
      </c>
      <c r="T218" s="226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7" t="s">
        <v>408</v>
      </c>
      <c r="AT218" s="227" t="s">
        <v>211</v>
      </c>
      <c r="AU218" s="227" t="s">
        <v>90</v>
      </c>
      <c r="AY218" s="19" t="s">
        <v>208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9" t="s">
        <v>88</v>
      </c>
      <c r="BK218" s="228">
        <f>ROUND(I218*H218,2)</f>
        <v>0</v>
      </c>
      <c r="BL218" s="19" t="s">
        <v>408</v>
      </c>
      <c r="BM218" s="227" t="s">
        <v>1581</v>
      </c>
    </row>
    <row r="219" s="2" customFormat="1">
      <c r="A219" s="41"/>
      <c r="B219" s="42"/>
      <c r="C219" s="43"/>
      <c r="D219" s="229" t="s">
        <v>218</v>
      </c>
      <c r="E219" s="43"/>
      <c r="F219" s="230" t="s">
        <v>1582</v>
      </c>
      <c r="G219" s="43"/>
      <c r="H219" s="43"/>
      <c r="I219" s="231"/>
      <c r="J219" s="43"/>
      <c r="K219" s="43"/>
      <c r="L219" s="47"/>
      <c r="M219" s="232"/>
      <c r="N219" s="233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9" t="s">
        <v>218</v>
      </c>
      <c r="AU219" s="19" t="s">
        <v>90</v>
      </c>
    </row>
    <row r="220" s="14" customFormat="1">
      <c r="A220" s="14"/>
      <c r="B220" s="245"/>
      <c r="C220" s="246"/>
      <c r="D220" s="236" t="s">
        <v>226</v>
      </c>
      <c r="E220" s="247" t="s">
        <v>35</v>
      </c>
      <c r="F220" s="248" t="s">
        <v>88</v>
      </c>
      <c r="G220" s="246"/>
      <c r="H220" s="249">
        <v>1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226</v>
      </c>
      <c r="AU220" s="255" t="s">
        <v>90</v>
      </c>
      <c r="AV220" s="14" t="s">
        <v>90</v>
      </c>
      <c r="AW220" s="14" t="s">
        <v>41</v>
      </c>
      <c r="AX220" s="14" t="s">
        <v>88</v>
      </c>
      <c r="AY220" s="255" t="s">
        <v>208</v>
      </c>
    </row>
    <row r="221" s="2" customFormat="1" ht="24.15" customHeight="1">
      <c r="A221" s="41"/>
      <c r="B221" s="42"/>
      <c r="C221" s="216" t="s">
        <v>649</v>
      </c>
      <c r="D221" s="216" t="s">
        <v>211</v>
      </c>
      <c r="E221" s="217" t="s">
        <v>1583</v>
      </c>
      <c r="F221" s="218" t="s">
        <v>1584</v>
      </c>
      <c r="G221" s="219" t="s">
        <v>391</v>
      </c>
      <c r="H221" s="220">
        <v>11</v>
      </c>
      <c r="I221" s="221"/>
      <c r="J221" s="222">
        <f>ROUND(I221*H221,2)</f>
        <v>0</v>
      </c>
      <c r="K221" s="218" t="s">
        <v>215</v>
      </c>
      <c r="L221" s="47"/>
      <c r="M221" s="223" t="s">
        <v>35</v>
      </c>
      <c r="N221" s="224" t="s">
        <v>51</v>
      </c>
      <c r="O221" s="87"/>
      <c r="P221" s="225">
        <f>O221*H221</f>
        <v>0</v>
      </c>
      <c r="Q221" s="225">
        <v>0.00019000000000000001</v>
      </c>
      <c r="R221" s="225">
        <f>Q221*H221</f>
        <v>0.0020900000000000003</v>
      </c>
      <c r="S221" s="225">
        <v>0</v>
      </c>
      <c r="T221" s="226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7" t="s">
        <v>408</v>
      </c>
      <c r="AT221" s="227" t="s">
        <v>211</v>
      </c>
      <c r="AU221" s="227" t="s">
        <v>90</v>
      </c>
      <c r="AY221" s="19" t="s">
        <v>208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9" t="s">
        <v>88</v>
      </c>
      <c r="BK221" s="228">
        <f>ROUND(I221*H221,2)</f>
        <v>0</v>
      </c>
      <c r="BL221" s="19" t="s">
        <v>408</v>
      </c>
      <c r="BM221" s="227" t="s">
        <v>1585</v>
      </c>
    </row>
    <row r="222" s="2" customFormat="1">
      <c r="A222" s="41"/>
      <c r="B222" s="42"/>
      <c r="C222" s="43"/>
      <c r="D222" s="229" t="s">
        <v>218</v>
      </c>
      <c r="E222" s="43"/>
      <c r="F222" s="230" t="s">
        <v>1586</v>
      </c>
      <c r="G222" s="43"/>
      <c r="H222" s="43"/>
      <c r="I222" s="231"/>
      <c r="J222" s="43"/>
      <c r="K222" s="43"/>
      <c r="L222" s="47"/>
      <c r="M222" s="232"/>
      <c r="N222" s="233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9" t="s">
        <v>218</v>
      </c>
      <c r="AU222" s="19" t="s">
        <v>90</v>
      </c>
    </row>
    <row r="223" s="14" customFormat="1">
      <c r="A223" s="14"/>
      <c r="B223" s="245"/>
      <c r="C223" s="246"/>
      <c r="D223" s="236" t="s">
        <v>226</v>
      </c>
      <c r="E223" s="247" t="s">
        <v>35</v>
      </c>
      <c r="F223" s="248" t="s">
        <v>1587</v>
      </c>
      <c r="G223" s="246"/>
      <c r="H223" s="249">
        <v>11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226</v>
      </c>
      <c r="AU223" s="255" t="s">
        <v>90</v>
      </c>
      <c r="AV223" s="14" t="s">
        <v>90</v>
      </c>
      <c r="AW223" s="14" t="s">
        <v>41</v>
      </c>
      <c r="AX223" s="14" t="s">
        <v>88</v>
      </c>
      <c r="AY223" s="255" t="s">
        <v>208</v>
      </c>
    </row>
    <row r="224" s="2" customFormat="1" ht="16.5" customHeight="1">
      <c r="A224" s="41"/>
      <c r="B224" s="42"/>
      <c r="C224" s="278" t="s">
        <v>654</v>
      </c>
      <c r="D224" s="278" t="s">
        <v>391</v>
      </c>
      <c r="E224" s="279" t="s">
        <v>1504</v>
      </c>
      <c r="F224" s="280" t="s">
        <v>1505</v>
      </c>
      <c r="G224" s="281" t="s">
        <v>1506</v>
      </c>
      <c r="H224" s="282">
        <v>1</v>
      </c>
      <c r="I224" s="283"/>
      <c r="J224" s="284">
        <f>ROUND(I224*H224,2)</f>
        <v>0</v>
      </c>
      <c r="K224" s="280" t="s">
        <v>215</v>
      </c>
      <c r="L224" s="285"/>
      <c r="M224" s="286" t="s">
        <v>35</v>
      </c>
      <c r="N224" s="287" t="s">
        <v>51</v>
      </c>
      <c r="O224" s="87"/>
      <c r="P224" s="225">
        <f>O224*H224</f>
        <v>0</v>
      </c>
      <c r="Q224" s="225">
        <v>0.00107</v>
      </c>
      <c r="R224" s="225">
        <f>Q224*H224</f>
        <v>0.00107</v>
      </c>
      <c r="S224" s="225">
        <v>0</v>
      </c>
      <c r="T224" s="226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7" t="s">
        <v>527</v>
      </c>
      <c r="AT224" s="227" t="s">
        <v>391</v>
      </c>
      <c r="AU224" s="227" t="s">
        <v>90</v>
      </c>
      <c r="AY224" s="19" t="s">
        <v>208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88</v>
      </c>
      <c r="BK224" s="228">
        <f>ROUND(I224*H224,2)</f>
        <v>0</v>
      </c>
      <c r="BL224" s="19" t="s">
        <v>408</v>
      </c>
      <c r="BM224" s="227" t="s">
        <v>1588</v>
      </c>
    </row>
    <row r="225" s="14" customFormat="1">
      <c r="A225" s="14"/>
      <c r="B225" s="245"/>
      <c r="C225" s="246"/>
      <c r="D225" s="236" t="s">
        <v>226</v>
      </c>
      <c r="E225" s="247" t="s">
        <v>35</v>
      </c>
      <c r="F225" s="248" t="s">
        <v>88</v>
      </c>
      <c r="G225" s="246"/>
      <c r="H225" s="249">
        <v>1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226</v>
      </c>
      <c r="AU225" s="255" t="s">
        <v>90</v>
      </c>
      <c r="AV225" s="14" t="s">
        <v>90</v>
      </c>
      <c r="AW225" s="14" t="s">
        <v>41</v>
      </c>
      <c r="AX225" s="14" t="s">
        <v>88</v>
      </c>
      <c r="AY225" s="255" t="s">
        <v>208</v>
      </c>
    </row>
    <row r="226" s="2" customFormat="1" ht="21.75" customHeight="1">
      <c r="A226" s="41"/>
      <c r="B226" s="42"/>
      <c r="C226" s="216" t="s">
        <v>659</v>
      </c>
      <c r="D226" s="216" t="s">
        <v>211</v>
      </c>
      <c r="E226" s="217" t="s">
        <v>1589</v>
      </c>
      <c r="F226" s="218" t="s">
        <v>1590</v>
      </c>
      <c r="G226" s="219" t="s">
        <v>391</v>
      </c>
      <c r="H226" s="220">
        <v>11</v>
      </c>
      <c r="I226" s="221"/>
      <c r="J226" s="222">
        <f>ROUND(I226*H226,2)</f>
        <v>0</v>
      </c>
      <c r="K226" s="218" t="s">
        <v>215</v>
      </c>
      <c r="L226" s="47"/>
      <c r="M226" s="223" t="s">
        <v>35</v>
      </c>
      <c r="N226" s="224" t="s">
        <v>51</v>
      </c>
      <c r="O226" s="87"/>
      <c r="P226" s="225">
        <f>O226*H226</f>
        <v>0</v>
      </c>
      <c r="Q226" s="225">
        <v>1.0000000000000001E-05</v>
      </c>
      <c r="R226" s="225">
        <f>Q226*H226</f>
        <v>0.00011</v>
      </c>
      <c r="S226" s="225">
        <v>0</v>
      </c>
      <c r="T226" s="226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7" t="s">
        <v>408</v>
      </c>
      <c r="AT226" s="227" t="s">
        <v>211</v>
      </c>
      <c r="AU226" s="227" t="s">
        <v>90</v>
      </c>
      <c r="AY226" s="19" t="s">
        <v>208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9" t="s">
        <v>88</v>
      </c>
      <c r="BK226" s="228">
        <f>ROUND(I226*H226,2)</f>
        <v>0</v>
      </c>
      <c r="BL226" s="19" t="s">
        <v>408</v>
      </c>
      <c r="BM226" s="227" t="s">
        <v>1591</v>
      </c>
    </row>
    <row r="227" s="2" customFormat="1">
      <c r="A227" s="41"/>
      <c r="B227" s="42"/>
      <c r="C227" s="43"/>
      <c r="D227" s="229" t="s">
        <v>218</v>
      </c>
      <c r="E227" s="43"/>
      <c r="F227" s="230" t="s">
        <v>1592</v>
      </c>
      <c r="G227" s="43"/>
      <c r="H227" s="43"/>
      <c r="I227" s="231"/>
      <c r="J227" s="43"/>
      <c r="K227" s="43"/>
      <c r="L227" s="47"/>
      <c r="M227" s="232"/>
      <c r="N227" s="233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19" t="s">
        <v>218</v>
      </c>
      <c r="AU227" s="19" t="s">
        <v>90</v>
      </c>
    </row>
    <row r="228" s="14" customFormat="1">
      <c r="A228" s="14"/>
      <c r="B228" s="245"/>
      <c r="C228" s="246"/>
      <c r="D228" s="236" t="s">
        <v>226</v>
      </c>
      <c r="E228" s="247" t="s">
        <v>35</v>
      </c>
      <c r="F228" s="248" t="s">
        <v>1587</v>
      </c>
      <c r="G228" s="246"/>
      <c r="H228" s="249">
        <v>11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226</v>
      </c>
      <c r="AU228" s="255" t="s">
        <v>90</v>
      </c>
      <c r="AV228" s="14" t="s">
        <v>90</v>
      </c>
      <c r="AW228" s="14" t="s">
        <v>41</v>
      </c>
      <c r="AX228" s="14" t="s">
        <v>88</v>
      </c>
      <c r="AY228" s="255" t="s">
        <v>208</v>
      </c>
    </row>
    <row r="229" s="2" customFormat="1" ht="24.15" customHeight="1">
      <c r="A229" s="41"/>
      <c r="B229" s="42"/>
      <c r="C229" s="216" t="s">
        <v>664</v>
      </c>
      <c r="D229" s="216" t="s">
        <v>211</v>
      </c>
      <c r="E229" s="217" t="s">
        <v>1593</v>
      </c>
      <c r="F229" s="218" t="s">
        <v>1594</v>
      </c>
      <c r="G229" s="219" t="s">
        <v>1514</v>
      </c>
      <c r="H229" s="220">
        <v>0.032000000000000001</v>
      </c>
      <c r="I229" s="221"/>
      <c r="J229" s="222">
        <f>ROUND(I229*H229,2)</f>
        <v>0</v>
      </c>
      <c r="K229" s="218" t="s">
        <v>215</v>
      </c>
      <c r="L229" s="47"/>
      <c r="M229" s="223" t="s">
        <v>35</v>
      </c>
      <c r="N229" s="224" t="s">
        <v>51</v>
      </c>
      <c r="O229" s="87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7" t="s">
        <v>408</v>
      </c>
      <c r="AT229" s="227" t="s">
        <v>211</v>
      </c>
      <c r="AU229" s="227" t="s">
        <v>90</v>
      </c>
      <c r="AY229" s="19" t="s">
        <v>208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9" t="s">
        <v>88</v>
      </c>
      <c r="BK229" s="228">
        <f>ROUND(I229*H229,2)</f>
        <v>0</v>
      </c>
      <c r="BL229" s="19" t="s">
        <v>408</v>
      </c>
      <c r="BM229" s="227" t="s">
        <v>1595</v>
      </c>
    </row>
    <row r="230" s="2" customFormat="1">
      <c r="A230" s="41"/>
      <c r="B230" s="42"/>
      <c r="C230" s="43"/>
      <c r="D230" s="229" t="s">
        <v>218</v>
      </c>
      <c r="E230" s="43"/>
      <c r="F230" s="230" t="s">
        <v>1596</v>
      </c>
      <c r="G230" s="43"/>
      <c r="H230" s="43"/>
      <c r="I230" s="231"/>
      <c r="J230" s="43"/>
      <c r="K230" s="43"/>
      <c r="L230" s="47"/>
      <c r="M230" s="232"/>
      <c r="N230" s="233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9" t="s">
        <v>218</v>
      </c>
      <c r="AU230" s="19" t="s">
        <v>90</v>
      </c>
    </row>
    <row r="231" s="2" customFormat="1" ht="24.15" customHeight="1">
      <c r="A231" s="41"/>
      <c r="B231" s="42"/>
      <c r="C231" s="216" t="s">
        <v>669</v>
      </c>
      <c r="D231" s="216" t="s">
        <v>211</v>
      </c>
      <c r="E231" s="217" t="s">
        <v>1597</v>
      </c>
      <c r="F231" s="218" t="s">
        <v>1598</v>
      </c>
      <c r="G231" s="219" t="s">
        <v>214</v>
      </c>
      <c r="H231" s="220">
        <v>0.032000000000000001</v>
      </c>
      <c r="I231" s="221"/>
      <c r="J231" s="222">
        <f>ROUND(I231*H231,2)</f>
        <v>0</v>
      </c>
      <c r="K231" s="218" t="s">
        <v>215</v>
      </c>
      <c r="L231" s="47"/>
      <c r="M231" s="223" t="s">
        <v>35</v>
      </c>
      <c r="N231" s="224" t="s">
        <v>51</v>
      </c>
      <c r="O231" s="87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7" t="s">
        <v>408</v>
      </c>
      <c r="AT231" s="227" t="s">
        <v>211</v>
      </c>
      <c r="AU231" s="227" t="s">
        <v>90</v>
      </c>
      <c r="AY231" s="19" t="s">
        <v>208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9" t="s">
        <v>88</v>
      </c>
      <c r="BK231" s="228">
        <f>ROUND(I231*H231,2)</f>
        <v>0</v>
      </c>
      <c r="BL231" s="19" t="s">
        <v>408</v>
      </c>
      <c r="BM231" s="227" t="s">
        <v>1599</v>
      </c>
    </row>
    <row r="232" s="2" customFormat="1">
      <c r="A232" s="41"/>
      <c r="B232" s="42"/>
      <c r="C232" s="43"/>
      <c r="D232" s="229" t="s">
        <v>218</v>
      </c>
      <c r="E232" s="43"/>
      <c r="F232" s="230" t="s">
        <v>1600</v>
      </c>
      <c r="G232" s="43"/>
      <c r="H232" s="43"/>
      <c r="I232" s="231"/>
      <c r="J232" s="43"/>
      <c r="K232" s="43"/>
      <c r="L232" s="47"/>
      <c r="M232" s="232"/>
      <c r="N232" s="233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9" t="s">
        <v>218</v>
      </c>
      <c r="AU232" s="19" t="s">
        <v>90</v>
      </c>
    </row>
    <row r="233" s="2" customFormat="1" ht="24.15" customHeight="1">
      <c r="A233" s="41"/>
      <c r="B233" s="42"/>
      <c r="C233" s="216" t="s">
        <v>676</v>
      </c>
      <c r="D233" s="216" t="s">
        <v>211</v>
      </c>
      <c r="E233" s="217" t="s">
        <v>1601</v>
      </c>
      <c r="F233" s="218" t="s">
        <v>1602</v>
      </c>
      <c r="G233" s="219" t="s">
        <v>214</v>
      </c>
      <c r="H233" s="220">
        <v>0.032000000000000001</v>
      </c>
      <c r="I233" s="221"/>
      <c r="J233" s="222">
        <f>ROUND(I233*H233,2)</f>
        <v>0</v>
      </c>
      <c r="K233" s="218" t="s">
        <v>215</v>
      </c>
      <c r="L233" s="47"/>
      <c r="M233" s="223" t="s">
        <v>35</v>
      </c>
      <c r="N233" s="224" t="s">
        <v>51</v>
      </c>
      <c r="O233" s="87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7" t="s">
        <v>408</v>
      </c>
      <c r="AT233" s="227" t="s">
        <v>211</v>
      </c>
      <c r="AU233" s="227" t="s">
        <v>90</v>
      </c>
      <c r="AY233" s="19" t="s">
        <v>208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9" t="s">
        <v>88</v>
      </c>
      <c r="BK233" s="228">
        <f>ROUND(I233*H233,2)</f>
        <v>0</v>
      </c>
      <c r="BL233" s="19" t="s">
        <v>408</v>
      </c>
      <c r="BM233" s="227" t="s">
        <v>1603</v>
      </c>
    </row>
    <row r="234" s="2" customFormat="1">
      <c r="A234" s="41"/>
      <c r="B234" s="42"/>
      <c r="C234" s="43"/>
      <c r="D234" s="229" t="s">
        <v>218</v>
      </c>
      <c r="E234" s="43"/>
      <c r="F234" s="230" t="s">
        <v>1604</v>
      </c>
      <c r="G234" s="43"/>
      <c r="H234" s="43"/>
      <c r="I234" s="231"/>
      <c r="J234" s="43"/>
      <c r="K234" s="43"/>
      <c r="L234" s="47"/>
      <c r="M234" s="232"/>
      <c r="N234" s="233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19" t="s">
        <v>218</v>
      </c>
      <c r="AU234" s="19" t="s">
        <v>90</v>
      </c>
    </row>
    <row r="235" s="12" customFormat="1" ht="22.8" customHeight="1">
      <c r="A235" s="12"/>
      <c r="B235" s="200"/>
      <c r="C235" s="201"/>
      <c r="D235" s="202" t="s">
        <v>79</v>
      </c>
      <c r="E235" s="214" t="s">
        <v>674</v>
      </c>
      <c r="F235" s="214" t="s">
        <v>675</v>
      </c>
      <c r="G235" s="201"/>
      <c r="H235" s="201"/>
      <c r="I235" s="204"/>
      <c r="J235" s="215">
        <f>BK235</f>
        <v>0</v>
      </c>
      <c r="K235" s="201"/>
      <c r="L235" s="206"/>
      <c r="M235" s="207"/>
      <c r="N235" s="208"/>
      <c r="O235" s="208"/>
      <c r="P235" s="209">
        <f>SUM(P236:P265)</f>
        <v>0</v>
      </c>
      <c r="Q235" s="208"/>
      <c r="R235" s="209">
        <f>SUM(R236:R265)</f>
        <v>0.12389</v>
      </c>
      <c r="S235" s="208"/>
      <c r="T235" s="210">
        <f>SUM(T236:T265)</f>
        <v>0.2394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1" t="s">
        <v>90</v>
      </c>
      <c r="AT235" s="212" t="s">
        <v>79</v>
      </c>
      <c r="AU235" s="212" t="s">
        <v>88</v>
      </c>
      <c r="AY235" s="211" t="s">
        <v>208</v>
      </c>
      <c r="BK235" s="213">
        <f>SUM(BK236:BK265)</f>
        <v>0</v>
      </c>
    </row>
    <row r="236" s="2" customFormat="1" ht="16.5" customHeight="1">
      <c r="A236" s="41"/>
      <c r="B236" s="42"/>
      <c r="C236" s="216" t="s">
        <v>684</v>
      </c>
      <c r="D236" s="216" t="s">
        <v>211</v>
      </c>
      <c r="E236" s="217" t="s">
        <v>1605</v>
      </c>
      <c r="F236" s="218" t="s">
        <v>1606</v>
      </c>
      <c r="G236" s="219" t="s">
        <v>679</v>
      </c>
      <c r="H236" s="220">
        <v>1</v>
      </c>
      <c r="I236" s="221"/>
      <c r="J236" s="222">
        <f>ROUND(I236*H236,2)</f>
        <v>0</v>
      </c>
      <c r="K236" s="218" t="s">
        <v>35</v>
      </c>
      <c r="L236" s="47"/>
      <c r="M236" s="223" t="s">
        <v>35</v>
      </c>
      <c r="N236" s="224" t="s">
        <v>51</v>
      </c>
      <c r="O236" s="87"/>
      <c r="P236" s="225">
        <f>O236*H236</f>
        <v>0</v>
      </c>
      <c r="Q236" s="225">
        <v>0</v>
      </c>
      <c r="R236" s="225">
        <f>Q236*H236</f>
        <v>0</v>
      </c>
      <c r="S236" s="225">
        <v>0.2394</v>
      </c>
      <c r="T236" s="226">
        <f>S236*H236</f>
        <v>0.2394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7" t="s">
        <v>408</v>
      </c>
      <c r="AT236" s="227" t="s">
        <v>211</v>
      </c>
      <c r="AU236" s="227" t="s">
        <v>90</v>
      </c>
      <c r="AY236" s="19" t="s">
        <v>208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9" t="s">
        <v>88</v>
      </c>
      <c r="BK236" s="228">
        <f>ROUND(I236*H236,2)</f>
        <v>0</v>
      </c>
      <c r="BL236" s="19" t="s">
        <v>408</v>
      </c>
      <c r="BM236" s="227" t="s">
        <v>1607</v>
      </c>
    </row>
    <row r="237" s="2" customFormat="1" ht="16.5" customHeight="1">
      <c r="A237" s="41"/>
      <c r="B237" s="42"/>
      <c r="C237" s="216" t="s">
        <v>691</v>
      </c>
      <c r="D237" s="216" t="s">
        <v>211</v>
      </c>
      <c r="E237" s="217" t="s">
        <v>1608</v>
      </c>
      <c r="F237" s="218" t="s">
        <v>1609</v>
      </c>
      <c r="G237" s="219" t="s">
        <v>381</v>
      </c>
      <c r="H237" s="220">
        <v>2</v>
      </c>
      <c r="I237" s="221"/>
      <c r="J237" s="222">
        <f>ROUND(I237*H237,2)</f>
        <v>0</v>
      </c>
      <c r="K237" s="218" t="s">
        <v>215</v>
      </c>
      <c r="L237" s="47"/>
      <c r="M237" s="223" t="s">
        <v>35</v>
      </c>
      <c r="N237" s="224" t="s">
        <v>51</v>
      </c>
      <c r="O237" s="87"/>
      <c r="P237" s="225">
        <f>O237*H237</f>
        <v>0</v>
      </c>
      <c r="Q237" s="225">
        <v>0.00247</v>
      </c>
      <c r="R237" s="225">
        <f>Q237*H237</f>
        <v>0.0049399999999999999</v>
      </c>
      <c r="S237" s="225">
        <v>0</v>
      </c>
      <c r="T237" s="226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7" t="s">
        <v>408</v>
      </c>
      <c r="AT237" s="227" t="s">
        <v>211</v>
      </c>
      <c r="AU237" s="227" t="s">
        <v>90</v>
      </c>
      <c r="AY237" s="19" t="s">
        <v>208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9" t="s">
        <v>88</v>
      </c>
      <c r="BK237" s="228">
        <f>ROUND(I237*H237,2)</f>
        <v>0</v>
      </c>
      <c r="BL237" s="19" t="s">
        <v>408</v>
      </c>
      <c r="BM237" s="227" t="s">
        <v>1610</v>
      </c>
    </row>
    <row r="238" s="2" customFormat="1">
      <c r="A238" s="41"/>
      <c r="B238" s="42"/>
      <c r="C238" s="43"/>
      <c r="D238" s="229" t="s">
        <v>218</v>
      </c>
      <c r="E238" s="43"/>
      <c r="F238" s="230" t="s">
        <v>1611</v>
      </c>
      <c r="G238" s="43"/>
      <c r="H238" s="43"/>
      <c r="I238" s="231"/>
      <c r="J238" s="43"/>
      <c r="K238" s="43"/>
      <c r="L238" s="47"/>
      <c r="M238" s="232"/>
      <c r="N238" s="233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218</v>
      </c>
      <c r="AU238" s="19" t="s">
        <v>90</v>
      </c>
    </row>
    <row r="239" s="14" customFormat="1">
      <c r="A239" s="14"/>
      <c r="B239" s="245"/>
      <c r="C239" s="246"/>
      <c r="D239" s="236" t="s">
        <v>226</v>
      </c>
      <c r="E239" s="247" t="s">
        <v>35</v>
      </c>
      <c r="F239" s="248" t="s">
        <v>1453</v>
      </c>
      <c r="G239" s="246"/>
      <c r="H239" s="249">
        <v>2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226</v>
      </c>
      <c r="AU239" s="255" t="s">
        <v>90</v>
      </c>
      <c r="AV239" s="14" t="s">
        <v>90</v>
      </c>
      <c r="AW239" s="14" t="s">
        <v>41</v>
      </c>
      <c r="AX239" s="14" t="s">
        <v>88</v>
      </c>
      <c r="AY239" s="255" t="s">
        <v>208</v>
      </c>
    </row>
    <row r="240" s="2" customFormat="1" ht="16.5" customHeight="1">
      <c r="A240" s="41"/>
      <c r="B240" s="42"/>
      <c r="C240" s="278" t="s">
        <v>698</v>
      </c>
      <c r="D240" s="278" t="s">
        <v>391</v>
      </c>
      <c r="E240" s="279" t="s">
        <v>1612</v>
      </c>
      <c r="F240" s="280" t="s">
        <v>1613</v>
      </c>
      <c r="G240" s="281" t="s">
        <v>381</v>
      </c>
      <c r="H240" s="282">
        <v>1</v>
      </c>
      <c r="I240" s="283"/>
      <c r="J240" s="284">
        <f>ROUND(I240*H240,2)</f>
        <v>0</v>
      </c>
      <c r="K240" s="280" t="s">
        <v>215</v>
      </c>
      <c r="L240" s="285"/>
      <c r="M240" s="286" t="s">
        <v>35</v>
      </c>
      <c r="N240" s="287" t="s">
        <v>51</v>
      </c>
      <c r="O240" s="87"/>
      <c r="P240" s="225">
        <f>O240*H240</f>
        <v>0</v>
      </c>
      <c r="Q240" s="225">
        <v>0.014999999999999999</v>
      </c>
      <c r="R240" s="225">
        <f>Q240*H240</f>
        <v>0.014999999999999999</v>
      </c>
      <c r="S240" s="225">
        <v>0</v>
      </c>
      <c r="T240" s="226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7" t="s">
        <v>527</v>
      </c>
      <c r="AT240" s="227" t="s">
        <v>391</v>
      </c>
      <c r="AU240" s="227" t="s">
        <v>90</v>
      </c>
      <c r="AY240" s="19" t="s">
        <v>208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9" t="s">
        <v>88</v>
      </c>
      <c r="BK240" s="228">
        <f>ROUND(I240*H240,2)</f>
        <v>0</v>
      </c>
      <c r="BL240" s="19" t="s">
        <v>408</v>
      </c>
      <c r="BM240" s="227" t="s">
        <v>1614</v>
      </c>
    </row>
    <row r="241" s="14" customFormat="1">
      <c r="A241" s="14"/>
      <c r="B241" s="245"/>
      <c r="C241" s="246"/>
      <c r="D241" s="236" t="s">
        <v>226</v>
      </c>
      <c r="E241" s="247" t="s">
        <v>35</v>
      </c>
      <c r="F241" s="248" t="s">
        <v>88</v>
      </c>
      <c r="G241" s="246"/>
      <c r="H241" s="249">
        <v>1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226</v>
      </c>
      <c r="AU241" s="255" t="s">
        <v>90</v>
      </c>
      <c r="AV241" s="14" t="s">
        <v>90</v>
      </c>
      <c r="AW241" s="14" t="s">
        <v>41</v>
      </c>
      <c r="AX241" s="14" t="s">
        <v>88</v>
      </c>
      <c r="AY241" s="255" t="s">
        <v>208</v>
      </c>
    </row>
    <row r="242" s="2" customFormat="1" ht="16.5" customHeight="1">
      <c r="A242" s="41"/>
      <c r="B242" s="42"/>
      <c r="C242" s="278" t="s">
        <v>703</v>
      </c>
      <c r="D242" s="278" t="s">
        <v>391</v>
      </c>
      <c r="E242" s="279" t="s">
        <v>1615</v>
      </c>
      <c r="F242" s="280" t="s">
        <v>1616</v>
      </c>
      <c r="G242" s="281" t="s">
        <v>381</v>
      </c>
      <c r="H242" s="282">
        <v>1</v>
      </c>
      <c r="I242" s="283"/>
      <c r="J242" s="284">
        <f>ROUND(I242*H242,2)</f>
        <v>0</v>
      </c>
      <c r="K242" s="280" t="s">
        <v>215</v>
      </c>
      <c r="L242" s="285"/>
      <c r="M242" s="286" t="s">
        <v>35</v>
      </c>
      <c r="N242" s="287" t="s">
        <v>51</v>
      </c>
      <c r="O242" s="87"/>
      <c r="P242" s="225">
        <f>O242*H242</f>
        <v>0</v>
      </c>
      <c r="Q242" s="225">
        <v>0.021899999999999999</v>
      </c>
      <c r="R242" s="225">
        <f>Q242*H242</f>
        <v>0.021899999999999999</v>
      </c>
      <c r="S242" s="225">
        <v>0</v>
      </c>
      <c r="T242" s="226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7" t="s">
        <v>527</v>
      </c>
      <c r="AT242" s="227" t="s">
        <v>391</v>
      </c>
      <c r="AU242" s="227" t="s">
        <v>90</v>
      </c>
      <c r="AY242" s="19" t="s">
        <v>208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9" t="s">
        <v>88</v>
      </c>
      <c r="BK242" s="228">
        <f>ROUND(I242*H242,2)</f>
        <v>0</v>
      </c>
      <c r="BL242" s="19" t="s">
        <v>408</v>
      </c>
      <c r="BM242" s="227" t="s">
        <v>1617</v>
      </c>
    </row>
    <row r="243" s="14" customFormat="1">
      <c r="A243" s="14"/>
      <c r="B243" s="245"/>
      <c r="C243" s="246"/>
      <c r="D243" s="236" t="s">
        <v>226</v>
      </c>
      <c r="E243" s="247" t="s">
        <v>35</v>
      </c>
      <c r="F243" s="248" t="s">
        <v>88</v>
      </c>
      <c r="G243" s="246"/>
      <c r="H243" s="249">
        <v>1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226</v>
      </c>
      <c r="AU243" s="255" t="s">
        <v>90</v>
      </c>
      <c r="AV243" s="14" t="s">
        <v>90</v>
      </c>
      <c r="AW243" s="14" t="s">
        <v>41</v>
      </c>
      <c r="AX243" s="14" t="s">
        <v>88</v>
      </c>
      <c r="AY243" s="255" t="s">
        <v>208</v>
      </c>
    </row>
    <row r="244" s="2" customFormat="1" ht="16.5" customHeight="1">
      <c r="A244" s="41"/>
      <c r="B244" s="42"/>
      <c r="C244" s="278" t="s">
        <v>708</v>
      </c>
      <c r="D244" s="278" t="s">
        <v>391</v>
      </c>
      <c r="E244" s="279" t="s">
        <v>1618</v>
      </c>
      <c r="F244" s="280" t="s">
        <v>1619</v>
      </c>
      <c r="G244" s="281" t="s">
        <v>381</v>
      </c>
      <c r="H244" s="282">
        <v>2</v>
      </c>
      <c r="I244" s="283"/>
      <c r="J244" s="284">
        <f>ROUND(I244*H244,2)</f>
        <v>0</v>
      </c>
      <c r="K244" s="280" t="s">
        <v>215</v>
      </c>
      <c r="L244" s="285"/>
      <c r="M244" s="286" t="s">
        <v>35</v>
      </c>
      <c r="N244" s="287" t="s">
        <v>51</v>
      </c>
      <c r="O244" s="87"/>
      <c r="P244" s="225">
        <f>O244*H244</f>
        <v>0</v>
      </c>
      <c r="Q244" s="225">
        <v>0.0012800000000000001</v>
      </c>
      <c r="R244" s="225">
        <f>Q244*H244</f>
        <v>0.0025600000000000002</v>
      </c>
      <c r="S244" s="225">
        <v>0</v>
      </c>
      <c r="T244" s="226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7" t="s">
        <v>527</v>
      </c>
      <c r="AT244" s="227" t="s">
        <v>391</v>
      </c>
      <c r="AU244" s="227" t="s">
        <v>90</v>
      </c>
      <c r="AY244" s="19" t="s">
        <v>208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9" t="s">
        <v>88</v>
      </c>
      <c r="BK244" s="228">
        <f>ROUND(I244*H244,2)</f>
        <v>0</v>
      </c>
      <c r="BL244" s="19" t="s">
        <v>408</v>
      </c>
      <c r="BM244" s="227" t="s">
        <v>1620</v>
      </c>
    </row>
    <row r="245" s="14" customFormat="1">
      <c r="A245" s="14"/>
      <c r="B245" s="245"/>
      <c r="C245" s="246"/>
      <c r="D245" s="236" t="s">
        <v>226</v>
      </c>
      <c r="E245" s="247" t="s">
        <v>35</v>
      </c>
      <c r="F245" s="248" t="s">
        <v>1453</v>
      </c>
      <c r="G245" s="246"/>
      <c r="H245" s="249">
        <v>2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226</v>
      </c>
      <c r="AU245" s="255" t="s">
        <v>90</v>
      </c>
      <c r="AV245" s="14" t="s">
        <v>90</v>
      </c>
      <c r="AW245" s="14" t="s">
        <v>41</v>
      </c>
      <c r="AX245" s="14" t="s">
        <v>88</v>
      </c>
      <c r="AY245" s="255" t="s">
        <v>208</v>
      </c>
    </row>
    <row r="246" s="2" customFormat="1" ht="16.5" customHeight="1">
      <c r="A246" s="41"/>
      <c r="B246" s="42"/>
      <c r="C246" s="216" t="s">
        <v>713</v>
      </c>
      <c r="D246" s="216" t="s">
        <v>211</v>
      </c>
      <c r="E246" s="217" t="s">
        <v>1621</v>
      </c>
      <c r="F246" s="218" t="s">
        <v>1622</v>
      </c>
      <c r="G246" s="219" t="s">
        <v>381</v>
      </c>
      <c r="H246" s="220">
        <v>2</v>
      </c>
      <c r="I246" s="221"/>
      <c r="J246" s="222">
        <f>ROUND(I246*H246,2)</f>
        <v>0</v>
      </c>
      <c r="K246" s="218" t="s">
        <v>215</v>
      </c>
      <c r="L246" s="47"/>
      <c r="M246" s="223" t="s">
        <v>35</v>
      </c>
      <c r="N246" s="224" t="s">
        <v>51</v>
      </c>
      <c r="O246" s="87"/>
      <c r="P246" s="225">
        <f>O246*H246</f>
        <v>0</v>
      </c>
      <c r="Q246" s="225">
        <v>8.0000000000000007E-05</v>
      </c>
      <c r="R246" s="225">
        <f>Q246*H246</f>
        <v>0.00016000000000000001</v>
      </c>
      <c r="S246" s="225">
        <v>0</v>
      </c>
      <c r="T246" s="226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7" t="s">
        <v>408</v>
      </c>
      <c r="AT246" s="227" t="s">
        <v>211</v>
      </c>
      <c r="AU246" s="227" t="s">
        <v>90</v>
      </c>
      <c r="AY246" s="19" t="s">
        <v>208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88</v>
      </c>
      <c r="BK246" s="228">
        <f>ROUND(I246*H246,2)</f>
        <v>0</v>
      </c>
      <c r="BL246" s="19" t="s">
        <v>408</v>
      </c>
      <c r="BM246" s="227" t="s">
        <v>1623</v>
      </c>
    </row>
    <row r="247" s="2" customFormat="1">
      <c r="A247" s="41"/>
      <c r="B247" s="42"/>
      <c r="C247" s="43"/>
      <c r="D247" s="229" t="s">
        <v>218</v>
      </c>
      <c r="E247" s="43"/>
      <c r="F247" s="230" t="s">
        <v>1624</v>
      </c>
      <c r="G247" s="43"/>
      <c r="H247" s="43"/>
      <c r="I247" s="231"/>
      <c r="J247" s="43"/>
      <c r="K247" s="43"/>
      <c r="L247" s="47"/>
      <c r="M247" s="232"/>
      <c r="N247" s="233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19" t="s">
        <v>218</v>
      </c>
      <c r="AU247" s="19" t="s">
        <v>90</v>
      </c>
    </row>
    <row r="248" s="2" customFormat="1" ht="16.5" customHeight="1">
      <c r="A248" s="41"/>
      <c r="B248" s="42"/>
      <c r="C248" s="278" t="s">
        <v>720</v>
      </c>
      <c r="D248" s="278" t="s">
        <v>391</v>
      </c>
      <c r="E248" s="279" t="s">
        <v>1625</v>
      </c>
      <c r="F248" s="280" t="s">
        <v>1626</v>
      </c>
      <c r="G248" s="281" t="s">
        <v>381</v>
      </c>
      <c r="H248" s="282">
        <v>2</v>
      </c>
      <c r="I248" s="283"/>
      <c r="J248" s="284">
        <f>ROUND(I248*H248,2)</f>
        <v>0</v>
      </c>
      <c r="K248" s="280" t="s">
        <v>215</v>
      </c>
      <c r="L248" s="285"/>
      <c r="M248" s="286" t="s">
        <v>35</v>
      </c>
      <c r="N248" s="287" t="s">
        <v>51</v>
      </c>
      <c r="O248" s="87"/>
      <c r="P248" s="225">
        <f>O248*H248</f>
        <v>0</v>
      </c>
      <c r="Q248" s="225">
        <v>0.017999999999999999</v>
      </c>
      <c r="R248" s="225">
        <f>Q248*H248</f>
        <v>0.035999999999999997</v>
      </c>
      <c r="S248" s="225">
        <v>0</v>
      </c>
      <c r="T248" s="226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7" t="s">
        <v>527</v>
      </c>
      <c r="AT248" s="227" t="s">
        <v>391</v>
      </c>
      <c r="AU248" s="227" t="s">
        <v>90</v>
      </c>
      <c r="AY248" s="19" t="s">
        <v>208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9" t="s">
        <v>88</v>
      </c>
      <c r="BK248" s="228">
        <f>ROUND(I248*H248,2)</f>
        <v>0</v>
      </c>
      <c r="BL248" s="19" t="s">
        <v>408</v>
      </c>
      <c r="BM248" s="227" t="s">
        <v>1627</v>
      </c>
    </row>
    <row r="249" s="2" customFormat="1" ht="24.15" customHeight="1">
      <c r="A249" s="41"/>
      <c r="B249" s="42"/>
      <c r="C249" s="216" t="s">
        <v>731</v>
      </c>
      <c r="D249" s="216" t="s">
        <v>211</v>
      </c>
      <c r="E249" s="217" t="s">
        <v>1628</v>
      </c>
      <c r="F249" s="218" t="s">
        <v>1629</v>
      </c>
      <c r="G249" s="219" t="s">
        <v>679</v>
      </c>
      <c r="H249" s="220">
        <v>1</v>
      </c>
      <c r="I249" s="221"/>
      <c r="J249" s="222">
        <f>ROUND(I249*H249,2)</f>
        <v>0</v>
      </c>
      <c r="K249" s="218" t="s">
        <v>215</v>
      </c>
      <c r="L249" s="47"/>
      <c r="M249" s="223" t="s">
        <v>35</v>
      </c>
      <c r="N249" s="224" t="s">
        <v>51</v>
      </c>
      <c r="O249" s="87"/>
      <c r="P249" s="225">
        <f>O249*H249</f>
        <v>0</v>
      </c>
      <c r="Q249" s="225">
        <v>0.020729999999999998</v>
      </c>
      <c r="R249" s="225">
        <f>Q249*H249</f>
        <v>0.020729999999999998</v>
      </c>
      <c r="S249" s="225">
        <v>0</v>
      </c>
      <c r="T249" s="226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7" t="s">
        <v>408</v>
      </c>
      <c r="AT249" s="227" t="s">
        <v>211</v>
      </c>
      <c r="AU249" s="227" t="s">
        <v>90</v>
      </c>
      <c r="AY249" s="19" t="s">
        <v>208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9" t="s">
        <v>88</v>
      </c>
      <c r="BK249" s="228">
        <f>ROUND(I249*H249,2)</f>
        <v>0</v>
      </c>
      <c r="BL249" s="19" t="s">
        <v>408</v>
      </c>
      <c r="BM249" s="227" t="s">
        <v>1630</v>
      </c>
    </row>
    <row r="250" s="2" customFormat="1">
      <c r="A250" s="41"/>
      <c r="B250" s="42"/>
      <c r="C250" s="43"/>
      <c r="D250" s="229" t="s">
        <v>218</v>
      </c>
      <c r="E250" s="43"/>
      <c r="F250" s="230" t="s">
        <v>1631</v>
      </c>
      <c r="G250" s="43"/>
      <c r="H250" s="43"/>
      <c r="I250" s="231"/>
      <c r="J250" s="43"/>
      <c r="K250" s="43"/>
      <c r="L250" s="47"/>
      <c r="M250" s="232"/>
      <c r="N250" s="233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9" t="s">
        <v>218</v>
      </c>
      <c r="AU250" s="19" t="s">
        <v>90</v>
      </c>
    </row>
    <row r="251" s="2" customFormat="1" ht="24.15" customHeight="1">
      <c r="A251" s="41"/>
      <c r="B251" s="42"/>
      <c r="C251" s="216" t="s">
        <v>735</v>
      </c>
      <c r="D251" s="216" t="s">
        <v>211</v>
      </c>
      <c r="E251" s="217" t="s">
        <v>1632</v>
      </c>
      <c r="F251" s="218" t="s">
        <v>1633</v>
      </c>
      <c r="G251" s="219" t="s">
        <v>679</v>
      </c>
      <c r="H251" s="220">
        <v>1</v>
      </c>
      <c r="I251" s="221"/>
      <c r="J251" s="222">
        <f>ROUND(I251*H251,2)</f>
        <v>0</v>
      </c>
      <c r="K251" s="218" t="s">
        <v>215</v>
      </c>
      <c r="L251" s="47"/>
      <c r="M251" s="223" t="s">
        <v>35</v>
      </c>
      <c r="N251" s="224" t="s">
        <v>51</v>
      </c>
      <c r="O251" s="87"/>
      <c r="P251" s="225">
        <f>O251*H251</f>
        <v>0</v>
      </c>
      <c r="Q251" s="225">
        <v>0.019210000000000001</v>
      </c>
      <c r="R251" s="225">
        <f>Q251*H251</f>
        <v>0.019210000000000001</v>
      </c>
      <c r="S251" s="225">
        <v>0</v>
      </c>
      <c r="T251" s="226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7" t="s">
        <v>408</v>
      </c>
      <c r="AT251" s="227" t="s">
        <v>211</v>
      </c>
      <c r="AU251" s="227" t="s">
        <v>90</v>
      </c>
      <c r="AY251" s="19" t="s">
        <v>208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9" t="s">
        <v>88</v>
      </c>
      <c r="BK251" s="228">
        <f>ROUND(I251*H251,2)</f>
        <v>0</v>
      </c>
      <c r="BL251" s="19" t="s">
        <v>408</v>
      </c>
      <c r="BM251" s="227" t="s">
        <v>1634</v>
      </c>
    </row>
    <row r="252" s="2" customFormat="1">
      <c r="A252" s="41"/>
      <c r="B252" s="42"/>
      <c r="C252" s="43"/>
      <c r="D252" s="229" t="s">
        <v>218</v>
      </c>
      <c r="E252" s="43"/>
      <c r="F252" s="230" t="s">
        <v>1635</v>
      </c>
      <c r="G252" s="43"/>
      <c r="H252" s="43"/>
      <c r="I252" s="231"/>
      <c r="J252" s="43"/>
      <c r="K252" s="43"/>
      <c r="L252" s="47"/>
      <c r="M252" s="232"/>
      <c r="N252" s="233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9" t="s">
        <v>218</v>
      </c>
      <c r="AU252" s="19" t="s">
        <v>90</v>
      </c>
    </row>
    <row r="253" s="2" customFormat="1" ht="16.5" customHeight="1">
      <c r="A253" s="41"/>
      <c r="B253" s="42"/>
      <c r="C253" s="216" t="s">
        <v>740</v>
      </c>
      <c r="D253" s="216" t="s">
        <v>211</v>
      </c>
      <c r="E253" s="217" t="s">
        <v>1636</v>
      </c>
      <c r="F253" s="218" t="s">
        <v>1637</v>
      </c>
      <c r="G253" s="219" t="s">
        <v>381</v>
      </c>
      <c r="H253" s="220">
        <v>2</v>
      </c>
      <c r="I253" s="221"/>
      <c r="J253" s="222">
        <f>ROUND(I253*H253,2)</f>
        <v>0</v>
      </c>
      <c r="K253" s="218" t="s">
        <v>215</v>
      </c>
      <c r="L253" s="47"/>
      <c r="M253" s="223" t="s">
        <v>35</v>
      </c>
      <c r="N253" s="224" t="s">
        <v>51</v>
      </c>
      <c r="O253" s="87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7" t="s">
        <v>408</v>
      </c>
      <c r="AT253" s="227" t="s">
        <v>211</v>
      </c>
      <c r="AU253" s="227" t="s">
        <v>90</v>
      </c>
      <c r="AY253" s="19" t="s">
        <v>208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88</v>
      </c>
      <c r="BK253" s="228">
        <f>ROUND(I253*H253,2)</f>
        <v>0</v>
      </c>
      <c r="BL253" s="19" t="s">
        <v>408</v>
      </c>
      <c r="BM253" s="227" t="s">
        <v>1638</v>
      </c>
    </row>
    <row r="254" s="2" customFormat="1">
      <c r="A254" s="41"/>
      <c r="B254" s="42"/>
      <c r="C254" s="43"/>
      <c r="D254" s="229" t="s">
        <v>218</v>
      </c>
      <c r="E254" s="43"/>
      <c r="F254" s="230" t="s">
        <v>1639</v>
      </c>
      <c r="G254" s="43"/>
      <c r="H254" s="43"/>
      <c r="I254" s="231"/>
      <c r="J254" s="43"/>
      <c r="K254" s="43"/>
      <c r="L254" s="47"/>
      <c r="M254" s="232"/>
      <c r="N254" s="233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9" t="s">
        <v>218</v>
      </c>
      <c r="AU254" s="19" t="s">
        <v>90</v>
      </c>
    </row>
    <row r="255" s="14" customFormat="1">
      <c r="A255" s="14"/>
      <c r="B255" s="245"/>
      <c r="C255" s="246"/>
      <c r="D255" s="236" t="s">
        <v>226</v>
      </c>
      <c r="E255" s="247" t="s">
        <v>35</v>
      </c>
      <c r="F255" s="248" t="s">
        <v>1640</v>
      </c>
      <c r="G255" s="246"/>
      <c r="H255" s="249">
        <v>2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226</v>
      </c>
      <c r="AU255" s="255" t="s">
        <v>90</v>
      </c>
      <c r="AV255" s="14" t="s">
        <v>90</v>
      </c>
      <c r="AW255" s="14" t="s">
        <v>41</v>
      </c>
      <c r="AX255" s="14" t="s">
        <v>88</v>
      </c>
      <c r="AY255" s="255" t="s">
        <v>208</v>
      </c>
    </row>
    <row r="256" s="2" customFormat="1" ht="16.5" customHeight="1">
      <c r="A256" s="41"/>
      <c r="B256" s="42"/>
      <c r="C256" s="278" t="s">
        <v>747</v>
      </c>
      <c r="D256" s="278" t="s">
        <v>391</v>
      </c>
      <c r="E256" s="279" t="s">
        <v>1641</v>
      </c>
      <c r="F256" s="280" t="s">
        <v>1642</v>
      </c>
      <c r="G256" s="281" t="s">
        <v>381</v>
      </c>
      <c r="H256" s="282">
        <v>1</v>
      </c>
      <c r="I256" s="283"/>
      <c r="J256" s="284">
        <f>ROUND(I256*H256,2)</f>
        <v>0</v>
      </c>
      <c r="K256" s="280" t="s">
        <v>35</v>
      </c>
      <c r="L256" s="285"/>
      <c r="M256" s="286" t="s">
        <v>35</v>
      </c>
      <c r="N256" s="287" t="s">
        <v>51</v>
      </c>
      <c r="O256" s="87"/>
      <c r="P256" s="225">
        <f>O256*H256</f>
        <v>0</v>
      </c>
      <c r="Q256" s="225">
        <v>0.0018</v>
      </c>
      <c r="R256" s="225">
        <f>Q256*H256</f>
        <v>0.0018</v>
      </c>
      <c r="S256" s="225">
        <v>0</v>
      </c>
      <c r="T256" s="226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7" t="s">
        <v>527</v>
      </c>
      <c r="AT256" s="227" t="s">
        <v>391</v>
      </c>
      <c r="AU256" s="227" t="s">
        <v>90</v>
      </c>
      <c r="AY256" s="19" t="s">
        <v>208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9" t="s">
        <v>88</v>
      </c>
      <c r="BK256" s="228">
        <f>ROUND(I256*H256,2)</f>
        <v>0</v>
      </c>
      <c r="BL256" s="19" t="s">
        <v>408</v>
      </c>
      <c r="BM256" s="227" t="s">
        <v>1643</v>
      </c>
    </row>
    <row r="257" s="14" customFormat="1">
      <c r="A257" s="14"/>
      <c r="B257" s="245"/>
      <c r="C257" s="246"/>
      <c r="D257" s="236" t="s">
        <v>226</v>
      </c>
      <c r="E257" s="247" t="s">
        <v>35</v>
      </c>
      <c r="F257" s="248" t="s">
        <v>1644</v>
      </c>
      <c r="G257" s="246"/>
      <c r="H257" s="249">
        <v>1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226</v>
      </c>
      <c r="AU257" s="255" t="s">
        <v>90</v>
      </c>
      <c r="AV257" s="14" t="s">
        <v>90</v>
      </c>
      <c r="AW257" s="14" t="s">
        <v>41</v>
      </c>
      <c r="AX257" s="14" t="s">
        <v>88</v>
      </c>
      <c r="AY257" s="255" t="s">
        <v>208</v>
      </c>
    </row>
    <row r="258" s="2" customFormat="1" ht="16.5" customHeight="1">
      <c r="A258" s="41"/>
      <c r="B258" s="42"/>
      <c r="C258" s="278" t="s">
        <v>759</v>
      </c>
      <c r="D258" s="278" t="s">
        <v>391</v>
      </c>
      <c r="E258" s="279" t="s">
        <v>1645</v>
      </c>
      <c r="F258" s="280" t="s">
        <v>1646</v>
      </c>
      <c r="G258" s="281" t="s">
        <v>381</v>
      </c>
      <c r="H258" s="282">
        <v>1</v>
      </c>
      <c r="I258" s="283"/>
      <c r="J258" s="284">
        <f>ROUND(I258*H258,2)</f>
        <v>0</v>
      </c>
      <c r="K258" s="280" t="s">
        <v>215</v>
      </c>
      <c r="L258" s="285"/>
      <c r="M258" s="286" t="s">
        <v>35</v>
      </c>
      <c r="N258" s="287" t="s">
        <v>51</v>
      </c>
      <c r="O258" s="87"/>
      <c r="P258" s="225">
        <f>O258*H258</f>
        <v>0</v>
      </c>
      <c r="Q258" s="225">
        <v>0.0015900000000000001</v>
      </c>
      <c r="R258" s="225">
        <f>Q258*H258</f>
        <v>0.0015900000000000001</v>
      </c>
      <c r="S258" s="225">
        <v>0</v>
      </c>
      <c r="T258" s="226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7" t="s">
        <v>527</v>
      </c>
      <c r="AT258" s="227" t="s">
        <v>391</v>
      </c>
      <c r="AU258" s="227" t="s">
        <v>90</v>
      </c>
      <c r="AY258" s="19" t="s">
        <v>208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9" t="s">
        <v>88</v>
      </c>
      <c r="BK258" s="228">
        <f>ROUND(I258*H258,2)</f>
        <v>0</v>
      </c>
      <c r="BL258" s="19" t="s">
        <v>408</v>
      </c>
      <c r="BM258" s="227" t="s">
        <v>1647</v>
      </c>
    </row>
    <row r="259" s="14" customFormat="1">
      <c r="A259" s="14"/>
      <c r="B259" s="245"/>
      <c r="C259" s="246"/>
      <c r="D259" s="236" t="s">
        <v>226</v>
      </c>
      <c r="E259" s="247" t="s">
        <v>35</v>
      </c>
      <c r="F259" s="248" t="s">
        <v>1648</v>
      </c>
      <c r="G259" s="246"/>
      <c r="H259" s="249">
        <v>1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226</v>
      </c>
      <c r="AU259" s="255" t="s">
        <v>90</v>
      </c>
      <c r="AV259" s="14" t="s">
        <v>90</v>
      </c>
      <c r="AW259" s="14" t="s">
        <v>41</v>
      </c>
      <c r="AX259" s="14" t="s">
        <v>88</v>
      </c>
      <c r="AY259" s="255" t="s">
        <v>208</v>
      </c>
    </row>
    <row r="260" s="2" customFormat="1" ht="24.15" customHeight="1">
      <c r="A260" s="41"/>
      <c r="B260" s="42"/>
      <c r="C260" s="216" t="s">
        <v>771</v>
      </c>
      <c r="D260" s="216" t="s">
        <v>211</v>
      </c>
      <c r="E260" s="217" t="s">
        <v>704</v>
      </c>
      <c r="F260" s="218" t="s">
        <v>705</v>
      </c>
      <c r="G260" s="219" t="s">
        <v>214</v>
      </c>
      <c r="H260" s="220">
        <v>0.124</v>
      </c>
      <c r="I260" s="221"/>
      <c r="J260" s="222">
        <f>ROUND(I260*H260,2)</f>
        <v>0</v>
      </c>
      <c r="K260" s="218" t="s">
        <v>215</v>
      </c>
      <c r="L260" s="47"/>
      <c r="M260" s="223" t="s">
        <v>35</v>
      </c>
      <c r="N260" s="224" t="s">
        <v>51</v>
      </c>
      <c r="O260" s="87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7" t="s">
        <v>408</v>
      </c>
      <c r="AT260" s="227" t="s">
        <v>211</v>
      </c>
      <c r="AU260" s="227" t="s">
        <v>90</v>
      </c>
      <c r="AY260" s="19" t="s">
        <v>208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88</v>
      </c>
      <c r="BK260" s="228">
        <f>ROUND(I260*H260,2)</f>
        <v>0</v>
      </c>
      <c r="BL260" s="19" t="s">
        <v>408</v>
      </c>
      <c r="BM260" s="227" t="s">
        <v>1649</v>
      </c>
    </row>
    <row r="261" s="2" customFormat="1">
      <c r="A261" s="41"/>
      <c r="B261" s="42"/>
      <c r="C261" s="43"/>
      <c r="D261" s="229" t="s">
        <v>218</v>
      </c>
      <c r="E261" s="43"/>
      <c r="F261" s="230" t="s">
        <v>707</v>
      </c>
      <c r="G261" s="43"/>
      <c r="H261" s="43"/>
      <c r="I261" s="231"/>
      <c r="J261" s="43"/>
      <c r="K261" s="43"/>
      <c r="L261" s="47"/>
      <c r="M261" s="232"/>
      <c r="N261" s="233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19" t="s">
        <v>218</v>
      </c>
      <c r="AU261" s="19" t="s">
        <v>90</v>
      </c>
    </row>
    <row r="262" s="2" customFormat="1" ht="24.15" customHeight="1">
      <c r="A262" s="41"/>
      <c r="B262" s="42"/>
      <c r="C262" s="216" t="s">
        <v>777</v>
      </c>
      <c r="D262" s="216" t="s">
        <v>211</v>
      </c>
      <c r="E262" s="217" t="s">
        <v>709</v>
      </c>
      <c r="F262" s="218" t="s">
        <v>710</v>
      </c>
      <c r="G262" s="219" t="s">
        <v>214</v>
      </c>
      <c r="H262" s="220">
        <v>0.124</v>
      </c>
      <c r="I262" s="221"/>
      <c r="J262" s="222">
        <f>ROUND(I262*H262,2)</f>
        <v>0</v>
      </c>
      <c r="K262" s="218" t="s">
        <v>215</v>
      </c>
      <c r="L262" s="47"/>
      <c r="M262" s="223" t="s">
        <v>35</v>
      </c>
      <c r="N262" s="224" t="s">
        <v>51</v>
      </c>
      <c r="O262" s="87"/>
      <c r="P262" s="225">
        <f>O262*H262</f>
        <v>0</v>
      </c>
      <c r="Q262" s="225">
        <v>0</v>
      </c>
      <c r="R262" s="225">
        <f>Q262*H262</f>
        <v>0</v>
      </c>
      <c r="S262" s="225">
        <v>0</v>
      </c>
      <c r="T262" s="226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7" t="s">
        <v>408</v>
      </c>
      <c r="AT262" s="227" t="s">
        <v>211</v>
      </c>
      <c r="AU262" s="227" t="s">
        <v>90</v>
      </c>
      <c r="AY262" s="19" t="s">
        <v>208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9" t="s">
        <v>88</v>
      </c>
      <c r="BK262" s="228">
        <f>ROUND(I262*H262,2)</f>
        <v>0</v>
      </c>
      <c r="BL262" s="19" t="s">
        <v>408</v>
      </c>
      <c r="BM262" s="227" t="s">
        <v>1650</v>
      </c>
    </row>
    <row r="263" s="2" customFormat="1">
      <c r="A263" s="41"/>
      <c r="B263" s="42"/>
      <c r="C263" s="43"/>
      <c r="D263" s="229" t="s">
        <v>218</v>
      </c>
      <c r="E263" s="43"/>
      <c r="F263" s="230" t="s">
        <v>712</v>
      </c>
      <c r="G263" s="43"/>
      <c r="H263" s="43"/>
      <c r="I263" s="231"/>
      <c r="J263" s="43"/>
      <c r="K263" s="43"/>
      <c r="L263" s="47"/>
      <c r="M263" s="232"/>
      <c r="N263" s="233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19" t="s">
        <v>218</v>
      </c>
      <c r="AU263" s="19" t="s">
        <v>90</v>
      </c>
    </row>
    <row r="264" s="2" customFormat="1" ht="24.15" customHeight="1">
      <c r="A264" s="41"/>
      <c r="B264" s="42"/>
      <c r="C264" s="216" t="s">
        <v>783</v>
      </c>
      <c r="D264" s="216" t="s">
        <v>211</v>
      </c>
      <c r="E264" s="217" t="s">
        <v>714</v>
      </c>
      <c r="F264" s="218" t="s">
        <v>715</v>
      </c>
      <c r="G264" s="219" t="s">
        <v>214</v>
      </c>
      <c r="H264" s="220">
        <v>0.124</v>
      </c>
      <c r="I264" s="221"/>
      <c r="J264" s="222">
        <f>ROUND(I264*H264,2)</f>
        <v>0</v>
      </c>
      <c r="K264" s="218" t="s">
        <v>215</v>
      </c>
      <c r="L264" s="47"/>
      <c r="M264" s="223" t="s">
        <v>35</v>
      </c>
      <c r="N264" s="224" t="s">
        <v>51</v>
      </c>
      <c r="O264" s="87"/>
      <c r="P264" s="225">
        <f>O264*H264</f>
        <v>0</v>
      </c>
      <c r="Q264" s="225">
        <v>0</v>
      </c>
      <c r="R264" s="225">
        <f>Q264*H264</f>
        <v>0</v>
      </c>
      <c r="S264" s="225">
        <v>0</v>
      </c>
      <c r="T264" s="226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7" t="s">
        <v>408</v>
      </c>
      <c r="AT264" s="227" t="s">
        <v>211</v>
      </c>
      <c r="AU264" s="227" t="s">
        <v>90</v>
      </c>
      <c r="AY264" s="19" t="s">
        <v>208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9" t="s">
        <v>88</v>
      </c>
      <c r="BK264" s="228">
        <f>ROUND(I264*H264,2)</f>
        <v>0</v>
      </c>
      <c r="BL264" s="19" t="s">
        <v>408</v>
      </c>
      <c r="BM264" s="227" t="s">
        <v>1651</v>
      </c>
    </row>
    <row r="265" s="2" customFormat="1">
      <c r="A265" s="41"/>
      <c r="B265" s="42"/>
      <c r="C265" s="43"/>
      <c r="D265" s="229" t="s">
        <v>218</v>
      </c>
      <c r="E265" s="43"/>
      <c r="F265" s="230" t="s">
        <v>717</v>
      </c>
      <c r="G265" s="43"/>
      <c r="H265" s="43"/>
      <c r="I265" s="231"/>
      <c r="J265" s="43"/>
      <c r="K265" s="43"/>
      <c r="L265" s="47"/>
      <c r="M265" s="232"/>
      <c r="N265" s="233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19" t="s">
        <v>218</v>
      </c>
      <c r="AU265" s="19" t="s">
        <v>90</v>
      </c>
    </row>
    <row r="266" s="12" customFormat="1" ht="22.8" customHeight="1">
      <c r="A266" s="12"/>
      <c r="B266" s="200"/>
      <c r="C266" s="201"/>
      <c r="D266" s="202" t="s">
        <v>79</v>
      </c>
      <c r="E266" s="214" t="s">
        <v>1652</v>
      </c>
      <c r="F266" s="214" t="s">
        <v>1653</v>
      </c>
      <c r="G266" s="201"/>
      <c r="H266" s="201"/>
      <c r="I266" s="204"/>
      <c r="J266" s="215">
        <f>BK266</f>
        <v>0</v>
      </c>
      <c r="K266" s="201"/>
      <c r="L266" s="206"/>
      <c r="M266" s="207"/>
      <c r="N266" s="208"/>
      <c r="O266" s="208"/>
      <c r="P266" s="209">
        <f>SUM(P267:P281)</f>
        <v>0</v>
      </c>
      <c r="Q266" s="208"/>
      <c r="R266" s="209">
        <f>SUM(R267:R281)</f>
        <v>0.034300000000000004</v>
      </c>
      <c r="S266" s="208"/>
      <c r="T266" s="210">
        <f>SUM(T267:T281)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1" t="s">
        <v>90</v>
      </c>
      <c r="AT266" s="212" t="s">
        <v>79</v>
      </c>
      <c r="AU266" s="212" t="s">
        <v>88</v>
      </c>
      <c r="AY266" s="211" t="s">
        <v>208</v>
      </c>
      <c r="BK266" s="213">
        <f>SUM(BK267:BK281)</f>
        <v>0</v>
      </c>
    </row>
    <row r="267" s="2" customFormat="1" ht="16.5" customHeight="1">
      <c r="A267" s="41"/>
      <c r="B267" s="42"/>
      <c r="C267" s="216" t="s">
        <v>788</v>
      </c>
      <c r="D267" s="216" t="s">
        <v>211</v>
      </c>
      <c r="E267" s="217" t="s">
        <v>1654</v>
      </c>
      <c r="F267" s="218" t="s">
        <v>1655</v>
      </c>
      <c r="G267" s="219" t="s">
        <v>679</v>
      </c>
      <c r="H267" s="220">
        <v>2</v>
      </c>
      <c r="I267" s="221"/>
      <c r="J267" s="222">
        <f>ROUND(I267*H267,2)</f>
        <v>0</v>
      </c>
      <c r="K267" s="218" t="s">
        <v>215</v>
      </c>
      <c r="L267" s="47"/>
      <c r="M267" s="223" t="s">
        <v>35</v>
      </c>
      <c r="N267" s="224" t="s">
        <v>51</v>
      </c>
      <c r="O267" s="87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27" t="s">
        <v>408</v>
      </c>
      <c r="AT267" s="227" t="s">
        <v>211</v>
      </c>
      <c r="AU267" s="227" t="s">
        <v>90</v>
      </c>
      <c r="AY267" s="19" t="s">
        <v>208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9" t="s">
        <v>88</v>
      </c>
      <c r="BK267" s="228">
        <f>ROUND(I267*H267,2)</f>
        <v>0</v>
      </c>
      <c r="BL267" s="19" t="s">
        <v>408</v>
      </c>
      <c r="BM267" s="227" t="s">
        <v>1656</v>
      </c>
    </row>
    <row r="268" s="2" customFormat="1">
      <c r="A268" s="41"/>
      <c r="B268" s="42"/>
      <c r="C268" s="43"/>
      <c r="D268" s="229" t="s">
        <v>218</v>
      </c>
      <c r="E268" s="43"/>
      <c r="F268" s="230" t="s">
        <v>1657</v>
      </c>
      <c r="G268" s="43"/>
      <c r="H268" s="43"/>
      <c r="I268" s="231"/>
      <c r="J268" s="43"/>
      <c r="K268" s="43"/>
      <c r="L268" s="47"/>
      <c r="M268" s="232"/>
      <c r="N268" s="233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19" t="s">
        <v>218</v>
      </c>
      <c r="AU268" s="19" t="s">
        <v>90</v>
      </c>
    </row>
    <row r="269" s="14" customFormat="1">
      <c r="A269" s="14"/>
      <c r="B269" s="245"/>
      <c r="C269" s="246"/>
      <c r="D269" s="236" t="s">
        <v>226</v>
      </c>
      <c r="E269" s="247" t="s">
        <v>35</v>
      </c>
      <c r="F269" s="248" t="s">
        <v>1453</v>
      </c>
      <c r="G269" s="246"/>
      <c r="H269" s="249">
        <v>2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226</v>
      </c>
      <c r="AU269" s="255" t="s">
        <v>90</v>
      </c>
      <c r="AV269" s="14" t="s">
        <v>90</v>
      </c>
      <c r="AW269" s="14" t="s">
        <v>41</v>
      </c>
      <c r="AX269" s="14" t="s">
        <v>88</v>
      </c>
      <c r="AY269" s="255" t="s">
        <v>208</v>
      </c>
    </row>
    <row r="270" s="2" customFormat="1" ht="21.75" customHeight="1">
      <c r="A270" s="41"/>
      <c r="B270" s="42"/>
      <c r="C270" s="278" t="s">
        <v>794</v>
      </c>
      <c r="D270" s="278" t="s">
        <v>391</v>
      </c>
      <c r="E270" s="279" t="s">
        <v>1658</v>
      </c>
      <c r="F270" s="280" t="s">
        <v>1659</v>
      </c>
      <c r="G270" s="281" t="s">
        <v>381</v>
      </c>
      <c r="H270" s="282">
        <v>1</v>
      </c>
      <c r="I270" s="283"/>
      <c r="J270" s="284">
        <f>ROUND(I270*H270,2)</f>
        <v>0</v>
      </c>
      <c r="K270" s="280" t="s">
        <v>215</v>
      </c>
      <c r="L270" s="285"/>
      <c r="M270" s="286" t="s">
        <v>35</v>
      </c>
      <c r="N270" s="287" t="s">
        <v>51</v>
      </c>
      <c r="O270" s="87"/>
      <c r="P270" s="225">
        <f>O270*H270</f>
        <v>0</v>
      </c>
      <c r="Q270" s="225">
        <v>0.016</v>
      </c>
      <c r="R270" s="225">
        <f>Q270*H270</f>
        <v>0.016</v>
      </c>
      <c r="S270" s="225">
        <v>0</v>
      </c>
      <c r="T270" s="226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7" t="s">
        <v>527</v>
      </c>
      <c r="AT270" s="227" t="s">
        <v>391</v>
      </c>
      <c r="AU270" s="227" t="s">
        <v>90</v>
      </c>
      <c r="AY270" s="19" t="s">
        <v>208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9" t="s">
        <v>88</v>
      </c>
      <c r="BK270" s="228">
        <f>ROUND(I270*H270,2)</f>
        <v>0</v>
      </c>
      <c r="BL270" s="19" t="s">
        <v>408</v>
      </c>
      <c r="BM270" s="227" t="s">
        <v>1660</v>
      </c>
    </row>
    <row r="271" s="2" customFormat="1" ht="16.5" customHeight="1">
      <c r="A271" s="41"/>
      <c r="B271" s="42"/>
      <c r="C271" s="278" t="s">
        <v>800</v>
      </c>
      <c r="D271" s="278" t="s">
        <v>391</v>
      </c>
      <c r="E271" s="279" t="s">
        <v>1661</v>
      </c>
      <c r="F271" s="280" t="s">
        <v>1662</v>
      </c>
      <c r="G271" s="281" t="s">
        <v>381</v>
      </c>
      <c r="H271" s="282">
        <v>2</v>
      </c>
      <c r="I271" s="283"/>
      <c r="J271" s="284">
        <f>ROUND(I271*H271,2)</f>
        <v>0</v>
      </c>
      <c r="K271" s="280" t="s">
        <v>215</v>
      </c>
      <c r="L271" s="285"/>
      <c r="M271" s="286" t="s">
        <v>35</v>
      </c>
      <c r="N271" s="287" t="s">
        <v>51</v>
      </c>
      <c r="O271" s="87"/>
      <c r="P271" s="225">
        <f>O271*H271</f>
        <v>0</v>
      </c>
      <c r="Q271" s="225">
        <v>0.001</v>
      </c>
      <c r="R271" s="225">
        <f>Q271*H271</f>
        <v>0.002</v>
      </c>
      <c r="S271" s="225">
        <v>0</v>
      </c>
      <c r="T271" s="226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27" t="s">
        <v>527</v>
      </c>
      <c r="AT271" s="227" t="s">
        <v>391</v>
      </c>
      <c r="AU271" s="227" t="s">
        <v>90</v>
      </c>
      <c r="AY271" s="19" t="s">
        <v>208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9" t="s">
        <v>88</v>
      </c>
      <c r="BK271" s="228">
        <f>ROUND(I271*H271,2)</f>
        <v>0</v>
      </c>
      <c r="BL271" s="19" t="s">
        <v>408</v>
      </c>
      <c r="BM271" s="227" t="s">
        <v>1663</v>
      </c>
    </row>
    <row r="272" s="2" customFormat="1" ht="24.15" customHeight="1">
      <c r="A272" s="41"/>
      <c r="B272" s="42"/>
      <c r="C272" s="278" t="s">
        <v>805</v>
      </c>
      <c r="D272" s="278" t="s">
        <v>391</v>
      </c>
      <c r="E272" s="279" t="s">
        <v>1664</v>
      </c>
      <c r="F272" s="280" t="s">
        <v>1665</v>
      </c>
      <c r="G272" s="281" t="s">
        <v>381</v>
      </c>
      <c r="H272" s="282">
        <v>1</v>
      </c>
      <c r="I272" s="283"/>
      <c r="J272" s="284">
        <f>ROUND(I272*H272,2)</f>
        <v>0</v>
      </c>
      <c r="K272" s="280" t="s">
        <v>215</v>
      </c>
      <c r="L272" s="285"/>
      <c r="M272" s="286" t="s">
        <v>35</v>
      </c>
      <c r="N272" s="287" t="s">
        <v>51</v>
      </c>
      <c r="O272" s="87"/>
      <c r="P272" s="225">
        <f>O272*H272</f>
        <v>0</v>
      </c>
      <c r="Q272" s="225">
        <v>0.016</v>
      </c>
      <c r="R272" s="225">
        <f>Q272*H272</f>
        <v>0.016</v>
      </c>
      <c r="S272" s="225">
        <v>0</v>
      </c>
      <c r="T272" s="226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7" t="s">
        <v>527</v>
      </c>
      <c r="AT272" s="227" t="s">
        <v>391</v>
      </c>
      <c r="AU272" s="227" t="s">
        <v>90</v>
      </c>
      <c r="AY272" s="19" t="s">
        <v>208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9" t="s">
        <v>88</v>
      </c>
      <c r="BK272" s="228">
        <f>ROUND(I272*H272,2)</f>
        <v>0</v>
      </c>
      <c r="BL272" s="19" t="s">
        <v>408</v>
      </c>
      <c r="BM272" s="227" t="s">
        <v>1666</v>
      </c>
    </row>
    <row r="273" s="2" customFormat="1" ht="16.5" customHeight="1">
      <c r="A273" s="41"/>
      <c r="B273" s="42"/>
      <c r="C273" s="216" t="s">
        <v>810</v>
      </c>
      <c r="D273" s="216" t="s">
        <v>211</v>
      </c>
      <c r="E273" s="217" t="s">
        <v>1667</v>
      </c>
      <c r="F273" s="218" t="s">
        <v>1668</v>
      </c>
      <c r="G273" s="219" t="s">
        <v>679</v>
      </c>
      <c r="H273" s="220">
        <v>2</v>
      </c>
      <c r="I273" s="221"/>
      <c r="J273" s="222">
        <f>ROUND(I273*H273,2)</f>
        <v>0</v>
      </c>
      <c r="K273" s="218" t="s">
        <v>215</v>
      </c>
      <c r="L273" s="47"/>
      <c r="M273" s="223" t="s">
        <v>35</v>
      </c>
      <c r="N273" s="224" t="s">
        <v>51</v>
      </c>
      <c r="O273" s="87"/>
      <c r="P273" s="225">
        <f>O273*H273</f>
        <v>0</v>
      </c>
      <c r="Q273" s="225">
        <v>0.00014999999999999999</v>
      </c>
      <c r="R273" s="225">
        <f>Q273*H273</f>
        <v>0.00029999999999999997</v>
      </c>
      <c r="S273" s="225">
        <v>0</v>
      </c>
      <c r="T273" s="226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27" t="s">
        <v>408</v>
      </c>
      <c r="AT273" s="227" t="s">
        <v>211</v>
      </c>
      <c r="AU273" s="227" t="s">
        <v>90</v>
      </c>
      <c r="AY273" s="19" t="s">
        <v>208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9" t="s">
        <v>88</v>
      </c>
      <c r="BK273" s="228">
        <f>ROUND(I273*H273,2)</f>
        <v>0</v>
      </c>
      <c r="BL273" s="19" t="s">
        <v>408</v>
      </c>
      <c r="BM273" s="227" t="s">
        <v>1669</v>
      </c>
    </row>
    <row r="274" s="2" customFormat="1">
      <c r="A274" s="41"/>
      <c r="B274" s="42"/>
      <c r="C274" s="43"/>
      <c r="D274" s="229" t="s">
        <v>218</v>
      </c>
      <c r="E274" s="43"/>
      <c r="F274" s="230" t="s">
        <v>1670</v>
      </c>
      <c r="G274" s="43"/>
      <c r="H274" s="43"/>
      <c r="I274" s="231"/>
      <c r="J274" s="43"/>
      <c r="K274" s="43"/>
      <c r="L274" s="47"/>
      <c r="M274" s="232"/>
      <c r="N274" s="233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9" t="s">
        <v>218</v>
      </c>
      <c r="AU274" s="19" t="s">
        <v>90</v>
      </c>
    </row>
    <row r="275" s="14" customFormat="1">
      <c r="A275" s="14"/>
      <c r="B275" s="245"/>
      <c r="C275" s="246"/>
      <c r="D275" s="236" t="s">
        <v>226</v>
      </c>
      <c r="E275" s="247" t="s">
        <v>35</v>
      </c>
      <c r="F275" s="248" t="s">
        <v>1453</v>
      </c>
      <c r="G275" s="246"/>
      <c r="H275" s="249">
        <v>2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226</v>
      </c>
      <c r="AU275" s="255" t="s">
        <v>90</v>
      </c>
      <c r="AV275" s="14" t="s">
        <v>90</v>
      </c>
      <c r="AW275" s="14" t="s">
        <v>41</v>
      </c>
      <c r="AX275" s="14" t="s">
        <v>88</v>
      </c>
      <c r="AY275" s="255" t="s">
        <v>208</v>
      </c>
    </row>
    <row r="276" s="2" customFormat="1" ht="24.15" customHeight="1">
      <c r="A276" s="41"/>
      <c r="B276" s="42"/>
      <c r="C276" s="216" t="s">
        <v>815</v>
      </c>
      <c r="D276" s="216" t="s">
        <v>211</v>
      </c>
      <c r="E276" s="217" t="s">
        <v>1671</v>
      </c>
      <c r="F276" s="218" t="s">
        <v>1672</v>
      </c>
      <c r="G276" s="219" t="s">
        <v>214</v>
      </c>
      <c r="H276" s="220">
        <v>0.034000000000000002</v>
      </c>
      <c r="I276" s="221"/>
      <c r="J276" s="222">
        <f>ROUND(I276*H276,2)</f>
        <v>0</v>
      </c>
      <c r="K276" s="218" t="s">
        <v>215</v>
      </c>
      <c r="L276" s="47"/>
      <c r="M276" s="223" t="s">
        <v>35</v>
      </c>
      <c r="N276" s="224" t="s">
        <v>51</v>
      </c>
      <c r="O276" s="87"/>
      <c r="P276" s="225">
        <f>O276*H276</f>
        <v>0</v>
      </c>
      <c r="Q276" s="225">
        <v>0</v>
      </c>
      <c r="R276" s="225">
        <f>Q276*H276</f>
        <v>0</v>
      </c>
      <c r="S276" s="225">
        <v>0</v>
      </c>
      <c r="T276" s="226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7" t="s">
        <v>408</v>
      </c>
      <c r="AT276" s="227" t="s">
        <v>211</v>
      </c>
      <c r="AU276" s="227" t="s">
        <v>90</v>
      </c>
      <c r="AY276" s="19" t="s">
        <v>208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9" t="s">
        <v>88</v>
      </c>
      <c r="BK276" s="228">
        <f>ROUND(I276*H276,2)</f>
        <v>0</v>
      </c>
      <c r="BL276" s="19" t="s">
        <v>408</v>
      </c>
      <c r="BM276" s="227" t="s">
        <v>1673</v>
      </c>
    </row>
    <row r="277" s="2" customFormat="1">
      <c r="A277" s="41"/>
      <c r="B277" s="42"/>
      <c r="C277" s="43"/>
      <c r="D277" s="229" t="s">
        <v>218</v>
      </c>
      <c r="E277" s="43"/>
      <c r="F277" s="230" t="s">
        <v>1674</v>
      </c>
      <c r="G277" s="43"/>
      <c r="H277" s="43"/>
      <c r="I277" s="231"/>
      <c r="J277" s="43"/>
      <c r="K277" s="43"/>
      <c r="L277" s="47"/>
      <c r="M277" s="232"/>
      <c r="N277" s="233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218</v>
      </c>
      <c r="AU277" s="19" t="s">
        <v>90</v>
      </c>
    </row>
    <row r="278" s="2" customFormat="1" ht="24.15" customHeight="1">
      <c r="A278" s="41"/>
      <c r="B278" s="42"/>
      <c r="C278" s="216" t="s">
        <v>822</v>
      </c>
      <c r="D278" s="216" t="s">
        <v>211</v>
      </c>
      <c r="E278" s="217" t="s">
        <v>1675</v>
      </c>
      <c r="F278" s="218" t="s">
        <v>1676</v>
      </c>
      <c r="G278" s="219" t="s">
        <v>214</v>
      </c>
      <c r="H278" s="220">
        <v>0.034000000000000002</v>
      </c>
      <c r="I278" s="221"/>
      <c r="J278" s="222">
        <f>ROUND(I278*H278,2)</f>
        <v>0</v>
      </c>
      <c r="K278" s="218" t="s">
        <v>215</v>
      </c>
      <c r="L278" s="47"/>
      <c r="M278" s="223" t="s">
        <v>35</v>
      </c>
      <c r="N278" s="224" t="s">
        <v>51</v>
      </c>
      <c r="O278" s="87"/>
      <c r="P278" s="225">
        <f>O278*H278</f>
        <v>0</v>
      </c>
      <c r="Q278" s="225">
        <v>0</v>
      </c>
      <c r="R278" s="225">
        <f>Q278*H278</f>
        <v>0</v>
      </c>
      <c r="S278" s="225">
        <v>0</v>
      </c>
      <c r="T278" s="226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27" t="s">
        <v>408</v>
      </c>
      <c r="AT278" s="227" t="s">
        <v>211</v>
      </c>
      <c r="AU278" s="227" t="s">
        <v>90</v>
      </c>
      <c r="AY278" s="19" t="s">
        <v>208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9" t="s">
        <v>88</v>
      </c>
      <c r="BK278" s="228">
        <f>ROUND(I278*H278,2)</f>
        <v>0</v>
      </c>
      <c r="BL278" s="19" t="s">
        <v>408</v>
      </c>
      <c r="BM278" s="227" t="s">
        <v>1677</v>
      </c>
    </row>
    <row r="279" s="2" customFormat="1">
      <c r="A279" s="41"/>
      <c r="B279" s="42"/>
      <c r="C279" s="43"/>
      <c r="D279" s="229" t="s">
        <v>218</v>
      </c>
      <c r="E279" s="43"/>
      <c r="F279" s="230" t="s">
        <v>1678</v>
      </c>
      <c r="G279" s="43"/>
      <c r="H279" s="43"/>
      <c r="I279" s="231"/>
      <c r="J279" s="43"/>
      <c r="K279" s="43"/>
      <c r="L279" s="47"/>
      <c r="M279" s="232"/>
      <c r="N279" s="233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19" t="s">
        <v>218</v>
      </c>
      <c r="AU279" s="19" t="s">
        <v>90</v>
      </c>
    </row>
    <row r="280" s="2" customFormat="1" ht="24.15" customHeight="1">
      <c r="A280" s="41"/>
      <c r="B280" s="42"/>
      <c r="C280" s="216" t="s">
        <v>834</v>
      </c>
      <c r="D280" s="216" t="s">
        <v>211</v>
      </c>
      <c r="E280" s="217" t="s">
        <v>1679</v>
      </c>
      <c r="F280" s="218" t="s">
        <v>1680</v>
      </c>
      <c r="G280" s="219" t="s">
        <v>214</v>
      </c>
      <c r="H280" s="220">
        <v>0.034000000000000002</v>
      </c>
      <c r="I280" s="221"/>
      <c r="J280" s="222">
        <f>ROUND(I280*H280,2)</f>
        <v>0</v>
      </c>
      <c r="K280" s="218" t="s">
        <v>215</v>
      </c>
      <c r="L280" s="47"/>
      <c r="M280" s="223" t="s">
        <v>35</v>
      </c>
      <c r="N280" s="224" t="s">
        <v>51</v>
      </c>
      <c r="O280" s="87"/>
      <c r="P280" s="225">
        <f>O280*H280</f>
        <v>0</v>
      </c>
      <c r="Q280" s="225">
        <v>0</v>
      </c>
      <c r="R280" s="225">
        <f>Q280*H280</f>
        <v>0</v>
      </c>
      <c r="S280" s="225">
        <v>0</v>
      </c>
      <c r="T280" s="226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7" t="s">
        <v>408</v>
      </c>
      <c r="AT280" s="227" t="s">
        <v>211</v>
      </c>
      <c r="AU280" s="227" t="s">
        <v>90</v>
      </c>
      <c r="AY280" s="19" t="s">
        <v>208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9" t="s">
        <v>88</v>
      </c>
      <c r="BK280" s="228">
        <f>ROUND(I280*H280,2)</f>
        <v>0</v>
      </c>
      <c r="BL280" s="19" t="s">
        <v>408</v>
      </c>
      <c r="BM280" s="227" t="s">
        <v>1681</v>
      </c>
    </row>
    <row r="281" s="2" customFormat="1">
      <c r="A281" s="41"/>
      <c r="B281" s="42"/>
      <c r="C281" s="43"/>
      <c r="D281" s="229" t="s">
        <v>218</v>
      </c>
      <c r="E281" s="43"/>
      <c r="F281" s="230" t="s">
        <v>1682</v>
      </c>
      <c r="G281" s="43"/>
      <c r="H281" s="43"/>
      <c r="I281" s="231"/>
      <c r="J281" s="43"/>
      <c r="K281" s="43"/>
      <c r="L281" s="47"/>
      <c r="M281" s="232"/>
      <c r="N281" s="233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19" t="s">
        <v>218</v>
      </c>
      <c r="AU281" s="19" t="s">
        <v>90</v>
      </c>
    </row>
    <row r="282" s="12" customFormat="1" ht="22.8" customHeight="1">
      <c r="A282" s="12"/>
      <c r="B282" s="200"/>
      <c r="C282" s="201"/>
      <c r="D282" s="202" t="s">
        <v>79</v>
      </c>
      <c r="E282" s="214" t="s">
        <v>1683</v>
      </c>
      <c r="F282" s="214" t="s">
        <v>1684</v>
      </c>
      <c r="G282" s="201"/>
      <c r="H282" s="201"/>
      <c r="I282" s="204"/>
      <c r="J282" s="215">
        <f>BK282</f>
        <v>0</v>
      </c>
      <c r="K282" s="201"/>
      <c r="L282" s="206"/>
      <c r="M282" s="207"/>
      <c r="N282" s="208"/>
      <c r="O282" s="208"/>
      <c r="P282" s="209">
        <f>SUM(P283:P310)</f>
        <v>0</v>
      </c>
      <c r="Q282" s="208"/>
      <c r="R282" s="209">
        <f>SUM(R283:R310)</f>
        <v>0.0074800000000000005</v>
      </c>
      <c r="S282" s="208"/>
      <c r="T282" s="210">
        <f>SUM(T283:T310)</f>
        <v>0.085800000000000001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1" t="s">
        <v>90</v>
      </c>
      <c r="AT282" s="212" t="s">
        <v>79</v>
      </c>
      <c r="AU282" s="212" t="s">
        <v>88</v>
      </c>
      <c r="AY282" s="211" t="s">
        <v>208</v>
      </c>
      <c r="BK282" s="213">
        <f>SUM(BK283:BK310)</f>
        <v>0</v>
      </c>
    </row>
    <row r="283" s="2" customFormat="1" ht="16.5" customHeight="1">
      <c r="A283" s="41"/>
      <c r="B283" s="42"/>
      <c r="C283" s="216" t="s">
        <v>840</v>
      </c>
      <c r="D283" s="216" t="s">
        <v>211</v>
      </c>
      <c r="E283" s="217" t="s">
        <v>1685</v>
      </c>
      <c r="F283" s="218" t="s">
        <v>1686</v>
      </c>
      <c r="G283" s="219" t="s">
        <v>679</v>
      </c>
      <c r="H283" s="220">
        <v>1</v>
      </c>
      <c r="I283" s="221"/>
      <c r="J283" s="222">
        <f>ROUND(I283*H283,2)</f>
        <v>0</v>
      </c>
      <c r="K283" s="218" t="s">
        <v>35</v>
      </c>
      <c r="L283" s="47"/>
      <c r="M283" s="223" t="s">
        <v>35</v>
      </c>
      <c r="N283" s="224" t="s">
        <v>51</v>
      </c>
      <c r="O283" s="87"/>
      <c r="P283" s="225">
        <f>O283*H283</f>
        <v>0</v>
      </c>
      <c r="Q283" s="225">
        <v>0.00089999999999999998</v>
      </c>
      <c r="R283" s="225">
        <f>Q283*H283</f>
        <v>0.00089999999999999998</v>
      </c>
      <c r="S283" s="225">
        <v>0.085800000000000001</v>
      </c>
      <c r="T283" s="226">
        <f>S283*H283</f>
        <v>0.085800000000000001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7" t="s">
        <v>408</v>
      </c>
      <c r="AT283" s="227" t="s">
        <v>211</v>
      </c>
      <c r="AU283" s="227" t="s">
        <v>90</v>
      </c>
      <c r="AY283" s="19" t="s">
        <v>208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19" t="s">
        <v>88</v>
      </c>
      <c r="BK283" s="228">
        <f>ROUND(I283*H283,2)</f>
        <v>0</v>
      </c>
      <c r="BL283" s="19" t="s">
        <v>408</v>
      </c>
      <c r="BM283" s="227" t="s">
        <v>1687</v>
      </c>
    </row>
    <row r="284" s="2" customFormat="1" ht="24.15" customHeight="1">
      <c r="A284" s="41"/>
      <c r="B284" s="42"/>
      <c r="C284" s="216" t="s">
        <v>845</v>
      </c>
      <c r="D284" s="216" t="s">
        <v>211</v>
      </c>
      <c r="E284" s="217" t="s">
        <v>1688</v>
      </c>
      <c r="F284" s="218" t="s">
        <v>1689</v>
      </c>
      <c r="G284" s="219" t="s">
        <v>381</v>
      </c>
      <c r="H284" s="220">
        <v>2</v>
      </c>
      <c r="I284" s="221"/>
      <c r="J284" s="222">
        <f>ROUND(I284*H284,2)</f>
        <v>0</v>
      </c>
      <c r="K284" s="218" t="s">
        <v>215</v>
      </c>
      <c r="L284" s="47"/>
      <c r="M284" s="223" t="s">
        <v>35</v>
      </c>
      <c r="N284" s="224" t="s">
        <v>51</v>
      </c>
      <c r="O284" s="87"/>
      <c r="P284" s="225">
        <f>O284*H284</f>
        <v>0</v>
      </c>
      <c r="Q284" s="225">
        <v>0.00069999999999999999</v>
      </c>
      <c r="R284" s="225">
        <f>Q284*H284</f>
        <v>0.0014</v>
      </c>
      <c r="S284" s="225">
        <v>0</v>
      </c>
      <c r="T284" s="226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27" t="s">
        <v>408</v>
      </c>
      <c r="AT284" s="227" t="s">
        <v>211</v>
      </c>
      <c r="AU284" s="227" t="s">
        <v>90</v>
      </c>
      <c r="AY284" s="19" t="s">
        <v>208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9" t="s">
        <v>88</v>
      </c>
      <c r="BK284" s="228">
        <f>ROUND(I284*H284,2)</f>
        <v>0</v>
      </c>
      <c r="BL284" s="19" t="s">
        <v>408</v>
      </c>
      <c r="BM284" s="227" t="s">
        <v>1690</v>
      </c>
    </row>
    <row r="285" s="2" customFormat="1">
      <c r="A285" s="41"/>
      <c r="B285" s="42"/>
      <c r="C285" s="43"/>
      <c r="D285" s="229" t="s">
        <v>218</v>
      </c>
      <c r="E285" s="43"/>
      <c r="F285" s="230" t="s">
        <v>1691</v>
      </c>
      <c r="G285" s="43"/>
      <c r="H285" s="43"/>
      <c r="I285" s="231"/>
      <c r="J285" s="43"/>
      <c r="K285" s="43"/>
      <c r="L285" s="47"/>
      <c r="M285" s="232"/>
      <c r="N285" s="233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19" t="s">
        <v>218</v>
      </c>
      <c r="AU285" s="19" t="s">
        <v>90</v>
      </c>
    </row>
    <row r="286" s="14" customFormat="1">
      <c r="A286" s="14"/>
      <c r="B286" s="245"/>
      <c r="C286" s="246"/>
      <c r="D286" s="236" t="s">
        <v>226</v>
      </c>
      <c r="E286" s="247" t="s">
        <v>35</v>
      </c>
      <c r="F286" s="248" t="s">
        <v>1453</v>
      </c>
      <c r="G286" s="246"/>
      <c r="H286" s="249">
        <v>2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226</v>
      </c>
      <c r="AU286" s="255" t="s">
        <v>90</v>
      </c>
      <c r="AV286" s="14" t="s">
        <v>90</v>
      </c>
      <c r="AW286" s="14" t="s">
        <v>41</v>
      </c>
      <c r="AX286" s="14" t="s">
        <v>88</v>
      </c>
      <c r="AY286" s="255" t="s">
        <v>208</v>
      </c>
    </row>
    <row r="287" s="2" customFormat="1" ht="16.5" customHeight="1">
      <c r="A287" s="41"/>
      <c r="B287" s="42"/>
      <c r="C287" s="216" t="s">
        <v>857</v>
      </c>
      <c r="D287" s="216" t="s">
        <v>211</v>
      </c>
      <c r="E287" s="217" t="s">
        <v>1692</v>
      </c>
      <c r="F287" s="218" t="s">
        <v>1693</v>
      </c>
      <c r="G287" s="219" t="s">
        <v>490</v>
      </c>
      <c r="H287" s="220">
        <v>8</v>
      </c>
      <c r="I287" s="221"/>
      <c r="J287" s="222">
        <f>ROUND(I287*H287,2)</f>
        <v>0</v>
      </c>
      <c r="K287" s="218" t="s">
        <v>215</v>
      </c>
      <c r="L287" s="47"/>
      <c r="M287" s="223" t="s">
        <v>35</v>
      </c>
      <c r="N287" s="224" t="s">
        <v>51</v>
      </c>
      <c r="O287" s="87"/>
      <c r="P287" s="225">
        <f>O287*H287</f>
        <v>0</v>
      </c>
      <c r="Q287" s="225">
        <v>0.00046000000000000001</v>
      </c>
      <c r="R287" s="225">
        <f>Q287*H287</f>
        <v>0.0036800000000000001</v>
      </c>
      <c r="S287" s="225">
        <v>0</v>
      </c>
      <c r="T287" s="226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27" t="s">
        <v>408</v>
      </c>
      <c r="AT287" s="227" t="s">
        <v>211</v>
      </c>
      <c r="AU287" s="227" t="s">
        <v>90</v>
      </c>
      <c r="AY287" s="19" t="s">
        <v>208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9" t="s">
        <v>88</v>
      </c>
      <c r="BK287" s="228">
        <f>ROUND(I287*H287,2)</f>
        <v>0</v>
      </c>
      <c r="BL287" s="19" t="s">
        <v>408</v>
      </c>
      <c r="BM287" s="227" t="s">
        <v>1694</v>
      </c>
    </row>
    <row r="288" s="2" customFormat="1">
      <c r="A288" s="41"/>
      <c r="B288" s="42"/>
      <c r="C288" s="43"/>
      <c r="D288" s="229" t="s">
        <v>218</v>
      </c>
      <c r="E288" s="43"/>
      <c r="F288" s="230" t="s">
        <v>1695</v>
      </c>
      <c r="G288" s="43"/>
      <c r="H288" s="43"/>
      <c r="I288" s="231"/>
      <c r="J288" s="43"/>
      <c r="K288" s="43"/>
      <c r="L288" s="47"/>
      <c r="M288" s="232"/>
      <c r="N288" s="233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19" t="s">
        <v>218</v>
      </c>
      <c r="AU288" s="19" t="s">
        <v>90</v>
      </c>
    </row>
    <row r="289" s="14" customFormat="1">
      <c r="A289" s="14"/>
      <c r="B289" s="245"/>
      <c r="C289" s="246"/>
      <c r="D289" s="236" t="s">
        <v>226</v>
      </c>
      <c r="E289" s="247" t="s">
        <v>35</v>
      </c>
      <c r="F289" s="248" t="s">
        <v>340</v>
      </c>
      <c r="G289" s="246"/>
      <c r="H289" s="249">
        <v>8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226</v>
      </c>
      <c r="AU289" s="255" t="s">
        <v>90</v>
      </c>
      <c r="AV289" s="14" t="s">
        <v>90</v>
      </c>
      <c r="AW289" s="14" t="s">
        <v>41</v>
      </c>
      <c r="AX289" s="14" t="s">
        <v>88</v>
      </c>
      <c r="AY289" s="255" t="s">
        <v>208</v>
      </c>
    </row>
    <row r="290" s="2" customFormat="1" ht="16.5" customHeight="1">
      <c r="A290" s="41"/>
      <c r="B290" s="42"/>
      <c r="C290" s="216" t="s">
        <v>861</v>
      </c>
      <c r="D290" s="216" t="s">
        <v>211</v>
      </c>
      <c r="E290" s="217" t="s">
        <v>1696</v>
      </c>
      <c r="F290" s="218" t="s">
        <v>1697</v>
      </c>
      <c r="G290" s="219" t="s">
        <v>490</v>
      </c>
      <c r="H290" s="220">
        <v>2</v>
      </c>
      <c r="I290" s="221"/>
      <c r="J290" s="222">
        <f>ROUND(I290*H290,2)</f>
        <v>0</v>
      </c>
      <c r="K290" s="218" t="s">
        <v>215</v>
      </c>
      <c r="L290" s="47"/>
      <c r="M290" s="223" t="s">
        <v>35</v>
      </c>
      <c r="N290" s="224" t="s">
        <v>51</v>
      </c>
      <c r="O290" s="87"/>
      <c r="P290" s="225">
        <f>O290*H290</f>
        <v>0</v>
      </c>
      <c r="Q290" s="225">
        <v>0.00055999999999999995</v>
      </c>
      <c r="R290" s="225">
        <f>Q290*H290</f>
        <v>0.0011199999999999999</v>
      </c>
      <c r="S290" s="225">
        <v>0</v>
      </c>
      <c r="T290" s="226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27" t="s">
        <v>408</v>
      </c>
      <c r="AT290" s="227" t="s">
        <v>211</v>
      </c>
      <c r="AU290" s="227" t="s">
        <v>90</v>
      </c>
      <c r="AY290" s="19" t="s">
        <v>208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9" t="s">
        <v>88</v>
      </c>
      <c r="BK290" s="228">
        <f>ROUND(I290*H290,2)</f>
        <v>0</v>
      </c>
      <c r="BL290" s="19" t="s">
        <v>408</v>
      </c>
      <c r="BM290" s="227" t="s">
        <v>1698</v>
      </c>
    </row>
    <row r="291" s="2" customFormat="1">
      <c r="A291" s="41"/>
      <c r="B291" s="42"/>
      <c r="C291" s="43"/>
      <c r="D291" s="229" t="s">
        <v>218</v>
      </c>
      <c r="E291" s="43"/>
      <c r="F291" s="230" t="s">
        <v>1699</v>
      </c>
      <c r="G291" s="43"/>
      <c r="H291" s="43"/>
      <c r="I291" s="231"/>
      <c r="J291" s="43"/>
      <c r="K291" s="43"/>
      <c r="L291" s="47"/>
      <c r="M291" s="232"/>
      <c r="N291" s="233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19" t="s">
        <v>218</v>
      </c>
      <c r="AU291" s="19" t="s">
        <v>90</v>
      </c>
    </row>
    <row r="292" s="14" customFormat="1">
      <c r="A292" s="14"/>
      <c r="B292" s="245"/>
      <c r="C292" s="246"/>
      <c r="D292" s="236" t="s">
        <v>226</v>
      </c>
      <c r="E292" s="247" t="s">
        <v>35</v>
      </c>
      <c r="F292" s="248" t="s">
        <v>90</v>
      </c>
      <c r="G292" s="246"/>
      <c r="H292" s="249">
        <v>2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226</v>
      </c>
      <c r="AU292" s="255" t="s">
        <v>90</v>
      </c>
      <c r="AV292" s="14" t="s">
        <v>90</v>
      </c>
      <c r="AW292" s="14" t="s">
        <v>41</v>
      </c>
      <c r="AX292" s="14" t="s">
        <v>88</v>
      </c>
      <c r="AY292" s="255" t="s">
        <v>208</v>
      </c>
    </row>
    <row r="293" s="2" customFormat="1" ht="16.5" customHeight="1">
      <c r="A293" s="41"/>
      <c r="B293" s="42"/>
      <c r="C293" s="216" t="s">
        <v>866</v>
      </c>
      <c r="D293" s="216" t="s">
        <v>211</v>
      </c>
      <c r="E293" s="217" t="s">
        <v>1700</v>
      </c>
      <c r="F293" s="218" t="s">
        <v>1701</v>
      </c>
      <c r="G293" s="219" t="s">
        <v>381</v>
      </c>
      <c r="H293" s="220">
        <v>4</v>
      </c>
      <c r="I293" s="221"/>
      <c r="J293" s="222">
        <f>ROUND(I293*H293,2)</f>
        <v>0</v>
      </c>
      <c r="K293" s="218" t="s">
        <v>215</v>
      </c>
      <c r="L293" s="47"/>
      <c r="M293" s="223" t="s">
        <v>35</v>
      </c>
      <c r="N293" s="224" t="s">
        <v>51</v>
      </c>
      <c r="O293" s="87"/>
      <c r="P293" s="225">
        <f>O293*H293</f>
        <v>0</v>
      </c>
      <c r="Q293" s="225">
        <v>1.0000000000000001E-05</v>
      </c>
      <c r="R293" s="225">
        <f>Q293*H293</f>
        <v>4.0000000000000003E-05</v>
      </c>
      <c r="S293" s="225">
        <v>0</v>
      </c>
      <c r="T293" s="226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27" t="s">
        <v>408</v>
      </c>
      <c r="AT293" s="227" t="s">
        <v>211</v>
      </c>
      <c r="AU293" s="227" t="s">
        <v>90</v>
      </c>
      <c r="AY293" s="19" t="s">
        <v>208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9" t="s">
        <v>88</v>
      </c>
      <c r="BK293" s="228">
        <f>ROUND(I293*H293,2)</f>
        <v>0</v>
      </c>
      <c r="BL293" s="19" t="s">
        <v>408</v>
      </c>
      <c r="BM293" s="227" t="s">
        <v>1702</v>
      </c>
    </row>
    <row r="294" s="2" customFormat="1">
      <c r="A294" s="41"/>
      <c r="B294" s="42"/>
      <c r="C294" s="43"/>
      <c r="D294" s="229" t="s">
        <v>218</v>
      </c>
      <c r="E294" s="43"/>
      <c r="F294" s="230" t="s">
        <v>1703</v>
      </c>
      <c r="G294" s="43"/>
      <c r="H294" s="43"/>
      <c r="I294" s="231"/>
      <c r="J294" s="43"/>
      <c r="K294" s="43"/>
      <c r="L294" s="47"/>
      <c r="M294" s="232"/>
      <c r="N294" s="233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19" t="s">
        <v>218</v>
      </c>
      <c r="AU294" s="19" t="s">
        <v>90</v>
      </c>
    </row>
    <row r="295" s="14" customFormat="1">
      <c r="A295" s="14"/>
      <c r="B295" s="245"/>
      <c r="C295" s="246"/>
      <c r="D295" s="236" t="s">
        <v>226</v>
      </c>
      <c r="E295" s="247" t="s">
        <v>35</v>
      </c>
      <c r="F295" s="248" t="s">
        <v>1704</v>
      </c>
      <c r="G295" s="246"/>
      <c r="H295" s="249">
        <v>4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226</v>
      </c>
      <c r="AU295" s="255" t="s">
        <v>90</v>
      </c>
      <c r="AV295" s="14" t="s">
        <v>90</v>
      </c>
      <c r="AW295" s="14" t="s">
        <v>41</v>
      </c>
      <c r="AX295" s="14" t="s">
        <v>88</v>
      </c>
      <c r="AY295" s="255" t="s">
        <v>208</v>
      </c>
    </row>
    <row r="296" s="2" customFormat="1" ht="16.5" customHeight="1">
      <c r="A296" s="41"/>
      <c r="B296" s="42"/>
      <c r="C296" s="216" t="s">
        <v>871</v>
      </c>
      <c r="D296" s="216" t="s">
        <v>211</v>
      </c>
      <c r="E296" s="217" t="s">
        <v>1705</v>
      </c>
      <c r="F296" s="218" t="s">
        <v>1706</v>
      </c>
      <c r="G296" s="219" t="s">
        <v>490</v>
      </c>
      <c r="H296" s="220">
        <v>10</v>
      </c>
      <c r="I296" s="221"/>
      <c r="J296" s="222">
        <f>ROUND(I296*H296,2)</f>
        <v>0</v>
      </c>
      <c r="K296" s="218" t="s">
        <v>215</v>
      </c>
      <c r="L296" s="47"/>
      <c r="M296" s="223" t="s">
        <v>35</v>
      </c>
      <c r="N296" s="224" t="s">
        <v>51</v>
      </c>
      <c r="O296" s="87"/>
      <c r="P296" s="225">
        <f>O296*H296</f>
        <v>0</v>
      </c>
      <c r="Q296" s="225">
        <v>0</v>
      </c>
      <c r="R296" s="225">
        <f>Q296*H296</f>
        <v>0</v>
      </c>
      <c r="S296" s="225">
        <v>0</v>
      </c>
      <c r="T296" s="226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27" t="s">
        <v>408</v>
      </c>
      <c r="AT296" s="227" t="s">
        <v>211</v>
      </c>
      <c r="AU296" s="227" t="s">
        <v>90</v>
      </c>
      <c r="AY296" s="19" t="s">
        <v>208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9" t="s">
        <v>88</v>
      </c>
      <c r="BK296" s="228">
        <f>ROUND(I296*H296,2)</f>
        <v>0</v>
      </c>
      <c r="BL296" s="19" t="s">
        <v>408</v>
      </c>
      <c r="BM296" s="227" t="s">
        <v>1707</v>
      </c>
    </row>
    <row r="297" s="2" customFormat="1">
      <c r="A297" s="41"/>
      <c r="B297" s="42"/>
      <c r="C297" s="43"/>
      <c r="D297" s="229" t="s">
        <v>218</v>
      </c>
      <c r="E297" s="43"/>
      <c r="F297" s="230" t="s">
        <v>1708</v>
      </c>
      <c r="G297" s="43"/>
      <c r="H297" s="43"/>
      <c r="I297" s="231"/>
      <c r="J297" s="43"/>
      <c r="K297" s="43"/>
      <c r="L297" s="47"/>
      <c r="M297" s="232"/>
      <c r="N297" s="233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19" t="s">
        <v>218</v>
      </c>
      <c r="AU297" s="19" t="s">
        <v>90</v>
      </c>
    </row>
    <row r="298" s="14" customFormat="1">
      <c r="A298" s="14"/>
      <c r="B298" s="245"/>
      <c r="C298" s="246"/>
      <c r="D298" s="236" t="s">
        <v>226</v>
      </c>
      <c r="E298" s="247" t="s">
        <v>35</v>
      </c>
      <c r="F298" s="248" t="s">
        <v>1709</v>
      </c>
      <c r="G298" s="246"/>
      <c r="H298" s="249">
        <v>10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226</v>
      </c>
      <c r="AU298" s="255" t="s">
        <v>90</v>
      </c>
      <c r="AV298" s="14" t="s">
        <v>90</v>
      </c>
      <c r="AW298" s="14" t="s">
        <v>41</v>
      </c>
      <c r="AX298" s="14" t="s">
        <v>88</v>
      </c>
      <c r="AY298" s="255" t="s">
        <v>208</v>
      </c>
    </row>
    <row r="299" s="2" customFormat="1" ht="16.5" customHeight="1">
      <c r="A299" s="41"/>
      <c r="B299" s="42"/>
      <c r="C299" s="216" t="s">
        <v>878</v>
      </c>
      <c r="D299" s="216" t="s">
        <v>211</v>
      </c>
      <c r="E299" s="217" t="s">
        <v>1710</v>
      </c>
      <c r="F299" s="218" t="s">
        <v>1711</v>
      </c>
      <c r="G299" s="219" t="s">
        <v>381</v>
      </c>
      <c r="H299" s="220">
        <v>2</v>
      </c>
      <c r="I299" s="221"/>
      <c r="J299" s="222">
        <f>ROUND(I299*H299,2)</f>
        <v>0</v>
      </c>
      <c r="K299" s="218" t="s">
        <v>215</v>
      </c>
      <c r="L299" s="47"/>
      <c r="M299" s="223" t="s">
        <v>35</v>
      </c>
      <c r="N299" s="224" t="s">
        <v>51</v>
      </c>
      <c r="O299" s="87"/>
      <c r="P299" s="225">
        <f>O299*H299</f>
        <v>0</v>
      </c>
      <c r="Q299" s="225">
        <v>1.0000000000000001E-05</v>
      </c>
      <c r="R299" s="225">
        <f>Q299*H299</f>
        <v>2.0000000000000002E-05</v>
      </c>
      <c r="S299" s="225">
        <v>0</v>
      </c>
      <c r="T299" s="226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27" t="s">
        <v>408</v>
      </c>
      <c r="AT299" s="227" t="s">
        <v>211</v>
      </c>
      <c r="AU299" s="227" t="s">
        <v>90</v>
      </c>
      <c r="AY299" s="19" t="s">
        <v>208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9" t="s">
        <v>88</v>
      </c>
      <c r="BK299" s="228">
        <f>ROUND(I299*H299,2)</f>
        <v>0</v>
      </c>
      <c r="BL299" s="19" t="s">
        <v>408</v>
      </c>
      <c r="BM299" s="227" t="s">
        <v>1712</v>
      </c>
    </row>
    <row r="300" s="2" customFormat="1">
      <c r="A300" s="41"/>
      <c r="B300" s="42"/>
      <c r="C300" s="43"/>
      <c r="D300" s="229" t="s">
        <v>218</v>
      </c>
      <c r="E300" s="43"/>
      <c r="F300" s="230" t="s">
        <v>1713</v>
      </c>
      <c r="G300" s="43"/>
      <c r="H300" s="43"/>
      <c r="I300" s="231"/>
      <c r="J300" s="43"/>
      <c r="K300" s="43"/>
      <c r="L300" s="47"/>
      <c r="M300" s="232"/>
      <c r="N300" s="233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19" t="s">
        <v>218</v>
      </c>
      <c r="AU300" s="19" t="s">
        <v>90</v>
      </c>
    </row>
    <row r="301" s="14" customFormat="1">
      <c r="A301" s="14"/>
      <c r="B301" s="245"/>
      <c r="C301" s="246"/>
      <c r="D301" s="236" t="s">
        <v>226</v>
      </c>
      <c r="E301" s="247" t="s">
        <v>35</v>
      </c>
      <c r="F301" s="248" t="s">
        <v>1453</v>
      </c>
      <c r="G301" s="246"/>
      <c r="H301" s="249">
        <v>2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5" t="s">
        <v>226</v>
      </c>
      <c r="AU301" s="255" t="s">
        <v>90</v>
      </c>
      <c r="AV301" s="14" t="s">
        <v>90</v>
      </c>
      <c r="AW301" s="14" t="s">
        <v>41</v>
      </c>
      <c r="AX301" s="14" t="s">
        <v>88</v>
      </c>
      <c r="AY301" s="255" t="s">
        <v>208</v>
      </c>
    </row>
    <row r="302" s="2" customFormat="1" ht="24.15" customHeight="1">
      <c r="A302" s="41"/>
      <c r="B302" s="42"/>
      <c r="C302" s="216" t="s">
        <v>888</v>
      </c>
      <c r="D302" s="216" t="s">
        <v>211</v>
      </c>
      <c r="E302" s="217" t="s">
        <v>1714</v>
      </c>
      <c r="F302" s="218" t="s">
        <v>1715</v>
      </c>
      <c r="G302" s="219" t="s">
        <v>490</v>
      </c>
      <c r="H302" s="220">
        <v>8</v>
      </c>
      <c r="I302" s="221"/>
      <c r="J302" s="222">
        <f>ROUND(I302*H302,2)</f>
        <v>0</v>
      </c>
      <c r="K302" s="218" t="s">
        <v>215</v>
      </c>
      <c r="L302" s="47"/>
      <c r="M302" s="223" t="s">
        <v>35</v>
      </c>
      <c r="N302" s="224" t="s">
        <v>51</v>
      </c>
      <c r="O302" s="87"/>
      <c r="P302" s="225">
        <f>O302*H302</f>
        <v>0</v>
      </c>
      <c r="Q302" s="225">
        <v>4.0000000000000003E-05</v>
      </c>
      <c r="R302" s="225">
        <f>Q302*H302</f>
        <v>0.00032000000000000003</v>
      </c>
      <c r="S302" s="225">
        <v>0</v>
      </c>
      <c r="T302" s="226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27" t="s">
        <v>408</v>
      </c>
      <c r="AT302" s="227" t="s">
        <v>211</v>
      </c>
      <c r="AU302" s="227" t="s">
        <v>90</v>
      </c>
      <c r="AY302" s="19" t="s">
        <v>208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9" t="s">
        <v>88</v>
      </c>
      <c r="BK302" s="228">
        <f>ROUND(I302*H302,2)</f>
        <v>0</v>
      </c>
      <c r="BL302" s="19" t="s">
        <v>408</v>
      </c>
      <c r="BM302" s="227" t="s">
        <v>1716</v>
      </c>
    </row>
    <row r="303" s="2" customFormat="1">
      <c r="A303" s="41"/>
      <c r="B303" s="42"/>
      <c r="C303" s="43"/>
      <c r="D303" s="229" t="s">
        <v>218</v>
      </c>
      <c r="E303" s="43"/>
      <c r="F303" s="230" t="s">
        <v>1717</v>
      </c>
      <c r="G303" s="43"/>
      <c r="H303" s="43"/>
      <c r="I303" s="231"/>
      <c r="J303" s="43"/>
      <c r="K303" s="43"/>
      <c r="L303" s="47"/>
      <c r="M303" s="232"/>
      <c r="N303" s="233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19" t="s">
        <v>218</v>
      </c>
      <c r="AU303" s="19" t="s">
        <v>90</v>
      </c>
    </row>
    <row r="304" s="14" customFormat="1">
      <c r="A304" s="14"/>
      <c r="B304" s="245"/>
      <c r="C304" s="246"/>
      <c r="D304" s="236" t="s">
        <v>226</v>
      </c>
      <c r="E304" s="247" t="s">
        <v>35</v>
      </c>
      <c r="F304" s="248" t="s">
        <v>340</v>
      </c>
      <c r="G304" s="246"/>
      <c r="H304" s="249">
        <v>8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5" t="s">
        <v>226</v>
      </c>
      <c r="AU304" s="255" t="s">
        <v>90</v>
      </c>
      <c r="AV304" s="14" t="s">
        <v>90</v>
      </c>
      <c r="AW304" s="14" t="s">
        <v>41</v>
      </c>
      <c r="AX304" s="14" t="s">
        <v>88</v>
      </c>
      <c r="AY304" s="255" t="s">
        <v>208</v>
      </c>
    </row>
    <row r="305" s="2" customFormat="1" ht="24.15" customHeight="1">
      <c r="A305" s="41"/>
      <c r="B305" s="42"/>
      <c r="C305" s="216" t="s">
        <v>897</v>
      </c>
      <c r="D305" s="216" t="s">
        <v>211</v>
      </c>
      <c r="E305" s="217" t="s">
        <v>1718</v>
      </c>
      <c r="F305" s="218" t="s">
        <v>1719</v>
      </c>
      <c r="G305" s="219" t="s">
        <v>214</v>
      </c>
      <c r="H305" s="220">
        <v>0.0070000000000000001</v>
      </c>
      <c r="I305" s="221"/>
      <c r="J305" s="222">
        <f>ROUND(I305*H305,2)</f>
        <v>0</v>
      </c>
      <c r="K305" s="218" t="s">
        <v>215</v>
      </c>
      <c r="L305" s="47"/>
      <c r="M305" s="223" t="s">
        <v>35</v>
      </c>
      <c r="N305" s="224" t="s">
        <v>51</v>
      </c>
      <c r="O305" s="87"/>
      <c r="P305" s="225">
        <f>O305*H305</f>
        <v>0</v>
      </c>
      <c r="Q305" s="225">
        <v>0</v>
      </c>
      <c r="R305" s="225">
        <f>Q305*H305</f>
        <v>0</v>
      </c>
      <c r="S305" s="225">
        <v>0</v>
      </c>
      <c r="T305" s="226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27" t="s">
        <v>408</v>
      </c>
      <c r="AT305" s="227" t="s">
        <v>211</v>
      </c>
      <c r="AU305" s="227" t="s">
        <v>90</v>
      </c>
      <c r="AY305" s="19" t="s">
        <v>208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9" t="s">
        <v>88</v>
      </c>
      <c r="BK305" s="228">
        <f>ROUND(I305*H305,2)</f>
        <v>0</v>
      </c>
      <c r="BL305" s="19" t="s">
        <v>408</v>
      </c>
      <c r="BM305" s="227" t="s">
        <v>1720</v>
      </c>
    </row>
    <row r="306" s="2" customFormat="1">
      <c r="A306" s="41"/>
      <c r="B306" s="42"/>
      <c r="C306" s="43"/>
      <c r="D306" s="229" t="s">
        <v>218</v>
      </c>
      <c r="E306" s="43"/>
      <c r="F306" s="230" t="s">
        <v>1721</v>
      </c>
      <c r="G306" s="43"/>
      <c r="H306" s="43"/>
      <c r="I306" s="231"/>
      <c r="J306" s="43"/>
      <c r="K306" s="43"/>
      <c r="L306" s="47"/>
      <c r="M306" s="232"/>
      <c r="N306" s="233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19" t="s">
        <v>218</v>
      </c>
      <c r="AU306" s="19" t="s">
        <v>90</v>
      </c>
    </row>
    <row r="307" s="2" customFormat="1" ht="24.15" customHeight="1">
      <c r="A307" s="41"/>
      <c r="B307" s="42"/>
      <c r="C307" s="216" t="s">
        <v>903</v>
      </c>
      <c r="D307" s="216" t="s">
        <v>211</v>
      </c>
      <c r="E307" s="217" t="s">
        <v>1722</v>
      </c>
      <c r="F307" s="218" t="s">
        <v>1723</v>
      </c>
      <c r="G307" s="219" t="s">
        <v>214</v>
      </c>
      <c r="H307" s="220">
        <v>0.0070000000000000001</v>
      </c>
      <c r="I307" s="221"/>
      <c r="J307" s="222">
        <f>ROUND(I307*H307,2)</f>
        <v>0</v>
      </c>
      <c r="K307" s="218" t="s">
        <v>215</v>
      </c>
      <c r="L307" s="47"/>
      <c r="M307" s="223" t="s">
        <v>35</v>
      </c>
      <c r="N307" s="224" t="s">
        <v>51</v>
      </c>
      <c r="O307" s="87"/>
      <c r="P307" s="225">
        <f>O307*H307</f>
        <v>0</v>
      </c>
      <c r="Q307" s="225">
        <v>0</v>
      </c>
      <c r="R307" s="225">
        <f>Q307*H307</f>
        <v>0</v>
      </c>
      <c r="S307" s="225">
        <v>0</v>
      </c>
      <c r="T307" s="226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27" t="s">
        <v>408</v>
      </c>
      <c r="AT307" s="227" t="s">
        <v>211</v>
      </c>
      <c r="AU307" s="227" t="s">
        <v>90</v>
      </c>
      <c r="AY307" s="19" t="s">
        <v>208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9" t="s">
        <v>88</v>
      </c>
      <c r="BK307" s="228">
        <f>ROUND(I307*H307,2)</f>
        <v>0</v>
      </c>
      <c r="BL307" s="19" t="s">
        <v>408</v>
      </c>
      <c r="BM307" s="227" t="s">
        <v>1724</v>
      </c>
    </row>
    <row r="308" s="2" customFormat="1">
      <c r="A308" s="41"/>
      <c r="B308" s="42"/>
      <c r="C308" s="43"/>
      <c r="D308" s="229" t="s">
        <v>218</v>
      </c>
      <c r="E308" s="43"/>
      <c r="F308" s="230" t="s">
        <v>1725</v>
      </c>
      <c r="G308" s="43"/>
      <c r="H308" s="43"/>
      <c r="I308" s="231"/>
      <c r="J308" s="43"/>
      <c r="K308" s="43"/>
      <c r="L308" s="47"/>
      <c r="M308" s="232"/>
      <c r="N308" s="233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19" t="s">
        <v>218</v>
      </c>
      <c r="AU308" s="19" t="s">
        <v>90</v>
      </c>
    </row>
    <row r="309" s="2" customFormat="1" ht="24.15" customHeight="1">
      <c r="A309" s="41"/>
      <c r="B309" s="42"/>
      <c r="C309" s="216" t="s">
        <v>910</v>
      </c>
      <c r="D309" s="216" t="s">
        <v>211</v>
      </c>
      <c r="E309" s="217" t="s">
        <v>1726</v>
      </c>
      <c r="F309" s="218" t="s">
        <v>1727</v>
      </c>
      <c r="G309" s="219" t="s">
        <v>214</v>
      </c>
      <c r="H309" s="220">
        <v>0.0070000000000000001</v>
      </c>
      <c r="I309" s="221"/>
      <c r="J309" s="222">
        <f>ROUND(I309*H309,2)</f>
        <v>0</v>
      </c>
      <c r="K309" s="218" t="s">
        <v>215</v>
      </c>
      <c r="L309" s="47"/>
      <c r="M309" s="223" t="s">
        <v>35</v>
      </c>
      <c r="N309" s="224" t="s">
        <v>51</v>
      </c>
      <c r="O309" s="87"/>
      <c r="P309" s="225">
        <f>O309*H309</f>
        <v>0</v>
      </c>
      <c r="Q309" s="225">
        <v>0</v>
      </c>
      <c r="R309" s="225">
        <f>Q309*H309</f>
        <v>0</v>
      </c>
      <c r="S309" s="225">
        <v>0</v>
      </c>
      <c r="T309" s="226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27" t="s">
        <v>408</v>
      </c>
      <c r="AT309" s="227" t="s">
        <v>211</v>
      </c>
      <c r="AU309" s="227" t="s">
        <v>90</v>
      </c>
      <c r="AY309" s="19" t="s">
        <v>208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9" t="s">
        <v>88</v>
      </c>
      <c r="BK309" s="228">
        <f>ROUND(I309*H309,2)</f>
        <v>0</v>
      </c>
      <c r="BL309" s="19" t="s">
        <v>408</v>
      </c>
      <c r="BM309" s="227" t="s">
        <v>1728</v>
      </c>
    </row>
    <row r="310" s="2" customFormat="1">
      <c r="A310" s="41"/>
      <c r="B310" s="42"/>
      <c r="C310" s="43"/>
      <c r="D310" s="229" t="s">
        <v>218</v>
      </c>
      <c r="E310" s="43"/>
      <c r="F310" s="230" t="s">
        <v>1729</v>
      </c>
      <c r="G310" s="43"/>
      <c r="H310" s="43"/>
      <c r="I310" s="231"/>
      <c r="J310" s="43"/>
      <c r="K310" s="43"/>
      <c r="L310" s="47"/>
      <c r="M310" s="232"/>
      <c r="N310" s="233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19" t="s">
        <v>218</v>
      </c>
      <c r="AU310" s="19" t="s">
        <v>90</v>
      </c>
    </row>
    <row r="311" s="12" customFormat="1" ht="22.8" customHeight="1">
      <c r="A311" s="12"/>
      <c r="B311" s="200"/>
      <c r="C311" s="201"/>
      <c r="D311" s="202" t="s">
        <v>79</v>
      </c>
      <c r="E311" s="214" t="s">
        <v>1730</v>
      </c>
      <c r="F311" s="214" t="s">
        <v>1731</v>
      </c>
      <c r="G311" s="201"/>
      <c r="H311" s="201"/>
      <c r="I311" s="204"/>
      <c r="J311" s="215">
        <f>BK311</f>
        <v>0</v>
      </c>
      <c r="K311" s="201"/>
      <c r="L311" s="206"/>
      <c r="M311" s="207"/>
      <c r="N311" s="208"/>
      <c r="O311" s="208"/>
      <c r="P311" s="209">
        <f>SUM(P312:P330)</f>
        <v>0</v>
      </c>
      <c r="Q311" s="208"/>
      <c r="R311" s="209">
        <f>SUM(R312:R330)</f>
        <v>0.0032199999999999998</v>
      </c>
      <c r="S311" s="208"/>
      <c r="T311" s="210">
        <f>SUM(T312:T330)</f>
        <v>0.021000000000000001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1" t="s">
        <v>90</v>
      </c>
      <c r="AT311" s="212" t="s">
        <v>79</v>
      </c>
      <c r="AU311" s="212" t="s">
        <v>88</v>
      </c>
      <c r="AY311" s="211" t="s">
        <v>208</v>
      </c>
      <c r="BK311" s="213">
        <f>SUM(BK312:BK330)</f>
        <v>0</v>
      </c>
    </row>
    <row r="312" s="2" customFormat="1" ht="16.5" customHeight="1">
      <c r="A312" s="41"/>
      <c r="B312" s="42"/>
      <c r="C312" s="216" t="s">
        <v>915</v>
      </c>
      <c r="D312" s="216" t="s">
        <v>211</v>
      </c>
      <c r="E312" s="217" t="s">
        <v>1732</v>
      </c>
      <c r="F312" s="218" t="s">
        <v>1733</v>
      </c>
      <c r="G312" s="219" t="s">
        <v>679</v>
      </c>
      <c r="H312" s="220">
        <v>1</v>
      </c>
      <c r="I312" s="221"/>
      <c r="J312" s="222">
        <f>ROUND(I312*H312,2)</f>
        <v>0</v>
      </c>
      <c r="K312" s="218" t="s">
        <v>35</v>
      </c>
      <c r="L312" s="47"/>
      <c r="M312" s="223" t="s">
        <v>35</v>
      </c>
      <c r="N312" s="224" t="s">
        <v>51</v>
      </c>
      <c r="O312" s="87"/>
      <c r="P312" s="225">
        <f>O312*H312</f>
        <v>0</v>
      </c>
      <c r="Q312" s="225">
        <v>0.0012600000000000001</v>
      </c>
      <c r="R312" s="225">
        <f>Q312*H312</f>
        <v>0.0012600000000000001</v>
      </c>
      <c r="S312" s="225">
        <v>0.021000000000000001</v>
      </c>
      <c r="T312" s="226">
        <f>S312*H312</f>
        <v>0.021000000000000001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27" t="s">
        <v>408</v>
      </c>
      <c r="AT312" s="227" t="s">
        <v>211</v>
      </c>
      <c r="AU312" s="227" t="s">
        <v>90</v>
      </c>
      <c r="AY312" s="19" t="s">
        <v>208</v>
      </c>
      <c r="BE312" s="228">
        <f>IF(N312="základní",J312,0)</f>
        <v>0</v>
      </c>
      <c r="BF312" s="228">
        <f>IF(N312="snížená",J312,0)</f>
        <v>0</v>
      </c>
      <c r="BG312" s="228">
        <f>IF(N312="zákl. přenesená",J312,0)</f>
        <v>0</v>
      </c>
      <c r="BH312" s="228">
        <f>IF(N312="sníž. přenesená",J312,0)</f>
        <v>0</v>
      </c>
      <c r="BI312" s="228">
        <f>IF(N312="nulová",J312,0)</f>
        <v>0</v>
      </c>
      <c r="BJ312" s="19" t="s">
        <v>88</v>
      </c>
      <c r="BK312" s="228">
        <f>ROUND(I312*H312,2)</f>
        <v>0</v>
      </c>
      <c r="BL312" s="19" t="s">
        <v>408</v>
      </c>
      <c r="BM312" s="227" t="s">
        <v>1734</v>
      </c>
    </row>
    <row r="313" s="14" customFormat="1">
      <c r="A313" s="14"/>
      <c r="B313" s="245"/>
      <c r="C313" s="246"/>
      <c r="D313" s="236" t="s">
        <v>226</v>
      </c>
      <c r="E313" s="247" t="s">
        <v>35</v>
      </c>
      <c r="F313" s="248" t="s">
        <v>88</v>
      </c>
      <c r="G313" s="246"/>
      <c r="H313" s="249">
        <v>1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226</v>
      </c>
      <c r="AU313" s="255" t="s">
        <v>90</v>
      </c>
      <c r="AV313" s="14" t="s">
        <v>90</v>
      </c>
      <c r="AW313" s="14" t="s">
        <v>41</v>
      </c>
      <c r="AX313" s="14" t="s">
        <v>88</v>
      </c>
      <c r="AY313" s="255" t="s">
        <v>208</v>
      </c>
    </row>
    <row r="314" s="2" customFormat="1" ht="24.15" customHeight="1">
      <c r="A314" s="41"/>
      <c r="B314" s="42"/>
      <c r="C314" s="216" t="s">
        <v>919</v>
      </c>
      <c r="D314" s="216" t="s">
        <v>211</v>
      </c>
      <c r="E314" s="217" t="s">
        <v>1735</v>
      </c>
      <c r="F314" s="218" t="s">
        <v>1736</v>
      </c>
      <c r="G314" s="219" t="s">
        <v>381</v>
      </c>
      <c r="H314" s="220">
        <v>2</v>
      </c>
      <c r="I314" s="221"/>
      <c r="J314" s="222">
        <f>ROUND(I314*H314,2)</f>
        <v>0</v>
      </c>
      <c r="K314" s="218" t="s">
        <v>215</v>
      </c>
      <c r="L314" s="47"/>
      <c r="M314" s="223" t="s">
        <v>35</v>
      </c>
      <c r="N314" s="224" t="s">
        <v>51</v>
      </c>
      <c r="O314" s="87"/>
      <c r="P314" s="225">
        <f>O314*H314</f>
        <v>0</v>
      </c>
      <c r="Q314" s="225">
        <v>0.00023000000000000001</v>
      </c>
      <c r="R314" s="225">
        <f>Q314*H314</f>
        <v>0.00046000000000000001</v>
      </c>
      <c r="S314" s="225">
        <v>0</v>
      </c>
      <c r="T314" s="226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27" t="s">
        <v>408</v>
      </c>
      <c r="AT314" s="227" t="s">
        <v>211</v>
      </c>
      <c r="AU314" s="227" t="s">
        <v>90</v>
      </c>
      <c r="AY314" s="19" t="s">
        <v>208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9" t="s">
        <v>88</v>
      </c>
      <c r="BK314" s="228">
        <f>ROUND(I314*H314,2)</f>
        <v>0</v>
      </c>
      <c r="BL314" s="19" t="s">
        <v>408</v>
      </c>
      <c r="BM314" s="227" t="s">
        <v>1737</v>
      </c>
    </row>
    <row r="315" s="2" customFormat="1">
      <c r="A315" s="41"/>
      <c r="B315" s="42"/>
      <c r="C315" s="43"/>
      <c r="D315" s="229" t="s">
        <v>218</v>
      </c>
      <c r="E315" s="43"/>
      <c r="F315" s="230" t="s">
        <v>1738</v>
      </c>
      <c r="G315" s="43"/>
      <c r="H315" s="43"/>
      <c r="I315" s="231"/>
      <c r="J315" s="43"/>
      <c r="K315" s="43"/>
      <c r="L315" s="47"/>
      <c r="M315" s="232"/>
      <c r="N315" s="233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19" t="s">
        <v>218</v>
      </c>
      <c r="AU315" s="19" t="s">
        <v>90</v>
      </c>
    </row>
    <row r="316" s="14" customFormat="1">
      <c r="A316" s="14"/>
      <c r="B316" s="245"/>
      <c r="C316" s="246"/>
      <c r="D316" s="236" t="s">
        <v>226</v>
      </c>
      <c r="E316" s="247" t="s">
        <v>35</v>
      </c>
      <c r="F316" s="248" t="s">
        <v>1453</v>
      </c>
      <c r="G316" s="246"/>
      <c r="H316" s="249">
        <v>2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226</v>
      </c>
      <c r="AU316" s="255" t="s">
        <v>90</v>
      </c>
      <c r="AV316" s="14" t="s">
        <v>90</v>
      </c>
      <c r="AW316" s="14" t="s">
        <v>41</v>
      </c>
      <c r="AX316" s="14" t="s">
        <v>88</v>
      </c>
      <c r="AY316" s="255" t="s">
        <v>208</v>
      </c>
    </row>
    <row r="317" s="2" customFormat="1" ht="16.5" customHeight="1">
      <c r="A317" s="41"/>
      <c r="B317" s="42"/>
      <c r="C317" s="216" t="s">
        <v>930</v>
      </c>
      <c r="D317" s="216" t="s">
        <v>211</v>
      </c>
      <c r="E317" s="217" t="s">
        <v>1739</v>
      </c>
      <c r="F317" s="218" t="s">
        <v>1740</v>
      </c>
      <c r="G317" s="219" t="s">
        <v>381</v>
      </c>
      <c r="H317" s="220">
        <v>2</v>
      </c>
      <c r="I317" s="221"/>
      <c r="J317" s="222">
        <f>ROUND(I317*H317,2)</f>
        <v>0</v>
      </c>
      <c r="K317" s="218" t="s">
        <v>35</v>
      </c>
      <c r="L317" s="47"/>
      <c r="M317" s="223" t="s">
        <v>35</v>
      </c>
      <c r="N317" s="224" t="s">
        <v>51</v>
      </c>
      <c r="O317" s="87"/>
      <c r="P317" s="225">
        <f>O317*H317</f>
        <v>0</v>
      </c>
      <c r="Q317" s="225">
        <v>0.00013999999999999999</v>
      </c>
      <c r="R317" s="225">
        <f>Q317*H317</f>
        <v>0.00027999999999999998</v>
      </c>
      <c r="S317" s="225">
        <v>0</v>
      </c>
      <c r="T317" s="226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27" t="s">
        <v>408</v>
      </c>
      <c r="AT317" s="227" t="s">
        <v>211</v>
      </c>
      <c r="AU317" s="227" t="s">
        <v>90</v>
      </c>
      <c r="AY317" s="19" t="s">
        <v>208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9" t="s">
        <v>88</v>
      </c>
      <c r="BK317" s="228">
        <f>ROUND(I317*H317,2)</f>
        <v>0</v>
      </c>
      <c r="BL317" s="19" t="s">
        <v>408</v>
      </c>
      <c r="BM317" s="227" t="s">
        <v>1741</v>
      </c>
    </row>
    <row r="318" s="14" customFormat="1">
      <c r="A318" s="14"/>
      <c r="B318" s="245"/>
      <c r="C318" s="246"/>
      <c r="D318" s="236" t="s">
        <v>226</v>
      </c>
      <c r="E318" s="247" t="s">
        <v>35</v>
      </c>
      <c r="F318" s="248" t="s">
        <v>1453</v>
      </c>
      <c r="G318" s="246"/>
      <c r="H318" s="249">
        <v>2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226</v>
      </c>
      <c r="AU318" s="255" t="s">
        <v>90</v>
      </c>
      <c r="AV318" s="14" t="s">
        <v>90</v>
      </c>
      <c r="AW318" s="14" t="s">
        <v>41</v>
      </c>
      <c r="AX318" s="14" t="s">
        <v>88</v>
      </c>
      <c r="AY318" s="255" t="s">
        <v>208</v>
      </c>
    </row>
    <row r="319" s="2" customFormat="1" ht="16.5" customHeight="1">
      <c r="A319" s="41"/>
      <c r="B319" s="42"/>
      <c r="C319" s="216" t="s">
        <v>938</v>
      </c>
      <c r="D319" s="216" t="s">
        <v>211</v>
      </c>
      <c r="E319" s="217" t="s">
        <v>1742</v>
      </c>
      <c r="F319" s="218" t="s">
        <v>1743</v>
      </c>
      <c r="G319" s="219" t="s">
        <v>381</v>
      </c>
      <c r="H319" s="220">
        <v>2</v>
      </c>
      <c r="I319" s="221"/>
      <c r="J319" s="222">
        <f>ROUND(I319*H319,2)</f>
        <v>0</v>
      </c>
      <c r="K319" s="218" t="s">
        <v>215</v>
      </c>
      <c r="L319" s="47"/>
      <c r="M319" s="223" t="s">
        <v>35</v>
      </c>
      <c r="N319" s="224" t="s">
        <v>51</v>
      </c>
      <c r="O319" s="87"/>
      <c r="P319" s="225">
        <f>O319*H319</f>
        <v>0</v>
      </c>
      <c r="Q319" s="225">
        <v>0.00024000000000000001</v>
      </c>
      <c r="R319" s="225">
        <f>Q319*H319</f>
        <v>0.00048000000000000001</v>
      </c>
      <c r="S319" s="225">
        <v>0</v>
      </c>
      <c r="T319" s="226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27" t="s">
        <v>408</v>
      </c>
      <c r="AT319" s="227" t="s">
        <v>211</v>
      </c>
      <c r="AU319" s="227" t="s">
        <v>90</v>
      </c>
      <c r="AY319" s="19" t="s">
        <v>208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9" t="s">
        <v>88</v>
      </c>
      <c r="BK319" s="228">
        <f>ROUND(I319*H319,2)</f>
        <v>0</v>
      </c>
      <c r="BL319" s="19" t="s">
        <v>408</v>
      </c>
      <c r="BM319" s="227" t="s">
        <v>1744</v>
      </c>
    </row>
    <row r="320" s="2" customFormat="1">
      <c r="A320" s="41"/>
      <c r="B320" s="42"/>
      <c r="C320" s="43"/>
      <c r="D320" s="229" t="s">
        <v>218</v>
      </c>
      <c r="E320" s="43"/>
      <c r="F320" s="230" t="s">
        <v>1745</v>
      </c>
      <c r="G320" s="43"/>
      <c r="H320" s="43"/>
      <c r="I320" s="231"/>
      <c r="J320" s="43"/>
      <c r="K320" s="43"/>
      <c r="L320" s="47"/>
      <c r="M320" s="232"/>
      <c r="N320" s="233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19" t="s">
        <v>218</v>
      </c>
      <c r="AU320" s="19" t="s">
        <v>90</v>
      </c>
    </row>
    <row r="321" s="14" customFormat="1">
      <c r="A321" s="14"/>
      <c r="B321" s="245"/>
      <c r="C321" s="246"/>
      <c r="D321" s="236" t="s">
        <v>226</v>
      </c>
      <c r="E321" s="247" t="s">
        <v>35</v>
      </c>
      <c r="F321" s="248" t="s">
        <v>90</v>
      </c>
      <c r="G321" s="246"/>
      <c r="H321" s="249">
        <v>2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226</v>
      </c>
      <c r="AU321" s="255" t="s">
        <v>90</v>
      </c>
      <c r="AV321" s="14" t="s">
        <v>90</v>
      </c>
      <c r="AW321" s="14" t="s">
        <v>41</v>
      </c>
      <c r="AX321" s="14" t="s">
        <v>88</v>
      </c>
      <c r="AY321" s="255" t="s">
        <v>208</v>
      </c>
    </row>
    <row r="322" s="2" customFormat="1" ht="16.5" customHeight="1">
      <c r="A322" s="41"/>
      <c r="B322" s="42"/>
      <c r="C322" s="216" t="s">
        <v>945</v>
      </c>
      <c r="D322" s="216" t="s">
        <v>211</v>
      </c>
      <c r="E322" s="217" t="s">
        <v>1746</v>
      </c>
      <c r="F322" s="218" t="s">
        <v>1747</v>
      </c>
      <c r="G322" s="219" t="s">
        <v>381</v>
      </c>
      <c r="H322" s="220">
        <v>2</v>
      </c>
      <c r="I322" s="221"/>
      <c r="J322" s="222">
        <f>ROUND(I322*H322,2)</f>
        <v>0</v>
      </c>
      <c r="K322" s="218" t="s">
        <v>215</v>
      </c>
      <c r="L322" s="47"/>
      <c r="M322" s="223" t="s">
        <v>35</v>
      </c>
      <c r="N322" s="224" t="s">
        <v>51</v>
      </c>
      <c r="O322" s="87"/>
      <c r="P322" s="225">
        <f>O322*H322</f>
        <v>0</v>
      </c>
      <c r="Q322" s="225">
        <v>0.00036999999999999999</v>
      </c>
      <c r="R322" s="225">
        <f>Q322*H322</f>
        <v>0.00073999999999999999</v>
      </c>
      <c r="S322" s="225">
        <v>0</v>
      </c>
      <c r="T322" s="226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27" t="s">
        <v>408</v>
      </c>
      <c r="AT322" s="227" t="s">
        <v>211</v>
      </c>
      <c r="AU322" s="227" t="s">
        <v>90</v>
      </c>
      <c r="AY322" s="19" t="s">
        <v>208</v>
      </c>
      <c r="BE322" s="228">
        <f>IF(N322="základní",J322,0)</f>
        <v>0</v>
      </c>
      <c r="BF322" s="228">
        <f>IF(N322="snížená",J322,0)</f>
        <v>0</v>
      </c>
      <c r="BG322" s="228">
        <f>IF(N322="zákl. přenesená",J322,0)</f>
        <v>0</v>
      </c>
      <c r="BH322" s="228">
        <f>IF(N322="sníž. přenesená",J322,0)</f>
        <v>0</v>
      </c>
      <c r="BI322" s="228">
        <f>IF(N322="nulová",J322,0)</f>
        <v>0</v>
      </c>
      <c r="BJ322" s="19" t="s">
        <v>88</v>
      </c>
      <c r="BK322" s="228">
        <f>ROUND(I322*H322,2)</f>
        <v>0</v>
      </c>
      <c r="BL322" s="19" t="s">
        <v>408</v>
      </c>
      <c r="BM322" s="227" t="s">
        <v>1748</v>
      </c>
    </row>
    <row r="323" s="2" customFormat="1">
      <c r="A323" s="41"/>
      <c r="B323" s="42"/>
      <c r="C323" s="43"/>
      <c r="D323" s="229" t="s">
        <v>218</v>
      </c>
      <c r="E323" s="43"/>
      <c r="F323" s="230" t="s">
        <v>1749</v>
      </c>
      <c r="G323" s="43"/>
      <c r="H323" s="43"/>
      <c r="I323" s="231"/>
      <c r="J323" s="43"/>
      <c r="K323" s="43"/>
      <c r="L323" s="47"/>
      <c r="M323" s="232"/>
      <c r="N323" s="233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19" t="s">
        <v>218</v>
      </c>
      <c r="AU323" s="19" t="s">
        <v>90</v>
      </c>
    </row>
    <row r="324" s="14" customFormat="1">
      <c r="A324" s="14"/>
      <c r="B324" s="245"/>
      <c r="C324" s="246"/>
      <c r="D324" s="236" t="s">
        <v>226</v>
      </c>
      <c r="E324" s="247" t="s">
        <v>35</v>
      </c>
      <c r="F324" s="248" t="s">
        <v>1453</v>
      </c>
      <c r="G324" s="246"/>
      <c r="H324" s="249">
        <v>2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5" t="s">
        <v>226</v>
      </c>
      <c r="AU324" s="255" t="s">
        <v>90</v>
      </c>
      <c r="AV324" s="14" t="s">
        <v>90</v>
      </c>
      <c r="AW324" s="14" t="s">
        <v>41</v>
      </c>
      <c r="AX324" s="14" t="s">
        <v>88</v>
      </c>
      <c r="AY324" s="255" t="s">
        <v>208</v>
      </c>
    </row>
    <row r="325" s="2" customFormat="1" ht="24.15" customHeight="1">
      <c r="A325" s="41"/>
      <c r="B325" s="42"/>
      <c r="C325" s="216" t="s">
        <v>951</v>
      </c>
      <c r="D325" s="216" t="s">
        <v>211</v>
      </c>
      <c r="E325" s="217" t="s">
        <v>1750</v>
      </c>
      <c r="F325" s="218" t="s">
        <v>1751</v>
      </c>
      <c r="G325" s="219" t="s">
        <v>214</v>
      </c>
      <c r="H325" s="220">
        <v>0.0030000000000000001</v>
      </c>
      <c r="I325" s="221"/>
      <c r="J325" s="222">
        <f>ROUND(I325*H325,2)</f>
        <v>0</v>
      </c>
      <c r="K325" s="218" t="s">
        <v>215</v>
      </c>
      <c r="L325" s="47"/>
      <c r="M325" s="223" t="s">
        <v>35</v>
      </c>
      <c r="N325" s="224" t="s">
        <v>51</v>
      </c>
      <c r="O325" s="87"/>
      <c r="P325" s="225">
        <f>O325*H325</f>
        <v>0</v>
      </c>
      <c r="Q325" s="225">
        <v>0</v>
      </c>
      <c r="R325" s="225">
        <f>Q325*H325</f>
        <v>0</v>
      </c>
      <c r="S325" s="225">
        <v>0</v>
      </c>
      <c r="T325" s="226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27" t="s">
        <v>408</v>
      </c>
      <c r="AT325" s="227" t="s">
        <v>211</v>
      </c>
      <c r="AU325" s="227" t="s">
        <v>90</v>
      </c>
      <c r="AY325" s="19" t="s">
        <v>208</v>
      </c>
      <c r="BE325" s="228">
        <f>IF(N325="základní",J325,0)</f>
        <v>0</v>
      </c>
      <c r="BF325" s="228">
        <f>IF(N325="snížená",J325,0)</f>
        <v>0</v>
      </c>
      <c r="BG325" s="228">
        <f>IF(N325="zákl. přenesená",J325,0)</f>
        <v>0</v>
      </c>
      <c r="BH325" s="228">
        <f>IF(N325="sníž. přenesená",J325,0)</f>
        <v>0</v>
      </c>
      <c r="BI325" s="228">
        <f>IF(N325="nulová",J325,0)</f>
        <v>0</v>
      </c>
      <c r="BJ325" s="19" t="s">
        <v>88</v>
      </c>
      <c r="BK325" s="228">
        <f>ROUND(I325*H325,2)</f>
        <v>0</v>
      </c>
      <c r="BL325" s="19" t="s">
        <v>408</v>
      </c>
      <c r="BM325" s="227" t="s">
        <v>1752</v>
      </c>
    </row>
    <row r="326" s="2" customFormat="1">
      <c r="A326" s="41"/>
      <c r="B326" s="42"/>
      <c r="C326" s="43"/>
      <c r="D326" s="229" t="s">
        <v>218</v>
      </c>
      <c r="E326" s="43"/>
      <c r="F326" s="230" t="s">
        <v>1753</v>
      </c>
      <c r="G326" s="43"/>
      <c r="H326" s="43"/>
      <c r="I326" s="231"/>
      <c r="J326" s="43"/>
      <c r="K326" s="43"/>
      <c r="L326" s="47"/>
      <c r="M326" s="232"/>
      <c r="N326" s="233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19" t="s">
        <v>218</v>
      </c>
      <c r="AU326" s="19" t="s">
        <v>90</v>
      </c>
    </row>
    <row r="327" s="2" customFormat="1" ht="24.15" customHeight="1">
      <c r="A327" s="41"/>
      <c r="B327" s="42"/>
      <c r="C327" s="216" t="s">
        <v>962</v>
      </c>
      <c r="D327" s="216" t="s">
        <v>211</v>
      </c>
      <c r="E327" s="217" t="s">
        <v>1754</v>
      </c>
      <c r="F327" s="218" t="s">
        <v>1755</v>
      </c>
      <c r="G327" s="219" t="s">
        <v>214</v>
      </c>
      <c r="H327" s="220">
        <v>0.0030000000000000001</v>
      </c>
      <c r="I327" s="221"/>
      <c r="J327" s="222">
        <f>ROUND(I327*H327,2)</f>
        <v>0</v>
      </c>
      <c r="K327" s="218" t="s">
        <v>215</v>
      </c>
      <c r="L327" s="47"/>
      <c r="M327" s="223" t="s">
        <v>35</v>
      </c>
      <c r="N327" s="224" t="s">
        <v>51</v>
      </c>
      <c r="O327" s="87"/>
      <c r="P327" s="225">
        <f>O327*H327</f>
        <v>0</v>
      </c>
      <c r="Q327" s="225">
        <v>0</v>
      </c>
      <c r="R327" s="225">
        <f>Q327*H327</f>
        <v>0</v>
      </c>
      <c r="S327" s="225">
        <v>0</v>
      </c>
      <c r="T327" s="226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27" t="s">
        <v>408</v>
      </c>
      <c r="AT327" s="227" t="s">
        <v>211</v>
      </c>
      <c r="AU327" s="227" t="s">
        <v>90</v>
      </c>
      <c r="AY327" s="19" t="s">
        <v>208</v>
      </c>
      <c r="BE327" s="228">
        <f>IF(N327="základní",J327,0)</f>
        <v>0</v>
      </c>
      <c r="BF327" s="228">
        <f>IF(N327="snížená",J327,0)</f>
        <v>0</v>
      </c>
      <c r="BG327" s="228">
        <f>IF(N327="zákl. přenesená",J327,0)</f>
        <v>0</v>
      </c>
      <c r="BH327" s="228">
        <f>IF(N327="sníž. přenesená",J327,0)</f>
        <v>0</v>
      </c>
      <c r="BI327" s="228">
        <f>IF(N327="nulová",J327,0)</f>
        <v>0</v>
      </c>
      <c r="BJ327" s="19" t="s">
        <v>88</v>
      </c>
      <c r="BK327" s="228">
        <f>ROUND(I327*H327,2)</f>
        <v>0</v>
      </c>
      <c r="BL327" s="19" t="s">
        <v>408</v>
      </c>
      <c r="BM327" s="227" t="s">
        <v>1756</v>
      </c>
    </row>
    <row r="328" s="2" customFormat="1">
      <c r="A328" s="41"/>
      <c r="B328" s="42"/>
      <c r="C328" s="43"/>
      <c r="D328" s="229" t="s">
        <v>218</v>
      </c>
      <c r="E328" s="43"/>
      <c r="F328" s="230" t="s">
        <v>1757</v>
      </c>
      <c r="G328" s="43"/>
      <c r="H328" s="43"/>
      <c r="I328" s="231"/>
      <c r="J328" s="43"/>
      <c r="K328" s="43"/>
      <c r="L328" s="47"/>
      <c r="M328" s="232"/>
      <c r="N328" s="233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19" t="s">
        <v>218</v>
      </c>
      <c r="AU328" s="19" t="s">
        <v>90</v>
      </c>
    </row>
    <row r="329" s="2" customFormat="1" ht="24.15" customHeight="1">
      <c r="A329" s="41"/>
      <c r="B329" s="42"/>
      <c r="C329" s="216" t="s">
        <v>968</v>
      </c>
      <c r="D329" s="216" t="s">
        <v>211</v>
      </c>
      <c r="E329" s="217" t="s">
        <v>1758</v>
      </c>
      <c r="F329" s="218" t="s">
        <v>1759</v>
      </c>
      <c r="G329" s="219" t="s">
        <v>214</v>
      </c>
      <c r="H329" s="220">
        <v>0.0030000000000000001</v>
      </c>
      <c r="I329" s="221"/>
      <c r="J329" s="222">
        <f>ROUND(I329*H329,2)</f>
        <v>0</v>
      </c>
      <c r="K329" s="218" t="s">
        <v>215</v>
      </c>
      <c r="L329" s="47"/>
      <c r="M329" s="223" t="s">
        <v>35</v>
      </c>
      <c r="N329" s="224" t="s">
        <v>51</v>
      </c>
      <c r="O329" s="87"/>
      <c r="P329" s="225">
        <f>O329*H329</f>
        <v>0</v>
      </c>
      <c r="Q329" s="225">
        <v>0</v>
      </c>
      <c r="R329" s="225">
        <f>Q329*H329</f>
        <v>0</v>
      </c>
      <c r="S329" s="225">
        <v>0</v>
      </c>
      <c r="T329" s="226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27" t="s">
        <v>408</v>
      </c>
      <c r="AT329" s="227" t="s">
        <v>211</v>
      </c>
      <c r="AU329" s="227" t="s">
        <v>90</v>
      </c>
      <c r="AY329" s="19" t="s">
        <v>208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9" t="s">
        <v>88</v>
      </c>
      <c r="BK329" s="228">
        <f>ROUND(I329*H329,2)</f>
        <v>0</v>
      </c>
      <c r="BL329" s="19" t="s">
        <v>408</v>
      </c>
      <c r="BM329" s="227" t="s">
        <v>1760</v>
      </c>
    </row>
    <row r="330" s="2" customFormat="1">
      <c r="A330" s="41"/>
      <c r="B330" s="42"/>
      <c r="C330" s="43"/>
      <c r="D330" s="229" t="s">
        <v>218</v>
      </c>
      <c r="E330" s="43"/>
      <c r="F330" s="230" t="s">
        <v>1761</v>
      </c>
      <c r="G330" s="43"/>
      <c r="H330" s="43"/>
      <c r="I330" s="231"/>
      <c r="J330" s="43"/>
      <c r="K330" s="43"/>
      <c r="L330" s="47"/>
      <c r="M330" s="232"/>
      <c r="N330" s="233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19" t="s">
        <v>218</v>
      </c>
      <c r="AU330" s="19" t="s">
        <v>90</v>
      </c>
    </row>
    <row r="331" s="12" customFormat="1" ht="22.8" customHeight="1">
      <c r="A331" s="12"/>
      <c r="B331" s="200"/>
      <c r="C331" s="201"/>
      <c r="D331" s="202" t="s">
        <v>79</v>
      </c>
      <c r="E331" s="214" t="s">
        <v>1762</v>
      </c>
      <c r="F331" s="214" t="s">
        <v>1763</v>
      </c>
      <c r="G331" s="201"/>
      <c r="H331" s="201"/>
      <c r="I331" s="204"/>
      <c r="J331" s="215">
        <f>BK331</f>
        <v>0</v>
      </c>
      <c r="K331" s="201"/>
      <c r="L331" s="206"/>
      <c r="M331" s="207"/>
      <c r="N331" s="208"/>
      <c r="O331" s="208"/>
      <c r="P331" s="209">
        <f>SUM(P332:P346)</f>
        <v>0</v>
      </c>
      <c r="Q331" s="208"/>
      <c r="R331" s="209">
        <f>SUM(R332:R346)</f>
        <v>0.014839999999999999</v>
      </c>
      <c r="S331" s="208"/>
      <c r="T331" s="210">
        <f>SUM(T332:T346)</f>
        <v>0.059320000000000005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1" t="s">
        <v>90</v>
      </c>
      <c r="AT331" s="212" t="s">
        <v>79</v>
      </c>
      <c r="AU331" s="212" t="s">
        <v>88</v>
      </c>
      <c r="AY331" s="211" t="s">
        <v>208</v>
      </c>
      <c r="BK331" s="213">
        <f>SUM(BK332:BK346)</f>
        <v>0</v>
      </c>
    </row>
    <row r="332" s="2" customFormat="1" ht="24.15" customHeight="1">
      <c r="A332" s="41"/>
      <c r="B332" s="42"/>
      <c r="C332" s="216" t="s">
        <v>974</v>
      </c>
      <c r="D332" s="216" t="s">
        <v>211</v>
      </c>
      <c r="E332" s="217" t="s">
        <v>1764</v>
      </c>
      <c r="F332" s="218" t="s">
        <v>1765</v>
      </c>
      <c r="G332" s="219" t="s">
        <v>381</v>
      </c>
      <c r="H332" s="220">
        <v>2</v>
      </c>
      <c r="I332" s="221"/>
      <c r="J332" s="222">
        <f>ROUND(I332*H332,2)</f>
        <v>0</v>
      </c>
      <c r="K332" s="218" t="s">
        <v>215</v>
      </c>
      <c r="L332" s="47"/>
      <c r="M332" s="223" t="s">
        <v>35</v>
      </c>
      <c r="N332" s="224" t="s">
        <v>51</v>
      </c>
      <c r="O332" s="87"/>
      <c r="P332" s="225">
        <f>O332*H332</f>
        <v>0</v>
      </c>
      <c r="Q332" s="225">
        <v>0.0071999999999999998</v>
      </c>
      <c r="R332" s="225">
        <f>Q332*H332</f>
        <v>0.0144</v>
      </c>
      <c r="S332" s="225">
        <v>0</v>
      </c>
      <c r="T332" s="226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27" t="s">
        <v>408</v>
      </c>
      <c r="AT332" s="227" t="s">
        <v>211</v>
      </c>
      <c r="AU332" s="227" t="s">
        <v>90</v>
      </c>
      <c r="AY332" s="19" t="s">
        <v>208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9" t="s">
        <v>88</v>
      </c>
      <c r="BK332" s="228">
        <f>ROUND(I332*H332,2)</f>
        <v>0</v>
      </c>
      <c r="BL332" s="19" t="s">
        <v>408</v>
      </c>
      <c r="BM332" s="227" t="s">
        <v>1766</v>
      </c>
    </row>
    <row r="333" s="2" customFormat="1">
      <c r="A333" s="41"/>
      <c r="B333" s="42"/>
      <c r="C333" s="43"/>
      <c r="D333" s="229" t="s">
        <v>218</v>
      </c>
      <c r="E333" s="43"/>
      <c r="F333" s="230" t="s">
        <v>1767</v>
      </c>
      <c r="G333" s="43"/>
      <c r="H333" s="43"/>
      <c r="I333" s="231"/>
      <c r="J333" s="43"/>
      <c r="K333" s="43"/>
      <c r="L333" s="47"/>
      <c r="M333" s="232"/>
      <c r="N333" s="233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19" t="s">
        <v>218</v>
      </c>
      <c r="AU333" s="19" t="s">
        <v>90</v>
      </c>
    </row>
    <row r="334" s="2" customFormat="1" ht="21.75" customHeight="1">
      <c r="A334" s="41"/>
      <c r="B334" s="42"/>
      <c r="C334" s="216" t="s">
        <v>984</v>
      </c>
      <c r="D334" s="216" t="s">
        <v>211</v>
      </c>
      <c r="E334" s="217" t="s">
        <v>1768</v>
      </c>
      <c r="F334" s="218" t="s">
        <v>1769</v>
      </c>
      <c r="G334" s="219" t="s">
        <v>381</v>
      </c>
      <c r="H334" s="220">
        <v>2</v>
      </c>
      <c r="I334" s="221"/>
      <c r="J334" s="222">
        <f>ROUND(I334*H334,2)</f>
        <v>0</v>
      </c>
      <c r="K334" s="218" t="s">
        <v>215</v>
      </c>
      <c r="L334" s="47"/>
      <c r="M334" s="223" t="s">
        <v>35</v>
      </c>
      <c r="N334" s="224" t="s">
        <v>51</v>
      </c>
      <c r="O334" s="87"/>
      <c r="P334" s="225">
        <f>O334*H334</f>
        <v>0</v>
      </c>
      <c r="Q334" s="225">
        <v>0.00020000000000000001</v>
      </c>
      <c r="R334" s="225">
        <f>Q334*H334</f>
        <v>0.00040000000000000002</v>
      </c>
      <c r="S334" s="225">
        <v>0.028160000000000001</v>
      </c>
      <c r="T334" s="226">
        <f>S334*H334</f>
        <v>0.056320000000000002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27" t="s">
        <v>408</v>
      </c>
      <c r="AT334" s="227" t="s">
        <v>211</v>
      </c>
      <c r="AU334" s="227" t="s">
        <v>90</v>
      </c>
      <c r="AY334" s="19" t="s">
        <v>208</v>
      </c>
      <c r="BE334" s="228">
        <f>IF(N334="základní",J334,0)</f>
        <v>0</v>
      </c>
      <c r="BF334" s="228">
        <f>IF(N334="snížená",J334,0)</f>
        <v>0</v>
      </c>
      <c r="BG334" s="228">
        <f>IF(N334="zákl. přenesená",J334,0)</f>
        <v>0</v>
      </c>
      <c r="BH334" s="228">
        <f>IF(N334="sníž. přenesená",J334,0)</f>
        <v>0</v>
      </c>
      <c r="BI334" s="228">
        <f>IF(N334="nulová",J334,0)</f>
        <v>0</v>
      </c>
      <c r="BJ334" s="19" t="s">
        <v>88</v>
      </c>
      <c r="BK334" s="228">
        <f>ROUND(I334*H334,2)</f>
        <v>0</v>
      </c>
      <c r="BL334" s="19" t="s">
        <v>408</v>
      </c>
      <c r="BM334" s="227" t="s">
        <v>1770</v>
      </c>
    </row>
    <row r="335" s="2" customFormat="1">
      <c r="A335" s="41"/>
      <c r="B335" s="42"/>
      <c r="C335" s="43"/>
      <c r="D335" s="229" t="s">
        <v>218</v>
      </c>
      <c r="E335" s="43"/>
      <c r="F335" s="230" t="s">
        <v>1771</v>
      </c>
      <c r="G335" s="43"/>
      <c r="H335" s="43"/>
      <c r="I335" s="231"/>
      <c r="J335" s="43"/>
      <c r="K335" s="43"/>
      <c r="L335" s="47"/>
      <c r="M335" s="232"/>
      <c r="N335" s="233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19" t="s">
        <v>218</v>
      </c>
      <c r="AU335" s="19" t="s">
        <v>90</v>
      </c>
    </row>
    <row r="336" s="2" customFormat="1" ht="16.5" customHeight="1">
      <c r="A336" s="41"/>
      <c r="B336" s="42"/>
      <c r="C336" s="216" t="s">
        <v>994</v>
      </c>
      <c r="D336" s="216" t="s">
        <v>211</v>
      </c>
      <c r="E336" s="217" t="s">
        <v>1772</v>
      </c>
      <c r="F336" s="218" t="s">
        <v>1773</v>
      </c>
      <c r="G336" s="219" t="s">
        <v>381</v>
      </c>
      <c r="H336" s="220">
        <v>4</v>
      </c>
      <c r="I336" s="221"/>
      <c r="J336" s="222">
        <f>ROUND(I336*H336,2)</f>
        <v>0</v>
      </c>
      <c r="K336" s="218" t="s">
        <v>215</v>
      </c>
      <c r="L336" s="47"/>
      <c r="M336" s="223" t="s">
        <v>35</v>
      </c>
      <c r="N336" s="224" t="s">
        <v>51</v>
      </c>
      <c r="O336" s="87"/>
      <c r="P336" s="225">
        <f>O336*H336</f>
        <v>0</v>
      </c>
      <c r="Q336" s="225">
        <v>1.0000000000000001E-05</v>
      </c>
      <c r="R336" s="225">
        <f>Q336*H336</f>
        <v>4.0000000000000003E-05</v>
      </c>
      <c r="S336" s="225">
        <v>0.00075000000000000002</v>
      </c>
      <c r="T336" s="226">
        <f>S336*H336</f>
        <v>0.0030000000000000001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27" t="s">
        <v>408</v>
      </c>
      <c r="AT336" s="227" t="s">
        <v>211</v>
      </c>
      <c r="AU336" s="227" t="s">
        <v>90</v>
      </c>
      <c r="AY336" s="19" t="s">
        <v>208</v>
      </c>
      <c r="BE336" s="228">
        <f>IF(N336="základní",J336,0)</f>
        <v>0</v>
      </c>
      <c r="BF336" s="228">
        <f>IF(N336="snížená",J336,0)</f>
        <v>0</v>
      </c>
      <c r="BG336" s="228">
        <f>IF(N336="zákl. přenesená",J336,0)</f>
        <v>0</v>
      </c>
      <c r="BH336" s="228">
        <f>IF(N336="sníž. přenesená",J336,0)</f>
        <v>0</v>
      </c>
      <c r="BI336" s="228">
        <f>IF(N336="nulová",J336,0)</f>
        <v>0</v>
      </c>
      <c r="BJ336" s="19" t="s">
        <v>88</v>
      </c>
      <c r="BK336" s="228">
        <f>ROUND(I336*H336,2)</f>
        <v>0</v>
      </c>
      <c r="BL336" s="19" t="s">
        <v>408</v>
      </c>
      <c r="BM336" s="227" t="s">
        <v>1774</v>
      </c>
    </row>
    <row r="337" s="2" customFormat="1">
      <c r="A337" s="41"/>
      <c r="B337" s="42"/>
      <c r="C337" s="43"/>
      <c r="D337" s="229" t="s">
        <v>218</v>
      </c>
      <c r="E337" s="43"/>
      <c r="F337" s="230" t="s">
        <v>1775</v>
      </c>
      <c r="G337" s="43"/>
      <c r="H337" s="43"/>
      <c r="I337" s="231"/>
      <c r="J337" s="43"/>
      <c r="K337" s="43"/>
      <c r="L337" s="47"/>
      <c r="M337" s="232"/>
      <c r="N337" s="233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19" t="s">
        <v>218</v>
      </c>
      <c r="AU337" s="19" t="s">
        <v>90</v>
      </c>
    </row>
    <row r="338" s="14" customFormat="1">
      <c r="A338" s="14"/>
      <c r="B338" s="245"/>
      <c r="C338" s="246"/>
      <c r="D338" s="236" t="s">
        <v>226</v>
      </c>
      <c r="E338" s="247" t="s">
        <v>35</v>
      </c>
      <c r="F338" s="248" t="s">
        <v>1776</v>
      </c>
      <c r="G338" s="246"/>
      <c r="H338" s="249">
        <v>4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226</v>
      </c>
      <c r="AU338" s="255" t="s">
        <v>90</v>
      </c>
      <c r="AV338" s="14" t="s">
        <v>90</v>
      </c>
      <c r="AW338" s="14" t="s">
        <v>41</v>
      </c>
      <c r="AX338" s="14" t="s">
        <v>88</v>
      </c>
      <c r="AY338" s="255" t="s">
        <v>208</v>
      </c>
    </row>
    <row r="339" s="2" customFormat="1" ht="16.5" customHeight="1">
      <c r="A339" s="41"/>
      <c r="B339" s="42"/>
      <c r="C339" s="216" t="s">
        <v>999</v>
      </c>
      <c r="D339" s="216" t="s">
        <v>211</v>
      </c>
      <c r="E339" s="217" t="s">
        <v>1777</v>
      </c>
      <c r="F339" s="218" t="s">
        <v>1778</v>
      </c>
      <c r="G339" s="219" t="s">
        <v>149</v>
      </c>
      <c r="H339" s="220">
        <v>10</v>
      </c>
      <c r="I339" s="221"/>
      <c r="J339" s="222">
        <f>ROUND(I339*H339,2)</f>
        <v>0</v>
      </c>
      <c r="K339" s="218" t="s">
        <v>215</v>
      </c>
      <c r="L339" s="47"/>
      <c r="M339" s="223" t="s">
        <v>35</v>
      </c>
      <c r="N339" s="224" t="s">
        <v>51</v>
      </c>
      <c r="O339" s="87"/>
      <c r="P339" s="225">
        <f>O339*H339</f>
        <v>0</v>
      </c>
      <c r="Q339" s="225">
        <v>0</v>
      </c>
      <c r="R339" s="225">
        <f>Q339*H339</f>
        <v>0</v>
      </c>
      <c r="S339" s="225">
        <v>0</v>
      </c>
      <c r="T339" s="226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27" t="s">
        <v>408</v>
      </c>
      <c r="AT339" s="227" t="s">
        <v>211</v>
      </c>
      <c r="AU339" s="227" t="s">
        <v>90</v>
      </c>
      <c r="AY339" s="19" t="s">
        <v>208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9" t="s">
        <v>88</v>
      </c>
      <c r="BK339" s="228">
        <f>ROUND(I339*H339,2)</f>
        <v>0</v>
      </c>
      <c r="BL339" s="19" t="s">
        <v>408</v>
      </c>
      <c r="BM339" s="227" t="s">
        <v>1779</v>
      </c>
    </row>
    <row r="340" s="2" customFormat="1">
      <c r="A340" s="41"/>
      <c r="B340" s="42"/>
      <c r="C340" s="43"/>
      <c r="D340" s="229" t="s">
        <v>218</v>
      </c>
      <c r="E340" s="43"/>
      <c r="F340" s="230" t="s">
        <v>1780</v>
      </c>
      <c r="G340" s="43"/>
      <c r="H340" s="43"/>
      <c r="I340" s="231"/>
      <c r="J340" s="43"/>
      <c r="K340" s="43"/>
      <c r="L340" s="47"/>
      <c r="M340" s="232"/>
      <c r="N340" s="233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19" t="s">
        <v>218</v>
      </c>
      <c r="AU340" s="19" t="s">
        <v>90</v>
      </c>
    </row>
    <row r="341" s="2" customFormat="1" ht="24.15" customHeight="1">
      <c r="A341" s="41"/>
      <c r="B341" s="42"/>
      <c r="C341" s="216" t="s">
        <v>1005</v>
      </c>
      <c r="D341" s="216" t="s">
        <v>211</v>
      </c>
      <c r="E341" s="217" t="s">
        <v>1781</v>
      </c>
      <c r="F341" s="218" t="s">
        <v>1782</v>
      </c>
      <c r="G341" s="219" t="s">
        <v>214</v>
      </c>
      <c r="H341" s="220">
        <v>0.014999999999999999</v>
      </c>
      <c r="I341" s="221"/>
      <c r="J341" s="222">
        <f>ROUND(I341*H341,2)</f>
        <v>0</v>
      </c>
      <c r="K341" s="218" t="s">
        <v>215</v>
      </c>
      <c r="L341" s="47"/>
      <c r="M341" s="223" t="s">
        <v>35</v>
      </c>
      <c r="N341" s="224" t="s">
        <v>51</v>
      </c>
      <c r="O341" s="87"/>
      <c r="P341" s="225">
        <f>O341*H341</f>
        <v>0</v>
      </c>
      <c r="Q341" s="225">
        <v>0</v>
      </c>
      <c r="R341" s="225">
        <f>Q341*H341</f>
        <v>0</v>
      </c>
      <c r="S341" s="225">
        <v>0</v>
      </c>
      <c r="T341" s="226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27" t="s">
        <v>408</v>
      </c>
      <c r="AT341" s="227" t="s">
        <v>211</v>
      </c>
      <c r="AU341" s="227" t="s">
        <v>90</v>
      </c>
      <c r="AY341" s="19" t="s">
        <v>208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9" t="s">
        <v>88</v>
      </c>
      <c r="BK341" s="228">
        <f>ROUND(I341*H341,2)</f>
        <v>0</v>
      </c>
      <c r="BL341" s="19" t="s">
        <v>408</v>
      </c>
      <c r="BM341" s="227" t="s">
        <v>1783</v>
      </c>
    </row>
    <row r="342" s="2" customFormat="1">
      <c r="A342" s="41"/>
      <c r="B342" s="42"/>
      <c r="C342" s="43"/>
      <c r="D342" s="229" t="s">
        <v>218</v>
      </c>
      <c r="E342" s="43"/>
      <c r="F342" s="230" t="s">
        <v>1784</v>
      </c>
      <c r="G342" s="43"/>
      <c r="H342" s="43"/>
      <c r="I342" s="231"/>
      <c r="J342" s="43"/>
      <c r="K342" s="43"/>
      <c r="L342" s="47"/>
      <c r="M342" s="232"/>
      <c r="N342" s="233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19" t="s">
        <v>218</v>
      </c>
      <c r="AU342" s="19" t="s">
        <v>90</v>
      </c>
    </row>
    <row r="343" s="2" customFormat="1" ht="24.15" customHeight="1">
      <c r="A343" s="41"/>
      <c r="B343" s="42"/>
      <c r="C343" s="216" t="s">
        <v>1010</v>
      </c>
      <c r="D343" s="216" t="s">
        <v>211</v>
      </c>
      <c r="E343" s="217" t="s">
        <v>1785</v>
      </c>
      <c r="F343" s="218" t="s">
        <v>1786</v>
      </c>
      <c r="G343" s="219" t="s">
        <v>214</v>
      </c>
      <c r="H343" s="220">
        <v>0.014999999999999999</v>
      </c>
      <c r="I343" s="221"/>
      <c r="J343" s="222">
        <f>ROUND(I343*H343,2)</f>
        <v>0</v>
      </c>
      <c r="K343" s="218" t="s">
        <v>215</v>
      </c>
      <c r="L343" s="47"/>
      <c r="M343" s="223" t="s">
        <v>35</v>
      </c>
      <c r="N343" s="224" t="s">
        <v>51</v>
      </c>
      <c r="O343" s="87"/>
      <c r="P343" s="225">
        <f>O343*H343</f>
        <v>0</v>
      </c>
      <c r="Q343" s="225">
        <v>0</v>
      </c>
      <c r="R343" s="225">
        <f>Q343*H343</f>
        <v>0</v>
      </c>
      <c r="S343" s="225">
        <v>0</v>
      </c>
      <c r="T343" s="226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27" t="s">
        <v>408</v>
      </c>
      <c r="AT343" s="227" t="s">
        <v>211</v>
      </c>
      <c r="AU343" s="227" t="s">
        <v>90</v>
      </c>
      <c r="AY343" s="19" t="s">
        <v>208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9" t="s">
        <v>88</v>
      </c>
      <c r="BK343" s="228">
        <f>ROUND(I343*H343,2)</f>
        <v>0</v>
      </c>
      <c r="BL343" s="19" t="s">
        <v>408</v>
      </c>
      <c r="BM343" s="227" t="s">
        <v>1787</v>
      </c>
    </row>
    <row r="344" s="2" customFormat="1">
      <c r="A344" s="41"/>
      <c r="B344" s="42"/>
      <c r="C344" s="43"/>
      <c r="D344" s="229" t="s">
        <v>218</v>
      </c>
      <c r="E344" s="43"/>
      <c r="F344" s="230" t="s">
        <v>1788</v>
      </c>
      <c r="G344" s="43"/>
      <c r="H344" s="43"/>
      <c r="I344" s="231"/>
      <c r="J344" s="43"/>
      <c r="K344" s="43"/>
      <c r="L344" s="47"/>
      <c r="M344" s="232"/>
      <c r="N344" s="233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19" t="s">
        <v>218</v>
      </c>
      <c r="AU344" s="19" t="s">
        <v>90</v>
      </c>
    </row>
    <row r="345" s="2" customFormat="1" ht="24.15" customHeight="1">
      <c r="A345" s="41"/>
      <c r="B345" s="42"/>
      <c r="C345" s="216" t="s">
        <v>1015</v>
      </c>
      <c r="D345" s="216" t="s">
        <v>211</v>
      </c>
      <c r="E345" s="217" t="s">
        <v>1789</v>
      </c>
      <c r="F345" s="218" t="s">
        <v>1790</v>
      </c>
      <c r="G345" s="219" t="s">
        <v>214</v>
      </c>
      <c r="H345" s="220">
        <v>0.014999999999999999</v>
      </c>
      <c r="I345" s="221"/>
      <c r="J345" s="222">
        <f>ROUND(I345*H345,2)</f>
        <v>0</v>
      </c>
      <c r="K345" s="218" t="s">
        <v>215</v>
      </c>
      <c r="L345" s="47"/>
      <c r="M345" s="223" t="s">
        <v>35</v>
      </c>
      <c r="N345" s="224" t="s">
        <v>51</v>
      </c>
      <c r="O345" s="87"/>
      <c r="P345" s="225">
        <f>O345*H345</f>
        <v>0</v>
      </c>
      <c r="Q345" s="225">
        <v>0</v>
      </c>
      <c r="R345" s="225">
        <f>Q345*H345</f>
        <v>0</v>
      </c>
      <c r="S345" s="225">
        <v>0</v>
      </c>
      <c r="T345" s="226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27" t="s">
        <v>408</v>
      </c>
      <c r="AT345" s="227" t="s">
        <v>211</v>
      </c>
      <c r="AU345" s="227" t="s">
        <v>90</v>
      </c>
      <c r="AY345" s="19" t="s">
        <v>208</v>
      </c>
      <c r="BE345" s="228">
        <f>IF(N345="základní",J345,0)</f>
        <v>0</v>
      </c>
      <c r="BF345" s="228">
        <f>IF(N345="snížená",J345,0)</f>
        <v>0</v>
      </c>
      <c r="BG345" s="228">
        <f>IF(N345="zákl. přenesená",J345,0)</f>
        <v>0</v>
      </c>
      <c r="BH345" s="228">
        <f>IF(N345="sníž. přenesená",J345,0)</f>
        <v>0</v>
      </c>
      <c r="BI345" s="228">
        <f>IF(N345="nulová",J345,0)</f>
        <v>0</v>
      </c>
      <c r="BJ345" s="19" t="s">
        <v>88</v>
      </c>
      <c r="BK345" s="228">
        <f>ROUND(I345*H345,2)</f>
        <v>0</v>
      </c>
      <c r="BL345" s="19" t="s">
        <v>408</v>
      </c>
      <c r="BM345" s="227" t="s">
        <v>1791</v>
      </c>
    </row>
    <row r="346" s="2" customFormat="1">
      <c r="A346" s="41"/>
      <c r="B346" s="42"/>
      <c r="C346" s="43"/>
      <c r="D346" s="229" t="s">
        <v>218</v>
      </c>
      <c r="E346" s="43"/>
      <c r="F346" s="230" t="s">
        <v>1792</v>
      </c>
      <c r="G346" s="43"/>
      <c r="H346" s="43"/>
      <c r="I346" s="231"/>
      <c r="J346" s="43"/>
      <c r="K346" s="43"/>
      <c r="L346" s="47"/>
      <c r="M346" s="292"/>
      <c r="N346" s="293"/>
      <c r="O346" s="294"/>
      <c r="P346" s="294"/>
      <c r="Q346" s="294"/>
      <c r="R346" s="294"/>
      <c r="S346" s="294"/>
      <c r="T346" s="295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19" t="s">
        <v>218</v>
      </c>
      <c r="AU346" s="19" t="s">
        <v>90</v>
      </c>
    </row>
    <row r="347" s="2" customFormat="1" ht="6.96" customHeight="1">
      <c r="A347" s="41"/>
      <c r="B347" s="62"/>
      <c r="C347" s="63"/>
      <c r="D347" s="63"/>
      <c r="E347" s="63"/>
      <c r="F347" s="63"/>
      <c r="G347" s="63"/>
      <c r="H347" s="63"/>
      <c r="I347" s="63"/>
      <c r="J347" s="63"/>
      <c r="K347" s="63"/>
      <c r="L347" s="47"/>
      <c r="M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</row>
  </sheetData>
  <sheetProtection sheet="1" autoFilter="0" formatColumns="0" formatRows="0" objects="1" scenarios="1" spinCount="100000" saltValue="vIVVfZmOVf48zYQ077neU3D0Nj+bsXC1RYJLcidP6A+Y93FVyDrzBiPKG2X5eTcylS/8L5puNn9r7Y7x+5pd5Q==" hashValue="2sU6Oj+JqYXCNd039wUwSEhmCaUnBMhReauBxL47aizyCzTvXC0vamVjoRG4KMOq6/9GCPBrTf3SMAoaeVcCuA==" algorithmName="SHA-512" password="C74A"/>
  <autoFilter ref="C89:K346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2_02/971033231"/>
    <hyperlink ref="F97" r:id="rId2" display="https://podminky.urs.cz/item/CS_URS_2022_02/971033331"/>
    <hyperlink ref="F100" r:id="rId3" display="https://podminky.urs.cz/item/CS_URS_2022_02/971033431"/>
    <hyperlink ref="F105" r:id="rId4" display="https://podminky.urs.cz/item/CS_URS_2022_02/971033521"/>
    <hyperlink ref="F108" r:id="rId5" display="https://podminky.urs.cz/item/CS_URS_2022_02/974031132"/>
    <hyperlink ref="F111" r:id="rId6" display="https://podminky.urs.cz/item/CS_URS_2022_02/974031133"/>
    <hyperlink ref="F114" r:id="rId7" display="https://podminky.urs.cz/item/CS_URS_2022_02/974031142"/>
    <hyperlink ref="F117" r:id="rId8" display="https://podminky.urs.cz/item/CS_URS_2022_02/974031154"/>
    <hyperlink ref="F121" r:id="rId9" display="https://podminky.urs.cz/item/CS_URS_2022_02/997013213"/>
    <hyperlink ref="F123" r:id="rId10" display="https://podminky.urs.cz/item/CS_URS_2022_02/997013219"/>
    <hyperlink ref="F126" r:id="rId11" display="https://podminky.urs.cz/item/CS_URS_2022_02/997013501"/>
    <hyperlink ref="F128" r:id="rId12" display="https://podminky.urs.cz/item/CS_URS_2022_02/997013509"/>
    <hyperlink ref="F131" r:id="rId13" display="https://podminky.urs.cz/item/CS_URS_2022_02/997013631"/>
    <hyperlink ref="F135" r:id="rId14" display="https://podminky.urs.cz/item/CS_URS_2022_02/721170975"/>
    <hyperlink ref="F140" r:id="rId15" display="https://podminky.urs.cz/item/CS_URS_2022_02/721171905"/>
    <hyperlink ref="F145" r:id="rId16" display="https://podminky.urs.cz/item/CS_URS_2022_02/721171915"/>
    <hyperlink ref="F150" r:id="rId17" display="https://podminky.urs.cz/item/CS_URS_2022_02/721174042"/>
    <hyperlink ref="F153" r:id="rId18" display="https://podminky.urs.cz/item/CS_URS_2022_02/721174043"/>
    <hyperlink ref="F156" r:id="rId19" display="https://podminky.urs.cz/item/CS_URS_2022_02/721174045"/>
    <hyperlink ref="F159" r:id="rId20" display="https://podminky.urs.cz/item/CS_URS_2022_02/721194104"/>
    <hyperlink ref="F162" r:id="rId21" display="https://podminky.urs.cz/item/CS_URS_2022_02/721194105"/>
    <hyperlink ref="F165" r:id="rId22" display="https://podminky.urs.cz/item/CS_URS_2022_02/721194109"/>
    <hyperlink ref="F168" r:id="rId23" display="https://podminky.urs.cz/item/CS_URS_2022_02/721290111"/>
    <hyperlink ref="F173" r:id="rId24" display="https://podminky.urs.cz/item/CS_URS_2022_02/721910912"/>
    <hyperlink ref="F176" r:id="rId25" display="https://podminky.urs.cz/item/CS_URS_2022_02/998721102"/>
    <hyperlink ref="F178" r:id="rId26" display="https://podminky.urs.cz/item/CS_URS_2022_02/998721181"/>
    <hyperlink ref="F180" r:id="rId27" display="https://podminky.urs.cz/item/CS_URS_2022_02/998721192"/>
    <hyperlink ref="F185" r:id="rId28" display="https://podminky.urs.cz/item/CS_URS_2022_02/722131914"/>
    <hyperlink ref="F188" r:id="rId29" display="https://podminky.urs.cz/item/CS_URS_2022_02/722181222"/>
    <hyperlink ref="F193" r:id="rId30" display="https://podminky.urs.cz/item/CS_URS_2022_02/722181223"/>
    <hyperlink ref="F196" r:id="rId31" display="https://podminky.urs.cz/item/CS_URS_2022_02/722181245"/>
    <hyperlink ref="F199" r:id="rId32" display="https://podminky.urs.cz/item/CS_URS_2022_02/722190901"/>
    <hyperlink ref="F202" r:id="rId33" display="https://podminky.urs.cz/item/CS_URS_2022_02/722174022"/>
    <hyperlink ref="F205" r:id="rId34" display="https://podminky.urs.cz/item/CS_URS_2022_02/722174023"/>
    <hyperlink ref="F208" r:id="rId35" display="https://podminky.urs.cz/item/CS_URS_2022_02/722181221"/>
    <hyperlink ref="F211" r:id="rId36" display="https://podminky.urs.cz/item/CS_URS_2022_02/722190401"/>
    <hyperlink ref="F216" r:id="rId37" display="https://podminky.urs.cz/item/CS_URS_2022_02/722240122"/>
    <hyperlink ref="F219" r:id="rId38" display="https://podminky.urs.cz/item/CS_URS_2022_02/722240123"/>
    <hyperlink ref="F222" r:id="rId39" display="https://podminky.urs.cz/item/CS_URS_2022_02/722290226"/>
    <hyperlink ref="F227" r:id="rId40" display="https://podminky.urs.cz/item/CS_URS_2022_02/722290234"/>
    <hyperlink ref="F230" r:id="rId41" display="https://podminky.urs.cz/item/CS_URS_2022_02/998722102"/>
    <hyperlink ref="F232" r:id="rId42" display="https://podminky.urs.cz/item/CS_URS_2022_02/998722181"/>
    <hyperlink ref="F234" r:id="rId43" display="https://podminky.urs.cz/item/CS_URS_2022_02/998722192"/>
    <hyperlink ref="F238" r:id="rId44" display="https://podminky.urs.cz/item/CS_URS_2022_02/725119125"/>
    <hyperlink ref="F247" r:id="rId45" display="https://podminky.urs.cz/item/CS_URS_2022_02/725129102"/>
    <hyperlink ref="F250" r:id="rId46" display="https://podminky.urs.cz/item/CS_URS_2022_02/725211616"/>
    <hyperlink ref="F252" r:id="rId47" display="https://podminky.urs.cz/item/CS_URS_2022_02/725211681"/>
    <hyperlink ref="F254" r:id="rId48" display="https://podminky.urs.cz/item/CS_URS_2022_02/725829111"/>
    <hyperlink ref="F261" r:id="rId49" display="https://podminky.urs.cz/item/CS_URS_2022_02/998725102"/>
    <hyperlink ref="F263" r:id="rId50" display="https://podminky.urs.cz/item/CS_URS_2022_02/998725181"/>
    <hyperlink ref="F265" r:id="rId51" display="https://podminky.urs.cz/item/CS_URS_2022_02/998725192"/>
    <hyperlink ref="F268" r:id="rId52" display="https://podminky.urs.cz/item/CS_URS_2022_02/726131204"/>
    <hyperlink ref="F274" r:id="rId53" display="https://podminky.urs.cz/item/CS_URS_2022_02/726191001"/>
    <hyperlink ref="F277" r:id="rId54" display="https://podminky.urs.cz/item/CS_URS_2022_02/998726112"/>
    <hyperlink ref="F279" r:id="rId55" display="https://podminky.urs.cz/item/CS_URS_2022_02/998726181"/>
    <hyperlink ref="F281" r:id="rId56" display="https://podminky.urs.cz/item/CS_URS_2022_02/998726192"/>
    <hyperlink ref="F285" r:id="rId57" display="https://podminky.urs.cz/item/CS_URS_2022_02/733191925"/>
    <hyperlink ref="F288" r:id="rId58" display="https://podminky.urs.cz/item/CS_URS_2022_02/733221102"/>
    <hyperlink ref="F291" r:id="rId59" display="https://podminky.urs.cz/item/CS_URS_2022_02/733221103"/>
    <hyperlink ref="F294" r:id="rId60" display="https://podminky.urs.cz/item/CS_URS_2022_02/733224222"/>
    <hyperlink ref="F297" r:id="rId61" display="https://podminky.urs.cz/item/CS_URS_2022_02/733291101"/>
    <hyperlink ref="F300" r:id="rId62" display="https://podminky.urs.cz/item/CS_URS_2022_02/733291903"/>
    <hyperlink ref="F303" r:id="rId63" display="https://podminky.urs.cz/item/CS_URS_2022_02/733811211"/>
    <hyperlink ref="F306" r:id="rId64" display="https://podminky.urs.cz/item/CS_URS_2022_02/998733102"/>
    <hyperlink ref="F308" r:id="rId65" display="https://podminky.urs.cz/item/CS_URS_2022_02/998733181"/>
    <hyperlink ref="F310" r:id="rId66" display="https://podminky.urs.cz/item/CS_URS_2022_02/998733193"/>
    <hyperlink ref="F315" r:id="rId67" display="https://podminky.urs.cz/item/CS_URS_2022_02/734221542"/>
    <hyperlink ref="F320" r:id="rId68" display="https://podminky.urs.cz/item/CS_URS_2022_02/734261417"/>
    <hyperlink ref="F323" r:id="rId69" display="https://podminky.urs.cz/item/CS_URS_2022_02/734292764"/>
    <hyperlink ref="F326" r:id="rId70" display="https://podminky.urs.cz/item/CS_URS_2022_02/998734102"/>
    <hyperlink ref="F328" r:id="rId71" display="https://podminky.urs.cz/item/CS_URS_2022_02/998734181"/>
    <hyperlink ref="F330" r:id="rId72" display="https://podminky.urs.cz/item/CS_URS_2022_02/998734193"/>
    <hyperlink ref="F333" r:id="rId73" display="https://podminky.urs.cz/item/CS_URS_2022_02/735151171"/>
    <hyperlink ref="F335" r:id="rId74" display="https://podminky.urs.cz/item/CS_URS_2022_02/735221822"/>
    <hyperlink ref="F337" r:id="rId75" display="https://podminky.urs.cz/item/CS_URS_2022_02/735291800"/>
    <hyperlink ref="F340" r:id="rId76" display="https://podminky.urs.cz/item/CS_URS_2022_02/735494811"/>
    <hyperlink ref="F342" r:id="rId77" display="https://podminky.urs.cz/item/CS_URS_2022_02/998735181"/>
    <hyperlink ref="F344" r:id="rId78" display="https://podminky.urs.cz/item/CS_URS_2022_02/998735193"/>
    <hyperlink ref="F346" r:id="rId79" display="https://podminky.urs.cz/item/CS_URS_2022_02/99873510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80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2" customFormat="1" ht="12" customHeight="1">
      <c r="A8" s="41"/>
      <c r="B8" s="47"/>
      <c r="C8" s="41"/>
      <c r="D8" s="146" t="s">
        <v>168</v>
      </c>
      <c r="E8" s="41"/>
      <c r="F8" s="41"/>
      <c r="G8" s="41"/>
      <c r="H8" s="41"/>
      <c r="I8" s="41"/>
      <c r="J8" s="41"/>
      <c r="K8" s="41"/>
      <c r="L8" s="1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9" t="s">
        <v>1793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6" t="s">
        <v>18</v>
      </c>
      <c r="E11" s="41"/>
      <c r="F11" s="136" t="s">
        <v>19</v>
      </c>
      <c r="G11" s="41"/>
      <c r="H11" s="41"/>
      <c r="I11" s="146" t="s">
        <v>20</v>
      </c>
      <c r="J11" s="136" t="s">
        <v>35</v>
      </c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6" t="s">
        <v>22</v>
      </c>
      <c r="E12" s="41"/>
      <c r="F12" s="136" t="s">
        <v>23</v>
      </c>
      <c r="G12" s="41"/>
      <c r="H12" s="41"/>
      <c r="I12" s="146" t="s">
        <v>24</v>
      </c>
      <c r="J12" s="150" t="str">
        <f>'Rekapitulace stavby'!AN8</f>
        <v>9. 11. 2022</v>
      </c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30</v>
      </c>
      <c r="E14" s="41"/>
      <c r="F14" s="41"/>
      <c r="G14" s="41"/>
      <c r="H14" s="41"/>
      <c r="I14" s="146" t="s">
        <v>31</v>
      </c>
      <c r="J14" s="136" t="s">
        <v>32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6" t="s">
        <v>34</v>
      </c>
      <c r="J15" s="136" t="s">
        <v>35</v>
      </c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6" t="s">
        <v>36</v>
      </c>
      <c r="E17" s="41"/>
      <c r="F17" s="41"/>
      <c r="G17" s="41"/>
      <c r="H17" s="41"/>
      <c r="I17" s="146" t="s">
        <v>31</v>
      </c>
      <c r="J17" s="35" t="str">
        <f>'Rekapitulace stavby'!AN13</f>
        <v>Vyplň údaj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6" t="s">
        <v>34</v>
      </c>
      <c r="J18" s="35" t="str">
        <f>'Rekapitulace stavby'!AN14</f>
        <v>Vyplň údaj</v>
      </c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6" t="s">
        <v>38</v>
      </c>
      <c r="E20" s="41"/>
      <c r="F20" s="41"/>
      <c r="G20" s="41"/>
      <c r="H20" s="41"/>
      <c r="I20" s="146" t="s">
        <v>31</v>
      </c>
      <c r="J20" s="136" t="s">
        <v>39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6" t="s">
        <v>34</v>
      </c>
      <c r="J21" s="136" t="s">
        <v>35</v>
      </c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6" t="s">
        <v>42</v>
      </c>
      <c r="E23" s="41"/>
      <c r="F23" s="41"/>
      <c r="G23" s="41"/>
      <c r="H23" s="41"/>
      <c r="I23" s="146" t="s">
        <v>31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">
        <v>43</v>
      </c>
      <c r="F24" s="41"/>
      <c r="G24" s="41"/>
      <c r="H24" s="41"/>
      <c r="I24" s="146" t="s">
        <v>34</v>
      </c>
      <c r="J24" s="136" t="s">
        <v>35</v>
      </c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6" t="s">
        <v>44</v>
      </c>
      <c r="E26" s="41"/>
      <c r="F26" s="41"/>
      <c r="G26" s="41"/>
      <c r="H26" s="41"/>
      <c r="I26" s="41"/>
      <c r="J26" s="41"/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47.25" customHeight="1">
      <c r="A27" s="151"/>
      <c r="B27" s="152"/>
      <c r="C27" s="151"/>
      <c r="D27" s="151"/>
      <c r="E27" s="153" t="s">
        <v>170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5"/>
      <c r="E29" s="155"/>
      <c r="F29" s="155"/>
      <c r="G29" s="155"/>
      <c r="H29" s="155"/>
      <c r="I29" s="155"/>
      <c r="J29" s="155"/>
      <c r="K29" s="155"/>
      <c r="L29" s="14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6" t="s">
        <v>46</v>
      </c>
      <c r="E30" s="41"/>
      <c r="F30" s="41"/>
      <c r="G30" s="41"/>
      <c r="H30" s="41"/>
      <c r="I30" s="41"/>
      <c r="J30" s="157">
        <f>ROUND(J90, 2)</f>
        <v>0</v>
      </c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8" t="s">
        <v>48</v>
      </c>
      <c r="G32" s="41"/>
      <c r="H32" s="41"/>
      <c r="I32" s="158" t="s">
        <v>47</v>
      </c>
      <c r="J32" s="158" t="s">
        <v>49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9" t="s">
        <v>50</v>
      </c>
      <c r="E33" s="146" t="s">
        <v>51</v>
      </c>
      <c r="F33" s="160">
        <f>ROUND((SUM(BE90:BE363)),  2)</f>
        <v>0</v>
      </c>
      <c r="G33" s="41"/>
      <c r="H33" s="41"/>
      <c r="I33" s="161">
        <v>0.20999999999999999</v>
      </c>
      <c r="J33" s="160">
        <f>ROUND(((SUM(BE90:BE363))*I33),  2)</f>
        <v>0</v>
      </c>
      <c r="K33" s="41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6" t="s">
        <v>52</v>
      </c>
      <c r="F34" s="160">
        <f>ROUND((SUM(BF90:BF363)),  2)</f>
        <v>0</v>
      </c>
      <c r="G34" s="41"/>
      <c r="H34" s="41"/>
      <c r="I34" s="161">
        <v>0.14999999999999999</v>
      </c>
      <c r="J34" s="160">
        <f>ROUND(((SUM(BF90:BF363))*I34),  2)</f>
        <v>0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6" t="s">
        <v>53</v>
      </c>
      <c r="F35" s="160">
        <f>ROUND((SUM(BG90:BG363)),  2)</f>
        <v>0</v>
      </c>
      <c r="G35" s="41"/>
      <c r="H35" s="41"/>
      <c r="I35" s="161">
        <v>0.20999999999999999</v>
      </c>
      <c r="J35" s="160">
        <f>0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6" t="s">
        <v>54</v>
      </c>
      <c r="F36" s="160">
        <f>ROUND((SUM(BH90:BH363)),  2)</f>
        <v>0</v>
      </c>
      <c r="G36" s="41"/>
      <c r="H36" s="41"/>
      <c r="I36" s="161">
        <v>0.14999999999999999</v>
      </c>
      <c r="J36" s="160">
        <f>0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55</v>
      </c>
      <c r="F37" s="160">
        <f>ROUND((SUM(BI90:BI363)),  2)</f>
        <v>0</v>
      </c>
      <c r="G37" s="41"/>
      <c r="H37" s="41"/>
      <c r="I37" s="161">
        <v>0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2"/>
      <c r="D39" s="163" t="s">
        <v>56</v>
      </c>
      <c r="E39" s="164"/>
      <c r="F39" s="164"/>
      <c r="G39" s="165" t="s">
        <v>57</v>
      </c>
      <c r="H39" s="166" t="s">
        <v>58</v>
      </c>
      <c r="I39" s="164"/>
      <c r="J39" s="167">
        <f>SUM(J30:J37)</f>
        <v>0</v>
      </c>
      <c r="K39" s="168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171</v>
      </c>
      <c r="D45" s="43"/>
      <c r="E45" s="43"/>
      <c r="F45" s="43"/>
      <c r="G45" s="43"/>
      <c r="H45" s="43"/>
      <c r="I45" s="43"/>
      <c r="J45" s="43"/>
      <c r="K45" s="43"/>
      <c r="L45" s="14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Nemocnice Bruntál - oprava WC pro veřejnost, WC 1, 2, 3, 5 , 6, 7</v>
      </c>
      <c r="F48" s="34"/>
      <c r="G48" s="34"/>
      <c r="H48" s="34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168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 03 - ZTI+UT WC2</v>
      </c>
      <c r="F50" s="43"/>
      <c r="G50" s="43"/>
      <c r="H50" s="43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Nemocnice Bruntál, Nádražní 1589/29</v>
      </c>
      <c r="G52" s="43"/>
      <c r="H52" s="43"/>
      <c r="I52" s="34" t="s">
        <v>24</v>
      </c>
      <c r="J52" s="75" t="str">
        <f>IF(J12="","",J12)</f>
        <v>9. 11. 2022</v>
      </c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40.05" customHeight="1">
      <c r="A54" s="41"/>
      <c r="B54" s="42"/>
      <c r="C54" s="34" t="s">
        <v>30</v>
      </c>
      <c r="D54" s="43"/>
      <c r="E54" s="43"/>
      <c r="F54" s="29" t="str">
        <f>E15</f>
        <v xml:space="preserve">Město Bruntál, Nádražní 20, Bruntál, 792 01 </v>
      </c>
      <c r="G54" s="43"/>
      <c r="H54" s="43"/>
      <c r="I54" s="34" t="s">
        <v>38</v>
      </c>
      <c r="J54" s="39" t="str">
        <f>E21</f>
        <v xml:space="preserve">Ing. Roman Macoszek, Palackého 368, Vrbno p/Prad. </v>
      </c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 xml:space="preserve"> </v>
      </c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172</v>
      </c>
      <c r="D57" s="175"/>
      <c r="E57" s="175"/>
      <c r="F57" s="175"/>
      <c r="G57" s="175"/>
      <c r="H57" s="175"/>
      <c r="I57" s="175"/>
      <c r="J57" s="176" t="s">
        <v>173</v>
      </c>
      <c r="K57" s="175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7" t="s">
        <v>78</v>
      </c>
      <c r="D59" s="43"/>
      <c r="E59" s="43"/>
      <c r="F59" s="43"/>
      <c r="G59" s="43"/>
      <c r="H59" s="43"/>
      <c r="I59" s="43"/>
      <c r="J59" s="105">
        <f>J90</f>
        <v>0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174</v>
      </c>
    </row>
    <row r="60" s="9" customFormat="1" ht="24.96" customHeight="1">
      <c r="A60" s="9"/>
      <c r="B60" s="178"/>
      <c r="C60" s="179"/>
      <c r="D60" s="180" t="s">
        <v>1794</v>
      </c>
      <c r="E60" s="181"/>
      <c r="F60" s="181"/>
      <c r="G60" s="181"/>
      <c r="H60" s="181"/>
      <c r="I60" s="181"/>
      <c r="J60" s="182">
        <f>J91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78"/>
      <c r="C61" s="179"/>
      <c r="D61" s="180" t="s">
        <v>175</v>
      </c>
      <c r="E61" s="181"/>
      <c r="F61" s="181"/>
      <c r="G61" s="181"/>
      <c r="H61" s="181"/>
      <c r="I61" s="181"/>
      <c r="J61" s="182">
        <f>J104</f>
        <v>0</v>
      </c>
      <c r="K61" s="179"/>
      <c r="L61" s="18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84"/>
      <c r="C62" s="128"/>
      <c r="D62" s="185" t="s">
        <v>178</v>
      </c>
      <c r="E62" s="186"/>
      <c r="F62" s="186"/>
      <c r="G62" s="186"/>
      <c r="H62" s="186"/>
      <c r="I62" s="186"/>
      <c r="J62" s="187">
        <f>J105</f>
        <v>0</v>
      </c>
      <c r="K62" s="128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78"/>
      <c r="C63" s="179"/>
      <c r="D63" s="180" t="s">
        <v>181</v>
      </c>
      <c r="E63" s="181"/>
      <c r="F63" s="181"/>
      <c r="G63" s="181"/>
      <c r="H63" s="181"/>
      <c r="I63" s="181"/>
      <c r="J63" s="182">
        <f>J137</f>
        <v>0</v>
      </c>
      <c r="K63" s="179"/>
      <c r="L63" s="18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10" customFormat="1" ht="19.92" customHeight="1">
      <c r="A64" s="10"/>
      <c r="B64" s="184"/>
      <c r="C64" s="128"/>
      <c r="D64" s="185" t="s">
        <v>1397</v>
      </c>
      <c r="E64" s="186"/>
      <c r="F64" s="186"/>
      <c r="G64" s="186"/>
      <c r="H64" s="186"/>
      <c r="I64" s="186"/>
      <c r="J64" s="187">
        <f>J138</f>
        <v>0</v>
      </c>
      <c r="K64" s="128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28"/>
      <c r="D65" s="185" t="s">
        <v>1398</v>
      </c>
      <c r="E65" s="186"/>
      <c r="F65" s="186"/>
      <c r="G65" s="186"/>
      <c r="H65" s="186"/>
      <c r="I65" s="186"/>
      <c r="J65" s="187">
        <f>J187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4"/>
      <c r="C66" s="128"/>
      <c r="D66" s="185" t="s">
        <v>183</v>
      </c>
      <c r="E66" s="186"/>
      <c r="F66" s="186"/>
      <c r="G66" s="186"/>
      <c r="H66" s="186"/>
      <c r="I66" s="186"/>
      <c r="J66" s="187">
        <f>J241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4"/>
      <c r="C67" s="128"/>
      <c r="D67" s="185" t="s">
        <v>1399</v>
      </c>
      <c r="E67" s="186"/>
      <c r="F67" s="186"/>
      <c r="G67" s="186"/>
      <c r="H67" s="186"/>
      <c r="I67" s="186"/>
      <c r="J67" s="187">
        <f>J276</f>
        <v>0</v>
      </c>
      <c r="K67" s="128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4"/>
      <c r="C68" s="128"/>
      <c r="D68" s="185" t="s">
        <v>1400</v>
      </c>
      <c r="E68" s="186"/>
      <c r="F68" s="186"/>
      <c r="G68" s="186"/>
      <c r="H68" s="186"/>
      <c r="I68" s="186"/>
      <c r="J68" s="187">
        <f>J295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4"/>
      <c r="C69" s="128"/>
      <c r="D69" s="185" t="s">
        <v>1401</v>
      </c>
      <c r="E69" s="186"/>
      <c r="F69" s="186"/>
      <c r="G69" s="186"/>
      <c r="H69" s="186"/>
      <c r="I69" s="186"/>
      <c r="J69" s="187">
        <f>J325</f>
        <v>0</v>
      </c>
      <c r="K69" s="128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8"/>
      <c r="D70" s="185" t="s">
        <v>1402</v>
      </c>
      <c r="E70" s="186"/>
      <c r="F70" s="186"/>
      <c r="G70" s="186"/>
      <c r="H70" s="186"/>
      <c r="I70" s="186"/>
      <c r="J70" s="187">
        <f>J345</f>
        <v>0</v>
      </c>
      <c r="K70" s="128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="2" customFormat="1" ht="6.96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24.96" customHeight="1">
      <c r="A77" s="41"/>
      <c r="B77" s="42"/>
      <c r="C77" s="25" t="s">
        <v>193</v>
      </c>
      <c r="D77" s="43"/>
      <c r="E77" s="43"/>
      <c r="F77" s="43"/>
      <c r="G77" s="43"/>
      <c r="H77" s="43"/>
      <c r="I77" s="43"/>
      <c r="J77" s="43"/>
      <c r="K77" s="43"/>
      <c r="L77" s="14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16</v>
      </c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173" t="str">
        <f>E7</f>
        <v>Nemocnice Bruntál - oprava WC pro veřejnost, WC 1, 2, 3, 5 , 6, 7</v>
      </c>
      <c r="F80" s="34"/>
      <c r="G80" s="34"/>
      <c r="H80" s="34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168</v>
      </c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72" t="str">
        <f>E9</f>
        <v>SO 03 - ZTI+UT WC2</v>
      </c>
      <c r="F82" s="43"/>
      <c r="G82" s="43"/>
      <c r="H82" s="43"/>
      <c r="I82" s="43"/>
      <c r="J82" s="43"/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22</v>
      </c>
      <c r="D84" s="43"/>
      <c r="E84" s="43"/>
      <c r="F84" s="29" t="str">
        <f>F12</f>
        <v>Nemocnice Bruntál, Nádražní 1589/29</v>
      </c>
      <c r="G84" s="43"/>
      <c r="H84" s="43"/>
      <c r="I84" s="34" t="s">
        <v>24</v>
      </c>
      <c r="J84" s="75" t="str">
        <f>IF(J12="","",J12)</f>
        <v>9. 11. 2022</v>
      </c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40.05" customHeight="1">
      <c r="A86" s="41"/>
      <c r="B86" s="42"/>
      <c r="C86" s="34" t="s">
        <v>30</v>
      </c>
      <c r="D86" s="43"/>
      <c r="E86" s="43"/>
      <c r="F86" s="29" t="str">
        <f>E15</f>
        <v xml:space="preserve">Město Bruntál, Nádražní 20, Bruntál, 792 01 </v>
      </c>
      <c r="G86" s="43"/>
      <c r="H86" s="43"/>
      <c r="I86" s="34" t="s">
        <v>38</v>
      </c>
      <c r="J86" s="39" t="str">
        <f>E21</f>
        <v xml:space="preserve">Ing. Roman Macoszek, Palackého 368, Vrbno p/Prad. </v>
      </c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5.15" customHeight="1">
      <c r="A87" s="41"/>
      <c r="B87" s="42"/>
      <c r="C87" s="34" t="s">
        <v>36</v>
      </c>
      <c r="D87" s="43"/>
      <c r="E87" s="43"/>
      <c r="F87" s="29" t="str">
        <f>IF(E18="","",E18)</f>
        <v>Vyplň údaj</v>
      </c>
      <c r="G87" s="43"/>
      <c r="H87" s="43"/>
      <c r="I87" s="34" t="s">
        <v>42</v>
      </c>
      <c r="J87" s="39" t="str">
        <f>E24</f>
        <v xml:space="preserve"> </v>
      </c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0.32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11" customFormat="1" ht="29.28" customHeight="1">
      <c r="A89" s="189"/>
      <c r="B89" s="190"/>
      <c r="C89" s="191" t="s">
        <v>194</v>
      </c>
      <c r="D89" s="192" t="s">
        <v>65</v>
      </c>
      <c r="E89" s="192" t="s">
        <v>61</v>
      </c>
      <c r="F89" s="192" t="s">
        <v>62</v>
      </c>
      <c r="G89" s="192" t="s">
        <v>195</v>
      </c>
      <c r="H89" s="192" t="s">
        <v>196</v>
      </c>
      <c r="I89" s="192" t="s">
        <v>197</v>
      </c>
      <c r="J89" s="192" t="s">
        <v>173</v>
      </c>
      <c r="K89" s="193" t="s">
        <v>198</v>
      </c>
      <c r="L89" s="194"/>
      <c r="M89" s="95" t="s">
        <v>35</v>
      </c>
      <c r="N89" s="96" t="s">
        <v>50</v>
      </c>
      <c r="O89" s="96" t="s">
        <v>199</v>
      </c>
      <c r="P89" s="96" t="s">
        <v>200</v>
      </c>
      <c r="Q89" s="96" t="s">
        <v>201</v>
      </c>
      <c r="R89" s="96" t="s">
        <v>202</v>
      </c>
      <c r="S89" s="96" t="s">
        <v>203</v>
      </c>
      <c r="T89" s="97" t="s">
        <v>204</v>
      </c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</row>
    <row r="90" s="2" customFormat="1" ht="22.8" customHeight="1">
      <c r="A90" s="41"/>
      <c r="B90" s="42"/>
      <c r="C90" s="102" t="s">
        <v>205</v>
      </c>
      <c r="D90" s="43"/>
      <c r="E90" s="43"/>
      <c r="F90" s="43"/>
      <c r="G90" s="43"/>
      <c r="H90" s="43"/>
      <c r="I90" s="43"/>
      <c r="J90" s="195">
        <f>BK90</f>
        <v>0</v>
      </c>
      <c r="K90" s="43"/>
      <c r="L90" s="47"/>
      <c r="M90" s="98"/>
      <c r="N90" s="196"/>
      <c r="O90" s="99"/>
      <c r="P90" s="197">
        <f>P91+P104+P137</f>
        <v>0</v>
      </c>
      <c r="Q90" s="99"/>
      <c r="R90" s="197">
        <f>R91+R104+R137</f>
        <v>0.34195999999999993</v>
      </c>
      <c r="S90" s="99"/>
      <c r="T90" s="198">
        <f>T91+T104+T137</f>
        <v>1.7139800000000003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79</v>
      </c>
      <c r="AU90" s="19" t="s">
        <v>174</v>
      </c>
      <c r="BK90" s="199">
        <f>BK91+BK104+BK137</f>
        <v>0</v>
      </c>
    </row>
    <row r="91" s="12" customFormat="1" ht="25.92" customHeight="1">
      <c r="A91" s="12"/>
      <c r="B91" s="200"/>
      <c r="C91" s="201"/>
      <c r="D91" s="202" t="s">
        <v>79</v>
      </c>
      <c r="E91" s="203" t="s">
        <v>557</v>
      </c>
      <c r="F91" s="203" t="s">
        <v>558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SUM(P92:P103)</f>
        <v>0</v>
      </c>
      <c r="Q91" s="208"/>
      <c r="R91" s="209">
        <f>SUM(R92:R103)</f>
        <v>0</v>
      </c>
      <c r="S91" s="208"/>
      <c r="T91" s="210">
        <f>SUM(T92:T103)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1" t="s">
        <v>88</v>
      </c>
      <c r="AT91" s="212" t="s">
        <v>79</v>
      </c>
      <c r="AU91" s="212" t="s">
        <v>80</v>
      </c>
      <c r="AY91" s="211" t="s">
        <v>208</v>
      </c>
      <c r="BK91" s="213">
        <f>SUM(BK92:BK103)</f>
        <v>0</v>
      </c>
    </row>
    <row r="92" s="2" customFormat="1" ht="24.15" customHeight="1">
      <c r="A92" s="41"/>
      <c r="B92" s="42"/>
      <c r="C92" s="216" t="s">
        <v>88</v>
      </c>
      <c r="D92" s="216" t="s">
        <v>211</v>
      </c>
      <c r="E92" s="217" t="s">
        <v>560</v>
      </c>
      <c r="F92" s="218" t="s">
        <v>561</v>
      </c>
      <c r="G92" s="219" t="s">
        <v>214</v>
      </c>
      <c r="H92" s="220">
        <v>1.714</v>
      </c>
      <c r="I92" s="221"/>
      <c r="J92" s="222">
        <f>ROUND(I92*H92,2)</f>
        <v>0</v>
      </c>
      <c r="K92" s="218" t="s">
        <v>215</v>
      </c>
      <c r="L92" s="47"/>
      <c r="M92" s="223" t="s">
        <v>35</v>
      </c>
      <c r="N92" s="224" t="s">
        <v>51</v>
      </c>
      <c r="O92" s="87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7" t="s">
        <v>216</v>
      </c>
      <c r="AT92" s="227" t="s">
        <v>211</v>
      </c>
      <c r="AU92" s="227" t="s">
        <v>88</v>
      </c>
      <c r="AY92" s="19" t="s">
        <v>208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88</v>
      </c>
      <c r="BK92" s="228">
        <f>ROUND(I92*H92,2)</f>
        <v>0</v>
      </c>
      <c r="BL92" s="19" t="s">
        <v>216</v>
      </c>
      <c r="BM92" s="227" t="s">
        <v>1795</v>
      </c>
    </row>
    <row r="93" s="2" customFormat="1">
      <c r="A93" s="41"/>
      <c r="B93" s="42"/>
      <c r="C93" s="43"/>
      <c r="D93" s="229" t="s">
        <v>218</v>
      </c>
      <c r="E93" s="43"/>
      <c r="F93" s="230" t="s">
        <v>563</v>
      </c>
      <c r="G93" s="43"/>
      <c r="H93" s="43"/>
      <c r="I93" s="231"/>
      <c r="J93" s="43"/>
      <c r="K93" s="43"/>
      <c r="L93" s="47"/>
      <c r="M93" s="232"/>
      <c r="N93" s="233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218</v>
      </c>
      <c r="AU93" s="19" t="s">
        <v>88</v>
      </c>
    </row>
    <row r="94" s="2" customFormat="1" ht="33" customHeight="1">
      <c r="A94" s="41"/>
      <c r="B94" s="42"/>
      <c r="C94" s="216" t="s">
        <v>90</v>
      </c>
      <c r="D94" s="216" t="s">
        <v>211</v>
      </c>
      <c r="E94" s="217" t="s">
        <v>565</v>
      </c>
      <c r="F94" s="218" t="s">
        <v>566</v>
      </c>
      <c r="G94" s="219" t="s">
        <v>214</v>
      </c>
      <c r="H94" s="220">
        <v>3.4279999999999999</v>
      </c>
      <c r="I94" s="221"/>
      <c r="J94" s="222">
        <f>ROUND(I94*H94,2)</f>
        <v>0</v>
      </c>
      <c r="K94" s="218" t="s">
        <v>215</v>
      </c>
      <c r="L94" s="47"/>
      <c r="M94" s="223" t="s">
        <v>35</v>
      </c>
      <c r="N94" s="224" t="s">
        <v>51</v>
      </c>
      <c r="O94" s="87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7" t="s">
        <v>216</v>
      </c>
      <c r="AT94" s="227" t="s">
        <v>211</v>
      </c>
      <c r="AU94" s="227" t="s">
        <v>88</v>
      </c>
      <c r="AY94" s="19" t="s">
        <v>208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88</v>
      </c>
      <c r="BK94" s="228">
        <f>ROUND(I94*H94,2)</f>
        <v>0</v>
      </c>
      <c r="BL94" s="19" t="s">
        <v>216</v>
      </c>
      <c r="BM94" s="227" t="s">
        <v>1796</v>
      </c>
    </row>
    <row r="95" s="2" customFormat="1">
      <c r="A95" s="41"/>
      <c r="B95" s="42"/>
      <c r="C95" s="43"/>
      <c r="D95" s="229" t="s">
        <v>218</v>
      </c>
      <c r="E95" s="43"/>
      <c r="F95" s="230" t="s">
        <v>568</v>
      </c>
      <c r="G95" s="43"/>
      <c r="H95" s="43"/>
      <c r="I95" s="231"/>
      <c r="J95" s="43"/>
      <c r="K95" s="43"/>
      <c r="L95" s="47"/>
      <c r="M95" s="232"/>
      <c r="N95" s="233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218</v>
      </c>
      <c r="AU95" s="19" t="s">
        <v>88</v>
      </c>
    </row>
    <row r="96" s="14" customFormat="1">
      <c r="A96" s="14"/>
      <c r="B96" s="245"/>
      <c r="C96" s="246"/>
      <c r="D96" s="236" t="s">
        <v>226</v>
      </c>
      <c r="E96" s="246"/>
      <c r="F96" s="248" t="s">
        <v>1797</v>
      </c>
      <c r="G96" s="246"/>
      <c r="H96" s="249">
        <v>3.4279999999999999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5" t="s">
        <v>226</v>
      </c>
      <c r="AU96" s="255" t="s">
        <v>88</v>
      </c>
      <c r="AV96" s="14" t="s">
        <v>90</v>
      </c>
      <c r="AW96" s="14" t="s">
        <v>4</v>
      </c>
      <c r="AX96" s="14" t="s">
        <v>88</v>
      </c>
      <c r="AY96" s="255" t="s">
        <v>208</v>
      </c>
    </row>
    <row r="97" s="2" customFormat="1" ht="21.75" customHeight="1">
      <c r="A97" s="41"/>
      <c r="B97" s="42"/>
      <c r="C97" s="216" t="s">
        <v>209</v>
      </c>
      <c r="D97" s="216" t="s">
        <v>211</v>
      </c>
      <c r="E97" s="217" t="s">
        <v>571</v>
      </c>
      <c r="F97" s="218" t="s">
        <v>572</v>
      </c>
      <c r="G97" s="219" t="s">
        <v>214</v>
      </c>
      <c r="H97" s="220">
        <v>1.714</v>
      </c>
      <c r="I97" s="221"/>
      <c r="J97" s="222">
        <f>ROUND(I97*H97,2)</f>
        <v>0</v>
      </c>
      <c r="K97" s="218" t="s">
        <v>215</v>
      </c>
      <c r="L97" s="47"/>
      <c r="M97" s="223" t="s">
        <v>35</v>
      </c>
      <c r="N97" s="224" t="s">
        <v>51</v>
      </c>
      <c r="O97" s="87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7" t="s">
        <v>216</v>
      </c>
      <c r="AT97" s="227" t="s">
        <v>211</v>
      </c>
      <c r="AU97" s="227" t="s">
        <v>88</v>
      </c>
      <c r="AY97" s="19" t="s">
        <v>208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88</v>
      </c>
      <c r="BK97" s="228">
        <f>ROUND(I97*H97,2)</f>
        <v>0</v>
      </c>
      <c r="BL97" s="19" t="s">
        <v>216</v>
      </c>
      <c r="BM97" s="227" t="s">
        <v>1798</v>
      </c>
    </row>
    <row r="98" s="2" customFormat="1">
      <c r="A98" s="41"/>
      <c r="B98" s="42"/>
      <c r="C98" s="43"/>
      <c r="D98" s="229" t="s">
        <v>218</v>
      </c>
      <c r="E98" s="43"/>
      <c r="F98" s="230" t="s">
        <v>574</v>
      </c>
      <c r="G98" s="43"/>
      <c r="H98" s="43"/>
      <c r="I98" s="231"/>
      <c r="J98" s="43"/>
      <c r="K98" s="43"/>
      <c r="L98" s="47"/>
      <c r="M98" s="232"/>
      <c r="N98" s="233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218</v>
      </c>
      <c r="AU98" s="19" t="s">
        <v>88</v>
      </c>
    </row>
    <row r="99" s="2" customFormat="1" ht="24.15" customHeight="1">
      <c r="A99" s="41"/>
      <c r="B99" s="42"/>
      <c r="C99" s="216" t="s">
        <v>216</v>
      </c>
      <c r="D99" s="216" t="s">
        <v>211</v>
      </c>
      <c r="E99" s="217" t="s">
        <v>576</v>
      </c>
      <c r="F99" s="218" t="s">
        <v>577</v>
      </c>
      <c r="G99" s="219" t="s">
        <v>214</v>
      </c>
      <c r="H99" s="220">
        <v>23.995999999999999</v>
      </c>
      <c r="I99" s="221"/>
      <c r="J99" s="222">
        <f>ROUND(I99*H99,2)</f>
        <v>0</v>
      </c>
      <c r="K99" s="218" t="s">
        <v>215</v>
      </c>
      <c r="L99" s="47"/>
      <c r="M99" s="223" t="s">
        <v>35</v>
      </c>
      <c r="N99" s="224" t="s">
        <v>51</v>
      </c>
      <c r="O99" s="87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7" t="s">
        <v>216</v>
      </c>
      <c r="AT99" s="227" t="s">
        <v>211</v>
      </c>
      <c r="AU99" s="227" t="s">
        <v>88</v>
      </c>
      <c r="AY99" s="19" t="s">
        <v>208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88</v>
      </c>
      <c r="BK99" s="228">
        <f>ROUND(I99*H99,2)</f>
        <v>0</v>
      </c>
      <c r="BL99" s="19" t="s">
        <v>216</v>
      </c>
      <c r="BM99" s="227" t="s">
        <v>1799</v>
      </c>
    </row>
    <row r="100" s="2" customFormat="1">
      <c r="A100" s="41"/>
      <c r="B100" s="42"/>
      <c r="C100" s="43"/>
      <c r="D100" s="229" t="s">
        <v>218</v>
      </c>
      <c r="E100" s="43"/>
      <c r="F100" s="230" t="s">
        <v>579</v>
      </c>
      <c r="G100" s="43"/>
      <c r="H100" s="43"/>
      <c r="I100" s="231"/>
      <c r="J100" s="43"/>
      <c r="K100" s="43"/>
      <c r="L100" s="47"/>
      <c r="M100" s="232"/>
      <c r="N100" s="233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218</v>
      </c>
      <c r="AU100" s="19" t="s">
        <v>88</v>
      </c>
    </row>
    <row r="101" s="14" customFormat="1">
      <c r="A101" s="14"/>
      <c r="B101" s="245"/>
      <c r="C101" s="246"/>
      <c r="D101" s="236" t="s">
        <v>226</v>
      </c>
      <c r="E101" s="246"/>
      <c r="F101" s="248" t="s">
        <v>1800</v>
      </c>
      <c r="G101" s="246"/>
      <c r="H101" s="249">
        <v>23.995999999999999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226</v>
      </c>
      <c r="AU101" s="255" t="s">
        <v>88</v>
      </c>
      <c r="AV101" s="14" t="s">
        <v>90</v>
      </c>
      <c r="AW101" s="14" t="s">
        <v>4</v>
      </c>
      <c r="AX101" s="14" t="s">
        <v>88</v>
      </c>
      <c r="AY101" s="255" t="s">
        <v>208</v>
      </c>
    </row>
    <row r="102" s="2" customFormat="1" ht="24.15" customHeight="1">
      <c r="A102" s="41"/>
      <c r="B102" s="42"/>
      <c r="C102" s="216" t="s">
        <v>271</v>
      </c>
      <c r="D102" s="216" t="s">
        <v>211</v>
      </c>
      <c r="E102" s="217" t="s">
        <v>582</v>
      </c>
      <c r="F102" s="218" t="s">
        <v>583</v>
      </c>
      <c r="G102" s="219" t="s">
        <v>214</v>
      </c>
      <c r="H102" s="220">
        <v>1.714</v>
      </c>
      <c r="I102" s="221"/>
      <c r="J102" s="222">
        <f>ROUND(I102*H102,2)</f>
        <v>0</v>
      </c>
      <c r="K102" s="218" t="s">
        <v>215</v>
      </c>
      <c r="L102" s="47"/>
      <c r="M102" s="223" t="s">
        <v>35</v>
      </c>
      <c r="N102" s="224" t="s">
        <v>51</v>
      </c>
      <c r="O102" s="87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7" t="s">
        <v>216</v>
      </c>
      <c r="AT102" s="227" t="s">
        <v>211</v>
      </c>
      <c r="AU102" s="227" t="s">
        <v>88</v>
      </c>
      <c r="AY102" s="19" t="s">
        <v>208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88</v>
      </c>
      <c r="BK102" s="228">
        <f>ROUND(I102*H102,2)</f>
        <v>0</v>
      </c>
      <c r="BL102" s="19" t="s">
        <v>216</v>
      </c>
      <c r="BM102" s="227" t="s">
        <v>1801</v>
      </c>
    </row>
    <row r="103" s="2" customFormat="1">
      <c r="A103" s="41"/>
      <c r="B103" s="42"/>
      <c r="C103" s="43"/>
      <c r="D103" s="229" t="s">
        <v>218</v>
      </c>
      <c r="E103" s="43"/>
      <c r="F103" s="230" t="s">
        <v>585</v>
      </c>
      <c r="G103" s="43"/>
      <c r="H103" s="43"/>
      <c r="I103" s="231"/>
      <c r="J103" s="43"/>
      <c r="K103" s="43"/>
      <c r="L103" s="47"/>
      <c r="M103" s="232"/>
      <c r="N103" s="233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218</v>
      </c>
      <c r="AU103" s="19" t="s">
        <v>88</v>
      </c>
    </row>
    <row r="104" s="12" customFormat="1" ht="25.92" customHeight="1">
      <c r="A104" s="12"/>
      <c r="B104" s="200"/>
      <c r="C104" s="201"/>
      <c r="D104" s="202" t="s">
        <v>79</v>
      </c>
      <c r="E104" s="203" t="s">
        <v>206</v>
      </c>
      <c r="F104" s="203" t="s">
        <v>207</v>
      </c>
      <c r="G104" s="201"/>
      <c r="H104" s="201"/>
      <c r="I104" s="204"/>
      <c r="J104" s="205">
        <f>BK104</f>
        <v>0</v>
      </c>
      <c r="K104" s="201"/>
      <c r="L104" s="206"/>
      <c r="M104" s="207"/>
      <c r="N104" s="208"/>
      <c r="O104" s="208"/>
      <c r="P104" s="209">
        <f>P105</f>
        <v>0</v>
      </c>
      <c r="Q104" s="208"/>
      <c r="R104" s="209">
        <f>R105</f>
        <v>0</v>
      </c>
      <c r="S104" s="208"/>
      <c r="T104" s="210">
        <f>T105</f>
        <v>0.78060000000000007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1" t="s">
        <v>88</v>
      </c>
      <c r="AT104" s="212" t="s">
        <v>79</v>
      </c>
      <c r="AU104" s="212" t="s">
        <v>80</v>
      </c>
      <c r="AY104" s="211" t="s">
        <v>208</v>
      </c>
      <c r="BK104" s="213">
        <f>BK105</f>
        <v>0</v>
      </c>
    </row>
    <row r="105" s="12" customFormat="1" ht="22.8" customHeight="1">
      <c r="A105" s="12"/>
      <c r="B105" s="200"/>
      <c r="C105" s="201"/>
      <c r="D105" s="202" t="s">
        <v>79</v>
      </c>
      <c r="E105" s="214" t="s">
        <v>345</v>
      </c>
      <c r="F105" s="214" t="s">
        <v>422</v>
      </c>
      <c r="G105" s="201"/>
      <c r="H105" s="201"/>
      <c r="I105" s="204"/>
      <c r="J105" s="215">
        <f>BK105</f>
        <v>0</v>
      </c>
      <c r="K105" s="201"/>
      <c r="L105" s="206"/>
      <c r="M105" s="207"/>
      <c r="N105" s="208"/>
      <c r="O105" s="208"/>
      <c r="P105" s="209">
        <f>SUM(P106:P136)</f>
        <v>0</v>
      </c>
      <c r="Q105" s="208"/>
      <c r="R105" s="209">
        <f>SUM(R106:R136)</f>
        <v>0</v>
      </c>
      <c r="S105" s="208"/>
      <c r="T105" s="210">
        <f>SUM(T106:T136)</f>
        <v>0.78060000000000007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1" t="s">
        <v>88</v>
      </c>
      <c r="AT105" s="212" t="s">
        <v>79</v>
      </c>
      <c r="AU105" s="212" t="s">
        <v>88</v>
      </c>
      <c r="AY105" s="211" t="s">
        <v>208</v>
      </c>
      <c r="BK105" s="213">
        <f>SUM(BK106:BK136)</f>
        <v>0</v>
      </c>
    </row>
    <row r="106" s="2" customFormat="1" ht="24.15" customHeight="1">
      <c r="A106" s="41"/>
      <c r="B106" s="42"/>
      <c r="C106" s="216" t="s">
        <v>220</v>
      </c>
      <c r="D106" s="216" t="s">
        <v>211</v>
      </c>
      <c r="E106" s="217" t="s">
        <v>1403</v>
      </c>
      <c r="F106" s="218" t="s">
        <v>1404</v>
      </c>
      <c r="G106" s="219" t="s">
        <v>381</v>
      </c>
      <c r="H106" s="220">
        <v>2</v>
      </c>
      <c r="I106" s="221"/>
      <c r="J106" s="222">
        <f>ROUND(I106*H106,2)</f>
        <v>0</v>
      </c>
      <c r="K106" s="218" t="s">
        <v>215</v>
      </c>
      <c r="L106" s="47"/>
      <c r="M106" s="223" t="s">
        <v>35</v>
      </c>
      <c r="N106" s="224" t="s">
        <v>51</v>
      </c>
      <c r="O106" s="87"/>
      <c r="P106" s="225">
        <f>O106*H106</f>
        <v>0</v>
      </c>
      <c r="Q106" s="225">
        <v>0</v>
      </c>
      <c r="R106" s="225">
        <f>Q106*H106</f>
        <v>0</v>
      </c>
      <c r="S106" s="225">
        <v>0.0040000000000000001</v>
      </c>
      <c r="T106" s="226">
        <f>S106*H106</f>
        <v>0.0080000000000000002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7" t="s">
        <v>216</v>
      </c>
      <c r="AT106" s="227" t="s">
        <v>211</v>
      </c>
      <c r="AU106" s="227" t="s">
        <v>90</v>
      </c>
      <c r="AY106" s="19" t="s">
        <v>208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88</v>
      </c>
      <c r="BK106" s="228">
        <f>ROUND(I106*H106,2)</f>
        <v>0</v>
      </c>
      <c r="BL106" s="19" t="s">
        <v>216</v>
      </c>
      <c r="BM106" s="227" t="s">
        <v>1802</v>
      </c>
    </row>
    <row r="107" s="2" customFormat="1">
      <c r="A107" s="41"/>
      <c r="B107" s="42"/>
      <c r="C107" s="43"/>
      <c r="D107" s="229" t="s">
        <v>218</v>
      </c>
      <c r="E107" s="43"/>
      <c r="F107" s="230" t="s">
        <v>1406</v>
      </c>
      <c r="G107" s="43"/>
      <c r="H107" s="43"/>
      <c r="I107" s="231"/>
      <c r="J107" s="43"/>
      <c r="K107" s="43"/>
      <c r="L107" s="47"/>
      <c r="M107" s="232"/>
      <c r="N107" s="233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218</v>
      </c>
      <c r="AU107" s="19" t="s">
        <v>90</v>
      </c>
    </row>
    <row r="108" s="14" customFormat="1">
      <c r="A108" s="14"/>
      <c r="B108" s="245"/>
      <c r="C108" s="246"/>
      <c r="D108" s="236" t="s">
        <v>226</v>
      </c>
      <c r="E108" s="247" t="s">
        <v>35</v>
      </c>
      <c r="F108" s="248" t="s">
        <v>1407</v>
      </c>
      <c r="G108" s="246"/>
      <c r="H108" s="249">
        <v>2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226</v>
      </c>
      <c r="AU108" s="255" t="s">
        <v>90</v>
      </c>
      <c r="AV108" s="14" t="s">
        <v>90</v>
      </c>
      <c r="AW108" s="14" t="s">
        <v>41</v>
      </c>
      <c r="AX108" s="14" t="s">
        <v>88</v>
      </c>
      <c r="AY108" s="255" t="s">
        <v>208</v>
      </c>
    </row>
    <row r="109" s="2" customFormat="1" ht="24.15" customHeight="1">
      <c r="A109" s="41"/>
      <c r="B109" s="42"/>
      <c r="C109" s="216" t="s">
        <v>335</v>
      </c>
      <c r="D109" s="216" t="s">
        <v>211</v>
      </c>
      <c r="E109" s="217" t="s">
        <v>1408</v>
      </c>
      <c r="F109" s="218" t="s">
        <v>1409</v>
      </c>
      <c r="G109" s="219" t="s">
        <v>381</v>
      </c>
      <c r="H109" s="220">
        <v>2</v>
      </c>
      <c r="I109" s="221"/>
      <c r="J109" s="222">
        <f>ROUND(I109*H109,2)</f>
        <v>0</v>
      </c>
      <c r="K109" s="218" t="s">
        <v>215</v>
      </c>
      <c r="L109" s="47"/>
      <c r="M109" s="223" t="s">
        <v>35</v>
      </c>
      <c r="N109" s="224" t="s">
        <v>51</v>
      </c>
      <c r="O109" s="87"/>
      <c r="P109" s="225">
        <f>O109*H109</f>
        <v>0</v>
      </c>
      <c r="Q109" s="225">
        <v>0</v>
      </c>
      <c r="R109" s="225">
        <f>Q109*H109</f>
        <v>0</v>
      </c>
      <c r="S109" s="225">
        <v>0.025000000000000001</v>
      </c>
      <c r="T109" s="226">
        <f>S109*H109</f>
        <v>0.050000000000000003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7" t="s">
        <v>216</v>
      </c>
      <c r="AT109" s="227" t="s">
        <v>211</v>
      </c>
      <c r="AU109" s="227" t="s">
        <v>90</v>
      </c>
      <c r="AY109" s="19" t="s">
        <v>208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88</v>
      </c>
      <c r="BK109" s="228">
        <f>ROUND(I109*H109,2)</f>
        <v>0</v>
      </c>
      <c r="BL109" s="19" t="s">
        <v>216</v>
      </c>
      <c r="BM109" s="227" t="s">
        <v>1803</v>
      </c>
    </row>
    <row r="110" s="2" customFormat="1">
      <c r="A110" s="41"/>
      <c r="B110" s="42"/>
      <c r="C110" s="43"/>
      <c r="D110" s="229" t="s">
        <v>218</v>
      </c>
      <c r="E110" s="43"/>
      <c r="F110" s="230" t="s">
        <v>1411</v>
      </c>
      <c r="G110" s="43"/>
      <c r="H110" s="43"/>
      <c r="I110" s="231"/>
      <c r="J110" s="43"/>
      <c r="K110" s="43"/>
      <c r="L110" s="47"/>
      <c r="M110" s="232"/>
      <c r="N110" s="233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218</v>
      </c>
      <c r="AU110" s="19" t="s">
        <v>90</v>
      </c>
    </row>
    <row r="111" s="14" customFormat="1">
      <c r="A111" s="14"/>
      <c r="B111" s="245"/>
      <c r="C111" s="246"/>
      <c r="D111" s="236" t="s">
        <v>226</v>
      </c>
      <c r="E111" s="247" t="s">
        <v>35</v>
      </c>
      <c r="F111" s="248" t="s">
        <v>1804</v>
      </c>
      <c r="G111" s="246"/>
      <c r="H111" s="249">
        <v>1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226</v>
      </c>
      <c r="AU111" s="255" t="s">
        <v>90</v>
      </c>
      <c r="AV111" s="14" t="s">
        <v>90</v>
      </c>
      <c r="AW111" s="14" t="s">
        <v>41</v>
      </c>
      <c r="AX111" s="14" t="s">
        <v>80</v>
      </c>
      <c r="AY111" s="255" t="s">
        <v>208</v>
      </c>
    </row>
    <row r="112" s="14" customFormat="1">
      <c r="A112" s="14"/>
      <c r="B112" s="245"/>
      <c r="C112" s="246"/>
      <c r="D112" s="236" t="s">
        <v>226</v>
      </c>
      <c r="E112" s="247" t="s">
        <v>35</v>
      </c>
      <c r="F112" s="248" t="s">
        <v>1805</v>
      </c>
      <c r="G112" s="246"/>
      <c r="H112" s="249">
        <v>1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226</v>
      </c>
      <c r="AU112" s="255" t="s">
        <v>90</v>
      </c>
      <c r="AV112" s="14" t="s">
        <v>90</v>
      </c>
      <c r="AW112" s="14" t="s">
        <v>41</v>
      </c>
      <c r="AX112" s="14" t="s">
        <v>80</v>
      </c>
      <c r="AY112" s="255" t="s">
        <v>208</v>
      </c>
    </row>
    <row r="113" s="16" customFormat="1">
      <c r="A113" s="16"/>
      <c r="B113" s="267"/>
      <c r="C113" s="268"/>
      <c r="D113" s="236" t="s">
        <v>226</v>
      </c>
      <c r="E113" s="269" t="s">
        <v>35</v>
      </c>
      <c r="F113" s="270" t="s">
        <v>261</v>
      </c>
      <c r="G113" s="268"/>
      <c r="H113" s="271">
        <v>2</v>
      </c>
      <c r="I113" s="272"/>
      <c r="J113" s="268"/>
      <c r="K113" s="268"/>
      <c r="L113" s="273"/>
      <c r="M113" s="274"/>
      <c r="N113" s="275"/>
      <c r="O113" s="275"/>
      <c r="P113" s="275"/>
      <c r="Q113" s="275"/>
      <c r="R113" s="275"/>
      <c r="S113" s="275"/>
      <c r="T113" s="27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T113" s="277" t="s">
        <v>226</v>
      </c>
      <c r="AU113" s="277" t="s">
        <v>90</v>
      </c>
      <c r="AV113" s="16" t="s">
        <v>216</v>
      </c>
      <c r="AW113" s="16" t="s">
        <v>41</v>
      </c>
      <c r="AX113" s="16" t="s">
        <v>88</v>
      </c>
      <c r="AY113" s="277" t="s">
        <v>208</v>
      </c>
    </row>
    <row r="114" s="2" customFormat="1" ht="24.15" customHeight="1">
      <c r="A114" s="41"/>
      <c r="B114" s="42"/>
      <c r="C114" s="216" t="s">
        <v>340</v>
      </c>
      <c r="D114" s="216" t="s">
        <v>211</v>
      </c>
      <c r="E114" s="217" t="s">
        <v>482</v>
      </c>
      <c r="F114" s="218" t="s">
        <v>483</v>
      </c>
      <c r="G114" s="219" t="s">
        <v>381</v>
      </c>
      <c r="H114" s="220">
        <v>3</v>
      </c>
      <c r="I114" s="221"/>
      <c r="J114" s="222">
        <f>ROUND(I114*H114,2)</f>
        <v>0</v>
      </c>
      <c r="K114" s="218" t="s">
        <v>215</v>
      </c>
      <c r="L114" s="47"/>
      <c r="M114" s="223" t="s">
        <v>35</v>
      </c>
      <c r="N114" s="224" t="s">
        <v>51</v>
      </c>
      <c r="O114" s="87"/>
      <c r="P114" s="225">
        <f>O114*H114</f>
        <v>0</v>
      </c>
      <c r="Q114" s="225">
        <v>0</v>
      </c>
      <c r="R114" s="225">
        <f>Q114*H114</f>
        <v>0</v>
      </c>
      <c r="S114" s="225">
        <v>0.069000000000000006</v>
      </c>
      <c r="T114" s="226">
        <f>S114*H114</f>
        <v>0.20700000000000002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7" t="s">
        <v>216</v>
      </c>
      <c r="AT114" s="227" t="s">
        <v>211</v>
      </c>
      <c r="AU114" s="227" t="s">
        <v>90</v>
      </c>
      <c r="AY114" s="19" t="s">
        <v>208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88</v>
      </c>
      <c r="BK114" s="228">
        <f>ROUND(I114*H114,2)</f>
        <v>0</v>
      </c>
      <c r="BL114" s="19" t="s">
        <v>216</v>
      </c>
      <c r="BM114" s="227" t="s">
        <v>1806</v>
      </c>
    </row>
    <row r="115" s="2" customFormat="1">
      <c r="A115" s="41"/>
      <c r="B115" s="42"/>
      <c r="C115" s="43"/>
      <c r="D115" s="229" t="s">
        <v>218</v>
      </c>
      <c r="E115" s="43"/>
      <c r="F115" s="230" t="s">
        <v>485</v>
      </c>
      <c r="G115" s="43"/>
      <c r="H115" s="43"/>
      <c r="I115" s="231"/>
      <c r="J115" s="43"/>
      <c r="K115" s="43"/>
      <c r="L115" s="47"/>
      <c r="M115" s="232"/>
      <c r="N115" s="233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218</v>
      </c>
      <c r="AU115" s="19" t="s">
        <v>90</v>
      </c>
    </row>
    <row r="116" s="14" customFormat="1">
      <c r="A116" s="14"/>
      <c r="B116" s="245"/>
      <c r="C116" s="246"/>
      <c r="D116" s="236" t="s">
        <v>226</v>
      </c>
      <c r="E116" s="247" t="s">
        <v>35</v>
      </c>
      <c r="F116" s="248" t="s">
        <v>1807</v>
      </c>
      <c r="G116" s="246"/>
      <c r="H116" s="249">
        <v>1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226</v>
      </c>
      <c r="AU116" s="255" t="s">
        <v>90</v>
      </c>
      <c r="AV116" s="14" t="s">
        <v>90</v>
      </c>
      <c r="AW116" s="14" t="s">
        <v>41</v>
      </c>
      <c r="AX116" s="14" t="s">
        <v>80</v>
      </c>
      <c r="AY116" s="255" t="s">
        <v>208</v>
      </c>
    </row>
    <row r="117" s="14" customFormat="1">
      <c r="A117" s="14"/>
      <c r="B117" s="245"/>
      <c r="C117" s="246"/>
      <c r="D117" s="236" t="s">
        <v>226</v>
      </c>
      <c r="E117" s="247" t="s">
        <v>35</v>
      </c>
      <c r="F117" s="248" t="s">
        <v>1808</v>
      </c>
      <c r="G117" s="246"/>
      <c r="H117" s="249">
        <v>1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226</v>
      </c>
      <c r="AU117" s="255" t="s">
        <v>90</v>
      </c>
      <c r="AV117" s="14" t="s">
        <v>90</v>
      </c>
      <c r="AW117" s="14" t="s">
        <v>41</v>
      </c>
      <c r="AX117" s="14" t="s">
        <v>80</v>
      </c>
      <c r="AY117" s="255" t="s">
        <v>208</v>
      </c>
    </row>
    <row r="118" s="14" customFormat="1">
      <c r="A118" s="14"/>
      <c r="B118" s="245"/>
      <c r="C118" s="246"/>
      <c r="D118" s="236" t="s">
        <v>226</v>
      </c>
      <c r="E118" s="247" t="s">
        <v>35</v>
      </c>
      <c r="F118" s="248" t="s">
        <v>1809</v>
      </c>
      <c r="G118" s="246"/>
      <c r="H118" s="249">
        <v>1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226</v>
      </c>
      <c r="AU118" s="255" t="s">
        <v>90</v>
      </c>
      <c r="AV118" s="14" t="s">
        <v>90</v>
      </c>
      <c r="AW118" s="14" t="s">
        <v>41</v>
      </c>
      <c r="AX118" s="14" t="s">
        <v>80</v>
      </c>
      <c r="AY118" s="255" t="s">
        <v>208</v>
      </c>
    </row>
    <row r="119" s="16" customFormat="1">
      <c r="A119" s="16"/>
      <c r="B119" s="267"/>
      <c r="C119" s="268"/>
      <c r="D119" s="236" t="s">
        <v>226</v>
      </c>
      <c r="E119" s="269" t="s">
        <v>35</v>
      </c>
      <c r="F119" s="270" t="s">
        <v>261</v>
      </c>
      <c r="G119" s="268"/>
      <c r="H119" s="271">
        <v>3</v>
      </c>
      <c r="I119" s="272"/>
      <c r="J119" s="268"/>
      <c r="K119" s="268"/>
      <c r="L119" s="273"/>
      <c r="M119" s="274"/>
      <c r="N119" s="275"/>
      <c r="O119" s="275"/>
      <c r="P119" s="275"/>
      <c r="Q119" s="275"/>
      <c r="R119" s="275"/>
      <c r="S119" s="275"/>
      <c r="T119" s="27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T119" s="277" t="s">
        <v>226</v>
      </c>
      <c r="AU119" s="277" t="s">
        <v>90</v>
      </c>
      <c r="AV119" s="16" t="s">
        <v>216</v>
      </c>
      <c r="AW119" s="16" t="s">
        <v>41</v>
      </c>
      <c r="AX119" s="16" t="s">
        <v>88</v>
      </c>
      <c r="AY119" s="277" t="s">
        <v>208</v>
      </c>
    </row>
    <row r="120" s="2" customFormat="1" ht="24.15" customHeight="1">
      <c r="A120" s="41"/>
      <c r="B120" s="42"/>
      <c r="C120" s="216" t="s">
        <v>345</v>
      </c>
      <c r="D120" s="216" t="s">
        <v>211</v>
      </c>
      <c r="E120" s="217" t="s">
        <v>1415</v>
      </c>
      <c r="F120" s="218" t="s">
        <v>1416</v>
      </c>
      <c r="G120" s="219" t="s">
        <v>149</v>
      </c>
      <c r="H120" s="220">
        <v>0.80000000000000004</v>
      </c>
      <c r="I120" s="221"/>
      <c r="J120" s="222">
        <f>ROUND(I120*H120,2)</f>
        <v>0</v>
      </c>
      <c r="K120" s="218" t="s">
        <v>215</v>
      </c>
      <c r="L120" s="47"/>
      <c r="M120" s="223" t="s">
        <v>35</v>
      </c>
      <c r="N120" s="224" t="s">
        <v>51</v>
      </c>
      <c r="O120" s="87"/>
      <c r="P120" s="225">
        <f>O120*H120</f>
        <v>0</v>
      </c>
      <c r="Q120" s="225">
        <v>0</v>
      </c>
      <c r="R120" s="225">
        <f>Q120*H120</f>
        <v>0</v>
      </c>
      <c r="S120" s="225">
        <v>0.187</v>
      </c>
      <c r="T120" s="226">
        <f>S120*H120</f>
        <v>0.14960000000000001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7" t="s">
        <v>216</v>
      </c>
      <c r="AT120" s="227" t="s">
        <v>211</v>
      </c>
      <c r="AU120" s="227" t="s">
        <v>90</v>
      </c>
      <c r="AY120" s="19" t="s">
        <v>208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88</v>
      </c>
      <c r="BK120" s="228">
        <f>ROUND(I120*H120,2)</f>
        <v>0</v>
      </c>
      <c r="BL120" s="19" t="s">
        <v>216</v>
      </c>
      <c r="BM120" s="227" t="s">
        <v>1810</v>
      </c>
    </row>
    <row r="121" s="2" customFormat="1">
      <c r="A121" s="41"/>
      <c r="B121" s="42"/>
      <c r="C121" s="43"/>
      <c r="D121" s="229" t="s">
        <v>218</v>
      </c>
      <c r="E121" s="43"/>
      <c r="F121" s="230" t="s">
        <v>1418</v>
      </c>
      <c r="G121" s="43"/>
      <c r="H121" s="43"/>
      <c r="I121" s="231"/>
      <c r="J121" s="43"/>
      <c r="K121" s="43"/>
      <c r="L121" s="47"/>
      <c r="M121" s="232"/>
      <c r="N121" s="233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218</v>
      </c>
      <c r="AU121" s="19" t="s">
        <v>90</v>
      </c>
    </row>
    <row r="122" s="14" customFormat="1">
      <c r="A122" s="14"/>
      <c r="B122" s="245"/>
      <c r="C122" s="246"/>
      <c r="D122" s="236" t="s">
        <v>226</v>
      </c>
      <c r="E122" s="247" t="s">
        <v>35</v>
      </c>
      <c r="F122" s="248" t="s">
        <v>1811</v>
      </c>
      <c r="G122" s="246"/>
      <c r="H122" s="249">
        <v>0.40000000000000002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226</v>
      </c>
      <c r="AU122" s="255" t="s">
        <v>90</v>
      </c>
      <c r="AV122" s="14" t="s">
        <v>90</v>
      </c>
      <c r="AW122" s="14" t="s">
        <v>41</v>
      </c>
      <c r="AX122" s="14" t="s">
        <v>80</v>
      </c>
      <c r="AY122" s="255" t="s">
        <v>208</v>
      </c>
    </row>
    <row r="123" s="14" customFormat="1">
      <c r="A123" s="14"/>
      <c r="B123" s="245"/>
      <c r="C123" s="246"/>
      <c r="D123" s="236" t="s">
        <v>226</v>
      </c>
      <c r="E123" s="247" t="s">
        <v>35</v>
      </c>
      <c r="F123" s="248" t="s">
        <v>1812</v>
      </c>
      <c r="G123" s="246"/>
      <c r="H123" s="249">
        <v>0.40000000000000002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226</v>
      </c>
      <c r="AU123" s="255" t="s">
        <v>90</v>
      </c>
      <c r="AV123" s="14" t="s">
        <v>90</v>
      </c>
      <c r="AW123" s="14" t="s">
        <v>41</v>
      </c>
      <c r="AX123" s="14" t="s">
        <v>80</v>
      </c>
      <c r="AY123" s="255" t="s">
        <v>208</v>
      </c>
    </row>
    <row r="124" s="16" customFormat="1">
      <c r="A124" s="16"/>
      <c r="B124" s="267"/>
      <c r="C124" s="268"/>
      <c r="D124" s="236" t="s">
        <v>226</v>
      </c>
      <c r="E124" s="269" t="s">
        <v>35</v>
      </c>
      <c r="F124" s="270" t="s">
        <v>261</v>
      </c>
      <c r="G124" s="268"/>
      <c r="H124" s="271">
        <v>0.80000000000000004</v>
      </c>
      <c r="I124" s="272"/>
      <c r="J124" s="268"/>
      <c r="K124" s="268"/>
      <c r="L124" s="273"/>
      <c r="M124" s="274"/>
      <c r="N124" s="275"/>
      <c r="O124" s="275"/>
      <c r="P124" s="275"/>
      <c r="Q124" s="275"/>
      <c r="R124" s="275"/>
      <c r="S124" s="275"/>
      <c r="T124" s="27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T124" s="277" t="s">
        <v>226</v>
      </c>
      <c r="AU124" s="277" t="s">
        <v>90</v>
      </c>
      <c r="AV124" s="16" t="s">
        <v>216</v>
      </c>
      <c r="AW124" s="16" t="s">
        <v>41</v>
      </c>
      <c r="AX124" s="16" t="s">
        <v>88</v>
      </c>
      <c r="AY124" s="277" t="s">
        <v>208</v>
      </c>
    </row>
    <row r="125" s="2" customFormat="1" ht="21.75" customHeight="1">
      <c r="A125" s="41"/>
      <c r="B125" s="42"/>
      <c r="C125" s="216" t="s">
        <v>351</v>
      </c>
      <c r="D125" s="216" t="s">
        <v>211</v>
      </c>
      <c r="E125" s="217" t="s">
        <v>1420</v>
      </c>
      <c r="F125" s="218" t="s">
        <v>1421</v>
      </c>
      <c r="G125" s="219" t="s">
        <v>490</v>
      </c>
      <c r="H125" s="220">
        <v>1</v>
      </c>
      <c r="I125" s="221"/>
      <c r="J125" s="222">
        <f>ROUND(I125*H125,2)</f>
        <v>0</v>
      </c>
      <c r="K125" s="218" t="s">
        <v>215</v>
      </c>
      <c r="L125" s="47"/>
      <c r="M125" s="223" t="s">
        <v>35</v>
      </c>
      <c r="N125" s="224" t="s">
        <v>51</v>
      </c>
      <c r="O125" s="87"/>
      <c r="P125" s="225">
        <f>O125*H125</f>
        <v>0</v>
      </c>
      <c r="Q125" s="225">
        <v>0</v>
      </c>
      <c r="R125" s="225">
        <f>Q125*H125</f>
        <v>0</v>
      </c>
      <c r="S125" s="225">
        <v>0.0060000000000000001</v>
      </c>
      <c r="T125" s="226">
        <f>S125*H125</f>
        <v>0.0060000000000000001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7" t="s">
        <v>216</v>
      </c>
      <c r="AT125" s="227" t="s">
        <v>211</v>
      </c>
      <c r="AU125" s="227" t="s">
        <v>90</v>
      </c>
      <c r="AY125" s="19" t="s">
        <v>208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88</v>
      </c>
      <c r="BK125" s="228">
        <f>ROUND(I125*H125,2)</f>
        <v>0</v>
      </c>
      <c r="BL125" s="19" t="s">
        <v>216</v>
      </c>
      <c r="BM125" s="227" t="s">
        <v>1813</v>
      </c>
    </row>
    <row r="126" s="2" customFormat="1">
      <c r="A126" s="41"/>
      <c r="B126" s="42"/>
      <c r="C126" s="43"/>
      <c r="D126" s="229" t="s">
        <v>218</v>
      </c>
      <c r="E126" s="43"/>
      <c r="F126" s="230" t="s">
        <v>1423</v>
      </c>
      <c r="G126" s="43"/>
      <c r="H126" s="43"/>
      <c r="I126" s="231"/>
      <c r="J126" s="43"/>
      <c r="K126" s="43"/>
      <c r="L126" s="47"/>
      <c r="M126" s="232"/>
      <c r="N126" s="233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9" t="s">
        <v>218</v>
      </c>
      <c r="AU126" s="19" t="s">
        <v>90</v>
      </c>
    </row>
    <row r="127" s="14" customFormat="1">
      <c r="A127" s="14"/>
      <c r="B127" s="245"/>
      <c r="C127" s="246"/>
      <c r="D127" s="236" t="s">
        <v>226</v>
      </c>
      <c r="E127" s="247" t="s">
        <v>35</v>
      </c>
      <c r="F127" s="248" t="s">
        <v>1814</v>
      </c>
      <c r="G127" s="246"/>
      <c r="H127" s="249">
        <v>1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226</v>
      </c>
      <c r="AU127" s="255" t="s">
        <v>90</v>
      </c>
      <c r="AV127" s="14" t="s">
        <v>90</v>
      </c>
      <c r="AW127" s="14" t="s">
        <v>41</v>
      </c>
      <c r="AX127" s="14" t="s">
        <v>88</v>
      </c>
      <c r="AY127" s="255" t="s">
        <v>208</v>
      </c>
    </row>
    <row r="128" s="2" customFormat="1" ht="21.75" customHeight="1">
      <c r="A128" s="41"/>
      <c r="B128" s="42"/>
      <c r="C128" s="216" t="s">
        <v>354</v>
      </c>
      <c r="D128" s="216" t="s">
        <v>211</v>
      </c>
      <c r="E128" s="217" t="s">
        <v>1425</v>
      </c>
      <c r="F128" s="218" t="s">
        <v>1426</v>
      </c>
      <c r="G128" s="219" t="s">
        <v>490</v>
      </c>
      <c r="H128" s="220">
        <v>7</v>
      </c>
      <c r="I128" s="221"/>
      <c r="J128" s="222">
        <f>ROUND(I128*H128,2)</f>
        <v>0</v>
      </c>
      <c r="K128" s="218" t="s">
        <v>215</v>
      </c>
      <c r="L128" s="47"/>
      <c r="M128" s="223" t="s">
        <v>35</v>
      </c>
      <c r="N128" s="224" t="s">
        <v>51</v>
      </c>
      <c r="O128" s="87"/>
      <c r="P128" s="225">
        <f>O128*H128</f>
        <v>0</v>
      </c>
      <c r="Q128" s="225">
        <v>0</v>
      </c>
      <c r="R128" s="225">
        <f>Q128*H128</f>
        <v>0</v>
      </c>
      <c r="S128" s="225">
        <v>0.0089999999999999993</v>
      </c>
      <c r="T128" s="226">
        <f>S128*H128</f>
        <v>0.063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7" t="s">
        <v>216</v>
      </c>
      <c r="AT128" s="227" t="s">
        <v>211</v>
      </c>
      <c r="AU128" s="227" t="s">
        <v>90</v>
      </c>
      <c r="AY128" s="19" t="s">
        <v>208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88</v>
      </c>
      <c r="BK128" s="228">
        <f>ROUND(I128*H128,2)</f>
        <v>0</v>
      </c>
      <c r="BL128" s="19" t="s">
        <v>216</v>
      </c>
      <c r="BM128" s="227" t="s">
        <v>1815</v>
      </c>
    </row>
    <row r="129" s="2" customFormat="1">
      <c r="A129" s="41"/>
      <c r="B129" s="42"/>
      <c r="C129" s="43"/>
      <c r="D129" s="229" t="s">
        <v>218</v>
      </c>
      <c r="E129" s="43"/>
      <c r="F129" s="230" t="s">
        <v>1428</v>
      </c>
      <c r="G129" s="43"/>
      <c r="H129" s="43"/>
      <c r="I129" s="231"/>
      <c r="J129" s="43"/>
      <c r="K129" s="43"/>
      <c r="L129" s="47"/>
      <c r="M129" s="232"/>
      <c r="N129" s="233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218</v>
      </c>
      <c r="AU129" s="19" t="s">
        <v>90</v>
      </c>
    </row>
    <row r="130" s="14" customFormat="1">
      <c r="A130" s="14"/>
      <c r="B130" s="245"/>
      <c r="C130" s="246"/>
      <c r="D130" s="236" t="s">
        <v>226</v>
      </c>
      <c r="E130" s="247" t="s">
        <v>35</v>
      </c>
      <c r="F130" s="248" t="s">
        <v>1816</v>
      </c>
      <c r="G130" s="246"/>
      <c r="H130" s="249">
        <v>7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226</v>
      </c>
      <c r="AU130" s="255" t="s">
        <v>90</v>
      </c>
      <c r="AV130" s="14" t="s">
        <v>90</v>
      </c>
      <c r="AW130" s="14" t="s">
        <v>41</v>
      </c>
      <c r="AX130" s="14" t="s">
        <v>88</v>
      </c>
      <c r="AY130" s="255" t="s">
        <v>208</v>
      </c>
    </row>
    <row r="131" s="2" customFormat="1" ht="21.75" customHeight="1">
      <c r="A131" s="41"/>
      <c r="B131" s="42"/>
      <c r="C131" s="216" t="s">
        <v>367</v>
      </c>
      <c r="D131" s="216" t="s">
        <v>211</v>
      </c>
      <c r="E131" s="217" t="s">
        <v>1430</v>
      </c>
      <c r="F131" s="218" t="s">
        <v>1431</v>
      </c>
      <c r="G131" s="219" t="s">
        <v>490</v>
      </c>
      <c r="H131" s="220">
        <v>9</v>
      </c>
      <c r="I131" s="221"/>
      <c r="J131" s="222">
        <f>ROUND(I131*H131,2)</f>
        <v>0</v>
      </c>
      <c r="K131" s="218" t="s">
        <v>215</v>
      </c>
      <c r="L131" s="47"/>
      <c r="M131" s="223" t="s">
        <v>35</v>
      </c>
      <c r="N131" s="224" t="s">
        <v>51</v>
      </c>
      <c r="O131" s="87"/>
      <c r="P131" s="225">
        <f>O131*H131</f>
        <v>0</v>
      </c>
      <c r="Q131" s="225">
        <v>0</v>
      </c>
      <c r="R131" s="225">
        <f>Q131*H131</f>
        <v>0</v>
      </c>
      <c r="S131" s="225">
        <v>0.0089999999999999993</v>
      </c>
      <c r="T131" s="226">
        <f>S131*H131</f>
        <v>0.080999999999999989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7" t="s">
        <v>216</v>
      </c>
      <c r="AT131" s="227" t="s">
        <v>211</v>
      </c>
      <c r="AU131" s="227" t="s">
        <v>90</v>
      </c>
      <c r="AY131" s="19" t="s">
        <v>208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88</v>
      </c>
      <c r="BK131" s="228">
        <f>ROUND(I131*H131,2)</f>
        <v>0</v>
      </c>
      <c r="BL131" s="19" t="s">
        <v>216</v>
      </c>
      <c r="BM131" s="227" t="s">
        <v>1817</v>
      </c>
    </row>
    <row r="132" s="2" customFormat="1">
      <c r="A132" s="41"/>
      <c r="B132" s="42"/>
      <c r="C132" s="43"/>
      <c r="D132" s="229" t="s">
        <v>218</v>
      </c>
      <c r="E132" s="43"/>
      <c r="F132" s="230" t="s">
        <v>1433</v>
      </c>
      <c r="G132" s="43"/>
      <c r="H132" s="43"/>
      <c r="I132" s="231"/>
      <c r="J132" s="43"/>
      <c r="K132" s="43"/>
      <c r="L132" s="47"/>
      <c r="M132" s="232"/>
      <c r="N132" s="233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9" t="s">
        <v>218</v>
      </c>
      <c r="AU132" s="19" t="s">
        <v>90</v>
      </c>
    </row>
    <row r="133" s="14" customFormat="1">
      <c r="A133" s="14"/>
      <c r="B133" s="245"/>
      <c r="C133" s="246"/>
      <c r="D133" s="236" t="s">
        <v>226</v>
      </c>
      <c r="E133" s="247" t="s">
        <v>35</v>
      </c>
      <c r="F133" s="248" t="s">
        <v>1818</v>
      </c>
      <c r="G133" s="246"/>
      <c r="H133" s="249">
        <v>9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226</v>
      </c>
      <c r="AU133" s="255" t="s">
        <v>90</v>
      </c>
      <c r="AV133" s="14" t="s">
        <v>90</v>
      </c>
      <c r="AW133" s="14" t="s">
        <v>41</v>
      </c>
      <c r="AX133" s="14" t="s">
        <v>88</v>
      </c>
      <c r="AY133" s="255" t="s">
        <v>208</v>
      </c>
    </row>
    <row r="134" s="2" customFormat="1" ht="24.15" customHeight="1">
      <c r="A134" s="41"/>
      <c r="B134" s="42"/>
      <c r="C134" s="216" t="s">
        <v>378</v>
      </c>
      <c r="D134" s="216" t="s">
        <v>211</v>
      </c>
      <c r="E134" s="217" t="s">
        <v>1435</v>
      </c>
      <c r="F134" s="218" t="s">
        <v>1436</v>
      </c>
      <c r="G134" s="219" t="s">
        <v>490</v>
      </c>
      <c r="H134" s="220">
        <v>8</v>
      </c>
      <c r="I134" s="221"/>
      <c r="J134" s="222">
        <f>ROUND(I134*H134,2)</f>
        <v>0</v>
      </c>
      <c r="K134" s="218" t="s">
        <v>215</v>
      </c>
      <c r="L134" s="47"/>
      <c r="M134" s="223" t="s">
        <v>35</v>
      </c>
      <c r="N134" s="224" t="s">
        <v>51</v>
      </c>
      <c r="O134" s="87"/>
      <c r="P134" s="225">
        <f>O134*H134</f>
        <v>0</v>
      </c>
      <c r="Q134" s="225">
        <v>0</v>
      </c>
      <c r="R134" s="225">
        <f>Q134*H134</f>
        <v>0</v>
      </c>
      <c r="S134" s="225">
        <v>0.027</v>
      </c>
      <c r="T134" s="226">
        <f>S134*H134</f>
        <v>0.216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7" t="s">
        <v>216</v>
      </c>
      <c r="AT134" s="227" t="s">
        <v>211</v>
      </c>
      <c r="AU134" s="227" t="s">
        <v>90</v>
      </c>
      <c r="AY134" s="19" t="s">
        <v>208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88</v>
      </c>
      <c r="BK134" s="228">
        <f>ROUND(I134*H134,2)</f>
        <v>0</v>
      </c>
      <c r="BL134" s="19" t="s">
        <v>216</v>
      </c>
      <c r="BM134" s="227" t="s">
        <v>1819</v>
      </c>
    </row>
    <row r="135" s="2" customFormat="1">
      <c r="A135" s="41"/>
      <c r="B135" s="42"/>
      <c r="C135" s="43"/>
      <c r="D135" s="229" t="s">
        <v>218</v>
      </c>
      <c r="E135" s="43"/>
      <c r="F135" s="230" t="s">
        <v>1438</v>
      </c>
      <c r="G135" s="43"/>
      <c r="H135" s="43"/>
      <c r="I135" s="231"/>
      <c r="J135" s="43"/>
      <c r="K135" s="43"/>
      <c r="L135" s="47"/>
      <c r="M135" s="232"/>
      <c r="N135" s="233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218</v>
      </c>
      <c r="AU135" s="19" t="s">
        <v>90</v>
      </c>
    </row>
    <row r="136" s="14" customFormat="1">
      <c r="A136" s="14"/>
      <c r="B136" s="245"/>
      <c r="C136" s="246"/>
      <c r="D136" s="236" t="s">
        <v>226</v>
      </c>
      <c r="E136" s="247" t="s">
        <v>35</v>
      </c>
      <c r="F136" s="248" t="s">
        <v>1820</v>
      </c>
      <c r="G136" s="246"/>
      <c r="H136" s="249">
        <v>8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226</v>
      </c>
      <c r="AU136" s="255" t="s">
        <v>90</v>
      </c>
      <c r="AV136" s="14" t="s">
        <v>90</v>
      </c>
      <c r="AW136" s="14" t="s">
        <v>41</v>
      </c>
      <c r="AX136" s="14" t="s">
        <v>88</v>
      </c>
      <c r="AY136" s="255" t="s">
        <v>208</v>
      </c>
    </row>
    <row r="137" s="12" customFormat="1" ht="25.92" customHeight="1">
      <c r="A137" s="12"/>
      <c r="B137" s="200"/>
      <c r="C137" s="201"/>
      <c r="D137" s="202" t="s">
        <v>79</v>
      </c>
      <c r="E137" s="203" t="s">
        <v>593</v>
      </c>
      <c r="F137" s="203" t="s">
        <v>594</v>
      </c>
      <c r="G137" s="201"/>
      <c r="H137" s="201"/>
      <c r="I137" s="204"/>
      <c r="J137" s="205">
        <f>BK137</f>
        <v>0</v>
      </c>
      <c r="K137" s="201"/>
      <c r="L137" s="206"/>
      <c r="M137" s="207"/>
      <c r="N137" s="208"/>
      <c r="O137" s="208"/>
      <c r="P137" s="209">
        <f>P138+P187+P241+P276+P295+P325+P345</f>
        <v>0</v>
      </c>
      <c r="Q137" s="208"/>
      <c r="R137" s="209">
        <f>R138+R187+R241+R276+R295+R325+R345</f>
        <v>0.34195999999999993</v>
      </c>
      <c r="S137" s="208"/>
      <c r="T137" s="210">
        <f>T138+T187+T241+T276+T295+T325+T345</f>
        <v>0.9333800000000001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1" t="s">
        <v>90</v>
      </c>
      <c r="AT137" s="212" t="s">
        <v>79</v>
      </c>
      <c r="AU137" s="212" t="s">
        <v>80</v>
      </c>
      <c r="AY137" s="211" t="s">
        <v>208</v>
      </c>
      <c r="BK137" s="213">
        <f>BK138+BK187+BK241+BK276+BK295+BK325+BK345</f>
        <v>0</v>
      </c>
    </row>
    <row r="138" s="12" customFormat="1" ht="22.8" customHeight="1">
      <c r="A138" s="12"/>
      <c r="B138" s="200"/>
      <c r="C138" s="201"/>
      <c r="D138" s="202" t="s">
        <v>79</v>
      </c>
      <c r="E138" s="214" t="s">
        <v>1447</v>
      </c>
      <c r="F138" s="214" t="s">
        <v>1448</v>
      </c>
      <c r="G138" s="201"/>
      <c r="H138" s="201"/>
      <c r="I138" s="204"/>
      <c r="J138" s="215">
        <f>BK138</f>
        <v>0</v>
      </c>
      <c r="K138" s="201"/>
      <c r="L138" s="206"/>
      <c r="M138" s="207"/>
      <c r="N138" s="208"/>
      <c r="O138" s="208"/>
      <c r="P138" s="209">
        <f>SUM(P139:P186)</f>
        <v>0</v>
      </c>
      <c r="Q138" s="208"/>
      <c r="R138" s="209">
        <f>SUM(R139:R186)</f>
        <v>0.021440000000000001</v>
      </c>
      <c r="S138" s="208"/>
      <c r="T138" s="210">
        <f>SUM(T139:T186)</f>
        <v>0.052600000000000001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1" t="s">
        <v>90</v>
      </c>
      <c r="AT138" s="212" t="s">
        <v>79</v>
      </c>
      <c r="AU138" s="212" t="s">
        <v>88</v>
      </c>
      <c r="AY138" s="211" t="s">
        <v>208</v>
      </c>
      <c r="BK138" s="213">
        <f>SUM(BK139:BK186)</f>
        <v>0</v>
      </c>
    </row>
    <row r="139" s="2" customFormat="1" ht="16.5" customHeight="1">
      <c r="A139" s="41"/>
      <c r="B139" s="42"/>
      <c r="C139" s="216" t="s">
        <v>390</v>
      </c>
      <c r="D139" s="216" t="s">
        <v>211</v>
      </c>
      <c r="E139" s="217" t="s">
        <v>1449</v>
      </c>
      <c r="F139" s="218" t="s">
        <v>1450</v>
      </c>
      <c r="G139" s="219" t="s">
        <v>381</v>
      </c>
      <c r="H139" s="220">
        <v>4</v>
      </c>
      <c r="I139" s="221"/>
      <c r="J139" s="222">
        <f>ROUND(I139*H139,2)</f>
        <v>0</v>
      </c>
      <c r="K139" s="218" t="s">
        <v>215</v>
      </c>
      <c r="L139" s="47"/>
      <c r="M139" s="223" t="s">
        <v>35</v>
      </c>
      <c r="N139" s="224" t="s">
        <v>51</v>
      </c>
      <c r="O139" s="87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7" t="s">
        <v>408</v>
      </c>
      <c r="AT139" s="227" t="s">
        <v>211</v>
      </c>
      <c r="AU139" s="227" t="s">
        <v>90</v>
      </c>
      <c r="AY139" s="19" t="s">
        <v>208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88</v>
      </c>
      <c r="BK139" s="228">
        <f>ROUND(I139*H139,2)</f>
        <v>0</v>
      </c>
      <c r="BL139" s="19" t="s">
        <v>408</v>
      </c>
      <c r="BM139" s="227" t="s">
        <v>1821</v>
      </c>
    </row>
    <row r="140" s="2" customFormat="1">
      <c r="A140" s="41"/>
      <c r="B140" s="42"/>
      <c r="C140" s="43"/>
      <c r="D140" s="229" t="s">
        <v>218</v>
      </c>
      <c r="E140" s="43"/>
      <c r="F140" s="230" t="s">
        <v>1452</v>
      </c>
      <c r="G140" s="43"/>
      <c r="H140" s="43"/>
      <c r="I140" s="231"/>
      <c r="J140" s="43"/>
      <c r="K140" s="43"/>
      <c r="L140" s="47"/>
      <c r="M140" s="232"/>
      <c r="N140" s="233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218</v>
      </c>
      <c r="AU140" s="19" t="s">
        <v>90</v>
      </c>
    </row>
    <row r="141" s="14" customFormat="1">
      <c r="A141" s="14"/>
      <c r="B141" s="245"/>
      <c r="C141" s="246"/>
      <c r="D141" s="236" t="s">
        <v>226</v>
      </c>
      <c r="E141" s="247" t="s">
        <v>35</v>
      </c>
      <c r="F141" s="248" t="s">
        <v>1822</v>
      </c>
      <c r="G141" s="246"/>
      <c r="H141" s="249">
        <v>4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226</v>
      </c>
      <c r="AU141" s="255" t="s">
        <v>90</v>
      </c>
      <c r="AV141" s="14" t="s">
        <v>90</v>
      </c>
      <c r="AW141" s="14" t="s">
        <v>41</v>
      </c>
      <c r="AX141" s="14" t="s">
        <v>88</v>
      </c>
      <c r="AY141" s="255" t="s">
        <v>208</v>
      </c>
    </row>
    <row r="142" s="2" customFormat="1" ht="16.5" customHeight="1">
      <c r="A142" s="41"/>
      <c r="B142" s="42"/>
      <c r="C142" s="216" t="s">
        <v>8</v>
      </c>
      <c r="D142" s="216" t="s">
        <v>211</v>
      </c>
      <c r="E142" s="217" t="s">
        <v>1454</v>
      </c>
      <c r="F142" s="218" t="s">
        <v>1455</v>
      </c>
      <c r="G142" s="219" t="s">
        <v>679</v>
      </c>
      <c r="H142" s="220">
        <v>2</v>
      </c>
      <c r="I142" s="221"/>
      <c r="J142" s="222">
        <f>ROUND(I142*H142,2)</f>
        <v>0</v>
      </c>
      <c r="K142" s="218" t="s">
        <v>35</v>
      </c>
      <c r="L142" s="47"/>
      <c r="M142" s="223" t="s">
        <v>35</v>
      </c>
      <c r="N142" s="224" t="s">
        <v>51</v>
      </c>
      <c r="O142" s="87"/>
      <c r="P142" s="225">
        <f>O142*H142</f>
        <v>0</v>
      </c>
      <c r="Q142" s="225">
        <v>0</v>
      </c>
      <c r="R142" s="225">
        <f>Q142*H142</f>
        <v>0</v>
      </c>
      <c r="S142" s="225">
        <v>0.0263</v>
      </c>
      <c r="T142" s="226">
        <f>S142*H142</f>
        <v>0.052600000000000001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7" t="s">
        <v>408</v>
      </c>
      <c r="AT142" s="227" t="s">
        <v>211</v>
      </c>
      <c r="AU142" s="227" t="s">
        <v>90</v>
      </c>
      <c r="AY142" s="19" t="s">
        <v>208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88</v>
      </c>
      <c r="BK142" s="228">
        <f>ROUND(I142*H142,2)</f>
        <v>0</v>
      </c>
      <c r="BL142" s="19" t="s">
        <v>408</v>
      </c>
      <c r="BM142" s="227" t="s">
        <v>1823</v>
      </c>
    </row>
    <row r="143" s="14" customFormat="1">
      <c r="A143" s="14"/>
      <c r="B143" s="245"/>
      <c r="C143" s="246"/>
      <c r="D143" s="236" t="s">
        <v>226</v>
      </c>
      <c r="E143" s="247" t="s">
        <v>35</v>
      </c>
      <c r="F143" s="248" t="s">
        <v>1453</v>
      </c>
      <c r="G143" s="246"/>
      <c r="H143" s="249">
        <v>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226</v>
      </c>
      <c r="AU143" s="255" t="s">
        <v>90</v>
      </c>
      <c r="AV143" s="14" t="s">
        <v>90</v>
      </c>
      <c r="AW143" s="14" t="s">
        <v>41</v>
      </c>
      <c r="AX143" s="14" t="s">
        <v>88</v>
      </c>
      <c r="AY143" s="255" t="s">
        <v>208</v>
      </c>
    </row>
    <row r="144" s="2" customFormat="1" ht="16.5" customHeight="1">
      <c r="A144" s="41"/>
      <c r="B144" s="42"/>
      <c r="C144" s="216" t="s">
        <v>408</v>
      </c>
      <c r="D144" s="216" t="s">
        <v>211</v>
      </c>
      <c r="E144" s="217" t="s">
        <v>1457</v>
      </c>
      <c r="F144" s="218" t="s">
        <v>1458</v>
      </c>
      <c r="G144" s="219" t="s">
        <v>381</v>
      </c>
      <c r="H144" s="220">
        <v>4</v>
      </c>
      <c r="I144" s="221"/>
      <c r="J144" s="222">
        <f>ROUND(I144*H144,2)</f>
        <v>0</v>
      </c>
      <c r="K144" s="218" t="s">
        <v>215</v>
      </c>
      <c r="L144" s="47"/>
      <c r="M144" s="223" t="s">
        <v>35</v>
      </c>
      <c r="N144" s="224" t="s">
        <v>51</v>
      </c>
      <c r="O144" s="87"/>
      <c r="P144" s="225">
        <f>O144*H144</f>
        <v>0</v>
      </c>
      <c r="Q144" s="225">
        <v>0.0017899999999999999</v>
      </c>
      <c r="R144" s="225">
        <f>Q144*H144</f>
        <v>0.0071599999999999997</v>
      </c>
      <c r="S144" s="225">
        <v>0</v>
      </c>
      <c r="T144" s="226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7" t="s">
        <v>408</v>
      </c>
      <c r="AT144" s="227" t="s">
        <v>211</v>
      </c>
      <c r="AU144" s="227" t="s">
        <v>90</v>
      </c>
      <c r="AY144" s="19" t="s">
        <v>208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88</v>
      </c>
      <c r="BK144" s="228">
        <f>ROUND(I144*H144,2)</f>
        <v>0</v>
      </c>
      <c r="BL144" s="19" t="s">
        <v>408</v>
      </c>
      <c r="BM144" s="227" t="s">
        <v>1824</v>
      </c>
    </row>
    <row r="145" s="2" customFormat="1">
      <c r="A145" s="41"/>
      <c r="B145" s="42"/>
      <c r="C145" s="43"/>
      <c r="D145" s="229" t="s">
        <v>218</v>
      </c>
      <c r="E145" s="43"/>
      <c r="F145" s="230" t="s">
        <v>1460</v>
      </c>
      <c r="G145" s="43"/>
      <c r="H145" s="43"/>
      <c r="I145" s="231"/>
      <c r="J145" s="43"/>
      <c r="K145" s="43"/>
      <c r="L145" s="47"/>
      <c r="M145" s="232"/>
      <c r="N145" s="233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218</v>
      </c>
      <c r="AU145" s="19" t="s">
        <v>90</v>
      </c>
    </row>
    <row r="146" s="14" customFormat="1">
      <c r="A146" s="14"/>
      <c r="B146" s="245"/>
      <c r="C146" s="246"/>
      <c r="D146" s="236" t="s">
        <v>226</v>
      </c>
      <c r="E146" s="247" t="s">
        <v>35</v>
      </c>
      <c r="F146" s="248" t="s">
        <v>1461</v>
      </c>
      <c r="G146" s="246"/>
      <c r="H146" s="249">
        <v>1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226</v>
      </c>
      <c r="AU146" s="255" t="s">
        <v>90</v>
      </c>
      <c r="AV146" s="14" t="s">
        <v>90</v>
      </c>
      <c r="AW146" s="14" t="s">
        <v>41</v>
      </c>
      <c r="AX146" s="14" t="s">
        <v>80</v>
      </c>
      <c r="AY146" s="255" t="s">
        <v>208</v>
      </c>
    </row>
    <row r="147" s="14" customFormat="1">
      <c r="A147" s="14"/>
      <c r="B147" s="245"/>
      <c r="C147" s="246"/>
      <c r="D147" s="236" t="s">
        <v>226</v>
      </c>
      <c r="E147" s="247" t="s">
        <v>35</v>
      </c>
      <c r="F147" s="248" t="s">
        <v>1825</v>
      </c>
      <c r="G147" s="246"/>
      <c r="H147" s="249">
        <v>1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226</v>
      </c>
      <c r="AU147" s="255" t="s">
        <v>90</v>
      </c>
      <c r="AV147" s="14" t="s">
        <v>90</v>
      </c>
      <c r="AW147" s="14" t="s">
        <v>41</v>
      </c>
      <c r="AX147" s="14" t="s">
        <v>80</v>
      </c>
      <c r="AY147" s="255" t="s">
        <v>208</v>
      </c>
    </row>
    <row r="148" s="14" customFormat="1">
      <c r="A148" s="14"/>
      <c r="B148" s="245"/>
      <c r="C148" s="246"/>
      <c r="D148" s="236" t="s">
        <v>226</v>
      </c>
      <c r="E148" s="247" t="s">
        <v>35</v>
      </c>
      <c r="F148" s="248" t="s">
        <v>1826</v>
      </c>
      <c r="G148" s="246"/>
      <c r="H148" s="249">
        <v>2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226</v>
      </c>
      <c r="AU148" s="255" t="s">
        <v>90</v>
      </c>
      <c r="AV148" s="14" t="s">
        <v>90</v>
      </c>
      <c r="AW148" s="14" t="s">
        <v>41</v>
      </c>
      <c r="AX148" s="14" t="s">
        <v>80</v>
      </c>
      <c r="AY148" s="255" t="s">
        <v>208</v>
      </c>
    </row>
    <row r="149" s="16" customFormat="1">
      <c r="A149" s="16"/>
      <c r="B149" s="267"/>
      <c r="C149" s="268"/>
      <c r="D149" s="236" t="s">
        <v>226</v>
      </c>
      <c r="E149" s="269" t="s">
        <v>35</v>
      </c>
      <c r="F149" s="270" t="s">
        <v>261</v>
      </c>
      <c r="G149" s="268"/>
      <c r="H149" s="271">
        <v>4</v>
      </c>
      <c r="I149" s="272"/>
      <c r="J149" s="268"/>
      <c r="K149" s="268"/>
      <c r="L149" s="273"/>
      <c r="M149" s="274"/>
      <c r="N149" s="275"/>
      <c r="O149" s="275"/>
      <c r="P149" s="275"/>
      <c r="Q149" s="275"/>
      <c r="R149" s="275"/>
      <c r="S149" s="275"/>
      <c r="T149" s="27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77" t="s">
        <v>226</v>
      </c>
      <c r="AU149" s="277" t="s">
        <v>90</v>
      </c>
      <c r="AV149" s="16" t="s">
        <v>216</v>
      </c>
      <c r="AW149" s="16" t="s">
        <v>41</v>
      </c>
      <c r="AX149" s="16" t="s">
        <v>88</v>
      </c>
      <c r="AY149" s="277" t="s">
        <v>208</v>
      </c>
    </row>
    <row r="150" s="2" customFormat="1" ht="16.5" customHeight="1">
      <c r="A150" s="41"/>
      <c r="B150" s="42"/>
      <c r="C150" s="216" t="s">
        <v>413</v>
      </c>
      <c r="D150" s="216" t="s">
        <v>211</v>
      </c>
      <c r="E150" s="217" t="s">
        <v>1463</v>
      </c>
      <c r="F150" s="218" t="s">
        <v>1464</v>
      </c>
      <c r="G150" s="219" t="s">
        <v>381</v>
      </c>
      <c r="H150" s="220">
        <v>4</v>
      </c>
      <c r="I150" s="221"/>
      <c r="J150" s="222">
        <f>ROUND(I150*H150,2)</f>
        <v>0</v>
      </c>
      <c r="K150" s="218" t="s">
        <v>215</v>
      </c>
      <c r="L150" s="47"/>
      <c r="M150" s="223" t="s">
        <v>35</v>
      </c>
      <c r="N150" s="224" t="s">
        <v>51</v>
      </c>
      <c r="O150" s="87"/>
      <c r="P150" s="225">
        <f>O150*H150</f>
        <v>0</v>
      </c>
      <c r="Q150" s="225">
        <v>0.001</v>
      </c>
      <c r="R150" s="225">
        <f>Q150*H150</f>
        <v>0.0040000000000000001</v>
      </c>
      <c r="S150" s="225">
        <v>0</v>
      </c>
      <c r="T150" s="226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7" t="s">
        <v>408</v>
      </c>
      <c r="AT150" s="227" t="s">
        <v>211</v>
      </c>
      <c r="AU150" s="227" t="s">
        <v>90</v>
      </c>
      <c r="AY150" s="19" t="s">
        <v>208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88</v>
      </c>
      <c r="BK150" s="228">
        <f>ROUND(I150*H150,2)</f>
        <v>0</v>
      </c>
      <c r="BL150" s="19" t="s">
        <v>408</v>
      </c>
      <c r="BM150" s="227" t="s">
        <v>1827</v>
      </c>
    </row>
    <row r="151" s="2" customFormat="1">
      <c r="A151" s="41"/>
      <c r="B151" s="42"/>
      <c r="C151" s="43"/>
      <c r="D151" s="229" t="s">
        <v>218</v>
      </c>
      <c r="E151" s="43"/>
      <c r="F151" s="230" t="s">
        <v>1466</v>
      </c>
      <c r="G151" s="43"/>
      <c r="H151" s="43"/>
      <c r="I151" s="231"/>
      <c r="J151" s="43"/>
      <c r="K151" s="43"/>
      <c r="L151" s="47"/>
      <c r="M151" s="232"/>
      <c r="N151" s="233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9" t="s">
        <v>218</v>
      </c>
      <c r="AU151" s="19" t="s">
        <v>90</v>
      </c>
    </row>
    <row r="152" s="14" customFormat="1">
      <c r="A152" s="14"/>
      <c r="B152" s="245"/>
      <c r="C152" s="246"/>
      <c r="D152" s="236" t="s">
        <v>226</v>
      </c>
      <c r="E152" s="247" t="s">
        <v>35</v>
      </c>
      <c r="F152" s="248" t="s">
        <v>1828</v>
      </c>
      <c r="G152" s="246"/>
      <c r="H152" s="249">
        <v>2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226</v>
      </c>
      <c r="AU152" s="255" t="s">
        <v>90</v>
      </c>
      <c r="AV152" s="14" t="s">
        <v>90</v>
      </c>
      <c r="AW152" s="14" t="s">
        <v>41</v>
      </c>
      <c r="AX152" s="14" t="s">
        <v>80</v>
      </c>
      <c r="AY152" s="255" t="s">
        <v>208</v>
      </c>
    </row>
    <row r="153" s="14" customFormat="1">
      <c r="A153" s="14"/>
      <c r="B153" s="245"/>
      <c r="C153" s="246"/>
      <c r="D153" s="236" t="s">
        <v>226</v>
      </c>
      <c r="E153" s="247" t="s">
        <v>35</v>
      </c>
      <c r="F153" s="248" t="s">
        <v>1829</v>
      </c>
      <c r="G153" s="246"/>
      <c r="H153" s="249">
        <v>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226</v>
      </c>
      <c r="AU153" s="255" t="s">
        <v>90</v>
      </c>
      <c r="AV153" s="14" t="s">
        <v>90</v>
      </c>
      <c r="AW153" s="14" t="s">
        <v>41</v>
      </c>
      <c r="AX153" s="14" t="s">
        <v>80</v>
      </c>
      <c r="AY153" s="255" t="s">
        <v>208</v>
      </c>
    </row>
    <row r="154" s="16" customFormat="1">
      <c r="A154" s="16"/>
      <c r="B154" s="267"/>
      <c r="C154" s="268"/>
      <c r="D154" s="236" t="s">
        <v>226</v>
      </c>
      <c r="E154" s="269" t="s">
        <v>35</v>
      </c>
      <c r="F154" s="270" t="s">
        <v>261</v>
      </c>
      <c r="G154" s="268"/>
      <c r="H154" s="271">
        <v>4</v>
      </c>
      <c r="I154" s="272"/>
      <c r="J154" s="268"/>
      <c r="K154" s="268"/>
      <c r="L154" s="273"/>
      <c r="M154" s="274"/>
      <c r="N154" s="275"/>
      <c r="O154" s="275"/>
      <c r="P154" s="275"/>
      <c r="Q154" s="275"/>
      <c r="R154" s="275"/>
      <c r="S154" s="275"/>
      <c r="T154" s="27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77" t="s">
        <v>226</v>
      </c>
      <c r="AU154" s="277" t="s">
        <v>90</v>
      </c>
      <c r="AV154" s="16" t="s">
        <v>216</v>
      </c>
      <c r="AW154" s="16" t="s">
        <v>41</v>
      </c>
      <c r="AX154" s="16" t="s">
        <v>88</v>
      </c>
      <c r="AY154" s="277" t="s">
        <v>208</v>
      </c>
    </row>
    <row r="155" s="2" customFormat="1" ht="16.5" customHeight="1">
      <c r="A155" s="41"/>
      <c r="B155" s="42"/>
      <c r="C155" s="216" t="s">
        <v>418</v>
      </c>
      <c r="D155" s="216" t="s">
        <v>211</v>
      </c>
      <c r="E155" s="217" t="s">
        <v>1469</v>
      </c>
      <c r="F155" s="218" t="s">
        <v>1470</v>
      </c>
      <c r="G155" s="219" t="s">
        <v>490</v>
      </c>
      <c r="H155" s="220">
        <v>6</v>
      </c>
      <c r="I155" s="221"/>
      <c r="J155" s="222">
        <f>ROUND(I155*H155,2)</f>
        <v>0</v>
      </c>
      <c r="K155" s="218" t="s">
        <v>215</v>
      </c>
      <c r="L155" s="47"/>
      <c r="M155" s="223" t="s">
        <v>35</v>
      </c>
      <c r="N155" s="224" t="s">
        <v>51</v>
      </c>
      <c r="O155" s="87"/>
      <c r="P155" s="225">
        <f>O155*H155</f>
        <v>0</v>
      </c>
      <c r="Q155" s="225">
        <v>0.00040999999999999999</v>
      </c>
      <c r="R155" s="225">
        <f>Q155*H155</f>
        <v>0.0024599999999999999</v>
      </c>
      <c r="S155" s="225">
        <v>0</v>
      </c>
      <c r="T155" s="226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7" t="s">
        <v>408</v>
      </c>
      <c r="AT155" s="227" t="s">
        <v>211</v>
      </c>
      <c r="AU155" s="227" t="s">
        <v>90</v>
      </c>
      <c r="AY155" s="19" t="s">
        <v>208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88</v>
      </c>
      <c r="BK155" s="228">
        <f>ROUND(I155*H155,2)</f>
        <v>0</v>
      </c>
      <c r="BL155" s="19" t="s">
        <v>408</v>
      </c>
      <c r="BM155" s="227" t="s">
        <v>1830</v>
      </c>
    </row>
    <row r="156" s="2" customFormat="1">
      <c r="A156" s="41"/>
      <c r="B156" s="42"/>
      <c r="C156" s="43"/>
      <c r="D156" s="229" t="s">
        <v>218</v>
      </c>
      <c r="E156" s="43"/>
      <c r="F156" s="230" t="s">
        <v>1472</v>
      </c>
      <c r="G156" s="43"/>
      <c r="H156" s="43"/>
      <c r="I156" s="231"/>
      <c r="J156" s="43"/>
      <c r="K156" s="43"/>
      <c r="L156" s="47"/>
      <c r="M156" s="232"/>
      <c r="N156" s="233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9" t="s">
        <v>218</v>
      </c>
      <c r="AU156" s="19" t="s">
        <v>90</v>
      </c>
    </row>
    <row r="157" s="14" customFormat="1">
      <c r="A157" s="14"/>
      <c r="B157" s="245"/>
      <c r="C157" s="246"/>
      <c r="D157" s="236" t="s">
        <v>226</v>
      </c>
      <c r="E157" s="247" t="s">
        <v>35</v>
      </c>
      <c r="F157" s="248" t="s">
        <v>220</v>
      </c>
      <c r="G157" s="246"/>
      <c r="H157" s="249">
        <v>6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226</v>
      </c>
      <c r="AU157" s="255" t="s">
        <v>90</v>
      </c>
      <c r="AV157" s="14" t="s">
        <v>90</v>
      </c>
      <c r="AW157" s="14" t="s">
        <v>41</v>
      </c>
      <c r="AX157" s="14" t="s">
        <v>88</v>
      </c>
      <c r="AY157" s="255" t="s">
        <v>208</v>
      </c>
    </row>
    <row r="158" s="2" customFormat="1" ht="16.5" customHeight="1">
      <c r="A158" s="41"/>
      <c r="B158" s="42"/>
      <c r="C158" s="216" t="s">
        <v>423</v>
      </c>
      <c r="D158" s="216" t="s">
        <v>211</v>
      </c>
      <c r="E158" s="217" t="s">
        <v>1474</v>
      </c>
      <c r="F158" s="218" t="s">
        <v>1475</v>
      </c>
      <c r="G158" s="219" t="s">
        <v>490</v>
      </c>
      <c r="H158" s="220">
        <v>2.5</v>
      </c>
      <c r="I158" s="221"/>
      <c r="J158" s="222">
        <f>ROUND(I158*H158,2)</f>
        <v>0</v>
      </c>
      <c r="K158" s="218" t="s">
        <v>215</v>
      </c>
      <c r="L158" s="47"/>
      <c r="M158" s="223" t="s">
        <v>35</v>
      </c>
      <c r="N158" s="224" t="s">
        <v>51</v>
      </c>
      <c r="O158" s="87"/>
      <c r="P158" s="225">
        <f>O158*H158</f>
        <v>0</v>
      </c>
      <c r="Q158" s="225">
        <v>0.00048000000000000001</v>
      </c>
      <c r="R158" s="225">
        <f>Q158*H158</f>
        <v>0.0012000000000000001</v>
      </c>
      <c r="S158" s="225">
        <v>0</v>
      </c>
      <c r="T158" s="226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7" t="s">
        <v>408</v>
      </c>
      <c r="AT158" s="227" t="s">
        <v>211</v>
      </c>
      <c r="AU158" s="227" t="s">
        <v>90</v>
      </c>
      <c r="AY158" s="19" t="s">
        <v>208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88</v>
      </c>
      <c r="BK158" s="228">
        <f>ROUND(I158*H158,2)</f>
        <v>0</v>
      </c>
      <c r="BL158" s="19" t="s">
        <v>408</v>
      </c>
      <c r="BM158" s="227" t="s">
        <v>1831</v>
      </c>
    </row>
    <row r="159" s="2" customFormat="1">
      <c r="A159" s="41"/>
      <c r="B159" s="42"/>
      <c r="C159" s="43"/>
      <c r="D159" s="229" t="s">
        <v>218</v>
      </c>
      <c r="E159" s="43"/>
      <c r="F159" s="230" t="s">
        <v>1477</v>
      </c>
      <c r="G159" s="43"/>
      <c r="H159" s="43"/>
      <c r="I159" s="231"/>
      <c r="J159" s="43"/>
      <c r="K159" s="43"/>
      <c r="L159" s="47"/>
      <c r="M159" s="232"/>
      <c r="N159" s="233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218</v>
      </c>
      <c r="AU159" s="19" t="s">
        <v>90</v>
      </c>
    </row>
    <row r="160" s="14" customFormat="1">
      <c r="A160" s="14"/>
      <c r="B160" s="245"/>
      <c r="C160" s="246"/>
      <c r="D160" s="236" t="s">
        <v>226</v>
      </c>
      <c r="E160" s="247" t="s">
        <v>35</v>
      </c>
      <c r="F160" s="248" t="s">
        <v>1478</v>
      </c>
      <c r="G160" s="246"/>
      <c r="H160" s="249">
        <v>2.5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226</v>
      </c>
      <c r="AU160" s="255" t="s">
        <v>90</v>
      </c>
      <c r="AV160" s="14" t="s">
        <v>90</v>
      </c>
      <c r="AW160" s="14" t="s">
        <v>41</v>
      </c>
      <c r="AX160" s="14" t="s">
        <v>88</v>
      </c>
      <c r="AY160" s="255" t="s">
        <v>208</v>
      </c>
    </row>
    <row r="161" s="2" customFormat="1" ht="16.5" customHeight="1">
      <c r="A161" s="41"/>
      <c r="B161" s="42"/>
      <c r="C161" s="216" t="s">
        <v>434</v>
      </c>
      <c r="D161" s="216" t="s">
        <v>211</v>
      </c>
      <c r="E161" s="217" t="s">
        <v>1479</v>
      </c>
      <c r="F161" s="218" t="s">
        <v>1480</v>
      </c>
      <c r="G161" s="219" t="s">
        <v>490</v>
      </c>
      <c r="H161" s="220">
        <v>2</v>
      </c>
      <c r="I161" s="221"/>
      <c r="J161" s="222">
        <f>ROUND(I161*H161,2)</f>
        <v>0</v>
      </c>
      <c r="K161" s="218" t="s">
        <v>215</v>
      </c>
      <c r="L161" s="47"/>
      <c r="M161" s="223" t="s">
        <v>35</v>
      </c>
      <c r="N161" s="224" t="s">
        <v>51</v>
      </c>
      <c r="O161" s="87"/>
      <c r="P161" s="225">
        <f>O161*H161</f>
        <v>0</v>
      </c>
      <c r="Q161" s="225">
        <v>0.0022399999999999998</v>
      </c>
      <c r="R161" s="225">
        <f>Q161*H161</f>
        <v>0.0044799999999999996</v>
      </c>
      <c r="S161" s="225">
        <v>0</v>
      </c>
      <c r="T161" s="226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7" t="s">
        <v>408</v>
      </c>
      <c r="AT161" s="227" t="s">
        <v>211</v>
      </c>
      <c r="AU161" s="227" t="s">
        <v>90</v>
      </c>
      <c r="AY161" s="19" t="s">
        <v>208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88</v>
      </c>
      <c r="BK161" s="228">
        <f>ROUND(I161*H161,2)</f>
        <v>0</v>
      </c>
      <c r="BL161" s="19" t="s">
        <v>408</v>
      </c>
      <c r="BM161" s="227" t="s">
        <v>1832</v>
      </c>
    </row>
    <row r="162" s="2" customFormat="1">
      <c r="A162" s="41"/>
      <c r="B162" s="42"/>
      <c r="C162" s="43"/>
      <c r="D162" s="229" t="s">
        <v>218</v>
      </c>
      <c r="E162" s="43"/>
      <c r="F162" s="230" t="s">
        <v>1482</v>
      </c>
      <c r="G162" s="43"/>
      <c r="H162" s="43"/>
      <c r="I162" s="231"/>
      <c r="J162" s="43"/>
      <c r="K162" s="43"/>
      <c r="L162" s="47"/>
      <c r="M162" s="232"/>
      <c r="N162" s="233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9" t="s">
        <v>218</v>
      </c>
      <c r="AU162" s="19" t="s">
        <v>90</v>
      </c>
    </row>
    <row r="163" s="14" customFormat="1">
      <c r="A163" s="14"/>
      <c r="B163" s="245"/>
      <c r="C163" s="246"/>
      <c r="D163" s="236" t="s">
        <v>226</v>
      </c>
      <c r="E163" s="247" t="s">
        <v>35</v>
      </c>
      <c r="F163" s="248" t="s">
        <v>1833</v>
      </c>
      <c r="G163" s="246"/>
      <c r="H163" s="249">
        <v>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226</v>
      </c>
      <c r="AU163" s="255" t="s">
        <v>90</v>
      </c>
      <c r="AV163" s="14" t="s">
        <v>90</v>
      </c>
      <c r="AW163" s="14" t="s">
        <v>41</v>
      </c>
      <c r="AX163" s="14" t="s">
        <v>88</v>
      </c>
      <c r="AY163" s="255" t="s">
        <v>208</v>
      </c>
    </row>
    <row r="164" s="2" customFormat="1" ht="16.5" customHeight="1">
      <c r="A164" s="41"/>
      <c r="B164" s="42"/>
      <c r="C164" s="216" t="s">
        <v>7</v>
      </c>
      <c r="D164" s="216" t="s">
        <v>211</v>
      </c>
      <c r="E164" s="217" t="s">
        <v>1483</v>
      </c>
      <c r="F164" s="218" t="s">
        <v>1484</v>
      </c>
      <c r="G164" s="219" t="s">
        <v>381</v>
      </c>
      <c r="H164" s="220">
        <v>3</v>
      </c>
      <c r="I164" s="221"/>
      <c r="J164" s="222">
        <f>ROUND(I164*H164,2)</f>
        <v>0</v>
      </c>
      <c r="K164" s="218" t="s">
        <v>215</v>
      </c>
      <c r="L164" s="47"/>
      <c r="M164" s="223" t="s">
        <v>35</v>
      </c>
      <c r="N164" s="224" t="s">
        <v>51</v>
      </c>
      <c r="O164" s="87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7" t="s">
        <v>408</v>
      </c>
      <c r="AT164" s="227" t="s">
        <v>211</v>
      </c>
      <c r="AU164" s="227" t="s">
        <v>90</v>
      </c>
      <c r="AY164" s="19" t="s">
        <v>208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88</v>
      </c>
      <c r="BK164" s="228">
        <f>ROUND(I164*H164,2)</f>
        <v>0</v>
      </c>
      <c r="BL164" s="19" t="s">
        <v>408</v>
      </c>
      <c r="BM164" s="227" t="s">
        <v>1834</v>
      </c>
    </row>
    <row r="165" s="2" customFormat="1">
      <c r="A165" s="41"/>
      <c r="B165" s="42"/>
      <c r="C165" s="43"/>
      <c r="D165" s="229" t="s">
        <v>218</v>
      </c>
      <c r="E165" s="43"/>
      <c r="F165" s="230" t="s">
        <v>1487</v>
      </c>
      <c r="G165" s="43"/>
      <c r="H165" s="43"/>
      <c r="I165" s="231"/>
      <c r="J165" s="43"/>
      <c r="K165" s="43"/>
      <c r="L165" s="47"/>
      <c r="M165" s="232"/>
      <c r="N165" s="233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218</v>
      </c>
      <c r="AU165" s="19" t="s">
        <v>90</v>
      </c>
    </row>
    <row r="166" s="14" customFormat="1">
      <c r="A166" s="14"/>
      <c r="B166" s="245"/>
      <c r="C166" s="246"/>
      <c r="D166" s="236" t="s">
        <v>226</v>
      </c>
      <c r="E166" s="247" t="s">
        <v>35</v>
      </c>
      <c r="F166" s="248" t="s">
        <v>1835</v>
      </c>
      <c r="G166" s="246"/>
      <c r="H166" s="249">
        <v>3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226</v>
      </c>
      <c r="AU166" s="255" t="s">
        <v>90</v>
      </c>
      <c r="AV166" s="14" t="s">
        <v>90</v>
      </c>
      <c r="AW166" s="14" t="s">
        <v>41</v>
      </c>
      <c r="AX166" s="14" t="s">
        <v>88</v>
      </c>
      <c r="AY166" s="255" t="s">
        <v>208</v>
      </c>
    </row>
    <row r="167" s="2" customFormat="1" ht="16.5" customHeight="1">
      <c r="A167" s="41"/>
      <c r="B167" s="42"/>
      <c r="C167" s="216" t="s">
        <v>440</v>
      </c>
      <c r="D167" s="216" t="s">
        <v>211</v>
      </c>
      <c r="E167" s="217" t="s">
        <v>1489</v>
      </c>
      <c r="F167" s="218" t="s">
        <v>1490</v>
      </c>
      <c r="G167" s="219" t="s">
        <v>381</v>
      </c>
      <c r="H167" s="220">
        <v>2</v>
      </c>
      <c r="I167" s="221"/>
      <c r="J167" s="222">
        <f>ROUND(I167*H167,2)</f>
        <v>0</v>
      </c>
      <c r="K167" s="218" t="s">
        <v>215</v>
      </c>
      <c r="L167" s="47"/>
      <c r="M167" s="223" t="s">
        <v>35</v>
      </c>
      <c r="N167" s="224" t="s">
        <v>51</v>
      </c>
      <c r="O167" s="87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7" t="s">
        <v>408</v>
      </c>
      <c r="AT167" s="227" t="s">
        <v>211</v>
      </c>
      <c r="AU167" s="227" t="s">
        <v>90</v>
      </c>
      <c r="AY167" s="19" t="s">
        <v>208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88</v>
      </c>
      <c r="BK167" s="228">
        <f>ROUND(I167*H167,2)</f>
        <v>0</v>
      </c>
      <c r="BL167" s="19" t="s">
        <v>408</v>
      </c>
      <c r="BM167" s="227" t="s">
        <v>1836</v>
      </c>
    </row>
    <row r="168" s="2" customFormat="1">
      <c r="A168" s="41"/>
      <c r="B168" s="42"/>
      <c r="C168" s="43"/>
      <c r="D168" s="229" t="s">
        <v>218</v>
      </c>
      <c r="E168" s="43"/>
      <c r="F168" s="230" t="s">
        <v>1492</v>
      </c>
      <c r="G168" s="43"/>
      <c r="H168" s="43"/>
      <c r="I168" s="231"/>
      <c r="J168" s="43"/>
      <c r="K168" s="43"/>
      <c r="L168" s="47"/>
      <c r="M168" s="232"/>
      <c r="N168" s="233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9" t="s">
        <v>218</v>
      </c>
      <c r="AU168" s="19" t="s">
        <v>90</v>
      </c>
    </row>
    <row r="169" s="14" customFormat="1">
      <c r="A169" s="14"/>
      <c r="B169" s="245"/>
      <c r="C169" s="246"/>
      <c r="D169" s="236" t="s">
        <v>226</v>
      </c>
      <c r="E169" s="247" t="s">
        <v>35</v>
      </c>
      <c r="F169" s="248" t="s">
        <v>1493</v>
      </c>
      <c r="G169" s="246"/>
      <c r="H169" s="249">
        <v>2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226</v>
      </c>
      <c r="AU169" s="255" t="s">
        <v>90</v>
      </c>
      <c r="AV169" s="14" t="s">
        <v>90</v>
      </c>
      <c r="AW169" s="14" t="s">
        <v>41</v>
      </c>
      <c r="AX169" s="14" t="s">
        <v>88</v>
      </c>
      <c r="AY169" s="255" t="s">
        <v>208</v>
      </c>
    </row>
    <row r="170" s="2" customFormat="1" ht="16.5" customHeight="1">
      <c r="A170" s="41"/>
      <c r="B170" s="42"/>
      <c r="C170" s="216" t="s">
        <v>445</v>
      </c>
      <c r="D170" s="216" t="s">
        <v>211</v>
      </c>
      <c r="E170" s="217" t="s">
        <v>1494</v>
      </c>
      <c r="F170" s="218" t="s">
        <v>1495</v>
      </c>
      <c r="G170" s="219" t="s">
        <v>381</v>
      </c>
      <c r="H170" s="220">
        <v>3</v>
      </c>
      <c r="I170" s="221"/>
      <c r="J170" s="222">
        <f>ROUND(I170*H170,2)</f>
        <v>0</v>
      </c>
      <c r="K170" s="218" t="s">
        <v>215</v>
      </c>
      <c r="L170" s="47"/>
      <c r="M170" s="223" t="s">
        <v>35</v>
      </c>
      <c r="N170" s="224" t="s">
        <v>51</v>
      </c>
      <c r="O170" s="87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7" t="s">
        <v>408</v>
      </c>
      <c r="AT170" s="227" t="s">
        <v>211</v>
      </c>
      <c r="AU170" s="227" t="s">
        <v>90</v>
      </c>
      <c r="AY170" s="19" t="s">
        <v>208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88</v>
      </c>
      <c r="BK170" s="228">
        <f>ROUND(I170*H170,2)</f>
        <v>0</v>
      </c>
      <c r="BL170" s="19" t="s">
        <v>408</v>
      </c>
      <c r="BM170" s="227" t="s">
        <v>1837</v>
      </c>
    </row>
    <row r="171" s="2" customFormat="1">
      <c r="A171" s="41"/>
      <c r="B171" s="42"/>
      <c r="C171" s="43"/>
      <c r="D171" s="229" t="s">
        <v>218</v>
      </c>
      <c r="E171" s="43"/>
      <c r="F171" s="230" t="s">
        <v>1497</v>
      </c>
      <c r="G171" s="43"/>
      <c r="H171" s="43"/>
      <c r="I171" s="231"/>
      <c r="J171" s="43"/>
      <c r="K171" s="43"/>
      <c r="L171" s="47"/>
      <c r="M171" s="232"/>
      <c r="N171" s="233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218</v>
      </c>
      <c r="AU171" s="19" t="s">
        <v>90</v>
      </c>
    </row>
    <row r="172" s="14" customFormat="1">
      <c r="A172" s="14"/>
      <c r="B172" s="245"/>
      <c r="C172" s="246"/>
      <c r="D172" s="236" t="s">
        <v>226</v>
      </c>
      <c r="E172" s="247" t="s">
        <v>35</v>
      </c>
      <c r="F172" s="248" t="s">
        <v>1838</v>
      </c>
      <c r="G172" s="246"/>
      <c r="H172" s="249">
        <v>3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226</v>
      </c>
      <c r="AU172" s="255" t="s">
        <v>90</v>
      </c>
      <c r="AV172" s="14" t="s">
        <v>90</v>
      </c>
      <c r="AW172" s="14" t="s">
        <v>41</v>
      </c>
      <c r="AX172" s="14" t="s">
        <v>88</v>
      </c>
      <c r="AY172" s="255" t="s">
        <v>208</v>
      </c>
    </row>
    <row r="173" s="2" customFormat="1" ht="16.5" customHeight="1">
      <c r="A173" s="41"/>
      <c r="B173" s="42"/>
      <c r="C173" s="216" t="s">
        <v>455</v>
      </c>
      <c r="D173" s="216" t="s">
        <v>211</v>
      </c>
      <c r="E173" s="217" t="s">
        <v>1499</v>
      </c>
      <c r="F173" s="218" t="s">
        <v>1500</v>
      </c>
      <c r="G173" s="219" t="s">
        <v>490</v>
      </c>
      <c r="H173" s="220">
        <v>10.5</v>
      </c>
      <c r="I173" s="221"/>
      <c r="J173" s="222">
        <f>ROUND(I173*H173,2)</f>
        <v>0</v>
      </c>
      <c r="K173" s="218" t="s">
        <v>215</v>
      </c>
      <c r="L173" s="47"/>
      <c r="M173" s="223" t="s">
        <v>35</v>
      </c>
      <c r="N173" s="224" t="s">
        <v>51</v>
      </c>
      <c r="O173" s="87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7" t="s">
        <v>408</v>
      </c>
      <c r="AT173" s="227" t="s">
        <v>211</v>
      </c>
      <c r="AU173" s="227" t="s">
        <v>90</v>
      </c>
      <c r="AY173" s="19" t="s">
        <v>208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88</v>
      </c>
      <c r="BK173" s="228">
        <f>ROUND(I173*H173,2)</f>
        <v>0</v>
      </c>
      <c r="BL173" s="19" t="s">
        <v>408</v>
      </c>
      <c r="BM173" s="227" t="s">
        <v>1839</v>
      </c>
    </row>
    <row r="174" s="2" customFormat="1">
      <c r="A174" s="41"/>
      <c r="B174" s="42"/>
      <c r="C174" s="43"/>
      <c r="D174" s="229" t="s">
        <v>218</v>
      </c>
      <c r="E174" s="43"/>
      <c r="F174" s="230" t="s">
        <v>1502</v>
      </c>
      <c r="G174" s="43"/>
      <c r="H174" s="43"/>
      <c r="I174" s="231"/>
      <c r="J174" s="43"/>
      <c r="K174" s="43"/>
      <c r="L174" s="47"/>
      <c r="M174" s="232"/>
      <c r="N174" s="233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9" t="s">
        <v>218</v>
      </c>
      <c r="AU174" s="19" t="s">
        <v>90</v>
      </c>
    </row>
    <row r="175" s="14" customFormat="1">
      <c r="A175" s="14"/>
      <c r="B175" s="245"/>
      <c r="C175" s="246"/>
      <c r="D175" s="236" t="s">
        <v>226</v>
      </c>
      <c r="E175" s="247" t="s">
        <v>35</v>
      </c>
      <c r="F175" s="248" t="s">
        <v>1840</v>
      </c>
      <c r="G175" s="246"/>
      <c r="H175" s="249">
        <v>10.5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226</v>
      </c>
      <c r="AU175" s="255" t="s">
        <v>90</v>
      </c>
      <c r="AV175" s="14" t="s">
        <v>90</v>
      </c>
      <c r="AW175" s="14" t="s">
        <v>41</v>
      </c>
      <c r="AX175" s="14" t="s">
        <v>88</v>
      </c>
      <c r="AY175" s="255" t="s">
        <v>208</v>
      </c>
    </row>
    <row r="176" s="2" customFormat="1" ht="16.5" customHeight="1">
      <c r="A176" s="41"/>
      <c r="B176" s="42"/>
      <c r="C176" s="278" t="s">
        <v>463</v>
      </c>
      <c r="D176" s="278" t="s">
        <v>391</v>
      </c>
      <c r="E176" s="279" t="s">
        <v>1504</v>
      </c>
      <c r="F176" s="280" t="s">
        <v>1505</v>
      </c>
      <c r="G176" s="281" t="s">
        <v>1506</v>
      </c>
      <c r="H176" s="282">
        <v>2</v>
      </c>
      <c r="I176" s="283"/>
      <c r="J176" s="284">
        <f>ROUND(I176*H176,2)</f>
        <v>0</v>
      </c>
      <c r="K176" s="280" t="s">
        <v>215</v>
      </c>
      <c r="L176" s="285"/>
      <c r="M176" s="286" t="s">
        <v>35</v>
      </c>
      <c r="N176" s="287" t="s">
        <v>51</v>
      </c>
      <c r="O176" s="87"/>
      <c r="P176" s="225">
        <f>O176*H176</f>
        <v>0</v>
      </c>
      <c r="Q176" s="225">
        <v>0.00107</v>
      </c>
      <c r="R176" s="225">
        <f>Q176*H176</f>
        <v>0.00214</v>
      </c>
      <c r="S176" s="225">
        <v>0</v>
      </c>
      <c r="T176" s="226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7" t="s">
        <v>527</v>
      </c>
      <c r="AT176" s="227" t="s">
        <v>391</v>
      </c>
      <c r="AU176" s="227" t="s">
        <v>90</v>
      </c>
      <c r="AY176" s="19" t="s">
        <v>208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88</v>
      </c>
      <c r="BK176" s="228">
        <f>ROUND(I176*H176,2)</f>
        <v>0</v>
      </c>
      <c r="BL176" s="19" t="s">
        <v>408</v>
      </c>
      <c r="BM176" s="227" t="s">
        <v>1841</v>
      </c>
    </row>
    <row r="177" s="14" customFormat="1">
      <c r="A177" s="14"/>
      <c r="B177" s="245"/>
      <c r="C177" s="246"/>
      <c r="D177" s="236" t="s">
        <v>226</v>
      </c>
      <c r="E177" s="247" t="s">
        <v>35</v>
      </c>
      <c r="F177" s="248" t="s">
        <v>1453</v>
      </c>
      <c r="G177" s="246"/>
      <c r="H177" s="249">
        <v>2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226</v>
      </c>
      <c r="AU177" s="255" t="s">
        <v>90</v>
      </c>
      <c r="AV177" s="14" t="s">
        <v>90</v>
      </c>
      <c r="AW177" s="14" t="s">
        <v>41</v>
      </c>
      <c r="AX177" s="14" t="s">
        <v>88</v>
      </c>
      <c r="AY177" s="255" t="s">
        <v>208</v>
      </c>
    </row>
    <row r="178" s="2" customFormat="1" ht="16.5" customHeight="1">
      <c r="A178" s="41"/>
      <c r="B178" s="42"/>
      <c r="C178" s="216" t="s">
        <v>469</v>
      </c>
      <c r="D178" s="216" t="s">
        <v>211</v>
      </c>
      <c r="E178" s="217" t="s">
        <v>1508</v>
      </c>
      <c r="F178" s="218" t="s">
        <v>1509</v>
      </c>
      <c r="G178" s="219" t="s">
        <v>381</v>
      </c>
      <c r="H178" s="220">
        <v>2</v>
      </c>
      <c r="I178" s="221"/>
      <c r="J178" s="222">
        <f>ROUND(I178*H178,2)</f>
        <v>0</v>
      </c>
      <c r="K178" s="218" t="s">
        <v>215</v>
      </c>
      <c r="L178" s="47"/>
      <c r="M178" s="223" t="s">
        <v>35</v>
      </c>
      <c r="N178" s="224" t="s">
        <v>51</v>
      </c>
      <c r="O178" s="87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7" t="s">
        <v>408</v>
      </c>
      <c r="AT178" s="227" t="s">
        <v>211</v>
      </c>
      <c r="AU178" s="227" t="s">
        <v>90</v>
      </c>
      <c r="AY178" s="19" t="s">
        <v>208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9" t="s">
        <v>88</v>
      </c>
      <c r="BK178" s="228">
        <f>ROUND(I178*H178,2)</f>
        <v>0</v>
      </c>
      <c r="BL178" s="19" t="s">
        <v>408</v>
      </c>
      <c r="BM178" s="227" t="s">
        <v>1842</v>
      </c>
    </row>
    <row r="179" s="2" customFormat="1">
      <c r="A179" s="41"/>
      <c r="B179" s="42"/>
      <c r="C179" s="43"/>
      <c r="D179" s="229" t="s">
        <v>218</v>
      </c>
      <c r="E179" s="43"/>
      <c r="F179" s="230" t="s">
        <v>1511</v>
      </c>
      <c r="G179" s="43"/>
      <c r="H179" s="43"/>
      <c r="I179" s="231"/>
      <c r="J179" s="43"/>
      <c r="K179" s="43"/>
      <c r="L179" s="47"/>
      <c r="M179" s="232"/>
      <c r="N179" s="233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9" t="s">
        <v>218</v>
      </c>
      <c r="AU179" s="19" t="s">
        <v>90</v>
      </c>
    </row>
    <row r="180" s="14" customFormat="1">
      <c r="A180" s="14"/>
      <c r="B180" s="245"/>
      <c r="C180" s="246"/>
      <c r="D180" s="236" t="s">
        <v>226</v>
      </c>
      <c r="E180" s="247" t="s">
        <v>35</v>
      </c>
      <c r="F180" s="248" t="s">
        <v>1453</v>
      </c>
      <c r="G180" s="246"/>
      <c r="H180" s="249">
        <v>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226</v>
      </c>
      <c r="AU180" s="255" t="s">
        <v>90</v>
      </c>
      <c r="AV180" s="14" t="s">
        <v>90</v>
      </c>
      <c r="AW180" s="14" t="s">
        <v>41</v>
      </c>
      <c r="AX180" s="14" t="s">
        <v>88</v>
      </c>
      <c r="AY180" s="255" t="s">
        <v>208</v>
      </c>
    </row>
    <row r="181" s="2" customFormat="1" ht="24.15" customHeight="1">
      <c r="A181" s="41"/>
      <c r="B181" s="42"/>
      <c r="C181" s="216" t="s">
        <v>481</v>
      </c>
      <c r="D181" s="216" t="s">
        <v>211</v>
      </c>
      <c r="E181" s="217" t="s">
        <v>1512</v>
      </c>
      <c r="F181" s="218" t="s">
        <v>1513</v>
      </c>
      <c r="G181" s="219" t="s">
        <v>1514</v>
      </c>
      <c r="H181" s="220">
        <v>0.021000000000000001</v>
      </c>
      <c r="I181" s="221"/>
      <c r="J181" s="222">
        <f>ROUND(I181*H181,2)</f>
        <v>0</v>
      </c>
      <c r="K181" s="218" t="s">
        <v>215</v>
      </c>
      <c r="L181" s="47"/>
      <c r="M181" s="223" t="s">
        <v>35</v>
      </c>
      <c r="N181" s="224" t="s">
        <v>51</v>
      </c>
      <c r="O181" s="87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7" t="s">
        <v>408</v>
      </c>
      <c r="AT181" s="227" t="s">
        <v>211</v>
      </c>
      <c r="AU181" s="227" t="s">
        <v>90</v>
      </c>
      <c r="AY181" s="19" t="s">
        <v>208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88</v>
      </c>
      <c r="BK181" s="228">
        <f>ROUND(I181*H181,2)</f>
        <v>0</v>
      </c>
      <c r="BL181" s="19" t="s">
        <v>408</v>
      </c>
      <c r="BM181" s="227" t="s">
        <v>1843</v>
      </c>
    </row>
    <row r="182" s="2" customFormat="1">
      <c r="A182" s="41"/>
      <c r="B182" s="42"/>
      <c r="C182" s="43"/>
      <c r="D182" s="229" t="s">
        <v>218</v>
      </c>
      <c r="E182" s="43"/>
      <c r="F182" s="230" t="s">
        <v>1516</v>
      </c>
      <c r="G182" s="43"/>
      <c r="H182" s="43"/>
      <c r="I182" s="231"/>
      <c r="J182" s="43"/>
      <c r="K182" s="43"/>
      <c r="L182" s="47"/>
      <c r="M182" s="232"/>
      <c r="N182" s="233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19" t="s">
        <v>218</v>
      </c>
      <c r="AU182" s="19" t="s">
        <v>90</v>
      </c>
    </row>
    <row r="183" s="2" customFormat="1" ht="24.15" customHeight="1">
      <c r="A183" s="41"/>
      <c r="B183" s="42"/>
      <c r="C183" s="216" t="s">
        <v>487</v>
      </c>
      <c r="D183" s="216" t="s">
        <v>211</v>
      </c>
      <c r="E183" s="217" t="s">
        <v>1517</v>
      </c>
      <c r="F183" s="218" t="s">
        <v>1518</v>
      </c>
      <c r="G183" s="219" t="s">
        <v>214</v>
      </c>
      <c r="H183" s="220">
        <v>0.021000000000000001</v>
      </c>
      <c r="I183" s="221"/>
      <c r="J183" s="222">
        <f>ROUND(I183*H183,2)</f>
        <v>0</v>
      </c>
      <c r="K183" s="218" t="s">
        <v>215</v>
      </c>
      <c r="L183" s="47"/>
      <c r="M183" s="223" t="s">
        <v>35</v>
      </c>
      <c r="N183" s="224" t="s">
        <v>51</v>
      </c>
      <c r="O183" s="87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7" t="s">
        <v>408</v>
      </c>
      <c r="AT183" s="227" t="s">
        <v>211</v>
      </c>
      <c r="AU183" s="227" t="s">
        <v>90</v>
      </c>
      <c r="AY183" s="19" t="s">
        <v>208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9" t="s">
        <v>88</v>
      </c>
      <c r="BK183" s="228">
        <f>ROUND(I183*H183,2)</f>
        <v>0</v>
      </c>
      <c r="BL183" s="19" t="s">
        <v>408</v>
      </c>
      <c r="BM183" s="227" t="s">
        <v>1844</v>
      </c>
    </row>
    <row r="184" s="2" customFormat="1">
      <c r="A184" s="41"/>
      <c r="B184" s="42"/>
      <c r="C184" s="43"/>
      <c r="D184" s="229" t="s">
        <v>218</v>
      </c>
      <c r="E184" s="43"/>
      <c r="F184" s="230" t="s">
        <v>1520</v>
      </c>
      <c r="G184" s="43"/>
      <c r="H184" s="43"/>
      <c r="I184" s="231"/>
      <c r="J184" s="43"/>
      <c r="K184" s="43"/>
      <c r="L184" s="47"/>
      <c r="M184" s="232"/>
      <c r="N184" s="233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9" t="s">
        <v>218</v>
      </c>
      <c r="AU184" s="19" t="s">
        <v>90</v>
      </c>
    </row>
    <row r="185" s="2" customFormat="1" ht="24.15" customHeight="1">
      <c r="A185" s="41"/>
      <c r="B185" s="42"/>
      <c r="C185" s="216" t="s">
        <v>501</v>
      </c>
      <c r="D185" s="216" t="s">
        <v>211</v>
      </c>
      <c r="E185" s="217" t="s">
        <v>1521</v>
      </c>
      <c r="F185" s="218" t="s">
        <v>1522</v>
      </c>
      <c r="G185" s="219" t="s">
        <v>214</v>
      </c>
      <c r="H185" s="220">
        <v>0.021000000000000001</v>
      </c>
      <c r="I185" s="221"/>
      <c r="J185" s="222">
        <f>ROUND(I185*H185,2)</f>
        <v>0</v>
      </c>
      <c r="K185" s="218" t="s">
        <v>215</v>
      </c>
      <c r="L185" s="47"/>
      <c r="M185" s="223" t="s">
        <v>35</v>
      </c>
      <c r="N185" s="224" t="s">
        <v>51</v>
      </c>
      <c r="O185" s="87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7" t="s">
        <v>408</v>
      </c>
      <c r="AT185" s="227" t="s">
        <v>211</v>
      </c>
      <c r="AU185" s="227" t="s">
        <v>90</v>
      </c>
      <c r="AY185" s="19" t="s">
        <v>208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88</v>
      </c>
      <c r="BK185" s="228">
        <f>ROUND(I185*H185,2)</f>
        <v>0</v>
      </c>
      <c r="BL185" s="19" t="s">
        <v>408</v>
      </c>
      <c r="BM185" s="227" t="s">
        <v>1845</v>
      </c>
    </row>
    <row r="186" s="2" customFormat="1">
      <c r="A186" s="41"/>
      <c r="B186" s="42"/>
      <c r="C186" s="43"/>
      <c r="D186" s="229" t="s">
        <v>218</v>
      </c>
      <c r="E186" s="43"/>
      <c r="F186" s="230" t="s">
        <v>1524</v>
      </c>
      <c r="G186" s="43"/>
      <c r="H186" s="43"/>
      <c r="I186" s="231"/>
      <c r="J186" s="43"/>
      <c r="K186" s="43"/>
      <c r="L186" s="47"/>
      <c r="M186" s="232"/>
      <c r="N186" s="233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9" t="s">
        <v>218</v>
      </c>
      <c r="AU186" s="19" t="s">
        <v>90</v>
      </c>
    </row>
    <row r="187" s="12" customFormat="1" ht="22.8" customHeight="1">
      <c r="A187" s="12"/>
      <c r="B187" s="200"/>
      <c r="C187" s="201"/>
      <c r="D187" s="202" t="s">
        <v>79</v>
      </c>
      <c r="E187" s="214" t="s">
        <v>1525</v>
      </c>
      <c r="F187" s="214" t="s">
        <v>1526</v>
      </c>
      <c r="G187" s="201"/>
      <c r="H187" s="201"/>
      <c r="I187" s="204"/>
      <c r="J187" s="215">
        <f>BK187</f>
        <v>0</v>
      </c>
      <c r="K187" s="201"/>
      <c r="L187" s="206"/>
      <c r="M187" s="207"/>
      <c r="N187" s="208"/>
      <c r="O187" s="208"/>
      <c r="P187" s="209">
        <f>SUM(P188:P240)</f>
        <v>0</v>
      </c>
      <c r="Q187" s="208"/>
      <c r="R187" s="209">
        <f>SUM(R188:R240)</f>
        <v>0.064009999999999997</v>
      </c>
      <c r="S187" s="208"/>
      <c r="T187" s="210">
        <f>SUM(T188:T240)</f>
        <v>0.099400000000000002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1" t="s">
        <v>90</v>
      </c>
      <c r="AT187" s="212" t="s">
        <v>79</v>
      </c>
      <c r="AU187" s="212" t="s">
        <v>88</v>
      </c>
      <c r="AY187" s="211" t="s">
        <v>208</v>
      </c>
      <c r="BK187" s="213">
        <f>SUM(BK188:BK240)</f>
        <v>0</v>
      </c>
    </row>
    <row r="188" s="2" customFormat="1" ht="16.5" customHeight="1">
      <c r="A188" s="41"/>
      <c r="B188" s="42"/>
      <c r="C188" s="216" t="s">
        <v>511</v>
      </c>
      <c r="D188" s="216" t="s">
        <v>211</v>
      </c>
      <c r="E188" s="217" t="s">
        <v>1527</v>
      </c>
      <c r="F188" s="218" t="s">
        <v>1528</v>
      </c>
      <c r="G188" s="219" t="s">
        <v>679</v>
      </c>
      <c r="H188" s="220">
        <v>2</v>
      </c>
      <c r="I188" s="221"/>
      <c r="J188" s="222">
        <f>ROUND(I188*H188,2)</f>
        <v>0</v>
      </c>
      <c r="K188" s="218" t="s">
        <v>35</v>
      </c>
      <c r="L188" s="47"/>
      <c r="M188" s="223" t="s">
        <v>35</v>
      </c>
      <c r="N188" s="224" t="s">
        <v>51</v>
      </c>
      <c r="O188" s="87"/>
      <c r="P188" s="225">
        <f>O188*H188</f>
        <v>0</v>
      </c>
      <c r="Q188" s="225">
        <v>0</v>
      </c>
      <c r="R188" s="225">
        <f>Q188*H188</f>
        <v>0</v>
      </c>
      <c r="S188" s="225">
        <v>0.049700000000000001</v>
      </c>
      <c r="T188" s="226">
        <f>S188*H188</f>
        <v>0.099400000000000002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7" t="s">
        <v>408</v>
      </c>
      <c r="AT188" s="227" t="s">
        <v>211</v>
      </c>
      <c r="AU188" s="227" t="s">
        <v>90</v>
      </c>
      <c r="AY188" s="19" t="s">
        <v>208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9" t="s">
        <v>88</v>
      </c>
      <c r="BK188" s="228">
        <f>ROUND(I188*H188,2)</f>
        <v>0</v>
      </c>
      <c r="BL188" s="19" t="s">
        <v>408</v>
      </c>
      <c r="BM188" s="227" t="s">
        <v>1846</v>
      </c>
    </row>
    <row r="189" s="14" customFormat="1">
      <c r="A189" s="14"/>
      <c r="B189" s="245"/>
      <c r="C189" s="246"/>
      <c r="D189" s="236" t="s">
        <v>226</v>
      </c>
      <c r="E189" s="247" t="s">
        <v>35</v>
      </c>
      <c r="F189" s="248" t="s">
        <v>1453</v>
      </c>
      <c r="G189" s="246"/>
      <c r="H189" s="249">
        <v>2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226</v>
      </c>
      <c r="AU189" s="255" t="s">
        <v>90</v>
      </c>
      <c r="AV189" s="14" t="s">
        <v>90</v>
      </c>
      <c r="AW189" s="14" t="s">
        <v>41</v>
      </c>
      <c r="AX189" s="14" t="s">
        <v>88</v>
      </c>
      <c r="AY189" s="255" t="s">
        <v>208</v>
      </c>
    </row>
    <row r="190" s="2" customFormat="1" ht="21.75" customHeight="1">
      <c r="A190" s="41"/>
      <c r="B190" s="42"/>
      <c r="C190" s="216" t="s">
        <v>521</v>
      </c>
      <c r="D190" s="216" t="s">
        <v>211</v>
      </c>
      <c r="E190" s="217" t="s">
        <v>1530</v>
      </c>
      <c r="F190" s="218" t="s">
        <v>1531</v>
      </c>
      <c r="G190" s="219" t="s">
        <v>679</v>
      </c>
      <c r="H190" s="220">
        <v>4</v>
      </c>
      <c r="I190" s="221"/>
      <c r="J190" s="222">
        <f>ROUND(I190*H190,2)</f>
        <v>0</v>
      </c>
      <c r="K190" s="218" t="s">
        <v>215</v>
      </c>
      <c r="L190" s="47"/>
      <c r="M190" s="223" t="s">
        <v>35</v>
      </c>
      <c r="N190" s="224" t="s">
        <v>51</v>
      </c>
      <c r="O190" s="87"/>
      <c r="P190" s="225">
        <f>O190*H190</f>
        <v>0</v>
      </c>
      <c r="Q190" s="225">
        <v>0.0064799999999999996</v>
      </c>
      <c r="R190" s="225">
        <f>Q190*H190</f>
        <v>0.025919999999999999</v>
      </c>
      <c r="S190" s="225">
        <v>0</v>
      </c>
      <c r="T190" s="226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7" t="s">
        <v>408</v>
      </c>
      <c r="AT190" s="227" t="s">
        <v>211</v>
      </c>
      <c r="AU190" s="227" t="s">
        <v>90</v>
      </c>
      <c r="AY190" s="19" t="s">
        <v>208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9" t="s">
        <v>88</v>
      </c>
      <c r="BK190" s="228">
        <f>ROUND(I190*H190,2)</f>
        <v>0</v>
      </c>
      <c r="BL190" s="19" t="s">
        <v>408</v>
      </c>
      <c r="BM190" s="227" t="s">
        <v>1847</v>
      </c>
    </row>
    <row r="191" s="2" customFormat="1">
      <c r="A191" s="41"/>
      <c r="B191" s="42"/>
      <c r="C191" s="43"/>
      <c r="D191" s="229" t="s">
        <v>218</v>
      </c>
      <c r="E191" s="43"/>
      <c r="F191" s="230" t="s">
        <v>1533</v>
      </c>
      <c r="G191" s="43"/>
      <c r="H191" s="43"/>
      <c r="I191" s="231"/>
      <c r="J191" s="43"/>
      <c r="K191" s="43"/>
      <c r="L191" s="47"/>
      <c r="M191" s="232"/>
      <c r="N191" s="233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9" t="s">
        <v>218</v>
      </c>
      <c r="AU191" s="19" t="s">
        <v>90</v>
      </c>
    </row>
    <row r="192" s="14" customFormat="1">
      <c r="A192" s="14"/>
      <c r="B192" s="245"/>
      <c r="C192" s="246"/>
      <c r="D192" s="236" t="s">
        <v>226</v>
      </c>
      <c r="E192" s="247" t="s">
        <v>35</v>
      </c>
      <c r="F192" s="248" t="s">
        <v>1822</v>
      </c>
      <c r="G192" s="246"/>
      <c r="H192" s="249">
        <v>4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226</v>
      </c>
      <c r="AU192" s="255" t="s">
        <v>90</v>
      </c>
      <c r="AV192" s="14" t="s">
        <v>90</v>
      </c>
      <c r="AW192" s="14" t="s">
        <v>41</v>
      </c>
      <c r="AX192" s="14" t="s">
        <v>88</v>
      </c>
      <c r="AY192" s="255" t="s">
        <v>208</v>
      </c>
    </row>
    <row r="193" s="2" customFormat="1" ht="21.75" customHeight="1">
      <c r="A193" s="41"/>
      <c r="B193" s="42"/>
      <c r="C193" s="216" t="s">
        <v>527</v>
      </c>
      <c r="D193" s="216" t="s">
        <v>211</v>
      </c>
      <c r="E193" s="217" t="s">
        <v>1554</v>
      </c>
      <c r="F193" s="218" t="s">
        <v>1555</v>
      </c>
      <c r="G193" s="219" t="s">
        <v>490</v>
      </c>
      <c r="H193" s="220">
        <v>20</v>
      </c>
      <c r="I193" s="221"/>
      <c r="J193" s="222">
        <f>ROUND(I193*H193,2)</f>
        <v>0</v>
      </c>
      <c r="K193" s="218" t="s">
        <v>215</v>
      </c>
      <c r="L193" s="47"/>
      <c r="M193" s="223" t="s">
        <v>35</v>
      </c>
      <c r="N193" s="224" t="s">
        <v>51</v>
      </c>
      <c r="O193" s="87"/>
      <c r="P193" s="225">
        <f>O193*H193</f>
        <v>0</v>
      </c>
      <c r="Q193" s="225">
        <v>0.00097999999999999997</v>
      </c>
      <c r="R193" s="225">
        <f>Q193*H193</f>
        <v>0.019599999999999999</v>
      </c>
      <c r="S193" s="225">
        <v>0</v>
      </c>
      <c r="T193" s="226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7" t="s">
        <v>408</v>
      </c>
      <c r="AT193" s="227" t="s">
        <v>211</v>
      </c>
      <c r="AU193" s="227" t="s">
        <v>90</v>
      </c>
      <c r="AY193" s="19" t="s">
        <v>208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9" t="s">
        <v>88</v>
      </c>
      <c r="BK193" s="228">
        <f>ROUND(I193*H193,2)</f>
        <v>0</v>
      </c>
      <c r="BL193" s="19" t="s">
        <v>408</v>
      </c>
      <c r="BM193" s="227" t="s">
        <v>1848</v>
      </c>
    </row>
    <row r="194" s="2" customFormat="1">
      <c r="A194" s="41"/>
      <c r="B194" s="42"/>
      <c r="C194" s="43"/>
      <c r="D194" s="229" t="s">
        <v>218</v>
      </c>
      <c r="E194" s="43"/>
      <c r="F194" s="230" t="s">
        <v>1557</v>
      </c>
      <c r="G194" s="43"/>
      <c r="H194" s="43"/>
      <c r="I194" s="231"/>
      <c r="J194" s="43"/>
      <c r="K194" s="43"/>
      <c r="L194" s="47"/>
      <c r="M194" s="232"/>
      <c r="N194" s="233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9" t="s">
        <v>218</v>
      </c>
      <c r="AU194" s="19" t="s">
        <v>90</v>
      </c>
    </row>
    <row r="195" s="14" customFormat="1">
      <c r="A195" s="14"/>
      <c r="B195" s="245"/>
      <c r="C195" s="246"/>
      <c r="D195" s="236" t="s">
        <v>226</v>
      </c>
      <c r="E195" s="247" t="s">
        <v>35</v>
      </c>
      <c r="F195" s="248" t="s">
        <v>434</v>
      </c>
      <c r="G195" s="246"/>
      <c r="H195" s="249">
        <v>20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226</v>
      </c>
      <c r="AU195" s="255" t="s">
        <v>90</v>
      </c>
      <c r="AV195" s="14" t="s">
        <v>90</v>
      </c>
      <c r="AW195" s="14" t="s">
        <v>41</v>
      </c>
      <c r="AX195" s="14" t="s">
        <v>88</v>
      </c>
      <c r="AY195" s="255" t="s">
        <v>208</v>
      </c>
    </row>
    <row r="196" s="2" customFormat="1" ht="21.75" customHeight="1">
      <c r="A196" s="41"/>
      <c r="B196" s="42"/>
      <c r="C196" s="216" t="s">
        <v>539</v>
      </c>
      <c r="D196" s="216" t="s">
        <v>211</v>
      </c>
      <c r="E196" s="217" t="s">
        <v>1558</v>
      </c>
      <c r="F196" s="218" t="s">
        <v>1559</v>
      </c>
      <c r="G196" s="219" t="s">
        <v>490</v>
      </c>
      <c r="H196" s="220">
        <v>4</v>
      </c>
      <c r="I196" s="221"/>
      <c r="J196" s="222">
        <f>ROUND(I196*H196,2)</f>
        <v>0</v>
      </c>
      <c r="K196" s="218" t="s">
        <v>215</v>
      </c>
      <c r="L196" s="47"/>
      <c r="M196" s="223" t="s">
        <v>35</v>
      </c>
      <c r="N196" s="224" t="s">
        <v>51</v>
      </c>
      <c r="O196" s="87"/>
      <c r="P196" s="225">
        <f>O196*H196</f>
        <v>0</v>
      </c>
      <c r="Q196" s="225">
        <v>0.0012600000000000001</v>
      </c>
      <c r="R196" s="225">
        <f>Q196*H196</f>
        <v>0.0050400000000000002</v>
      </c>
      <c r="S196" s="225">
        <v>0</v>
      </c>
      <c r="T196" s="226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7" t="s">
        <v>408</v>
      </c>
      <c r="AT196" s="227" t="s">
        <v>211</v>
      </c>
      <c r="AU196" s="227" t="s">
        <v>90</v>
      </c>
      <c r="AY196" s="19" t="s">
        <v>208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9" t="s">
        <v>88</v>
      </c>
      <c r="BK196" s="228">
        <f>ROUND(I196*H196,2)</f>
        <v>0</v>
      </c>
      <c r="BL196" s="19" t="s">
        <v>408</v>
      </c>
      <c r="BM196" s="227" t="s">
        <v>1849</v>
      </c>
    </row>
    <row r="197" s="2" customFormat="1">
      <c r="A197" s="41"/>
      <c r="B197" s="42"/>
      <c r="C197" s="43"/>
      <c r="D197" s="229" t="s">
        <v>218</v>
      </c>
      <c r="E197" s="43"/>
      <c r="F197" s="230" t="s">
        <v>1561</v>
      </c>
      <c r="G197" s="43"/>
      <c r="H197" s="43"/>
      <c r="I197" s="231"/>
      <c r="J197" s="43"/>
      <c r="K197" s="43"/>
      <c r="L197" s="47"/>
      <c r="M197" s="232"/>
      <c r="N197" s="233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19" t="s">
        <v>218</v>
      </c>
      <c r="AU197" s="19" t="s">
        <v>90</v>
      </c>
    </row>
    <row r="198" s="14" customFormat="1">
      <c r="A198" s="14"/>
      <c r="B198" s="245"/>
      <c r="C198" s="246"/>
      <c r="D198" s="236" t="s">
        <v>226</v>
      </c>
      <c r="E198" s="247" t="s">
        <v>35</v>
      </c>
      <c r="F198" s="248" t="s">
        <v>216</v>
      </c>
      <c r="G198" s="246"/>
      <c r="H198" s="249">
        <v>4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226</v>
      </c>
      <c r="AU198" s="255" t="s">
        <v>90</v>
      </c>
      <c r="AV198" s="14" t="s">
        <v>90</v>
      </c>
      <c r="AW198" s="14" t="s">
        <v>41</v>
      </c>
      <c r="AX198" s="14" t="s">
        <v>88</v>
      </c>
      <c r="AY198" s="255" t="s">
        <v>208</v>
      </c>
    </row>
    <row r="199" s="2" customFormat="1" ht="24.15" customHeight="1">
      <c r="A199" s="41"/>
      <c r="B199" s="42"/>
      <c r="C199" s="216" t="s">
        <v>559</v>
      </c>
      <c r="D199" s="216" t="s">
        <v>211</v>
      </c>
      <c r="E199" s="217" t="s">
        <v>1562</v>
      </c>
      <c r="F199" s="218" t="s">
        <v>1563</v>
      </c>
      <c r="G199" s="219" t="s">
        <v>490</v>
      </c>
      <c r="H199" s="220">
        <v>20</v>
      </c>
      <c r="I199" s="221"/>
      <c r="J199" s="222">
        <f>ROUND(I199*H199,2)</f>
        <v>0</v>
      </c>
      <c r="K199" s="218" t="s">
        <v>215</v>
      </c>
      <c r="L199" s="47"/>
      <c r="M199" s="223" t="s">
        <v>35</v>
      </c>
      <c r="N199" s="224" t="s">
        <v>51</v>
      </c>
      <c r="O199" s="87"/>
      <c r="P199" s="225">
        <f>O199*H199</f>
        <v>0</v>
      </c>
      <c r="Q199" s="225">
        <v>5.0000000000000002E-05</v>
      </c>
      <c r="R199" s="225">
        <f>Q199*H199</f>
        <v>0.001</v>
      </c>
      <c r="S199" s="225">
        <v>0</v>
      </c>
      <c r="T199" s="226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7" t="s">
        <v>408</v>
      </c>
      <c r="AT199" s="227" t="s">
        <v>211</v>
      </c>
      <c r="AU199" s="227" t="s">
        <v>90</v>
      </c>
      <c r="AY199" s="19" t="s">
        <v>208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9" t="s">
        <v>88</v>
      </c>
      <c r="BK199" s="228">
        <f>ROUND(I199*H199,2)</f>
        <v>0</v>
      </c>
      <c r="BL199" s="19" t="s">
        <v>408</v>
      </c>
      <c r="BM199" s="227" t="s">
        <v>1850</v>
      </c>
    </row>
    <row r="200" s="2" customFormat="1">
      <c r="A200" s="41"/>
      <c r="B200" s="42"/>
      <c r="C200" s="43"/>
      <c r="D200" s="229" t="s">
        <v>218</v>
      </c>
      <c r="E200" s="43"/>
      <c r="F200" s="230" t="s">
        <v>1565</v>
      </c>
      <c r="G200" s="43"/>
      <c r="H200" s="43"/>
      <c r="I200" s="231"/>
      <c r="J200" s="43"/>
      <c r="K200" s="43"/>
      <c r="L200" s="47"/>
      <c r="M200" s="232"/>
      <c r="N200" s="233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19" t="s">
        <v>218</v>
      </c>
      <c r="AU200" s="19" t="s">
        <v>90</v>
      </c>
    </row>
    <row r="201" s="14" customFormat="1">
      <c r="A201" s="14"/>
      <c r="B201" s="245"/>
      <c r="C201" s="246"/>
      <c r="D201" s="236" t="s">
        <v>226</v>
      </c>
      <c r="E201" s="247" t="s">
        <v>35</v>
      </c>
      <c r="F201" s="248" t="s">
        <v>1851</v>
      </c>
      <c r="G201" s="246"/>
      <c r="H201" s="249">
        <v>20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226</v>
      </c>
      <c r="AU201" s="255" t="s">
        <v>90</v>
      </c>
      <c r="AV201" s="14" t="s">
        <v>90</v>
      </c>
      <c r="AW201" s="14" t="s">
        <v>41</v>
      </c>
      <c r="AX201" s="14" t="s">
        <v>88</v>
      </c>
      <c r="AY201" s="255" t="s">
        <v>208</v>
      </c>
    </row>
    <row r="202" s="2" customFormat="1" ht="33" customHeight="1">
      <c r="A202" s="41"/>
      <c r="B202" s="42"/>
      <c r="C202" s="216" t="s">
        <v>564</v>
      </c>
      <c r="D202" s="216" t="s">
        <v>211</v>
      </c>
      <c r="E202" s="217" t="s">
        <v>1534</v>
      </c>
      <c r="F202" s="218" t="s">
        <v>1535</v>
      </c>
      <c r="G202" s="219" t="s">
        <v>490</v>
      </c>
      <c r="H202" s="220">
        <v>10</v>
      </c>
      <c r="I202" s="221"/>
      <c r="J202" s="222">
        <f>ROUND(I202*H202,2)</f>
        <v>0</v>
      </c>
      <c r="K202" s="218" t="s">
        <v>215</v>
      </c>
      <c r="L202" s="47"/>
      <c r="M202" s="223" t="s">
        <v>35</v>
      </c>
      <c r="N202" s="224" t="s">
        <v>51</v>
      </c>
      <c r="O202" s="87"/>
      <c r="P202" s="225">
        <f>O202*H202</f>
        <v>0</v>
      </c>
      <c r="Q202" s="225">
        <v>6.9999999999999994E-05</v>
      </c>
      <c r="R202" s="225">
        <f>Q202*H202</f>
        <v>0.00069999999999999988</v>
      </c>
      <c r="S202" s="225">
        <v>0</v>
      </c>
      <c r="T202" s="226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7" t="s">
        <v>408</v>
      </c>
      <c r="AT202" s="227" t="s">
        <v>211</v>
      </c>
      <c r="AU202" s="227" t="s">
        <v>90</v>
      </c>
      <c r="AY202" s="19" t="s">
        <v>208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9" t="s">
        <v>88</v>
      </c>
      <c r="BK202" s="228">
        <f>ROUND(I202*H202,2)</f>
        <v>0</v>
      </c>
      <c r="BL202" s="19" t="s">
        <v>408</v>
      </c>
      <c r="BM202" s="227" t="s">
        <v>1852</v>
      </c>
    </row>
    <row r="203" s="2" customFormat="1">
      <c r="A203" s="41"/>
      <c r="B203" s="42"/>
      <c r="C203" s="43"/>
      <c r="D203" s="229" t="s">
        <v>218</v>
      </c>
      <c r="E203" s="43"/>
      <c r="F203" s="230" t="s">
        <v>1537</v>
      </c>
      <c r="G203" s="43"/>
      <c r="H203" s="43"/>
      <c r="I203" s="231"/>
      <c r="J203" s="43"/>
      <c r="K203" s="43"/>
      <c r="L203" s="47"/>
      <c r="M203" s="232"/>
      <c r="N203" s="233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218</v>
      </c>
      <c r="AU203" s="19" t="s">
        <v>90</v>
      </c>
    </row>
    <row r="204" s="14" customFormat="1">
      <c r="A204" s="14"/>
      <c r="B204" s="245"/>
      <c r="C204" s="246"/>
      <c r="D204" s="236" t="s">
        <v>226</v>
      </c>
      <c r="E204" s="247" t="s">
        <v>35</v>
      </c>
      <c r="F204" s="248" t="s">
        <v>1853</v>
      </c>
      <c r="G204" s="246"/>
      <c r="H204" s="249">
        <v>6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226</v>
      </c>
      <c r="AU204" s="255" t="s">
        <v>90</v>
      </c>
      <c r="AV204" s="14" t="s">
        <v>90</v>
      </c>
      <c r="AW204" s="14" t="s">
        <v>41</v>
      </c>
      <c r="AX204" s="14" t="s">
        <v>80</v>
      </c>
      <c r="AY204" s="255" t="s">
        <v>208</v>
      </c>
    </row>
    <row r="205" s="14" customFormat="1">
      <c r="A205" s="14"/>
      <c r="B205" s="245"/>
      <c r="C205" s="246"/>
      <c r="D205" s="236" t="s">
        <v>226</v>
      </c>
      <c r="E205" s="247" t="s">
        <v>35</v>
      </c>
      <c r="F205" s="248" t="s">
        <v>1539</v>
      </c>
      <c r="G205" s="246"/>
      <c r="H205" s="249">
        <v>4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226</v>
      </c>
      <c r="AU205" s="255" t="s">
        <v>90</v>
      </c>
      <c r="AV205" s="14" t="s">
        <v>90</v>
      </c>
      <c r="AW205" s="14" t="s">
        <v>41</v>
      </c>
      <c r="AX205" s="14" t="s">
        <v>80</v>
      </c>
      <c r="AY205" s="255" t="s">
        <v>208</v>
      </c>
    </row>
    <row r="206" s="16" customFormat="1">
      <c r="A206" s="16"/>
      <c r="B206" s="267"/>
      <c r="C206" s="268"/>
      <c r="D206" s="236" t="s">
        <v>226</v>
      </c>
      <c r="E206" s="269" t="s">
        <v>35</v>
      </c>
      <c r="F206" s="270" t="s">
        <v>261</v>
      </c>
      <c r="G206" s="268"/>
      <c r="H206" s="271">
        <v>10</v>
      </c>
      <c r="I206" s="272"/>
      <c r="J206" s="268"/>
      <c r="K206" s="268"/>
      <c r="L206" s="273"/>
      <c r="M206" s="274"/>
      <c r="N206" s="275"/>
      <c r="O206" s="275"/>
      <c r="P206" s="275"/>
      <c r="Q206" s="275"/>
      <c r="R206" s="275"/>
      <c r="S206" s="275"/>
      <c r="T206" s="27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77" t="s">
        <v>226</v>
      </c>
      <c r="AU206" s="277" t="s">
        <v>90</v>
      </c>
      <c r="AV206" s="16" t="s">
        <v>216</v>
      </c>
      <c r="AW206" s="16" t="s">
        <v>41</v>
      </c>
      <c r="AX206" s="16" t="s">
        <v>88</v>
      </c>
      <c r="AY206" s="277" t="s">
        <v>208</v>
      </c>
    </row>
    <row r="207" s="2" customFormat="1" ht="33" customHeight="1">
      <c r="A207" s="41"/>
      <c r="B207" s="42"/>
      <c r="C207" s="216" t="s">
        <v>570</v>
      </c>
      <c r="D207" s="216" t="s">
        <v>211</v>
      </c>
      <c r="E207" s="217" t="s">
        <v>1540</v>
      </c>
      <c r="F207" s="218" t="s">
        <v>1541</v>
      </c>
      <c r="G207" s="219" t="s">
        <v>490</v>
      </c>
      <c r="H207" s="220">
        <v>2.5</v>
      </c>
      <c r="I207" s="221"/>
      <c r="J207" s="222">
        <f>ROUND(I207*H207,2)</f>
        <v>0</v>
      </c>
      <c r="K207" s="218" t="s">
        <v>215</v>
      </c>
      <c r="L207" s="47"/>
      <c r="M207" s="223" t="s">
        <v>35</v>
      </c>
      <c r="N207" s="224" t="s">
        <v>51</v>
      </c>
      <c r="O207" s="87"/>
      <c r="P207" s="225">
        <f>O207*H207</f>
        <v>0</v>
      </c>
      <c r="Q207" s="225">
        <v>8.0000000000000007E-05</v>
      </c>
      <c r="R207" s="225">
        <f>Q207*H207</f>
        <v>0.00020000000000000001</v>
      </c>
      <c r="S207" s="225">
        <v>0</v>
      </c>
      <c r="T207" s="226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7" t="s">
        <v>408</v>
      </c>
      <c r="AT207" s="227" t="s">
        <v>211</v>
      </c>
      <c r="AU207" s="227" t="s">
        <v>90</v>
      </c>
      <c r="AY207" s="19" t="s">
        <v>208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9" t="s">
        <v>88</v>
      </c>
      <c r="BK207" s="228">
        <f>ROUND(I207*H207,2)</f>
        <v>0</v>
      </c>
      <c r="BL207" s="19" t="s">
        <v>408</v>
      </c>
      <c r="BM207" s="227" t="s">
        <v>1854</v>
      </c>
    </row>
    <row r="208" s="2" customFormat="1">
      <c r="A208" s="41"/>
      <c r="B208" s="42"/>
      <c r="C208" s="43"/>
      <c r="D208" s="229" t="s">
        <v>218</v>
      </c>
      <c r="E208" s="43"/>
      <c r="F208" s="230" t="s">
        <v>1543</v>
      </c>
      <c r="G208" s="43"/>
      <c r="H208" s="43"/>
      <c r="I208" s="231"/>
      <c r="J208" s="43"/>
      <c r="K208" s="43"/>
      <c r="L208" s="47"/>
      <c r="M208" s="232"/>
      <c r="N208" s="233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9" t="s">
        <v>218</v>
      </c>
      <c r="AU208" s="19" t="s">
        <v>90</v>
      </c>
    </row>
    <row r="209" s="14" customFormat="1">
      <c r="A209" s="14"/>
      <c r="B209" s="245"/>
      <c r="C209" s="246"/>
      <c r="D209" s="236" t="s">
        <v>226</v>
      </c>
      <c r="E209" s="247" t="s">
        <v>35</v>
      </c>
      <c r="F209" s="248" t="s">
        <v>1544</v>
      </c>
      <c r="G209" s="246"/>
      <c r="H209" s="249">
        <v>2.5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226</v>
      </c>
      <c r="AU209" s="255" t="s">
        <v>90</v>
      </c>
      <c r="AV209" s="14" t="s">
        <v>90</v>
      </c>
      <c r="AW209" s="14" t="s">
        <v>41</v>
      </c>
      <c r="AX209" s="14" t="s">
        <v>88</v>
      </c>
      <c r="AY209" s="255" t="s">
        <v>208</v>
      </c>
    </row>
    <row r="210" s="2" customFormat="1" ht="33" customHeight="1">
      <c r="A210" s="41"/>
      <c r="B210" s="42"/>
      <c r="C210" s="216" t="s">
        <v>575</v>
      </c>
      <c r="D210" s="216" t="s">
        <v>211</v>
      </c>
      <c r="E210" s="217" t="s">
        <v>1545</v>
      </c>
      <c r="F210" s="218" t="s">
        <v>1546</v>
      </c>
      <c r="G210" s="219" t="s">
        <v>490</v>
      </c>
      <c r="H210" s="220">
        <v>2</v>
      </c>
      <c r="I210" s="221"/>
      <c r="J210" s="222">
        <f>ROUND(I210*H210,2)</f>
        <v>0</v>
      </c>
      <c r="K210" s="218" t="s">
        <v>215</v>
      </c>
      <c r="L210" s="47"/>
      <c r="M210" s="223" t="s">
        <v>35</v>
      </c>
      <c r="N210" s="224" t="s">
        <v>51</v>
      </c>
      <c r="O210" s="87"/>
      <c r="P210" s="225">
        <f>O210*H210</f>
        <v>0</v>
      </c>
      <c r="Q210" s="225">
        <v>0.00031</v>
      </c>
      <c r="R210" s="225">
        <f>Q210*H210</f>
        <v>0.00062</v>
      </c>
      <c r="S210" s="225">
        <v>0</v>
      </c>
      <c r="T210" s="226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7" t="s">
        <v>408</v>
      </c>
      <c r="AT210" s="227" t="s">
        <v>211</v>
      </c>
      <c r="AU210" s="227" t="s">
        <v>90</v>
      </c>
      <c r="AY210" s="19" t="s">
        <v>208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88</v>
      </c>
      <c r="BK210" s="228">
        <f>ROUND(I210*H210,2)</f>
        <v>0</v>
      </c>
      <c r="BL210" s="19" t="s">
        <v>408</v>
      </c>
      <c r="BM210" s="227" t="s">
        <v>1855</v>
      </c>
    </row>
    <row r="211" s="2" customFormat="1">
      <c r="A211" s="41"/>
      <c r="B211" s="42"/>
      <c r="C211" s="43"/>
      <c r="D211" s="229" t="s">
        <v>218</v>
      </c>
      <c r="E211" s="43"/>
      <c r="F211" s="230" t="s">
        <v>1548</v>
      </c>
      <c r="G211" s="43"/>
      <c r="H211" s="43"/>
      <c r="I211" s="231"/>
      <c r="J211" s="43"/>
      <c r="K211" s="43"/>
      <c r="L211" s="47"/>
      <c r="M211" s="232"/>
      <c r="N211" s="233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9" t="s">
        <v>218</v>
      </c>
      <c r="AU211" s="19" t="s">
        <v>90</v>
      </c>
    </row>
    <row r="212" s="14" customFormat="1">
      <c r="A212" s="14"/>
      <c r="B212" s="245"/>
      <c r="C212" s="246"/>
      <c r="D212" s="236" t="s">
        <v>226</v>
      </c>
      <c r="E212" s="247" t="s">
        <v>35</v>
      </c>
      <c r="F212" s="248" t="s">
        <v>1856</v>
      </c>
      <c r="G212" s="246"/>
      <c r="H212" s="249">
        <v>2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226</v>
      </c>
      <c r="AU212" s="255" t="s">
        <v>90</v>
      </c>
      <c r="AV212" s="14" t="s">
        <v>90</v>
      </c>
      <c r="AW212" s="14" t="s">
        <v>41</v>
      </c>
      <c r="AX212" s="14" t="s">
        <v>88</v>
      </c>
      <c r="AY212" s="255" t="s">
        <v>208</v>
      </c>
    </row>
    <row r="213" s="2" customFormat="1" ht="16.5" customHeight="1">
      <c r="A213" s="41"/>
      <c r="B213" s="42"/>
      <c r="C213" s="216" t="s">
        <v>581</v>
      </c>
      <c r="D213" s="216" t="s">
        <v>211</v>
      </c>
      <c r="E213" s="217" t="s">
        <v>1567</v>
      </c>
      <c r="F213" s="218" t="s">
        <v>1568</v>
      </c>
      <c r="G213" s="219" t="s">
        <v>381</v>
      </c>
      <c r="H213" s="220">
        <v>11</v>
      </c>
      <c r="I213" s="221"/>
      <c r="J213" s="222">
        <f>ROUND(I213*H213,2)</f>
        <v>0</v>
      </c>
      <c r="K213" s="218" t="s">
        <v>215</v>
      </c>
      <c r="L213" s="47"/>
      <c r="M213" s="223" t="s">
        <v>35</v>
      </c>
      <c r="N213" s="224" t="s">
        <v>51</v>
      </c>
      <c r="O213" s="87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7" t="s">
        <v>408</v>
      </c>
      <c r="AT213" s="227" t="s">
        <v>211</v>
      </c>
      <c r="AU213" s="227" t="s">
        <v>90</v>
      </c>
      <c r="AY213" s="19" t="s">
        <v>208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9" t="s">
        <v>88</v>
      </c>
      <c r="BK213" s="228">
        <f>ROUND(I213*H213,2)</f>
        <v>0</v>
      </c>
      <c r="BL213" s="19" t="s">
        <v>408</v>
      </c>
      <c r="BM213" s="227" t="s">
        <v>1857</v>
      </c>
    </row>
    <row r="214" s="2" customFormat="1">
      <c r="A214" s="41"/>
      <c r="B214" s="42"/>
      <c r="C214" s="43"/>
      <c r="D214" s="229" t="s">
        <v>218</v>
      </c>
      <c r="E214" s="43"/>
      <c r="F214" s="230" t="s">
        <v>1570</v>
      </c>
      <c r="G214" s="43"/>
      <c r="H214" s="43"/>
      <c r="I214" s="231"/>
      <c r="J214" s="43"/>
      <c r="K214" s="43"/>
      <c r="L214" s="47"/>
      <c r="M214" s="232"/>
      <c r="N214" s="233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218</v>
      </c>
      <c r="AU214" s="19" t="s">
        <v>90</v>
      </c>
    </row>
    <row r="215" s="14" customFormat="1">
      <c r="A215" s="14"/>
      <c r="B215" s="245"/>
      <c r="C215" s="246"/>
      <c r="D215" s="236" t="s">
        <v>226</v>
      </c>
      <c r="E215" s="247" t="s">
        <v>35</v>
      </c>
      <c r="F215" s="248" t="s">
        <v>1858</v>
      </c>
      <c r="G215" s="246"/>
      <c r="H215" s="249">
        <v>11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226</v>
      </c>
      <c r="AU215" s="255" t="s">
        <v>90</v>
      </c>
      <c r="AV215" s="14" t="s">
        <v>90</v>
      </c>
      <c r="AW215" s="14" t="s">
        <v>41</v>
      </c>
      <c r="AX215" s="14" t="s">
        <v>88</v>
      </c>
      <c r="AY215" s="255" t="s">
        <v>208</v>
      </c>
    </row>
    <row r="216" s="2" customFormat="1" ht="16.5" customHeight="1">
      <c r="A216" s="41"/>
      <c r="B216" s="42"/>
      <c r="C216" s="278" t="s">
        <v>588</v>
      </c>
      <c r="D216" s="278" t="s">
        <v>391</v>
      </c>
      <c r="E216" s="279" t="s">
        <v>1572</v>
      </c>
      <c r="F216" s="280" t="s">
        <v>1573</v>
      </c>
      <c r="G216" s="281" t="s">
        <v>381</v>
      </c>
      <c r="H216" s="282">
        <v>11</v>
      </c>
      <c r="I216" s="283"/>
      <c r="J216" s="284">
        <f>ROUND(I216*H216,2)</f>
        <v>0</v>
      </c>
      <c r="K216" s="280" t="s">
        <v>215</v>
      </c>
      <c r="L216" s="285"/>
      <c r="M216" s="286" t="s">
        <v>35</v>
      </c>
      <c r="N216" s="287" t="s">
        <v>51</v>
      </c>
      <c r="O216" s="87"/>
      <c r="P216" s="225">
        <f>O216*H216</f>
        <v>0</v>
      </c>
      <c r="Q216" s="225">
        <v>6.9999999999999994E-05</v>
      </c>
      <c r="R216" s="225">
        <f>Q216*H216</f>
        <v>0.00076999999999999996</v>
      </c>
      <c r="S216" s="225">
        <v>0</v>
      </c>
      <c r="T216" s="226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7" t="s">
        <v>527</v>
      </c>
      <c r="AT216" s="227" t="s">
        <v>391</v>
      </c>
      <c r="AU216" s="227" t="s">
        <v>90</v>
      </c>
      <c r="AY216" s="19" t="s">
        <v>208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9" t="s">
        <v>88</v>
      </c>
      <c r="BK216" s="228">
        <f>ROUND(I216*H216,2)</f>
        <v>0</v>
      </c>
      <c r="BL216" s="19" t="s">
        <v>408</v>
      </c>
      <c r="BM216" s="227" t="s">
        <v>1859</v>
      </c>
    </row>
    <row r="217" s="14" customFormat="1">
      <c r="A217" s="14"/>
      <c r="B217" s="245"/>
      <c r="C217" s="246"/>
      <c r="D217" s="236" t="s">
        <v>226</v>
      </c>
      <c r="E217" s="247" t="s">
        <v>35</v>
      </c>
      <c r="F217" s="248" t="s">
        <v>1858</v>
      </c>
      <c r="G217" s="246"/>
      <c r="H217" s="249">
        <v>11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226</v>
      </c>
      <c r="AU217" s="255" t="s">
        <v>90</v>
      </c>
      <c r="AV217" s="14" t="s">
        <v>90</v>
      </c>
      <c r="AW217" s="14" t="s">
        <v>41</v>
      </c>
      <c r="AX217" s="14" t="s">
        <v>88</v>
      </c>
      <c r="AY217" s="255" t="s">
        <v>208</v>
      </c>
    </row>
    <row r="218" s="2" customFormat="1" ht="21.75" customHeight="1">
      <c r="A218" s="41"/>
      <c r="B218" s="42"/>
      <c r="C218" s="216" t="s">
        <v>597</v>
      </c>
      <c r="D218" s="216" t="s">
        <v>211</v>
      </c>
      <c r="E218" s="217" t="s">
        <v>1550</v>
      </c>
      <c r="F218" s="218" t="s">
        <v>1551</v>
      </c>
      <c r="G218" s="219" t="s">
        <v>381</v>
      </c>
      <c r="H218" s="220">
        <v>4</v>
      </c>
      <c r="I218" s="221"/>
      <c r="J218" s="222">
        <f>ROUND(I218*H218,2)</f>
        <v>0</v>
      </c>
      <c r="K218" s="218" t="s">
        <v>215</v>
      </c>
      <c r="L218" s="47"/>
      <c r="M218" s="223" t="s">
        <v>35</v>
      </c>
      <c r="N218" s="224" t="s">
        <v>51</v>
      </c>
      <c r="O218" s="87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7" t="s">
        <v>408</v>
      </c>
      <c r="AT218" s="227" t="s">
        <v>211</v>
      </c>
      <c r="AU218" s="227" t="s">
        <v>90</v>
      </c>
      <c r="AY218" s="19" t="s">
        <v>208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9" t="s">
        <v>88</v>
      </c>
      <c r="BK218" s="228">
        <f>ROUND(I218*H218,2)</f>
        <v>0</v>
      </c>
      <c r="BL218" s="19" t="s">
        <v>408</v>
      </c>
      <c r="BM218" s="227" t="s">
        <v>1860</v>
      </c>
    </row>
    <row r="219" s="2" customFormat="1">
      <c r="A219" s="41"/>
      <c r="B219" s="42"/>
      <c r="C219" s="43"/>
      <c r="D219" s="229" t="s">
        <v>218</v>
      </c>
      <c r="E219" s="43"/>
      <c r="F219" s="230" t="s">
        <v>1553</v>
      </c>
      <c r="G219" s="43"/>
      <c r="H219" s="43"/>
      <c r="I219" s="231"/>
      <c r="J219" s="43"/>
      <c r="K219" s="43"/>
      <c r="L219" s="47"/>
      <c r="M219" s="232"/>
      <c r="N219" s="233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9" t="s">
        <v>218</v>
      </c>
      <c r="AU219" s="19" t="s">
        <v>90</v>
      </c>
    </row>
    <row r="220" s="14" customFormat="1">
      <c r="A220" s="14"/>
      <c r="B220" s="245"/>
      <c r="C220" s="246"/>
      <c r="D220" s="236" t="s">
        <v>226</v>
      </c>
      <c r="E220" s="247" t="s">
        <v>35</v>
      </c>
      <c r="F220" s="248" t="s">
        <v>1822</v>
      </c>
      <c r="G220" s="246"/>
      <c r="H220" s="249">
        <v>4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226</v>
      </c>
      <c r="AU220" s="255" t="s">
        <v>90</v>
      </c>
      <c r="AV220" s="14" t="s">
        <v>90</v>
      </c>
      <c r="AW220" s="14" t="s">
        <v>41</v>
      </c>
      <c r="AX220" s="14" t="s">
        <v>88</v>
      </c>
      <c r="AY220" s="255" t="s">
        <v>208</v>
      </c>
    </row>
    <row r="221" s="2" customFormat="1" ht="16.5" customHeight="1">
      <c r="A221" s="41"/>
      <c r="B221" s="42"/>
      <c r="C221" s="216" t="s">
        <v>604</v>
      </c>
      <c r="D221" s="216" t="s">
        <v>211</v>
      </c>
      <c r="E221" s="217" t="s">
        <v>1575</v>
      </c>
      <c r="F221" s="218" t="s">
        <v>1576</v>
      </c>
      <c r="G221" s="219" t="s">
        <v>381</v>
      </c>
      <c r="H221" s="220">
        <v>3</v>
      </c>
      <c r="I221" s="221"/>
      <c r="J221" s="222">
        <f>ROUND(I221*H221,2)</f>
        <v>0</v>
      </c>
      <c r="K221" s="218" t="s">
        <v>215</v>
      </c>
      <c r="L221" s="47"/>
      <c r="M221" s="223" t="s">
        <v>35</v>
      </c>
      <c r="N221" s="224" t="s">
        <v>51</v>
      </c>
      <c r="O221" s="87"/>
      <c r="P221" s="225">
        <f>O221*H221</f>
        <v>0</v>
      </c>
      <c r="Q221" s="225">
        <v>0.00075000000000000002</v>
      </c>
      <c r="R221" s="225">
        <f>Q221*H221</f>
        <v>0.0022500000000000003</v>
      </c>
      <c r="S221" s="225">
        <v>0</v>
      </c>
      <c r="T221" s="226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7" t="s">
        <v>408</v>
      </c>
      <c r="AT221" s="227" t="s">
        <v>211</v>
      </c>
      <c r="AU221" s="227" t="s">
        <v>90</v>
      </c>
      <c r="AY221" s="19" t="s">
        <v>208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9" t="s">
        <v>88</v>
      </c>
      <c r="BK221" s="228">
        <f>ROUND(I221*H221,2)</f>
        <v>0</v>
      </c>
      <c r="BL221" s="19" t="s">
        <v>408</v>
      </c>
      <c r="BM221" s="227" t="s">
        <v>1861</v>
      </c>
    </row>
    <row r="222" s="2" customFormat="1">
      <c r="A222" s="41"/>
      <c r="B222" s="42"/>
      <c r="C222" s="43"/>
      <c r="D222" s="229" t="s">
        <v>218</v>
      </c>
      <c r="E222" s="43"/>
      <c r="F222" s="230" t="s">
        <v>1578</v>
      </c>
      <c r="G222" s="43"/>
      <c r="H222" s="43"/>
      <c r="I222" s="231"/>
      <c r="J222" s="43"/>
      <c r="K222" s="43"/>
      <c r="L222" s="47"/>
      <c r="M222" s="232"/>
      <c r="N222" s="233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9" t="s">
        <v>218</v>
      </c>
      <c r="AU222" s="19" t="s">
        <v>90</v>
      </c>
    </row>
    <row r="223" s="14" customFormat="1">
      <c r="A223" s="14"/>
      <c r="B223" s="245"/>
      <c r="C223" s="246"/>
      <c r="D223" s="236" t="s">
        <v>226</v>
      </c>
      <c r="E223" s="247" t="s">
        <v>35</v>
      </c>
      <c r="F223" s="248" t="s">
        <v>1862</v>
      </c>
      <c r="G223" s="246"/>
      <c r="H223" s="249">
        <v>3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226</v>
      </c>
      <c r="AU223" s="255" t="s">
        <v>90</v>
      </c>
      <c r="AV223" s="14" t="s">
        <v>90</v>
      </c>
      <c r="AW223" s="14" t="s">
        <v>41</v>
      </c>
      <c r="AX223" s="14" t="s">
        <v>88</v>
      </c>
      <c r="AY223" s="255" t="s">
        <v>208</v>
      </c>
    </row>
    <row r="224" s="2" customFormat="1" ht="16.5" customHeight="1">
      <c r="A224" s="41"/>
      <c r="B224" s="42"/>
      <c r="C224" s="216" t="s">
        <v>612</v>
      </c>
      <c r="D224" s="216" t="s">
        <v>211</v>
      </c>
      <c r="E224" s="217" t="s">
        <v>1579</v>
      </c>
      <c r="F224" s="218" t="s">
        <v>1580</v>
      </c>
      <c r="G224" s="219" t="s">
        <v>381</v>
      </c>
      <c r="H224" s="220">
        <v>1</v>
      </c>
      <c r="I224" s="221"/>
      <c r="J224" s="222">
        <f>ROUND(I224*H224,2)</f>
        <v>0</v>
      </c>
      <c r="K224" s="218" t="s">
        <v>215</v>
      </c>
      <c r="L224" s="47"/>
      <c r="M224" s="223" t="s">
        <v>35</v>
      </c>
      <c r="N224" s="224" t="s">
        <v>51</v>
      </c>
      <c r="O224" s="87"/>
      <c r="P224" s="225">
        <f>O224*H224</f>
        <v>0</v>
      </c>
      <c r="Q224" s="225">
        <v>0.00097000000000000005</v>
      </c>
      <c r="R224" s="225">
        <f>Q224*H224</f>
        <v>0.00097000000000000005</v>
      </c>
      <c r="S224" s="225">
        <v>0</v>
      </c>
      <c r="T224" s="226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7" t="s">
        <v>408</v>
      </c>
      <c r="AT224" s="227" t="s">
        <v>211</v>
      </c>
      <c r="AU224" s="227" t="s">
        <v>90</v>
      </c>
      <c r="AY224" s="19" t="s">
        <v>208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88</v>
      </c>
      <c r="BK224" s="228">
        <f>ROUND(I224*H224,2)</f>
        <v>0</v>
      </c>
      <c r="BL224" s="19" t="s">
        <v>408</v>
      </c>
      <c r="BM224" s="227" t="s">
        <v>1863</v>
      </c>
    </row>
    <row r="225" s="2" customFormat="1">
      <c r="A225" s="41"/>
      <c r="B225" s="42"/>
      <c r="C225" s="43"/>
      <c r="D225" s="229" t="s">
        <v>218</v>
      </c>
      <c r="E225" s="43"/>
      <c r="F225" s="230" t="s">
        <v>1582</v>
      </c>
      <c r="G225" s="43"/>
      <c r="H225" s="43"/>
      <c r="I225" s="231"/>
      <c r="J225" s="43"/>
      <c r="K225" s="43"/>
      <c r="L225" s="47"/>
      <c r="M225" s="232"/>
      <c r="N225" s="233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218</v>
      </c>
      <c r="AU225" s="19" t="s">
        <v>90</v>
      </c>
    </row>
    <row r="226" s="14" customFormat="1">
      <c r="A226" s="14"/>
      <c r="B226" s="245"/>
      <c r="C226" s="246"/>
      <c r="D226" s="236" t="s">
        <v>226</v>
      </c>
      <c r="E226" s="247" t="s">
        <v>35</v>
      </c>
      <c r="F226" s="248" t="s">
        <v>88</v>
      </c>
      <c r="G226" s="246"/>
      <c r="H226" s="249">
        <v>1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226</v>
      </c>
      <c r="AU226" s="255" t="s">
        <v>90</v>
      </c>
      <c r="AV226" s="14" t="s">
        <v>90</v>
      </c>
      <c r="AW226" s="14" t="s">
        <v>41</v>
      </c>
      <c r="AX226" s="14" t="s">
        <v>88</v>
      </c>
      <c r="AY226" s="255" t="s">
        <v>208</v>
      </c>
    </row>
    <row r="227" s="2" customFormat="1" ht="24.15" customHeight="1">
      <c r="A227" s="41"/>
      <c r="B227" s="42"/>
      <c r="C227" s="216" t="s">
        <v>649</v>
      </c>
      <c r="D227" s="216" t="s">
        <v>211</v>
      </c>
      <c r="E227" s="217" t="s">
        <v>1583</v>
      </c>
      <c r="F227" s="218" t="s">
        <v>1584</v>
      </c>
      <c r="G227" s="219" t="s">
        <v>490</v>
      </c>
      <c r="H227" s="220">
        <v>24</v>
      </c>
      <c r="I227" s="221"/>
      <c r="J227" s="222">
        <f>ROUND(I227*H227,2)</f>
        <v>0</v>
      </c>
      <c r="K227" s="218" t="s">
        <v>215</v>
      </c>
      <c r="L227" s="47"/>
      <c r="M227" s="223" t="s">
        <v>35</v>
      </c>
      <c r="N227" s="224" t="s">
        <v>51</v>
      </c>
      <c r="O227" s="87"/>
      <c r="P227" s="225">
        <f>O227*H227</f>
        <v>0</v>
      </c>
      <c r="Q227" s="225">
        <v>0.00019000000000000001</v>
      </c>
      <c r="R227" s="225">
        <f>Q227*H227</f>
        <v>0.0045599999999999998</v>
      </c>
      <c r="S227" s="225">
        <v>0</v>
      </c>
      <c r="T227" s="226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7" t="s">
        <v>408</v>
      </c>
      <c r="AT227" s="227" t="s">
        <v>211</v>
      </c>
      <c r="AU227" s="227" t="s">
        <v>90</v>
      </c>
      <c r="AY227" s="19" t="s">
        <v>208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9" t="s">
        <v>88</v>
      </c>
      <c r="BK227" s="228">
        <f>ROUND(I227*H227,2)</f>
        <v>0</v>
      </c>
      <c r="BL227" s="19" t="s">
        <v>408</v>
      </c>
      <c r="BM227" s="227" t="s">
        <v>1864</v>
      </c>
    </row>
    <row r="228" s="2" customFormat="1">
      <c r="A228" s="41"/>
      <c r="B228" s="42"/>
      <c r="C228" s="43"/>
      <c r="D228" s="229" t="s">
        <v>218</v>
      </c>
      <c r="E228" s="43"/>
      <c r="F228" s="230" t="s">
        <v>1586</v>
      </c>
      <c r="G228" s="43"/>
      <c r="H228" s="43"/>
      <c r="I228" s="231"/>
      <c r="J228" s="43"/>
      <c r="K228" s="43"/>
      <c r="L228" s="47"/>
      <c r="M228" s="232"/>
      <c r="N228" s="233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9" t="s">
        <v>218</v>
      </c>
      <c r="AU228" s="19" t="s">
        <v>90</v>
      </c>
    </row>
    <row r="229" s="14" customFormat="1">
      <c r="A229" s="14"/>
      <c r="B229" s="245"/>
      <c r="C229" s="246"/>
      <c r="D229" s="236" t="s">
        <v>226</v>
      </c>
      <c r="E229" s="247" t="s">
        <v>35</v>
      </c>
      <c r="F229" s="248" t="s">
        <v>1865</v>
      </c>
      <c r="G229" s="246"/>
      <c r="H229" s="249">
        <v>24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226</v>
      </c>
      <c r="AU229" s="255" t="s">
        <v>90</v>
      </c>
      <c r="AV229" s="14" t="s">
        <v>90</v>
      </c>
      <c r="AW229" s="14" t="s">
        <v>41</v>
      </c>
      <c r="AX229" s="14" t="s">
        <v>88</v>
      </c>
      <c r="AY229" s="255" t="s">
        <v>208</v>
      </c>
    </row>
    <row r="230" s="2" customFormat="1" ht="16.5" customHeight="1">
      <c r="A230" s="41"/>
      <c r="B230" s="42"/>
      <c r="C230" s="278" t="s">
        <v>654</v>
      </c>
      <c r="D230" s="278" t="s">
        <v>391</v>
      </c>
      <c r="E230" s="279" t="s">
        <v>1504</v>
      </c>
      <c r="F230" s="280" t="s">
        <v>1505</v>
      </c>
      <c r="G230" s="281" t="s">
        <v>1506</v>
      </c>
      <c r="H230" s="282">
        <v>2</v>
      </c>
      <c r="I230" s="283"/>
      <c r="J230" s="284">
        <f>ROUND(I230*H230,2)</f>
        <v>0</v>
      </c>
      <c r="K230" s="280" t="s">
        <v>215</v>
      </c>
      <c r="L230" s="285"/>
      <c r="M230" s="286" t="s">
        <v>35</v>
      </c>
      <c r="N230" s="287" t="s">
        <v>51</v>
      </c>
      <c r="O230" s="87"/>
      <c r="P230" s="225">
        <f>O230*H230</f>
        <v>0</v>
      </c>
      <c r="Q230" s="225">
        <v>0.00107</v>
      </c>
      <c r="R230" s="225">
        <f>Q230*H230</f>
        <v>0.00214</v>
      </c>
      <c r="S230" s="225">
        <v>0</v>
      </c>
      <c r="T230" s="226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7" t="s">
        <v>527</v>
      </c>
      <c r="AT230" s="227" t="s">
        <v>391</v>
      </c>
      <c r="AU230" s="227" t="s">
        <v>90</v>
      </c>
      <c r="AY230" s="19" t="s">
        <v>208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88</v>
      </c>
      <c r="BK230" s="228">
        <f>ROUND(I230*H230,2)</f>
        <v>0</v>
      </c>
      <c r="BL230" s="19" t="s">
        <v>408</v>
      </c>
      <c r="BM230" s="227" t="s">
        <v>1866</v>
      </c>
    </row>
    <row r="231" s="14" customFormat="1">
      <c r="A231" s="14"/>
      <c r="B231" s="245"/>
      <c r="C231" s="246"/>
      <c r="D231" s="236" t="s">
        <v>226</v>
      </c>
      <c r="E231" s="247" t="s">
        <v>35</v>
      </c>
      <c r="F231" s="248" t="s">
        <v>1453</v>
      </c>
      <c r="G231" s="246"/>
      <c r="H231" s="249">
        <v>2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226</v>
      </c>
      <c r="AU231" s="255" t="s">
        <v>90</v>
      </c>
      <c r="AV231" s="14" t="s">
        <v>90</v>
      </c>
      <c r="AW231" s="14" t="s">
        <v>41</v>
      </c>
      <c r="AX231" s="14" t="s">
        <v>88</v>
      </c>
      <c r="AY231" s="255" t="s">
        <v>208</v>
      </c>
    </row>
    <row r="232" s="2" customFormat="1" ht="21.75" customHeight="1">
      <c r="A232" s="41"/>
      <c r="B232" s="42"/>
      <c r="C232" s="216" t="s">
        <v>659</v>
      </c>
      <c r="D232" s="216" t="s">
        <v>211</v>
      </c>
      <c r="E232" s="217" t="s">
        <v>1589</v>
      </c>
      <c r="F232" s="218" t="s">
        <v>1590</v>
      </c>
      <c r="G232" s="219" t="s">
        <v>490</v>
      </c>
      <c r="H232" s="220">
        <v>24</v>
      </c>
      <c r="I232" s="221"/>
      <c r="J232" s="222">
        <f>ROUND(I232*H232,2)</f>
        <v>0</v>
      </c>
      <c r="K232" s="218" t="s">
        <v>215</v>
      </c>
      <c r="L232" s="47"/>
      <c r="M232" s="223" t="s">
        <v>35</v>
      </c>
      <c r="N232" s="224" t="s">
        <v>51</v>
      </c>
      <c r="O232" s="87"/>
      <c r="P232" s="225">
        <f>O232*H232</f>
        <v>0</v>
      </c>
      <c r="Q232" s="225">
        <v>1.0000000000000001E-05</v>
      </c>
      <c r="R232" s="225">
        <f>Q232*H232</f>
        <v>0.00024000000000000003</v>
      </c>
      <c r="S232" s="225">
        <v>0</v>
      </c>
      <c r="T232" s="226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7" t="s">
        <v>408</v>
      </c>
      <c r="AT232" s="227" t="s">
        <v>211</v>
      </c>
      <c r="AU232" s="227" t="s">
        <v>90</v>
      </c>
      <c r="AY232" s="19" t="s">
        <v>208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9" t="s">
        <v>88</v>
      </c>
      <c r="BK232" s="228">
        <f>ROUND(I232*H232,2)</f>
        <v>0</v>
      </c>
      <c r="BL232" s="19" t="s">
        <v>408</v>
      </c>
      <c r="BM232" s="227" t="s">
        <v>1867</v>
      </c>
    </row>
    <row r="233" s="2" customFormat="1">
      <c r="A233" s="41"/>
      <c r="B233" s="42"/>
      <c r="C233" s="43"/>
      <c r="D233" s="229" t="s">
        <v>218</v>
      </c>
      <c r="E233" s="43"/>
      <c r="F233" s="230" t="s">
        <v>1592</v>
      </c>
      <c r="G233" s="43"/>
      <c r="H233" s="43"/>
      <c r="I233" s="231"/>
      <c r="J233" s="43"/>
      <c r="K233" s="43"/>
      <c r="L233" s="47"/>
      <c r="M233" s="232"/>
      <c r="N233" s="233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9" t="s">
        <v>218</v>
      </c>
      <c r="AU233" s="19" t="s">
        <v>90</v>
      </c>
    </row>
    <row r="234" s="14" customFormat="1">
      <c r="A234" s="14"/>
      <c r="B234" s="245"/>
      <c r="C234" s="246"/>
      <c r="D234" s="236" t="s">
        <v>226</v>
      </c>
      <c r="E234" s="247" t="s">
        <v>35</v>
      </c>
      <c r="F234" s="248" t="s">
        <v>1865</v>
      </c>
      <c r="G234" s="246"/>
      <c r="H234" s="249">
        <v>24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226</v>
      </c>
      <c r="AU234" s="255" t="s">
        <v>90</v>
      </c>
      <c r="AV234" s="14" t="s">
        <v>90</v>
      </c>
      <c r="AW234" s="14" t="s">
        <v>41</v>
      </c>
      <c r="AX234" s="14" t="s">
        <v>88</v>
      </c>
      <c r="AY234" s="255" t="s">
        <v>208</v>
      </c>
    </row>
    <row r="235" s="2" customFormat="1" ht="24.15" customHeight="1">
      <c r="A235" s="41"/>
      <c r="B235" s="42"/>
      <c r="C235" s="216" t="s">
        <v>664</v>
      </c>
      <c r="D235" s="216" t="s">
        <v>211</v>
      </c>
      <c r="E235" s="217" t="s">
        <v>1593</v>
      </c>
      <c r="F235" s="218" t="s">
        <v>1594</v>
      </c>
      <c r="G235" s="219" t="s">
        <v>1514</v>
      </c>
      <c r="H235" s="220">
        <v>0.064000000000000001</v>
      </c>
      <c r="I235" s="221"/>
      <c r="J235" s="222">
        <f>ROUND(I235*H235,2)</f>
        <v>0</v>
      </c>
      <c r="K235" s="218" t="s">
        <v>215</v>
      </c>
      <c r="L235" s="47"/>
      <c r="M235" s="223" t="s">
        <v>35</v>
      </c>
      <c r="N235" s="224" t="s">
        <v>51</v>
      </c>
      <c r="O235" s="87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7" t="s">
        <v>408</v>
      </c>
      <c r="AT235" s="227" t="s">
        <v>211</v>
      </c>
      <c r="AU235" s="227" t="s">
        <v>90</v>
      </c>
      <c r="AY235" s="19" t="s">
        <v>208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9" t="s">
        <v>88</v>
      </c>
      <c r="BK235" s="228">
        <f>ROUND(I235*H235,2)</f>
        <v>0</v>
      </c>
      <c r="BL235" s="19" t="s">
        <v>408</v>
      </c>
      <c r="BM235" s="227" t="s">
        <v>1868</v>
      </c>
    </row>
    <row r="236" s="2" customFormat="1">
      <c r="A236" s="41"/>
      <c r="B236" s="42"/>
      <c r="C236" s="43"/>
      <c r="D236" s="229" t="s">
        <v>218</v>
      </c>
      <c r="E236" s="43"/>
      <c r="F236" s="230" t="s">
        <v>1596</v>
      </c>
      <c r="G236" s="43"/>
      <c r="H236" s="43"/>
      <c r="I236" s="231"/>
      <c r="J236" s="43"/>
      <c r="K236" s="43"/>
      <c r="L236" s="47"/>
      <c r="M236" s="232"/>
      <c r="N236" s="233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9" t="s">
        <v>218</v>
      </c>
      <c r="AU236" s="19" t="s">
        <v>90</v>
      </c>
    </row>
    <row r="237" s="2" customFormat="1" ht="24.15" customHeight="1">
      <c r="A237" s="41"/>
      <c r="B237" s="42"/>
      <c r="C237" s="216" t="s">
        <v>669</v>
      </c>
      <c r="D237" s="216" t="s">
        <v>211</v>
      </c>
      <c r="E237" s="217" t="s">
        <v>1597</v>
      </c>
      <c r="F237" s="218" t="s">
        <v>1598</v>
      </c>
      <c r="G237" s="219" t="s">
        <v>214</v>
      </c>
      <c r="H237" s="220">
        <v>0.064000000000000001</v>
      </c>
      <c r="I237" s="221"/>
      <c r="J237" s="222">
        <f>ROUND(I237*H237,2)</f>
        <v>0</v>
      </c>
      <c r="K237" s="218" t="s">
        <v>215</v>
      </c>
      <c r="L237" s="47"/>
      <c r="M237" s="223" t="s">
        <v>35</v>
      </c>
      <c r="N237" s="224" t="s">
        <v>51</v>
      </c>
      <c r="O237" s="87"/>
      <c r="P237" s="225">
        <f>O237*H237</f>
        <v>0</v>
      </c>
      <c r="Q237" s="225">
        <v>0</v>
      </c>
      <c r="R237" s="225">
        <f>Q237*H237</f>
        <v>0</v>
      </c>
      <c r="S237" s="225">
        <v>0</v>
      </c>
      <c r="T237" s="226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7" t="s">
        <v>408</v>
      </c>
      <c r="AT237" s="227" t="s">
        <v>211</v>
      </c>
      <c r="AU237" s="227" t="s">
        <v>90</v>
      </c>
      <c r="AY237" s="19" t="s">
        <v>208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9" t="s">
        <v>88</v>
      </c>
      <c r="BK237" s="228">
        <f>ROUND(I237*H237,2)</f>
        <v>0</v>
      </c>
      <c r="BL237" s="19" t="s">
        <v>408</v>
      </c>
      <c r="BM237" s="227" t="s">
        <v>1869</v>
      </c>
    </row>
    <row r="238" s="2" customFormat="1">
      <c r="A238" s="41"/>
      <c r="B238" s="42"/>
      <c r="C238" s="43"/>
      <c r="D238" s="229" t="s">
        <v>218</v>
      </c>
      <c r="E238" s="43"/>
      <c r="F238" s="230" t="s">
        <v>1600</v>
      </c>
      <c r="G238" s="43"/>
      <c r="H238" s="43"/>
      <c r="I238" s="231"/>
      <c r="J238" s="43"/>
      <c r="K238" s="43"/>
      <c r="L238" s="47"/>
      <c r="M238" s="232"/>
      <c r="N238" s="233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218</v>
      </c>
      <c r="AU238" s="19" t="s">
        <v>90</v>
      </c>
    </row>
    <row r="239" s="2" customFormat="1" ht="24.15" customHeight="1">
      <c r="A239" s="41"/>
      <c r="B239" s="42"/>
      <c r="C239" s="216" t="s">
        <v>676</v>
      </c>
      <c r="D239" s="216" t="s">
        <v>211</v>
      </c>
      <c r="E239" s="217" t="s">
        <v>1601</v>
      </c>
      <c r="F239" s="218" t="s">
        <v>1602</v>
      </c>
      <c r="G239" s="219" t="s">
        <v>214</v>
      </c>
      <c r="H239" s="220">
        <v>0.064000000000000001</v>
      </c>
      <c r="I239" s="221"/>
      <c r="J239" s="222">
        <f>ROUND(I239*H239,2)</f>
        <v>0</v>
      </c>
      <c r="K239" s="218" t="s">
        <v>215</v>
      </c>
      <c r="L239" s="47"/>
      <c r="M239" s="223" t="s">
        <v>35</v>
      </c>
      <c r="N239" s="224" t="s">
        <v>51</v>
      </c>
      <c r="O239" s="87"/>
      <c r="P239" s="225">
        <f>O239*H239</f>
        <v>0</v>
      </c>
      <c r="Q239" s="225">
        <v>0</v>
      </c>
      <c r="R239" s="225">
        <f>Q239*H239</f>
        <v>0</v>
      </c>
      <c r="S239" s="225">
        <v>0</v>
      </c>
      <c r="T239" s="226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7" t="s">
        <v>408</v>
      </c>
      <c r="AT239" s="227" t="s">
        <v>211</v>
      </c>
      <c r="AU239" s="227" t="s">
        <v>90</v>
      </c>
      <c r="AY239" s="19" t="s">
        <v>208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9" t="s">
        <v>88</v>
      </c>
      <c r="BK239" s="228">
        <f>ROUND(I239*H239,2)</f>
        <v>0</v>
      </c>
      <c r="BL239" s="19" t="s">
        <v>408</v>
      </c>
      <c r="BM239" s="227" t="s">
        <v>1870</v>
      </c>
    </row>
    <row r="240" s="2" customFormat="1">
      <c r="A240" s="41"/>
      <c r="B240" s="42"/>
      <c r="C240" s="43"/>
      <c r="D240" s="229" t="s">
        <v>218</v>
      </c>
      <c r="E240" s="43"/>
      <c r="F240" s="230" t="s">
        <v>1604</v>
      </c>
      <c r="G240" s="43"/>
      <c r="H240" s="43"/>
      <c r="I240" s="231"/>
      <c r="J240" s="43"/>
      <c r="K240" s="43"/>
      <c r="L240" s="47"/>
      <c r="M240" s="232"/>
      <c r="N240" s="233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218</v>
      </c>
      <c r="AU240" s="19" t="s">
        <v>90</v>
      </c>
    </row>
    <row r="241" s="12" customFormat="1" ht="22.8" customHeight="1">
      <c r="A241" s="12"/>
      <c r="B241" s="200"/>
      <c r="C241" s="201"/>
      <c r="D241" s="202" t="s">
        <v>79</v>
      </c>
      <c r="E241" s="214" t="s">
        <v>674</v>
      </c>
      <c r="F241" s="214" t="s">
        <v>675</v>
      </c>
      <c r="G241" s="201"/>
      <c r="H241" s="201"/>
      <c r="I241" s="204"/>
      <c r="J241" s="215">
        <f>BK241</f>
        <v>0</v>
      </c>
      <c r="K241" s="201"/>
      <c r="L241" s="206"/>
      <c r="M241" s="207"/>
      <c r="N241" s="208"/>
      <c r="O241" s="208"/>
      <c r="P241" s="209">
        <f>SUM(P242:P275)</f>
        <v>0</v>
      </c>
      <c r="Q241" s="208"/>
      <c r="R241" s="209">
        <f>SUM(R242:R275)</f>
        <v>0.16516999999999998</v>
      </c>
      <c r="S241" s="208"/>
      <c r="T241" s="210">
        <f>SUM(T242:T275)</f>
        <v>0.4788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1" t="s">
        <v>90</v>
      </c>
      <c r="AT241" s="212" t="s">
        <v>79</v>
      </c>
      <c r="AU241" s="212" t="s">
        <v>88</v>
      </c>
      <c r="AY241" s="211" t="s">
        <v>208</v>
      </c>
      <c r="BK241" s="213">
        <f>SUM(BK242:BK275)</f>
        <v>0</v>
      </c>
    </row>
    <row r="242" s="2" customFormat="1" ht="16.5" customHeight="1">
      <c r="A242" s="41"/>
      <c r="B242" s="42"/>
      <c r="C242" s="216" t="s">
        <v>684</v>
      </c>
      <c r="D242" s="216" t="s">
        <v>211</v>
      </c>
      <c r="E242" s="217" t="s">
        <v>1605</v>
      </c>
      <c r="F242" s="218" t="s">
        <v>1606</v>
      </c>
      <c r="G242" s="219" t="s">
        <v>679</v>
      </c>
      <c r="H242" s="220">
        <v>2</v>
      </c>
      <c r="I242" s="221"/>
      <c r="J242" s="222">
        <f>ROUND(I242*H242,2)</f>
        <v>0</v>
      </c>
      <c r="K242" s="218" t="s">
        <v>35</v>
      </c>
      <c r="L242" s="47"/>
      <c r="M242" s="223" t="s">
        <v>35</v>
      </c>
      <c r="N242" s="224" t="s">
        <v>51</v>
      </c>
      <c r="O242" s="87"/>
      <c r="P242" s="225">
        <f>O242*H242</f>
        <v>0</v>
      </c>
      <c r="Q242" s="225">
        <v>0</v>
      </c>
      <c r="R242" s="225">
        <f>Q242*H242</f>
        <v>0</v>
      </c>
      <c r="S242" s="225">
        <v>0.2394</v>
      </c>
      <c r="T242" s="226">
        <f>S242*H242</f>
        <v>0.4788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7" t="s">
        <v>408</v>
      </c>
      <c r="AT242" s="227" t="s">
        <v>211</v>
      </c>
      <c r="AU242" s="227" t="s">
        <v>90</v>
      </c>
      <c r="AY242" s="19" t="s">
        <v>208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9" t="s">
        <v>88</v>
      </c>
      <c r="BK242" s="228">
        <f>ROUND(I242*H242,2)</f>
        <v>0</v>
      </c>
      <c r="BL242" s="19" t="s">
        <v>408</v>
      </c>
      <c r="BM242" s="227" t="s">
        <v>1871</v>
      </c>
    </row>
    <row r="243" s="14" customFormat="1">
      <c r="A243" s="14"/>
      <c r="B243" s="245"/>
      <c r="C243" s="246"/>
      <c r="D243" s="236" t="s">
        <v>226</v>
      </c>
      <c r="E243" s="247" t="s">
        <v>35</v>
      </c>
      <c r="F243" s="248" t="s">
        <v>1453</v>
      </c>
      <c r="G243" s="246"/>
      <c r="H243" s="249">
        <v>2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226</v>
      </c>
      <c r="AU243" s="255" t="s">
        <v>90</v>
      </c>
      <c r="AV243" s="14" t="s">
        <v>90</v>
      </c>
      <c r="AW243" s="14" t="s">
        <v>41</v>
      </c>
      <c r="AX243" s="14" t="s">
        <v>88</v>
      </c>
      <c r="AY243" s="255" t="s">
        <v>208</v>
      </c>
    </row>
    <row r="244" s="2" customFormat="1" ht="16.5" customHeight="1">
      <c r="A244" s="41"/>
      <c r="B244" s="42"/>
      <c r="C244" s="216" t="s">
        <v>691</v>
      </c>
      <c r="D244" s="216" t="s">
        <v>211</v>
      </c>
      <c r="E244" s="217" t="s">
        <v>1608</v>
      </c>
      <c r="F244" s="218" t="s">
        <v>1609</v>
      </c>
      <c r="G244" s="219" t="s">
        <v>381</v>
      </c>
      <c r="H244" s="220">
        <v>3</v>
      </c>
      <c r="I244" s="221"/>
      <c r="J244" s="222">
        <f>ROUND(I244*H244,2)</f>
        <v>0</v>
      </c>
      <c r="K244" s="218" t="s">
        <v>215</v>
      </c>
      <c r="L244" s="47"/>
      <c r="M244" s="223" t="s">
        <v>35</v>
      </c>
      <c r="N244" s="224" t="s">
        <v>51</v>
      </c>
      <c r="O244" s="87"/>
      <c r="P244" s="225">
        <f>O244*H244</f>
        <v>0</v>
      </c>
      <c r="Q244" s="225">
        <v>0.00247</v>
      </c>
      <c r="R244" s="225">
        <f>Q244*H244</f>
        <v>0.0074099999999999999</v>
      </c>
      <c r="S244" s="225">
        <v>0</v>
      </c>
      <c r="T244" s="226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7" t="s">
        <v>408</v>
      </c>
      <c r="AT244" s="227" t="s">
        <v>211</v>
      </c>
      <c r="AU244" s="227" t="s">
        <v>90</v>
      </c>
      <c r="AY244" s="19" t="s">
        <v>208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9" t="s">
        <v>88</v>
      </c>
      <c r="BK244" s="228">
        <f>ROUND(I244*H244,2)</f>
        <v>0</v>
      </c>
      <c r="BL244" s="19" t="s">
        <v>408</v>
      </c>
      <c r="BM244" s="227" t="s">
        <v>1872</v>
      </c>
    </row>
    <row r="245" s="2" customFormat="1">
      <c r="A245" s="41"/>
      <c r="B245" s="42"/>
      <c r="C245" s="43"/>
      <c r="D245" s="229" t="s">
        <v>218</v>
      </c>
      <c r="E245" s="43"/>
      <c r="F245" s="230" t="s">
        <v>1611</v>
      </c>
      <c r="G245" s="43"/>
      <c r="H245" s="43"/>
      <c r="I245" s="231"/>
      <c r="J245" s="43"/>
      <c r="K245" s="43"/>
      <c r="L245" s="47"/>
      <c r="M245" s="232"/>
      <c r="N245" s="233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218</v>
      </c>
      <c r="AU245" s="19" t="s">
        <v>90</v>
      </c>
    </row>
    <row r="246" s="14" customFormat="1">
      <c r="A246" s="14"/>
      <c r="B246" s="245"/>
      <c r="C246" s="246"/>
      <c r="D246" s="236" t="s">
        <v>226</v>
      </c>
      <c r="E246" s="247" t="s">
        <v>35</v>
      </c>
      <c r="F246" s="248" t="s">
        <v>1873</v>
      </c>
      <c r="G246" s="246"/>
      <c r="H246" s="249">
        <v>3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226</v>
      </c>
      <c r="AU246" s="255" t="s">
        <v>90</v>
      </c>
      <c r="AV246" s="14" t="s">
        <v>90</v>
      </c>
      <c r="AW246" s="14" t="s">
        <v>41</v>
      </c>
      <c r="AX246" s="14" t="s">
        <v>88</v>
      </c>
      <c r="AY246" s="255" t="s">
        <v>208</v>
      </c>
    </row>
    <row r="247" s="2" customFormat="1" ht="16.5" customHeight="1">
      <c r="A247" s="41"/>
      <c r="B247" s="42"/>
      <c r="C247" s="278" t="s">
        <v>698</v>
      </c>
      <c r="D247" s="278" t="s">
        <v>391</v>
      </c>
      <c r="E247" s="279" t="s">
        <v>1612</v>
      </c>
      <c r="F247" s="280" t="s">
        <v>1613</v>
      </c>
      <c r="G247" s="281" t="s">
        <v>381</v>
      </c>
      <c r="H247" s="282">
        <v>2</v>
      </c>
      <c r="I247" s="283"/>
      <c r="J247" s="284">
        <f>ROUND(I247*H247,2)</f>
        <v>0</v>
      </c>
      <c r="K247" s="280" t="s">
        <v>215</v>
      </c>
      <c r="L247" s="285"/>
      <c r="M247" s="286" t="s">
        <v>35</v>
      </c>
      <c r="N247" s="287" t="s">
        <v>51</v>
      </c>
      <c r="O247" s="87"/>
      <c r="P247" s="225">
        <f>O247*H247</f>
        <v>0</v>
      </c>
      <c r="Q247" s="225">
        <v>0.014999999999999999</v>
      </c>
      <c r="R247" s="225">
        <f>Q247*H247</f>
        <v>0.029999999999999999</v>
      </c>
      <c r="S247" s="225">
        <v>0</v>
      </c>
      <c r="T247" s="226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27" t="s">
        <v>527</v>
      </c>
      <c r="AT247" s="227" t="s">
        <v>391</v>
      </c>
      <c r="AU247" s="227" t="s">
        <v>90</v>
      </c>
      <c r="AY247" s="19" t="s">
        <v>208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9" t="s">
        <v>88</v>
      </c>
      <c r="BK247" s="228">
        <f>ROUND(I247*H247,2)</f>
        <v>0</v>
      </c>
      <c r="BL247" s="19" t="s">
        <v>408</v>
      </c>
      <c r="BM247" s="227" t="s">
        <v>1874</v>
      </c>
    </row>
    <row r="248" s="14" customFormat="1">
      <c r="A248" s="14"/>
      <c r="B248" s="245"/>
      <c r="C248" s="246"/>
      <c r="D248" s="236" t="s">
        <v>226</v>
      </c>
      <c r="E248" s="247" t="s">
        <v>35</v>
      </c>
      <c r="F248" s="248" t="s">
        <v>1453</v>
      </c>
      <c r="G248" s="246"/>
      <c r="H248" s="249">
        <v>2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226</v>
      </c>
      <c r="AU248" s="255" t="s">
        <v>90</v>
      </c>
      <c r="AV248" s="14" t="s">
        <v>90</v>
      </c>
      <c r="AW248" s="14" t="s">
        <v>41</v>
      </c>
      <c r="AX248" s="14" t="s">
        <v>88</v>
      </c>
      <c r="AY248" s="255" t="s">
        <v>208</v>
      </c>
    </row>
    <row r="249" s="2" customFormat="1" ht="16.5" customHeight="1">
      <c r="A249" s="41"/>
      <c r="B249" s="42"/>
      <c r="C249" s="278" t="s">
        <v>703</v>
      </c>
      <c r="D249" s="278" t="s">
        <v>391</v>
      </c>
      <c r="E249" s="279" t="s">
        <v>1615</v>
      </c>
      <c r="F249" s="280" t="s">
        <v>1616</v>
      </c>
      <c r="G249" s="281" t="s">
        <v>381</v>
      </c>
      <c r="H249" s="282">
        <v>1</v>
      </c>
      <c r="I249" s="283"/>
      <c r="J249" s="284">
        <f>ROUND(I249*H249,2)</f>
        <v>0</v>
      </c>
      <c r="K249" s="280" t="s">
        <v>215</v>
      </c>
      <c r="L249" s="285"/>
      <c r="M249" s="286" t="s">
        <v>35</v>
      </c>
      <c r="N249" s="287" t="s">
        <v>51</v>
      </c>
      <c r="O249" s="87"/>
      <c r="P249" s="225">
        <f>O249*H249</f>
        <v>0</v>
      </c>
      <c r="Q249" s="225">
        <v>0.021899999999999999</v>
      </c>
      <c r="R249" s="225">
        <f>Q249*H249</f>
        <v>0.021899999999999999</v>
      </c>
      <c r="S249" s="225">
        <v>0</v>
      </c>
      <c r="T249" s="226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7" t="s">
        <v>527</v>
      </c>
      <c r="AT249" s="227" t="s">
        <v>391</v>
      </c>
      <c r="AU249" s="227" t="s">
        <v>90</v>
      </c>
      <c r="AY249" s="19" t="s">
        <v>208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9" t="s">
        <v>88</v>
      </c>
      <c r="BK249" s="228">
        <f>ROUND(I249*H249,2)</f>
        <v>0</v>
      </c>
      <c r="BL249" s="19" t="s">
        <v>408</v>
      </c>
      <c r="BM249" s="227" t="s">
        <v>1875</v>
      </c>
    </row>
    <row r="250" s="14" customFormat="1">
      <c r="A250" s="14"/>
      <c r="B250" s="245"/>
      <c r="C250" s="246"/>
      <c r="D250" s="236" t="s">
        <v>226</v>
      </c>
      <c r="E250" s="247" t="s">
        <v>35</v>
      </c>
      <c r="F250" s="248" t="s">
        <v>88</v>
      </c>
      <c r="G250" s="246"/>
      <c r="H250" s="249">
        <v>1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226</v>
      </c>
      <c r="AU250" s="255" t="s">
        <v>90</v>
      </c>
      <c r="AV250" s="14" t="s">
        <v>90</v>
      </c>
      <c r="AW250" s="14" t="s">
        <v>41</v>
      </c>
      <c r="AX250" s="14" t="s">
        <v>88</v>
      </c>
      <c r="AY250" s="255" t="s">
        <v>208</v>
      </c>
    </row>
    <row r="251" s="2" customFormat="1" ht="16.5" customHeight="1">
      <c r="A251" s="41"/>
      <c r="B251" s="42"/>
      <c r="C251" s="278" t="s">
        <v>708</v>
      </c>
      <c r="D251" s="278" t="s">
        <v>391</v>
      </c>
      <c r="E251" s="279" t="s">
        <v>1618</v>
      </c>
      <c r="F251" s="280" t="s">
        <v>1619</v>
      </c>
      <c r="G251" s="281" t="s">
        <v>381</v>
      </c>
      <c r="H251" s="282">
        <v>3</v>
      </c>
      <c r="I251" s="283"/>
      <c r="J251" s="284">
        <f>ROUND(I251*H251,2)</f>
        <v>0</v>
      </c>
      <c r="K251" s="280" t="s">
        <v>1876</v>
      </c>
      <c r="L251" s="285"/>
      <c r="M251" s="286" t="s">
        <v>35</v>
      </c>
      <c r="N251" s="287" t="s">
        <v>51</v>
      </c>
      <c r="O251" s="87"/>
      <c r="P251" s="225">
        <f>O251*H251</f>
        <v>0</v>
      </c>
      <c r="Q251" s="225">
        <v>0.0012800000000000001</v>
      </c>
      <c r="R251" s="225">
        <f>Q251*H251</f>
        <v>0.0038400000000000005</v>
      </c>
      <c r="S251" s="225">
        <v>0</v>
      </c>
      <c r="T251" s="226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7" t="s">
        <v>527</v>
      </c>
      <c r="AT251" s="227" t="s">
        <v>391</v>
      </c>
      <c r="AU251" s="227" t="s">
        <v>90</v>
      </c>
      <c r="AY251" s="19" t="s">
        <v>208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9" t="s">
        <v>88</v>
      </c>
      <c r="BK251" s="228">
        <f>ROUND(I251*H251,2)</f>
        <v>0</v>
      </c>
      <c r="BL251" s="19" t="s">
        <v>408</v>
      </c>
      <c r="BM251" s="227" t="s">
        <v>1877</v>
      </c>
    </row>
    <row r="252" s="14" customFormat="1">
      <c r="A252" s="14"/>
      <c r="B252" s="245"/>
      <c r="C252" s="246"/>
      <c r="D252" s="236" t="s">
        <v>226</v>
      </c>
      <c r="E252" s="247" t="s">
        <v>35</v>
      </c>
      <c r="F252" s="248" t="s">
        <v>1873</v>
      </c>
      <c r="G252" s="246"/>
      <c r="H252" s="249">
        <v>3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226</v>
      </c>
      <c r="AU252" s="255" t="s">
        <v>90</v>
      </c>
      <c r="AV252" s="14" t="s">
        <v>90</v>
      </c>
      <c r="AW252" s="14" t="s">
        <v>41</v>
      </c>
      <c r="AX252" s="14" t="s">
        <v>88</v>
      </c>
      <c r="AY252" s="255" t="s">
        <v>208</v>
      </c>
    </row>
    <row r="253" s="2" customFormat="1" ht="16.5" customHeight="1">
      <c r="A253" s="41"/>
      <c r="B253" s="42"/>
      <c r="C253" s="216" t="s">
        <v>713</v>
      </c>
      <c r="D253" s="216" t="s">
        <v>211</v>
      </c>
      <c r="E253" s="217" t="s">
        <v>1621</v>
      </c>
      <c r="F253" s="218" t="s">
        <v>1622</v>
      </c>
      <c r="G253" s="219" t="s">
        <v>381</v>
      </c>
      <c r="H253" s="220">
        <v>2</v>
      </c>
      <c r="I253" s="221"/>
      <c r="J253" s="222">
        <f>ROUND(I253*H253,2)</f>
        <v>0</v>
      </c>
      <c r="K253" s="218" t="s">
        <v>215</v>
      </c>
      <c r="L253" s="47"/>
      <c r="M253" s="223" t="s">
        <v>35</v>
      </c>
      <c r="N253" s="224" t="s">
        <v>51</v>
      </c>
      <c r="O253" s="87"/>
      <c r="P253" s="225">
        <f>O253*H253</f>
        <v>0</v>
      </c>
      <c r="Q253" s="225">
        <v>8.0000000000000007E-05</v>
      </c>
      <c r="R253" s="225">
        <f>Q253*H253</f>
        <v>0.00016000000000000001</v>
      </c>
      <c r="S253" s="225">
        <v>0</v>
      </c>
      <c r="T253" s="226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7" t="s">
        <v>408</v>
      </c>
      <c r="AT253" s="227" t="s">
        <v>211</v>
      </c>
      <c r="AU253" s="227" t="s">
        <v>90</v>
      </c>
      <c r="AY253" s="19" t="s">
        <v>208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88</v>
      </c>
      <c r="BK253" s="228">
        <f>ROUND(I253*H253,2)</f>
        <v>0</v>
      </c>
      <c r="BL253" s="19" t="s">
        <v>408</v>
      </c>
      <c r="BM253" s="227" t="s">
        <v>1878</v>
      </c>
    </row>
    <row r="254" s="2" customFormat="1">
      <c r="A254" s="41"/>
      <c r="B254" s="42"/>
      <c r="C254" s="43"/>
      <c r="D254" s="229" t="s">
        <v>218</v>
      </c>
      <c r="E254" s="43"/>
      <c r="F254" s="230" t="s">
        <v>1624</v>
      </c>
      <c r="G254" s="43"/>
      <c r="H254" s="43"/>
      <c r="I254" s="231"/>
      <c r="J254" s="43"/>
      <c r="K254" s="43"/>
      <c r="L254" s="47"/>
      <c r="M254" s="232"/>
      <c r="N254" s="233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9" t="s">
        <v>218</v>
      </c>
      <c r="AU254" s="19" t="s">
        <v>90</v>
      </c>
    </row>
    <row r="255" s="14" customFormat="1">
      <c r="A255" s="14"/>
      <c r="B255" s="245"/>
      <c r="C255" s="246"/>
      <c r="D255" s="236" t="s">
        <v>226</v>
      </c>
      <c r="E255" s="247" t="s">
        <v>35</v>
      </c>
      <c r="F255" s="248" t="s">
        <v>90</v>
      </c>
      <c r="G255" s="246"/>
      <c r="H255" s="249">
        <v>2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226</v>
      </c>
      <c r="AU255" s="255" t="s">
        <v>90</v>
      </c>
      <c r="AV255" s="14" t="s">
        <v>90</v>
      </c>
      <c r="AW255" s="14" t="s">
        <v>41</v>
      </c>
      <c r="AX255" s="14" t="s">
        <v>88</v>
      </c>
      <c r="AY255" s="255" t="s">
        <v>208</v>
      </c>
    </row>
    <row r="256" s="2" customFormat="1" ht="16.5" customHeight="1">
      <c r="A256" s="41"/>
      <c r="B256" s="42"/>
      <c r="C256" s="278" t="s">
        <v>720</v>
      </c>
      <c r="D256" s="278" t="s">
        <v>391</v>
      </c>
      <c r="E256" s="279" t="s">
        <v>1625</v>
      </c>
      <c r="F256" s="280" t="s">
        <v>1626</v>
      </c>
      <c r="G256" s="281" t="s">
        <v>381</v>
      </c>
      <c r="H256" s="282">
        <v>2</v>
      </c>
      <c r="I256" s="283"/>
      <c r="J256" s="284">
        <f>ROUND(I256*H256,2)</f>
        <v>0</v>
      </c>
      <c r="K256" s="280" t="s">
        <v>215</v>
      </c>
      <c r="L256" s="285"/>
      <c r="M256" s="286" t="s">
        <v>35</v>
      </c>
      <c r="N256" s="287" t="s">
        <v>51</v>
      </c>
      <c r="O256" s="87"/>
      <c r="P256" s="225">
        <f>O256*H256</f>
        <v>0</v>
      </c>
      <c r="Q256" s="225">
        <v>0.017999999999999999</v>
      </c>
      <c r="R256" s="225">
        <f>Q256*H256</f>
        <v>0.035999999999999997</v>
      </c>
      <c r="S256" s="225">
        <v>0</v>
      </c>
      <c r="T256" s="226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7" t="s">
        <v>527</v>
      </c>
      <c r="AT256" s="227" t="s">
        <v>391</v>
      </c>
      <c r="AU256" s="227" t="s">
        <v>90</v>
      </c>
      <c r="AY256" s="19" t="s">
        <v>208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9" t="s">
        <v>88</v>
      </c>
      <c r="BK256" s="228">
        <f>ROUND(I256*H256,2)</f>
        <v>0</v>
      </c>
      <c r="BL256" s="19" t="s">
        <v>408</v>
      </c>
      <c r="BM256" s="227" t="s">
        <v>1879</v>
      </c>
    </row>
    <row r="257" s="14" customFormat="1">
      <c r="A257" s="14"/>
      <c r="B257" s="245"/>
      <c r="C257" s="246"/>
      <c r="D257" s="236" t="s">
        <v>226</v>
      </c>
      <c r="E257" s="247" t="s">
        <v>35</v>
      </c>
      <c r="F257" s="248" t="s">
        <v>90</v>
      </c>
      <c r="G257" s="246"/>
      <c r="H257" s="249">
        <v>2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226</v>
      </c>
      <c r="AU257" s="255" t="s">
        <v>90</v>
      </c>
      <c r="AV257" s="14" t="s">
        <v>90</v>
      </c>
      <c r="AW257" s="14" t="s">
        <v>41</v>
      </c>
      <c r="AX257" s="14" t="s">
        <v>88</v>
      </c>
      <c r="AY257" s="255" t="s">
        <v>208</v>
      </c>
    </row>
    <row r="258" s="2" customFormat="1" ht="24.15" customHeight="1">
      <c r="A258" s="41"/>
      <c r="B258" s="42"/>
      <c r="C258" s="216" t="s">
        <v>731</v>
      </c>
      <c r="D258" s="216" t="s">
        <v>211</v>
      </c>
      <c r="E258" s="217" t="s">
        <v>1628</v>
      </c>
      <c r="F258" s="218" t="s">
        <v>1629</v>
      </c>
      <c r="G258" s="219" t="s">
        <v>679</v>
      </c>
      <c r="H258" s="220">
        <v>2</v>
      </c>
      <c r="I258" s="221"/>
      <c r="J258" s="222">
        <f>ROUND(I258*H258,2)</f>
        <v>0</v>
      </c>
      <c r="K258" s="218" t="s">
        <v>215</v>
      </c>
      <c r="L258" s="47"/>
      <c r="M258" s="223" t="s">
        <v>35</v>
      </c>
      <c r="N258" s="224" t="s">
        <v>51</v>
      </c>
      <c r="O258" s="87"/>
      <c r="P258" s="225">
        <f>O258*H258</f>
        <v>0</v>
      </c>
      <c r="Q258" s="225">
        <v>0.020729999999999998</v>
      </c>
      <c r="R258" s="225">
        <f>Q258*H258</f>
        <v>0.041459999999999997</v>
      </c>
      <c r="S258" s="225">
        <v>0</v>
      </c>
      <c r="T258" s="226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7" t="s">
        <v>408</v>
      </c>
      <c r="AT258" s="227" t="s">
        <v>211</v>
      </c>
      <c r="AU258" s="227" t="s">
        <v>90</v>
      </c>
      <c r="AY258" s="19" t="s">
        <v>208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9" t="s">
        <v>88</v>
      </c>
      <c r="BK258" s="228">
        <f>ROUND(I258*H258,2)</f>
        <v>0</v>
      </c>
      <c r="BL258" s="19" t="s">
        <v>408</v>
      </c>
      <c r="BM258" s="227" t="s">
        <v>1880</v>
      </c>
    </row>
    <row r="259" s="2" customFormat="1">
      <c r="A259" s="41"/>
      <c r="B259" s="42"/>
      <c r="C259" s="43"/>
      <c r="D259" s="229" t="s">
        <v>218</v>
      </c>
      <c r="E259" s="43"/>
      <c r="F259" s="230" t="s">
        <v>1631</v>
      </c>
      <c r="G259" s="43"/>
      <c r="H259" s="43"/>
      <c r="I259" s="231"/>
      <c r="J259" s="43"/>
      <c r="K259" s="43"/>
      <c r="L259" s="47"/>
      <c r="M259" s="232"/>
      <c r="N259" s="233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218</v>
      </c>
      <c r="AU259" s="19" t="s">
        <v>90</v>
      </c>
    </row>
    <row r="260" s="14" customFormat="1">
      <c r="A260" s="14"/>
      <c r="B260" s="245"/>
      <c r="C260" s="246"/>
      <c r="D260" s="236" t="s">
        <v>226</v>
      </c>
      <c r="E260" s="247" t="s">
        <v>35</v>
      </c>
      <c r="F260" s="248" t="s">
        <v>1453</v>
      </c>
      <c r="G260" s="246"/>
      <c r="H260" s="249">
        <v>2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226</v>
      </c>
      <c r="AU260" s="255" t="s">
        <v>90</v>
      </c>
      <c r="AV260" s="14" t="s">
        <v>90</v>
      </c>
      <c r="AW260" s="14" t="s">
        <v>41</v>
      </c>
      <c r="AX260" s="14" t="s">
        <v>88</v>
      </c>
      <c r="AY260" s="255" t="s">
        <v>208</v>
      </c>
    </row>
    <row r="261" s="2" customFormat="1" ht="24.15" customHeight="1">
      <c r="A261" s="41"/>
      <c r="B261" s="42"/>
      <c r="C261" s="216" t="s">
        <v>735</v>
      </c>
      <c r="D261" s="216" t="s">
        <v>211</v>
      </c>
      <c r="E261" s="217" t="s">
        <v>1632</v>
      </c>
      <c r="F261" s="218" t="s">
        <v>1633</v>
      </c>
      <c r="G261" s="219" t="s">
        <v>679</v>
      </c>
      <c r="H261" s="220">
        <v>1</v>
      </c>
      <c r="I261" s="221"/>
      <c r="J261" s="222">
        <f>ROUND(I261*H261,2)</f>
        <v>0</v>
      </c>
      <c r="K261" s="218" t="s">
        <v>215</v>
      </c>
      <c r="L261" s="47"/>
      <c r="M261" s="223" t="s">
        <v>35</v>
      </c>
      <c r="N261" s="224" t="s">
        <v>51</v>
      </c>
      <c r="O261" s="87"/>
      <c r="P261" s="225">
        <f>O261*H261</f>
        <v>0</v>
      </c>
      <c r="Q261" s="225">
        <v>0.019210000000000001</v>
      </c>
      <c r="R261" s="225">
        <f>Q261*H261</f>
        <v>0.019210000000000001</v>
      </c>
      <c r="S261" s="225">
        <v>0</v>
      </c>
      <c r="T261" s="226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7" t="s">
        <v>408</v>
      </c>
      <c r="AT261" s="227" t="s">
        <v>211</v>
      </c>
      <c r="AU261" s="227" t="s">
        <v>90</v>
      </c>
      <c r="AY261" s="19" t="s">
        <v>208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9" t="s">
        <v>88</v>
      </c>
      <c r="BK261" s="228">
        <f>ROUND(I261*H261,2)</f>
        <v>0</v>
      </c>
      <c r="BL261" s="19" t="s">
        <v>408</v>
      </c>
      <c r="BM261" s="227" t="s">
        <v>1881</v>
      </c>
    </row>
    <row r="262" s="2" customFormat="1">
      <c r="A262" s="41"/>
      <c r="B262" s="42"/>
      <c r="C262" s="43"/>
      <c r="D262" s="229" t="s">
        <v>218</v>
      </c>
      <c r="E262" s="43"/>
      <c r="F262" s="230" t="s">
        <v>1635</v>
      </c>
      <c r="G262" s="43"/>
      <c r="H262" s="43"/>
      <c r="I262" s="231"/>
      <c r="J262" s="43"/>
      <c r="K262" s="43"/>
      <c r="L262" s="47"/>
      <c r="M262" s="232"/>
      <c r="N262" s="233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9" t="s">
        <v>218</v>
      </c>
      <c r="AU262" s="19" t="s">
        <v>90</v>
      </c>
    </row>
    <row r="263" s="2" customFormat="1" ht="16.5" customHeight="1">
      <c r="A263" s="41"/>
      <c r="B263" s="42"/>
      <c r="C263" s="216" t="s">
        <v>740</v>
      </c>
      <c r="D263" s="216" t="s">
        <v>211</v>
      </c>
      <c r="E263" s="217" t="s">
        <v>1636</v>
      </c>
      <c r="F263" s="218" t="s">
        <v>1637</v>
      </c>
      <c r="G263" s="219" t="s">
        <v>381</v>
      </c>
      <c r="H263" s="220">
        <v>3</v>
      </c>
      <c r="I263" s="221"/>
      <c r="J263" s="222">
        <f>ROUND(I263*H263,2)</f>
        <v>0</v>
      </c>
      <c r="K263" s="218" t="s">
        <v>215</v>
      </c>
      <c r="L263" s="47"/>
      <c r="M263" s="223" t="s">
        <v>35</v>
      </c>
      <c r="N263" s="224" t="s">
        <v>51</v>
      </c>
      <c r="O263" s="87"/>
      <c r="P263" s="225">
        <f>O263*H263</f>
        <v>0</v>
      </c>
      <c r="Q263" s="225">
        <v>0</v>
      </c>
      <c r="R263" s="225">
        <f>Q263*H263</f>
        <v>0</v>
      </c>
      <c r="S263" s="225">
        <v>0</v>
      </c>
      <c r="T263" s="226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7" t="s">
        <v>408</v>
      </c>
      <c r="AT263" s="227" t="s">
        <v>211</v>
      </c>
      <c r="AU263" s="227" t="s">
        <v>90</v>
      </c>
      <c r="AY263" s="19" t="s">
        <v>208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9" t="s">
        <v>88</v>
      </c>
      <c r="BK263" s="228">
        <f>ROUND(I263*H263,2)</f>
        <v>0</v>
      </c>
      <c r="BL263" s="19" t="s">
        <v>408</v>
      </c>
      <c r="BM263" s="227" t="s">
        <v>1882</v>
      </c>
    </row>
    <row r="264" s="2" customFormat="1">
      <c r="A264" s="41"/>
      <c r="B264" s="42"/>
      <c r="C264" s="43"/>
      <c r="D264" s="229" t="s">
        <v>218</v>
      </c>
      <c r="E264" s="43"/>
      <c r="F264" s="230" t="s">
        <v>1639</v>
      </c>
      <c r="G264" s="43"/>
      <c r="H264" s="43"/>
      <c r="I264" s="231"/>
      <c r="J264" s="43"/>
      <c r="K264" s="43"/>
      <c r="L264" s="47"/>
      <c r="M264" s="232"/>
      <c r="N264" s="233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9" t="s">
        <v>218</v>
      </c>
      <c r="AU264" s="19" t="s">
        <v>90</v>
      </c>
    </row>
    <row r="265" s="14" customFormat="1">
      <c r="A265" s="14"/>
      <c r="B265" s="245"/>
      <c r="C265" s="246"/>
      <c r="D265" s="236" t="s">
        <v>226</v>
      </c>
      <c r="E265" s="247" t="s">
        <v>35</v>
      </c>
      <c r="F265" s="248" t="s">
        <v>1883</v>
      </c>
      <c r="G265" s="246"/>
      <c r="H265" s="249">
        <v>3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226</v>
      </c>
      <c r="AU265" s="255" t="s">
        <v>90</v>
      </c>
      <c r="AV265" s="14" t="s">
        <v>90</v>
      </c>
      <c r="AW265" s="14" t="s">
        <v>41</v>
      </c>
      <c r="AX265" s="14" t="s">
        <v>88</v>
      </c>
      <c r="AY265" s="255" t="s">
        <v>208</v>
      </c>
    </row>
    <row r="266" s="2" customFormat="1" ht="16.5" customHeight="1">
      <c r="A266" s="41"/>
      <c r="B266" s="42"/>
      <c r="C266" s="278" t="s">
        <v>747</v>
      </c>
      <c r="D266" s="278" t="s">
        <v>391</v>
      </c>
      <c r="E266" s="279" t="s">
        <v>1641</v>
      </c>
      <c r="F266" s="280" t="s">
        <v>1642</v>
      </c>
      <c r="G266" s="281" t="s">
        <v>381</v>
      </c>
      <c r="H266" s="282">
        <v>2</v>
      </c>
      <c r="I266" s="283"/>
      <c r="J266" s="284">
        <f>ROUND(I266*H266,2)</f>
        <v>0</v>
      </c>
      <c r="K266" s="280" t="s">
        <v>35</v>
      </c>
      <c r="L266" s="285"/>
      <c r="M266" s="286" t="s">
        <v>35</v>
      </c>
      <c r="N266" s="287" t="s">
        <v>51</v>
      </c>
      <c r="O266" s="87"/>
      <c r="P266" s="225">
        <f>O266*H266</f>
        <v>0</v>
      </c>
      <c r="Q266" s="225">
        <v>0.0018</v>
      </c>
      <c r="R266" s="225">
        <f>Q266*H266</f>
        <v>0.0035999999999999999</v>
      </c>
      <c r="S266" s="225">
        <v>0</v>
      </c>
      <c r="T266" s="226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7" t="s">
        <v>527</v>
      </c>
      <c r="AT266" s="227" t="s">
        <v>391</v>
      </c>
      <c r="AU266" s="227" t="s">
        <v>90</v>
      </c>
      <c r="AY266" s="19" t="s">
        <v>208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9" t="s">
        <v>88</v>
      </c>
      <c r="BK266" s="228">
        <f>ROUND(I266*H266,2)</f>
        <v>0</v>
      </c>
      <c r="BL266" s="19" t="s">
        <v>408</v>
      </c>
      <c r="BM266" s="227" t="s">
        <v>1884</v>
      </c>
    </row>
    <row r="267" s="14" customFormat="1">
      <c r="A267" s="14"/>
      <c r="B267" s="245"/>
      <c r="C267" s="246"/>
      <c r="D267" s="236" t="s">
        <v>226</v>
      </c>
      <c r="E267" s="247" t="s">
        <v>35</v>
      </c>
      <c r="F267" s="248" t="s">
        <v>1885</v>
      </c>
      <c r="G267" s="246"/>
      <c r="H267" s="249">
        <v>2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226</v>
      </c>
      <c r="AU267" s="255" t="s">
        <v>90</v>
      </c>
      <c r="AV267" s="14" t="s">
        <v>90</v>
      </c>
      <c r="AW267" s="14" t="s">
        <v>41</v>
      </c>
      <c r="AX267" s="14" t="s">
        <v>88</v>
      </c>
      <c r="AY267" s="255" t="s">
        <v>208</v>
      </c>
    </row>
    <row r="268" s="2" customFormat="1" ht="16.5" customHeight="1">
      <c r="A268" s="41"/>
      <c r="B268" s="42"/>
      <c r="C268" s="278" t="s">
        <v>759</v>
      </c>
      <c r="D268" s="278" t="s">
        <v>391</v>
      </c>
      <c r="E268" s="279" t="s">
        <v>1645</v>
      </c>
      <c r="F268" s="280" t="s">
        <v>1646</v>
      </c>
      <c r="G268" s="281" t="s">
        <v>381</v>
      </c>
      <c r="H268" s="282">
        <v>1</v>
      </c>
      <c r="I268" s="283"/>
      <c r="J268" s="284">
        <f>ROUND(I268*H268,2)</f>
        <v>0</v>
      </c>
      <c r="K268" s="280" t="s">
        <v>215</v>
      </c>
      <c r="L268" s="285"/>
      <c r="M268" s="286" t="s">
        <v>35</v>
      </c>
      <c r="N268" s="287" t="s">
        <v>51</v>
      </c>
      <c r="O268" s="87"/>
      <c r="P268" s="225">
        <f>O268*H268</f>
        <v>0</v>
      </c>
      <c r="Q268" s="225">
        <v>0.0015900000000000001</v>
      </c>
      <c r="R268" s="225">
        <f>Q268*H268</f>
        <v>0.0015900000000000001</v>
      </c>
      <c r="S268" s="225">
        <v>0</v>
      </c>
      <c r="T268" s="226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7" t="s">
        <v>527</v>
      </c>
      <c r="AT268" s="227" t="s">
        <v>391</v>
      </c>
      <c r="AU268" s="227" t="s">
        <v>90</v>
      </c>
      <c r="AY268" s="19" t="s">
        <v>208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9" t="s">
        <v>88</v>
      </c>
      <c r="BK268" s="228">
        <f>ROUND(I268*H268,2)</f>
        <v>0</v>
      </c>
      <c r="BL268" s="19" t="s">
        <v>408</v>
      </c>
      <c r="BM268" s="227" t="s">
        <v>1886</v>
      </c>
    </row>
    <row r="269" s="14" customFormat="1">
      <c r="A269" s="14"/>
      <c r="B269" s="245"/>
      <c r="C269" s="246"/>
      <c r="D269" s="236" t="s">
        <v>226</v>
      </c>
      <c r="E269" s="247" t="s">
        <v>35</v>
      </c>
      <c r="F269" s="248" t="s">
        <v>1648</v>
      </c>
      <c r="G269" s="246"/>
      <c r="H269" s="249">
        <v>1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226</v>
      </c>
      <c r="AU269" s="255" t="s">
        <v>90</v>
      </c>
      <c r="AV269" s="14" t="s">
        <v>90</v>
      </c>
      <c r="AW269" s="14" t="s">
        <v>41</v>
      </c>
      <c r="AX269" s="14" t="s">
        <v>88</v>
      </c>
      <c r="AY269" s="255" t="s">
        <v>208</v>
      </c>
    </row>
    <row r="270" s="2" customFormat="1" ht="24.15" customHeight="1">
      <c r="A270" s="41"/>
      <c r="B270" s="42"/>
      <c r="C270" s="216" t="s">
        <v>771</v>
      </c>
      <c r="D270" s="216" t="s">
        <v>211</v>
      </c>
      <c r="E270" s="217" t="s">
        <v>704</v>
      </c>
      <c r="F270" s="218" t="s">
        <v>705</v>
      </c>
      <c r="G270" s="219" t="s">
        <v>214</v>
      </c>
      <c r="H270" s="220">
        <v>0.16500000000000001</v>
      </c>
      <c r="I270" s="221"/>
      <c r="J270" s="222">
        <f>ROUND(I270*H270,2)</f>
        <v>0</v>
      </c>
      <c r="K270" s="218" t="s">
        <v>215</v>
      </c>
      <c r="L270" s="47"/>
      <c r="M270" s="223" t="s">
        <v>35</v>
      </c>
      <c r="N270" s="224" t="s">
        <v>51</v>
      </c>
      <c r="O270" s="87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7" t="s">
        <v>408</v>
      </c>
      <c r="AT270" s="227" t="s">
        <v>211</v>
      </c>
      <c r="AU270" s="227" t="s">
        <v>90</v>
      </c>
      <c r="AY270" s="19" t="s">
        <v>208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9" t="s">
        <v>88</v>
      </c>
      <c r="BK270" s="228">
        <f>ROUND(I270*H270,2)</f>
        <v>0</v>
      </c>
      <c r="BL270" s="19" t="s">
        <v>408</v>
      </c>
      <c r="BM270" s="227" t="s">
        <v>1887</v>
      </c>
    </row>
    <row r="271" s="2" customFormat="1">
      <c r="A271" s="41"/>
      <c r="B271" s="42"/>
      <c r="C271" s="43"/>
      <c r="D271" s="229" t="s">
        <v>218</v>
      </c>
      <c r="E271" s="43"/>
      <c r="F271" s="230" t="s">
        <v>707</v>
      </c>
      <c r="G271" s="43"/>
      <c r="H271" s="43"/>
      <c r="I271" s="231"/>
      <c r="J271" s="43"/>
      <c r="K271" s="43"/>
      <c r="L271" s="47"/>
      <c r="M271" s="232"/>
      <c r="N271" s="233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218</v>
      </c>
      <c r="AU271" s="19" t="s">
        <v>90</v>
      </c>
    </row>
    <row r="272" s="2" customFormat="1" ht="24.15" customHeight="1">
      <c r="A272" s="41"/>
      <c r="B272" s="42"/>
      <c r="C272" s="216" t="s">
        <v>777</v>
      </c>
      <c r="D272" s="216" t="s">
        <v>211</v>
      </c>
      <c r="E272" s="217" t="s">
        <v>709</v>
      </c>
      <c r="F272" s="218" t="s">
        <v>710</v>
      </c>
      <c r="G272" s="219" t="s">
        <v>214</v>
      </c>
      <c r="H272" s="220">
        <v>0.16500000000000001</v>
      </c>
      <c r="I272" s="221"/>
      <c r="J272" s="222">
        <f>ROUND(I272*H272,2)</f>
        <v>0</v>
      </c>
      <c r="K272" s="218" t="s">
        <v>215</v>
      </c>
      <c r="L272" s="47"/>
      <c r="M272" s="223" t="s">
        <v>35</v>
      </c>
      <c r="N272" s="224" t="s">
        <v>51</v>
      </c>
      <c r="O272" s="87"/>
      <c r="P272" s="225">
        <f>O272*H272</f>
        <v>0</v>
      </c>
      <c r="Q272" s="225">
        <v>0</v>
      </c>
      <c r="R272" s="225">
        <f>Q272*H272</f>
        <v>0</v>
      </c>
      <c r="S272" s="225">
        <v>0</v>
      </c>
      <c r="T272" s="226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7" t="s">
        <v>408</v>
      </c>
      <c r="AT272" s="227" t="s">
        <v>211</v>
      </c>
      <c r="AU272" s="227" t="s">
        <v>90</v>
      </c>
      <c r="AY272" s="19" t="s">
        <v>208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9" t="s">
        <v>88</v>
      </c>
      <c r="BK272" s="228">
        <f>ROUND(I272*H272,2)</f>
        <v>0</v>
      </c>
      <c r="BL272" s="19" t="s">
        <v>408</v>
      </c>
      <c r="BM272" s="227" t="s">
        <v>1888</v>
      </c>
    </row>
    <row r="273" s="2" customFormat="1">
      <c r="A273" s="41"/>
      <c r="B273" s="42"/>
      <c r="C273" s="43"/>
      <c r="D273" s="229" t="s">
        <v>218</v>
      </c>
      <c r="E273" s="43"/>
      <c r="F273" s="230" t="s">
        <v>712</v>
      </c>
      <c r="G273" s="43"/>
      <c r="H273" s="43"/>
      <c r="I273" s="231"/>
      <c r="J273" s="43"/>
      <c r="K273" s="43"/>
      <c r="L273" s="47"/>
      <c r="M273" s="232"/>
      <c r="N273" s="233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19" t="s">
        <v>218</v>
      </c>
      <c r="AU273" s="19" t="s">
        <v>90</v>
      </c>
    </row>
    <row r="274" s="2" customFormat="1" ht="24.15" customHeight="1">
      <c r="A274" s="41"/>
      <c r="B274" s="42"/>
      <c r="C274" s="216" t="s">
        <v>783</v>
      </c>
      <c r="D274" s="216" t="s">
        <v>211</v>
      </c>
      <c r="E274" s="217" t="s">
        <v>714</v>
      </c>
      <c r="F274" s="218" t="s">
        <v>715</v>
      </c>
      <c r="G274" s="219" t="s">
        <v>214</v>
      </c>
      <c r="H274" s="220">
        <v>0.16500000000000001</v>
      </c>
      <c r="I274" s="221"/>
      <c r="J274" s="222">
        <f>ROUND(I274*H274,2)</f>
        <v>0</v>
      </c>
      <c r="K274" s="218" t="s">
        <v>215</v>
      </c>
      <c r="L274" s="47"/>
      <c r="M274" s="223" t="s">
        <v>35</v>
      </c>
      <c r="N274" s="224" t="s">
        <v>51</v>
      </c>
      <c r="O274" s="87"/>
      <c r="P274" s="225">
        <f>O274*H274</f>
        <v>0</v>
      </c>
      <c r="Q274" s="225">
        <v>0</v>
      </c>
      <c r="R274" s="225">
        <f>Q274*H274</f>
        <v>0</v>
      </c>
      <c r="S274" s="225">
        <v>0</v>
      </c>
      <c r="T274" s="226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27" t="s">
        <v>408</v>
      </c>
      <c r="AT274" s="227" t="s">
        <v>211</v>
      </c>
      <c r="AU274" s="227" t="s">
        <v>90</v>
      </c>
      <c r="AY274" s="19" t="s">
        <v>208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9" t="s">
        <v>88</v>
      </c>
      <c r="BK274" s="228">
        <f>ROUND(I274*H274,2)</f>
        <v>0</v>
      </c>
      <c r="BL274" s="19" t="s">
        <v>408</v>
      </c>
      <c r="BM274" s="227" t="s">
        <v>1889</v>
      </c>
    </row>
    <row r="275" s="2" customFormat="1">
      <c r="A275" s="41"/>
      <c r="B275" s="42"/>
      <c r="C275" s="43"/>
      <c r="D275" s="229" t="s">
        <v>218</v>
      </c>
      <c r="E275" s="43"/>
      <c r="F275" s="230" t="s">
        <v>717</v>
      </c>
      <c r="G275" s="43"/>
      <c r="H275" s="43"/>
      <c r="I275" s="231"/>
      <c r="J275" s="43"/>
      <c r="K275" s="43"/>
      <c r="L275" s="47"/>
      <c r="M275" s="232"/>
      <c r="N275" s="233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19" t="s">
        <v>218</v>
      </c>
      <c r="AU275" s="19" t="s">
        <v>90</v>
      </c>
    </row>
    <row r="276" s="12" customFormat="1" ht="22.8" customHeight="1">
      <c r="A276" s="12"/>
      <c r="B276" s="200"/>
      <c r="C276" s="201"/>
      <c r="D276" s="202" t="s">
        <v>79</v>
      </c>
      <c r="E276" s="214" t="s">
        <v>1652</v>
      </c>
      <c r="F276" s="214" t="s">
        <v>1653</v>
      </c>
      <c r="G276" s="201"/>
      <c r="H276" s="201"/>
      <c r="I276" s="204"/>
      <c r="J276" s="215">
        <f>BK276</f>
        <v>0</v>
      </c>
      <c r="K276" s="201"/>
      <c r="L276" s="206"/>
      <c r="M276" s="207"/>
      <c r="N276" s="208"/>
      <c r="O276" s="208"/>
      <c r="P276" s="209">
        <f>SUM(P277:P294)</f>
        <v>0</v>
      </c>
      <c r="Q276" s="208"/>
      <c r="R276" s="209">
        <f>SUM(R277:R294)</f>
        <v>0.051449999999999996</v>
      </c>
      <c r="S276" s="208"/>
      <c r="T276" s="210">
        <f>SUM(T277:T294)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1" t="s">
        <v>90</v>
      </c>
      <c r="AT276" s="212" t="s">
        <v>79</v>
      </c>
      <c r="AU276" s="212" t="s">
        <v>88</v>
      </c>
      <c r="AY276" s="211" t="s">
        <v>208</v>
      </c>
      <c r="BK276" s="213">
        <f>SUM(BK277:BK294)</f>
        <v>0</v>
      </c>
    </row>
    <row r="277" s="2" customFormat="1" ht="16.5" customHeight="1">
      <c r="A277" s="41"/>
      <c r="B277" s="42"/>
      <c r="C277" s="216" t="s">
        <v>788</v>
      </c>
      <c r="D277" s="216" t="s">
        <v>211</v>
      </c>
      <c r="E277" s="217" t="s">
        <v>1654</v>
      </c>
      <c r="F277" s="218" t="s">
        <v>1655</v>
      </c>
      <c r="G277" s="219" t="s">
        <v>679</v>
      </c>
      <c r="H277" s="220">
        <v>3</v>
      </c>
      <c r="I277" s="221"/>
      <c r="J277" s="222">
        <f>ROUND(I277*H277,2)</f>
        <v>0</v>
      </c>
      <c r="K277" s="218" t="s">
        <v>215</v>
      </c>
      <c r="L277" s="47"/>
      <c r="M277" s="223" t="s">
        <v>35</v>
      </c>
      <c r="N277" s="224" t="s">
        <v>51</v>
      </c>
      <c r="O277" s="87"/>
      <c r="P277" s="225">
        <f>O277*H277</f>
        <v>0</v>
      </c>
      <c r="Q277" s="225">
        <v>0</v>
      </c>
      <c r="R277" s="225">
        <f>Q277*H277</f>
        <v>0</v>
      </c>
      <c r="S277" s="225">
        <v>0</v>
      </c>
      <c r="T277" s="226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27" t="s">
        <v>408</v>
      </c>
      <c r="AT277" s="227" t="s">
        <v>211</v>
      </c>
      <c r="AU277" s="227" t="s">
        <v>90</v>
      </c>
      <c r="AY277" s="19" t="s">
        <v>208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9" t="s">
        <v>88</v>
      </c>
      <c r="BK277" s="228">
        <f>ROUND(I277*H277,2)</f>
        <v>0</v>
      </c>
      <c r="BL277" s="19" t="s">
        <v>408</v>
      </c>
      <c r="BM277" s="227" t="s">
        <v>1890</v>
      </c>
    </row>
    <row r="278" s="2" customFormat="1">
      <c r="A278" s="41"/>
      <c r="B278" s="42"/>
      <c r="C278" s="43"/>
      <c r="D278" s="229" t="s">
        <v>218</v>
      </c>
      <c r="E278" s="43"/>
      <c r="F278" s="230" t="s">
        <v>1657</v>
      </c>
      <c r="G278" s="43"/>
      <c r="H278" s="43"/>
      <c r="I278" s="231"/>
      <c r="J278" s="43"/>
      <c r="K278" s="43"/>
      <c r="L278" s="47"/>
      <c r="M278" s="232"/>
      <c r="N278" s="233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9" t="s">
        <v>218</v>
      </c>
      <c r="AU278" s="19" t="s">
        <v>90</v>
      </c>
    </row>
    <row r="279" s="14" customFormat="1">
      <c r="A279" s="14"/>
      <c r="B279" s="245"/>
      <c r="C279" s="246"/>
      <c r="D279" s="236" t="s">
        <v>226</v>
      </c>
      <c r="E279" s="247" t="s">
        <v>35</v>
      </c>
      <c r="F279" s="248" t="s">
        <v>1873</v>
      </c>
      <c r="G279" s="246"/>
      <c r="H279" s="249">
        <v>3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226</v>
      </c>
      <c r="AU279" s="255" t="s">
        <v>90</v>
      </c>
      <c r="AV279" s="14" t="s">
        <v>90</v>
      </c>
      <c r="AW279" s="14" t="s">
        <v>41</v>
      </c>
      <c r="AX279" s="14" t="s">
        <v>88</v>
      </c>
      <c r="AY279" s="255" t="s">
        <v>208</v>
      </c>
    </row>
    <row r="280" s="2" customFormat="1" ht="21.75" customHeight="1">
      <c r="A280" s="41"/>
      <c r="B280" s="42"/>
      <c r="C280" s="278" t="s">
        <v>794</v>
      </c>
      <c r="D280" s="278" t="s">
        <v>391</v>
      </c>
      <c r="E280" s="279" t="s">
        <v>1658</v>
      </c>
      <c r="F280" s="280" t="s">
        <v>1659</v>
      </c>
      <c r="G280" s="281" t="s">
        <v>381</v>
      </c>
      <c r="H280" s="282">
        <v>2</v>
      </c>
      <c r="I280" s="283"/>
      <c r="J280" s="284">
        <f>ROUND(I280*H280,2)</f>
        <v>0</v>
      </c>
      <c r="K280" s="280" t="s">
        <v>215</v>
      </c>
      <c r="L280" s="285"/>
      <c r="M280" s="286" t="s">
        <v>35</v>
      </c>
      <c r="N280" s="287" t="s">
        <v>51</v>
      </c>
      <c r="O280" s="87"/>
      <c r="P280" s="225">
        <f>O280*H280</f>
        <v>0</v>
      </c>
      <c r="Q280" s="225">
        <v>0.016</v>
      </c>
      <c r="R280" s="225">
        <f>Q280*H280</f>
        <v>0.032000000000000001</v>
      </c>
      <c r="S280" s="225">
        <v>0</v>
      </c>
      <c r="T280" s="226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7" t="s">
        <v>527</v>
      </c>
      <c r="AT280" s="227" t="s">
        <v>391</v>
      </c>
      <c r="AU280" s="227" t="s">
        <v>90</v>
      </c>
      <c r="AY280" s="19" t="s">
        <v>208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9" t="s">
        <v>88</v>
      </c>
      <c r="BK280" s="228">
        <f>ROUND(I280*H280,2)</f>
        <v>0</v>
      </c>
      <c r="BL280" s="19" t="s">
        <v>408</v>
      </c>
      <c r="BM280" s="227" t="s">
        <v>1891</v>
      </c>
    </row>
    <row r="281" s="14" customFormat="1">
      <c r="A281" s="14"/>
      <c r="B281" s="245"/>
      <c r="C281" s="246"/>
      <c r="D281" s="236" t="s">
        <v>226</v>
      </c>
      <c r="E281" s="247" t="s">
        <v>35</v>
      </c>
      <c r="F281" s="248" t="s">
        <v>1453</v>
      </c>
      <c r="G281" s="246"/>
      <c r="H281" s="249">
        <v>2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226</v>
      </c>
      <c r="AU281" s="255" t="s">
        <v>90</v>
      </c>
      <c r="AV281" s="14" t="s">
        <v>90</v>
      </c>
      <c r="AW281" s="14" t="s">
        <v>41</v>
      </c>
      <c r="AX281" s="14" t="s">
        <v>88</v>
      </c>
      <c r="AY281" s="255" t="s">
        <v>208</v>
      </c>
    </row>
    <row r="282" s="2" customFormat="1" ht="16.5" customHeight="1">
      <c r="A282" s="41"/>
      <c r="B282" s="42"/>
      <c r="C282" s="278" t="s">
        <v>800</v>
      </c>
      <c r="D282" s="278" t="s">
        <v>391</v>
      </c>
      <c r="E282" s="279" t="s">
        <v>1661</v>
      </c>
      <c r="F282" s="280" t="s">
        <v>1662</v>
      </c>
      <c r="G282" s="281" t="s">
        <v>381</v>
      </c>
      <c r="H282" s="282">
        <v>3</v>
      </c>
      <c r="I282" s="283"/>
      <c r="J282" s="284">
        <f>ROUND(I282*H282,2)</f>
        <v>0</v>
      </c>
      <c r="K282" s="280" t="s">
        <v>215</v>
      </c>
      <c r="L282" s="285"/>
      <c r="M282" s="286" t="s">
        <v>35</v>
      </c>
      <c r="N282" s="287" t="s">
        <v>51</v>
      </c>
      <c r="O282" s="87"/>
      <c r="P282" s="225">
        <f>O282*H282</f>
        <v>0</v>
      </c>
      <c r="Q282" s="225">
        <v>0.001</v>
      </c>
      <c r="R282" s="225">
        <f>Q282*H282</f>
        <v>0.0030000000000000001</v>
      </c>
      <c r="S282" s="225">
        <v>0</v>
      </c>
      <c r="T282" s="226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27" t="s">
        <v>527</v>
      </c>
      <c r="AT282" s="227" t="s">
        <v>391</v>
      </c>
      <c r="AU282" s="227" t="s">
        <v>90</v>
      </c>
      <c r="AY282" s="19" t="s">
        <v>208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9" t="s">
        <v>88</v>
      </c>
      <c r="BK282" s="228">
        <f>ROUND(I282*H282,2)</f>
        <v>0</v>
      </c>
      <c r="BL282" s="19" t="s">
        <v>408</v>
      </c>
      <c r="BM282" s="227" t="s">
        <v>1892</v>
      </c>
    </row>
    <row r="283" s="14" customFormat="1">
      <c r="A283" s="14"/>
      <c r="B283" s="245"/>
      <c r="C283" s="246"/>
      <c r="D283" s="236" t="s">
        <v>226</v>
      </c>
      <c r="E283" s="247" t="s">
        <v>35</v>
      </c>
      <c r="F283" s="248" t="s">
        <v>1873</v>
      </c>
      <c r="G283" s="246"/>
      <c r="H283" s="249">
        <v>3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226</v>
      </c>
      <c r="AU283" s="255" t="s">
        <v>90</v>
      </c>
      <c r="AV283" s="14" t="s">
        <v>90</v>
      </c>
      <c r="AW283" s="14" t="s">
        <v>41</v>
      </c>
      <c r="AX283" s="14" t="s">
        <v>88</v>
      </c>
      <c r="AY283" s="255" t="s">
        <v>208</v>
      </c>
    </row>
    <row r="284" s="2" customFormat="1" ht="24.15" customHeight="1">
      <c r="A284" s="41"/>
      <c r="B284" s="42"/>
      <c r="C284" s="278" t="s">
        <v>805</v>
      </c>
      <c r="D284" s="278" t="s">
        <v>391</v>
      </c>
      <c r="E284" s="279" t="s">
        <v>1664</v>
      </c>
      <c r="F284" s="280" t="s">
        <v>1665</v>
      </c>
      <c r="G284" s="281" t="s">
        <v>381</v>
      </c>
      <c r="H284" s="282">
        <v>1</v>
      </c>
      <c r="I284" s="283"/>
      <c r="J284" s="284">
        <f>ROUND(I284*H284,2)</f>
        <v>0</v>
      </c>
      <c r="K284" s="280" t="s">
        <v>215</v>
      </c>
      <c r="L284" s="285"/>
      <c r="M284" s="286" t="s">
        <v>35</v>
      </c>
      <c r="N284" s="287" t="s">
        <v>51</v>
      </c>
      <c r="O284" s="87"/>
      <c r="P284" s="225">
        <f>O284*H284</f>
        <v>0</v>
      </c>
      <c r="Q284" s="225">
        <v>0.016</v>
      </c>
      <c r="R284" s="225">
        <f>Q284*H284</f>
        <v>0.016</v>
      </c>
      <c r="S284" s="225">
        <v>0</v>
      </c>
      <c r="T284" s="226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27" t="s">
        <v>527</v>
      </c>
      <c r="AT284" s="227" t="s">
        <v>391</v>
      </c>
      <c r="AU284" s="227" t="s">
        <v>90</v>
      </c>
      <c r="AY284" s="19" t="s">
        <v>208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9" t="s">
        <v>88</v>
      </c>
      <c r="BK284" s="228">
        <f>ROUND(I284*H284,2)</f>
        <v>0</v>
      </c>
      <c r="BL284" s="19" t="s">
        <v>408</v>
      </c>
      <c r="BM284" s="227" t="s">
        <v>1893</v>
      </c>
    </row>
    <row r="285" s="14" customFormat="1">
      <c r="A285" s="14"/>
      <c r="B285" s="245"/>
      <c r="C285" s="246"/>
      <c r="D285" s="236" t="s">
        <v>226</v>
      </c>
      <c r="E285" s="247" t="s">
        <v>35</v>
      </c>
      <c r="F285" s="248" t="s">
        <v>88</v>
      </c>
      <c r="G285" s="246"/>
      <c r="H285" s="249">
        <v>1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226</v>
      </c>
      <c r="AU285" s="255" t="s">
        <v>90</v>
      </c>
      <c r="AV285" s="14" t="s">
        <v>90</v>
      </c>
      <c r="AW285" s="14" t="s">
        <v>41</v>
      </c>
      <c r="AX285" s="14" t="s">
        <v>88</v>
      </c>
      <c r="AY285" s="255" t="s">
        <v>208</v>
      </c>
    </row>
    <row r="286" s="2" customFormat="1" ht="16.5" customHeight="1">
      <c r="A286" s="41"/>
      <c r="B286" s="42"/>
      <c r="C286" s="216" t="s">
        <v>810</v>
      </c>
      <c r="D286" s="216" t="s">
        <v>211</v>
      </c>
      <c r="E286" s="217" t="s">
        <v>1667</v>
      </c>
      <c r="F286" s="218" t="s">
        <v>1668</v>
      </c>
      <c r="G286" s="219" t="s">
        <v>679</v>
      </c>
      <c r="H286" s="220">
        <v>3</v>
      </c>
      <c r="I286" s="221"/>
      <c r="J286" s="222">
        <f>ROUND(I286*H286,2)</f>
        <v>0</v>
      </c>
      <c r="K286" s="218" t="s">
        <v>215</v>
      </c>
      <c r="L286" s="47"/>
      <c r="M286" s="223" t="s">
        <v>35</v>
      </c>
      <c r="N286" s="224" t="s">
        <v>51</v>
      </c>
      <c r="O286" s="87"/>
      <c r="P286" s="225">
        <f>O286*H286</f>
        <v>0</v>
      </c>
      <c r="Q286" s="225">
        <v>0.00014999999999999999</v>
      </c>
      <c r="R286" s="225">
        <f>Q286*H286</f>
        <v>0.00044999999999999999</v>
      </c>
      <c r="S286" s="225">
        <v>0</v>
      </c>
      <c r="T286" s="226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27" t="s">
        <v>408</v>
      </c>
      <c r="AT286" s="227" t="s">
        <v>211</v>
      </c>
      <c r="AU286" s="227" t="s">
        <v>90</v>
      </c>
      <c r="AY286" s="19" t="s">
        <v>208</v>
      </c>
      <c r="BE286" s="228">
        <f>IF(N286="základní",J286,0)</f>
        <v>0</v>
      </c>
      <c r="BF286" s="228">
        <f>IF(N286="snížená",J286,0)</f>
        <v>0</v>
      </c>
      <c r="BG286" s="228">
        <f>IF(N286="zákl. přenesená",J286,0)</f>
        <v>0</v>
      </c>
      <c r="BH286" s="228">
        <f>IF(N286="sníž. přenesená",J286,0)</f>
        <v>0</v>
      </c>
      <c r="BI286" s="228">
        <f>IF(N286="nulová",J286,0)</f>
        <v>0</v>
      </c>
      <c r="BJ286" s="19" t="s">
        <v>88</v>
      </c>
      <c r="BK286" s="228">
        <f>ROUND(I286*H286,2)</f>
        <v>0</v>
      </c>
      <c r="BL286" s="19" t="s">
        <v>408</v>
      </c>
      <c r="BM286" s="227" t="s">
        <v>1894</v>
      </c>
    </row>
    <row r="287" s="2" customFormat="1">
      <c r="A287" s="41"/>
      <c r="B287" s="42"/>
      <c r="C287" s="43"/>
      <c r="D287" s="229" t="s">
        <v>218</v>
      </c>
      <c r="E287" s="43"/>
      <c r="F287" s="230" t="s">
        <v>1670</v>
      </c>
      <c r="G287" s="43"/>
      <c r="H287" s="43"/>
      <c r="I287" s="231"/>
      <c r="J287" s="43"/>
      <c r="K287" s="43"/>
      <c r="L287" s="47"/>
      <c r="M287" s="232"/>
      <c r="N287" s="233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19" t="s">
        <v>218</v>
      </c>
      <c r="AU287" s="19" t="s">
        <v>90</v>
      </c>
    </row>
    <row r="288" s="14" customFormat="1">
      <c r="A288" s="14"/>
      <c r="B288" s="245"/>
      <c r="C288" s="246"/>
      <c r="D288" s="236" t="s">
        <v>226</v>
      </c>
      <c r="E288" s="247" t="s">
        <v>35</v>
      </c>
      <c r="F288" s="248" t="s">
        <v>1873</v>
      </c>
      <c r="G288" s="246"/>
      <c r="H288" s="249">
        <v>3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226</v>
      </c>
      <c r="AU288" s="255" t="s">
        <v>90</v>
      </c>
      <c r="AV288" s="14" t="s">
        <v>90</v>
      </c>
      <c r="AW288" s="14" t="s">
        <v>41</v>
      </c>
      <c r="AX288" s="14" t="s">
        <v>88</v>
      </c>
      <c r="AY288" s="255" t="s">
        <v>208</v>
      </c>
    </row>
    <row r="289" s="2" customFormat="1" ht="24.15" customHeight="1">
      <c r="A289" s="41"/>
      <c r="B289" s="42"/>
      <c r="C289" s="216" t="s">
        <v>815</v>
      </c>
      <c r="D289" s="216" t="s">
        <v>211</v>
      </c>
      <c r="E289" s="217" t="s">
        <v>1671</v>
      </c>
      <c r="F289" s="218" t="s">
        <v>1672</v>
      </c>
      <c r="G289" s="219" t="s">
        <v>214</v>
      </c>
      <c r="H289" s="220">
        <v>0.050999999999999997</v>
      </c>
      <c r="I289" s="221"/>
      <c r="J289" s="222">
        <f>ROUND(I289*H289,2)</f>
        <v>0</v>
      </c>
      <c r="K289" s="218" t="s">
        <v>215</v>
      </c>
      <c r="L289" s="47"/>
      <c r="M289" s="223" t="s">
        <v>35</v>
      </c>
      <c r="N289" s="224" t="s">
        <v>51</v>
      </c>
      <c r="O289" s="87"/>
      <c r="P289" s="225">
        <f>O289*H289</f>
        <v>0</v>
      </c>
      <c r="Q289" s="225">
        <v>0</v>
      </c>
      <c r="R289" s="225">
        <f>Q289*H289</f>
        <v>0</v>
      </c>
      <c r="S289" s="225">
        <v>0</v>
      </c>
      <c r="T289" s="226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7" t="s">
        <v>408</v>
      </c>
      <c r="AT289" s="227" t="s">
        <v>211</v>
      </c>
      <c r="AU289" s="227" t="s">
        <v>90</v>
      </c>
      <c r="AY289" s="19" t="s">
        <v>208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9" t="s">
        <v>88</v>
      </c>
      <c r="BK289" s="228">
        <f>ROUND(I289*H289,2)</f>
        <v>0</v>
      </c>
      <c r="BL289" s="19" t="s">
        <v>408</v>
      </c>
      <c r="BM289" s="227" t="s">
        <v>1895</v>
      </c>
    </row>
    <row r="290" s="2" customFormat="1">
      <c r="A290" s="41"/>
      <c r="B290" s="42"/>
      <c r="C290" s="43"/>
      <c r="D290" s="229" t="s">
        <v>218</v>
      </c>
      <c r="E290" s="43"/>
      <c r="F290" s="230" t="s">
        <v>1674</v>
      </c>
      <c r="G290" s="43"/>
      <c r="H290" s="43"/>
      <c r="I290" s="231"/>
      <c r="J290" s="43"/>
      <c r="K290" s="43"/>
      <c r="L290" s="47"/>
      <c r="M290" s="232"/>
      <c r="N290" s="233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218</v>
      </c>
      <c r="AU290" s="19" t="s">
        <v>90</v>
      </c>
    </row>
    <row r="291" s="2" customFormat="1" ht="24.15" customHeight="1">
      <c r="A291" s="41"/>
      <c r="B291" s="42"/>
      <c r="C291" s="216" t="s">
        <v>822</v>
      </c>
      <c r="D291" s="216" t="s">
        <v>211</v>
      </c>
      <c r="E291" s="217" t="s">
        <v>1675</v>
      </c>
      <c r="F291" s="218" t="s">
        <v>1676</v>
      </c>
      <c r="G291" s="219" t="s">
        <v>214</v>
      </c>
      <c r="H291" s="220">
        <v>0.050999999999999997</v>
      </c>
      <c r="I291" s="221"/>
      <c r="J291" s="222">
        <f>ROUND(I291*H291,2)</f>
        <v>0</v>
      </c>
      <c r="K291" s="218" t="s">
        <v>215</v>
      </c>
      <c r="L291" s="47"/>
      <c r="M291" s="223" t="s">
        <v>35</v>
      </c>
      <c r="N291" s="224" t="s">
        <v>51</v>
      </c>
      <c r="O291" s="87"/>
      <c r="P291" s="225">
        <f>O291*H291</f>
        <v>0</v>
      </c>
      <c r="Q291" s="225">
        <v>0</v>
      </c>
      <c r="R291" s="225">
        <f>Q291*H291</f>
        <v>0</v>
      </c>
      <c r="S291" s="225">
        <v>0</v>
      </c>
      <c r="T291" s="226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27" t="s">
        <v>408</v>
      </c>
      <c r="AT291" s="227" t="s">
        <v>211</v>
      </c>
      <c r="AU291" s="227" t="s">
        <v>90</v>
      </c>
      <c r="AY291" s="19" t="s">
        <v>208</v>
      </c>
      <c r="BE291" s="228">
        <f>IF(N291="základní",J291,0)</f>
        <v>0</v>
      </c>
      <c r="BF291" s="228">
        <f>IF(N291="snížená",J291,0)</f>
        <v>0</v>
      </c>
      <c r="BG291" s="228">
        <f>IF(N291="zákl. přenesená",J291,0)</f>
        <v>0</v>
      </c>
      <c r="BH291" s="228">
        <f>IF(N291="sníž. přenesená",J291,0)</f>
        <v>0</v>
      </c>
      <c r="BI291" s="228">
        <f>IF(N291="nulová",J291,0)</f>
        <v>0</v>
      </c>
      <c r="BJ291" s="19" t="s">
        <v>88</v>
      </c>
      <c r="BK291" s="228">
        <f>ROUND(I291*H291,2)</f>
        <v>0</v>
      </c>
      <c r="BL291" s="19" t="s">
        <v>408</v>
      </c>
      <c r="BM291" s="227" t="s">
        <v>1896</v>
      </c>
    </row>
    <row r="292" s="2" customFormat="1">
      <c r="A292" s="41"/>
      <c r="B292" s="42"/>
      <c r="C292" s="43"/>
      <c r="D292" s="229" t="s">
        <v>218</v>
      </c>
      <c r="E292" s="43"/>
      <c r="F292" s="230" t="s">
        <v>1678</v>
      </c>
      <c r="G292" s="43"/>
      <c r="H292" s="43"/>
      <c r="I292" s="231"/>
      <c r="J292" s="43"/>
      <c r="K292" s="43"/>
      <c r="L292" s="47"/>
      <c r="M292" s="232"/>
      <c r="N292" s="233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19" t="s">
        <v>218</v>
      </c>
      <c r="AU292" s="19" t="s">
        <v>90</v>
      </c>
    </row>
    <row r="293" s="2" customFormat="1" ht="24.15" customHeight="1">
      <c r="A293" s="41"/>
      <c r="B293" s="42"/>
      <c r="C293" s="216" t="s">
        <v>834</v>
      </c>
      <c r="D293" s="216" t="s">
        <v>211</v>
      </c>
      <c r="E293" s="217" t="s">
        <v>1679</v>
      </c>
      <c r="F293" s="218" t="s">
        <v>1680</v>
      </c>
      <c r="G293" s="219" t="s">
        <v>214</v>
      </c>
      <c r="H293" s="220">
        <v>0.050999999999999997</v>
      </c>
      <c r="I293" s="221"/>
      <c r="J293" s="222">
        <f>ROUND(I293*H293,2)</f>
        <v>0</v>
      </c>
      <c r="K293" s="218" t="s">
        <v>215</v>
      </c>
      <c r="L293" s="47"/>
      <c r="M293" s="223" t="s">
        <v>35</v>
      </c>
      <c r="N293" s="224" t="s">
        <v>51</v>
      </c>
      <c r="O293" s="87"/>
      <c r="P293" s="225">
        <f>O293*H293</f>
        <v>0</v>
      </c>
      <c r="Q293" s="225">
        <v>0</v>
      </c>
      <c r="R293" s="225">
        <f>Q293*H293</f>
        <v>0</v>
      </c>
      <c r="S293" s="225">
        <v>0</v>
      </c>
      <c r="T293" s="226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27" t="s">
        <v>408</v>
      </c>
      <c r="AT293" s="227" t="s">
        <v>211</v>
      </c>
      <c r="AU293" s="227" t="s">
        <v>90</v>
      </c>
      <c r="AY293" s="19" t="s">
        <v>208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9" t="s">
        <v>88</v>
      </c>
      <c r="BK293" s="228">
        <f>ROUND(I293*H293,2)</f>
        <v>0</v>
      </c>
      <c r="BL293" s="19" t="s">
        <v>408</v>
      </c>
      <c r="BM293" s="227" t="s">
        <v>1897</v>
      </c>
    </row>
    <row r="294" s="2" customFormat="1">
      <c r="A294" s="41"/>
      <c r="B294" s="42"/>
      <c r="C294" s="43"/>
      <c r="D294" s="229" t="s">
        <v>218</v>
      </c>
      <c r="E294" s="43"/>
      <c r="F294" s="230" t="s">
        <v>1682</v>
      </c>
      <c r="G294" s="43"/>
      <c r="H294" s="43"/>
      <c r="I294" s="231"/>
      <c r="J294" s="43"/>
      <c r="K294" s="43"/>
      <c r="L294" s="47"/>
      <c r="M294" s="232"/>
      <c r="N294" s="233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19" t="s">
        <v>218</v>
      </c>
      <c r="AU294" s="19" t="s">
        <v>90</v>
      </c>
    </row>
    <row r="295" s="12" customFormat="1" ht="22.8" customHeight="1">
      <c r="A295" s="12"/>
      <c r="B295" s="200"/>
      <c r="C295" s="201"/>
      <c r="D295" s="202" t="s">
        <v>79</v>
      </c>
      <c r="E295" s="214" t="s">
        <v>1683</v>
      </c>
      <c r="F295" s="214" t="s">
        <v>1684</v>
      </c>
      <c r="G295" s="201"/>
      <c r="H295" s="201"/>
      <c r="I295" s="204"/>
      <c r="J295" s="215">
        <f>BK295</f>
        <v>0</v>
      </c>
      <c r="K295" s="201"/>
      <c r="L295" s="206"/>
      <c r="M295" s="207"/>
      <c r="N295" s="208"/>
      <c r="O295" s="208"/>
      <c r="P295" s="209">
        <f>SUM(P296:P324)</f>
        <v>0</v>
      </c>
      <c r="Q295" s="208"/>
      <c r="R295" s="209">
        <f>SUM(R296:R324)</f>
        <v>0.0118</v>
      </c>
      <c r="S295" s="208"/>
      <c r="T295" s="210">
        <f>SUM(T296:T324)</f>
        <v>0.1716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1" t="s">
        <v>90</v>
      </c>
      <c r="AT295" s="212" t="s">
        <v>79</v>
      </c>
      <c r="AU295" s="212" t="s">
        <v>88</v>
      </c>
      <c r="AY295" s="211" t="s">
        <v>208</v>
      </c>
      <c r="BK295" s="213">
        <f>SUM(BK296:BK324)</f>
        <v>0</v>
      </c>
    </row>
    <row r="296" s="2" customFormat="1" ht="16.5" customHeight="1">
      <c r="A296" s="41"/>
      <c r="B296" s="42"/>
      <c r="C296" s="216" t="s">
        <v>840</v>
      </c>
      <c r="D296" s="216" t="s">
        <v>211</v>
      </c>
      <c r="E296" s="217" t="s">
        <v>1685</v>
      </c>
      <c r="F296" s="218" t="s">
        <v>1686</v>
      </c>
      <c r="G296" s="219" t="s">
        <v>679</v>
      </c>
      <c r="H296" s="220">
        <v>2</v>
      </c>
      <c r="I296" s="221"/>
      <c r="J296" s="222">
        <f>ROUND(I296*H296,2)</f>
        <v>0</v>
      </c>
      <c r="K296" s="218" t="s">
        <v>35</v>
      </c>
      <c r="L296" s="47"/>
      <c r="M296" s="223" t="s">
        <v>35</v>
      </c>
      <c r="N296" s="224" t="s">
        <v>51</v>
      </c>
      <c r="O296" s="87"/>
      <c r="P296" s="225">
        <f>O296*H296</f>
        <v>0</v>
      </c>
      <c r="Q296" s="225">
        <v>0.00089999999999999998</v>
      </c>
      <c r="R296" s="225">
        <f>Q296*H296</f>
        <v>0.0018</v>
      </c>
      <c r="S296" s="225">
        <v>0.085800000000000001</v>
      </c>
      <c r="T296" s="226">
        <f>S296*H296</f>
        <v>0.1716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27" t="s">
        <v>408</v>
      </c>
      <c r="AT296" s="227" t="s">
        <v>211</v>
      </c>
      <c r="AU296" s="227" t="s">
        <v>90</v>
      </c>
      <c r="AY296" s="19" t="s">
        <v>208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9" t="s">
        <v>88</v>
      </c>
      <c r="BK296" s="228">
        <f>ROUND(I296*H296,2)</f>
        <v>0</v>
      </c>
      <c r="BL296" s="19" t="s">
        <v>408</v>
      </c>
      <c r="BM296" s="227" t="s">
        <v>1898</v>
      </c>
    </row>
    <row r="297" s="14" customFormat="1">
      <c r="A297" s="14"/>
      <c r="B297" s="245"/>
      <c r="C297" s="246"/>
      <c r="D297" s="236" t="s">
        <v>226</v>
      </c>
      <c r="E297" s="247" t="s">
        <v>35</v>
      </c>
      <c r="F297" s="248" t="s">
        <v>1453</v>
      </c>
      <c r="G297" s="246"/>
      <c r="H297" s="249">
        <v>2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226</v>
      </c>
      <c r="AU297" s="255" t="s">
        <v>90</v>
      </c>
      <c r="AV297" s="14" t="s">
        <v>90</v>
      </c>
      <c r="AW297" s="14" t="s">
        <v>41</v>
      </c>
      <c r="AX297" s="14" t="s">
        <v>88</v>
      </c>
      <c r="AY297" s="255" t="s">
        <v>208</v>
      </c>
    </row>
    <row r="298" s="2" customFormat="1" ht="24.15" customHeight="1">
      <c r="A298" s="41"/>
      <c r="B298" s="42"/>
      <c r="C298" s="216" t="s">
        <v>845</v>
      </c>
      <c r="D298" s="216" t="s">
        <v>211</v>
      </c>
      <c r="E298" s="217" t="s">
        <v>1688</v>
      </c>
      <c r="F298" s="218" t="s">
        <v>1689</v>
      </c>
      <c r="G298" s="219" t="s">
        <v>381</v>
      </c>
      <c r="H298" s="220">
        <v>4</v>
      </c>
      <c r="I298" s="221"/>
      <c r="J298" s="222">
        <f>ROUND(I298*H298,2)</f>
        <v>0</v>
      </c>
      <c r="K298" s="218" t="s">
        <v>215</v>
      </c>
      <c r="L298" s="47"/>
      <c r="M298" s="223" t="s">
        <v>35</v>
      </c>
      <c r="N298" s="224" t="s">
        <v>51</v>
      </c>
      <c r="O298" s="87"/>
      <c r="P298" s="225">
        <f>O298*H298</f>
        <v>0</v>
      </c>
      <c r="Q298" s="225">
        <v>0.00069999999999999999</v>
      </c>
      <c r="R298" s="225">
        <f>Q298*H298</f>
        <v>0.0028</v>
      </c>
      <c r="S298" s="225">
        <v>0</v>
      </c>
      <c r="T298" s="226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27" t="s">
        <v>408</v>
      </c>
      <c r="AT298" s="227" t="s">
        <v>211</v>
      </c>
      <c r="AU298" s="227" t="s">
        <v>90</v>
      </c>
      <c r="AY298" s="19" t="s">
        <v>208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9" t="s">
        <v>88</v>
      </c>
      <c r="BK298" s="228">
        <f>ROUND(I298*H298,2)</f>
        <v>0</v>
      </c>
      <c r="BL298" s="19" t="s">
        <v>408</v>
      </c>
      <c r="BM298" s="227" t="s">
        <v>1899</v>
      </c>
    </row>
    <row r="299" s="2" customFormat="1">
      <c r="A299" s="41"/>
      <c r="B299" s="42"/>
      <c r="C299" s="43"/>
      <c r="D299" s="229" t="s">
        <v>218</v>
      </c>
      <c r="E299" s="43"/>
      <c r="F299" s="230" t="s">
        <v>1691</v>
      </c>
      <c r="G299" s="43"/>
      <c r="H299" s="43"/>
      <c r="I299" s="231"/>
      <c r="J299" s="43"/>
      <c r="K299" s="43"/>
      <c r="L299" s="47"/>
      <c r="M299" s="232"/>
      <c r="N299" s="233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19" t="s">
        <v>218</v>
      </c>
      <c r="AU299" s="19" t="s">
        <v>90</v>
      </c>
    </row>
    <row r="300" s="14" customFormat="1">
      <c r="A300" s="14"/>
      <c r="B300" s="245"/>
      <c r="C300" s="246"/>
      <c r="D300" s="236" t="s">
        <v>226</v>
      </c>
      <c r="E300" s="247" t="s">
        <v>35</v>
      </c>
      <c r="F300" s="248" t="s">
        <v>1822</v>
      </c>
      <c r="G300" s="246"/>
      <c r="H300" s="249">
        <v>4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226</v>
      </c>
      <c r="AU300" s="255" t="s">
        <v>90</v>
      </c>
      <c r="AV300" s="14" t="s">
        <v>90</v>
      </c>
      <c r="AW300" s="14" t="s">
        <v>41</v>
      </c>
      <c r="AX300" s="14" t="s">
        <v>88</v>
      </c>
      <c r="AY300" s="255" t="s">
        <v>208</v>
      </c>
    </row>
    <row r="301" s="2" customFormat="1" ht="16.5" customHeight="1">
      <c r="A301" s="41"/>
      <c r="B301" s="42"/>
      <c r="C301" s="216" t="s">
        <v>857</v>
      </c>
      <c r="D301" s="216" t="s">
        <v>211</v>
      </c>
      <c r="E301" s="217" t="s">
        <v>1692</v>
      </c>
      <c r="F301" s="218" t="s">
        <v>1693</v>
      </c>
      <c r="G301" s="219" t="s">
        <v>490</v>
      </c>
      <c r="H301" s="220">
        <v>12</v>
      </c>
      <c r="I301" s="221"/>
      <c r="J301" s="222">
        <f>ROUND(I301*H301,2)</f>
        <v>0</v>
      </c>
      <c r="K301" s="218" t="s">
        <v>215</v>
      </c>
      <c r="L301" s="47"/>
      <c r="M301" s="223" t="s">
        <v>35</v>
      </c>
      <c r="N301" s="224" t="s">
        <v>51</v>
      </c>
      <c r="O301" s="87"/>
      <c r="P301" s="225">
        <f>O301*H301</f>
        <v>0</v>
      </c>
      <c r="Q301" s="225">
        <v>0.00046000000000000001</v>
      </c>
      <c r="R301" s="225">
        <f>Q301*H301</f>
        <v>0.0055200000000000006</v>
      </c>
      <c r="S301" s="225">
        <v>0</v>
      </c>
      <c r="T301" s="226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27" t="s">
        <v>408</v>
      </c>
      <c r="AT301" s="227" t="s">
        <v>211</v>
      </c>
      <c r="AU301" s="227" t="s">
        <v>90</v>
      </c>
      <c r="AY301" s="19" t="s">
        <v>208</v>
      </c>
      <c r="BE301" s="228">
        <f>IF(N301="základní",J301,0)</f>
        <v>0</v>
      </c>
      <c r="BF301" s="228">
        <f>IF(N301="snížená",J301,0)</f>
        <v>0</v>
      </c>
      <c r="BG301" s="228">
        <f>IF(N301="zákl. přenesená",J301,0)</f>
        <v>0</v>
      </c>
      <c r="BH301" s="228">
        <f>IF(N301="sníž. přenesená",J301,0)</f>
        <v>0</v>
      </c>
      <c r="BI301" s="228">
        <f>IF(N301="nulová",J301,0)</f>
        <v>0</v>
      </c>
      <c r="BJ301" s="19" t="s">
        <v>88</v>
      </c>
      <c r="BK301" s="228">
        <f>ROUND(I301*H301,2)</f>
        <v>0</v>
      </c>
      <c r="BL301" s="19" t="s">
        <v>408</v>
      </c>
      <c r="BM301" s="227" t="s">
        <v>1900</v>
      </c>
    </row>
    <row r="302" s="2" customFormat="1">
      <c r="A302" s="41"/>
      <c r="B302" s="42"/>
      <c r="C302" s="43"/>
      <c r="D302" s="229" t="s">
        <v>218</v>
      </c>
      <c r="E302" s="43"/>
      <c r="F302" s="230" t="s">
        <v>1695</v>
      </c>
      <c r="G302" s="43"/>
      <c r="H302" s="43"/>
      <c r="I302" s="231"/>
      <c r="J302" s="43"/>
      <c r="K302" s="43"/>
      <c r="L302" s="47"/>
      <c r="M302" s="232"/>
      <c r="N302" s="233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19" t="s">
        <v>218</v>
      </c>
      <c r="AU302" s="19" t="s">
        <v>90</v>
      </c>
    </row>
    <row r="303" s="14" customFormat="1">
      <c r="A303" s="14"/>
      <c r="B303" s="245"/>
      <c r="C303" s="246"/>
      <c r="D303" s="236" t="s">
        <v>226</v>
      </c>
      <c r="E303" s="247" t="s">
        <v>35</v>
      </c>
      <c r="F303" s="248" t="s">
        <v>367</v>
      </c>
      <c r="G303" s="246"/>
      <c r="H303" s="249">
        <v>12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226</v>
      </c>
      <c r="AU303" s="255" t="s">
        <v>90</v>
      </c>
      <c r="AV303" s="14" t="s">
        <v>90</v>
      </c>
      <c r="AW303" s="14" t="s">
        <v>41</v>
      </c>
      <c r="AX303" s="14" t="s">
        <v>88</v>
      </c>
      <c r="AY303" s="255" t="s">
        <v>208</v>
      </c>
    </row>
    <row r="304" s="2" customFormat="1" ht="16.5" customHeight="1">
      <c r="A304" s="41"/>
      <c r="B304" s="42"/>
      <c r="C304" s="216" t="s">
        <v>861</v>
      </c>
      <c r="D304" s="216" t="s">
        <v>211</v>
      </c>
      <c r="E304" s="217" t="s">
        <v>1696</v>
      </c>
      <c r="F304" s="218" t="s">
        <v>1697</v>
      </c>
      <c r="G304" s="219" t="s">
        <v>490</v>
      </c>
      <c r="H304" s="220">
        <v>2</v>
      </c>
      <c r="I304" s="221"/>
      <c r="J304" s="222">
        <f>ROUND(I304*H304,2)</f>
        <v>0</v>
      </c>
      <c r="K304" s="218" t="s">
        <v>215</v>
      </c>
      <c r="L304" s="47"/>
      <c r="M304" s="223" t="s">
        <v>35</v>
      </c>
      <c r="N304" s="224" t="s">
        <v>51</v>
      </c>
      <c r="O304" s="87"/>
      <c r="P304" s="225">
        <f>O304*H304</f>
        <v>0</v>
      </c>
      <c r="Q304" s="225">
        <v>0.00055999999999999995</v>
      </c>
      <c r="R304" s="225">
        <f>Q304*H304</f>
        <v>0.0011199999999999999</v>
      </c>
      <c r="S304" s="225">
        <v>0</v>
      </c>
      <c r="T304" s="226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27" t="s">
        <v>408</v>
      </c>
      <c r="AT304" s="227" t="s">
        <v>211</v>
      </c>
      <c r="AU304" s="227" t="s">
        <v>90</v>
      </c>
      <c r="AY304" s="19" t="s">
        <v>208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9" t="s">
        <v>88</v>
      </c>
      <c r="BK304" s="228">
        <f>ROUND(I304*H304,2)</f>
        <v>0</v>
      </c>
      <c r="BL304" s="19" t="s">
        <v>408</v>
      </c>
      <c r="BM304" s="227" t="s">
        <v>1901</v>
      </c>
    </row>
    <row r="305" s="2" customFormat="1">
      <c r="A305" s="41"/>
      <c r="B305" s="42"/>
      <c r="C305" s="43"/>
      <c r="D305" s="229" t="s">
        <v>218</v>
      </c>
      <c r="E305" s="43"/>
      <c r="F305" s="230" t="s">
        <v>1699</v>
      </c>
      <c r="G305" s="43"/>
      <c r="H305" s="43"/>
      <c r="I305" s="231"/>
      <c r="J305" s="43"/>
      <c r="K305" s="43"/>
      <c r="L305" s="47"/>
      <c r="M305" s="232"/>
      <c r="N305" s="233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19" t="s">
        <v>218</v>
      </c>
      <c r="AU305" s="19" t="s">
        <v>90</v>
      </c>
    </row>
    <row r="306" s="14" customFormat="1">
      <c r="A306" s="14"/>
      <c r="B306" s="245"/>
      <c r="C306" s="246"/>
      <c r="D306" s="236" t="s">
        <v>226</v>
      </c>
      <c r="E306" s="247" t="s">
        <v>35</v>
      </c>
      <c r="F306" s="248" t="s">
        <v>90</v>
      </c>
      <c r="G306" s="246"/>
      <c r="H306" s="249">
        <v>2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5" t="s">
        <v>226</v>
      </c>
      <c r="AU306" s="255" t="s">
        <v>90</v>
      </c>
      <c r="AV306" s="14" t="s">
        <v>90</v>
      </c>
      <c r="AW306" s="14" t="s">
        <v>41</v>
      </c>
      <c r="AX306" s="14" t="s">
        <v>88</v>
      </c>
      <c r="AY306" s="255" t="s">
        <v>208</v>
      </c>
    </row>
    <row r="307" s="2" customFormat="1" ht="16.5" customHeight="1">
      <c r="A307" s="41"/>
      <c r="B307" s="42"/>
      <c r="C307" s="216" t="s">
        <v>866</v>
      </c>
      <c r="D307" s="216" t="s">
        <v>211</v>
      </c>
      <c r="E307" s="217" t="s">
        <v>1700</v>
      </c>
      <c r="F307" s="218" t="s">
        <v>1701</v>
      </c>
      <c r="G307" s="219" t="s">
        <v>381</v>
      </c>
      <c r="H307" s="220">
        <v>6</v>
      </c>
      <c r="I307" s="221"/>
      <c r="J307" s="222">
        <f>ROUND(I307*H307,2)</f>
        <v>0</v>
      </c>
      <c r="K307" s="218" t="s">
        <v>215</v>
      </c>
      <c r="L307" s="47"/>
      <c r="M307" s="223" t="s">
        <v>35</v>
      </c>
      <c r="N307" s="224" t="s">
        <v>51</v>
      </c>
      <c r="O307" s="87"/>
      <c r="P307" s="225">
        <f>O307*H307</f>
        <v>0</v>
      </c>
      <c r="Q307" s="225">
        <v>1.0000000000000001E-05</v>
      </c>
      <c r="R307" s="225">
        <f>Q307*H307</f>
        <v>6.0000000000000008E-05</v>
      </c>
      <c r="S307" s="225">
        <v>0</v>
      </c>
      <c r="T307" s="226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27" t="s">
        <v>408</v>
      </c>
      <c r="AT307" s="227" t="s">
        <v>211</v>
      </c>
      <c r="AU307" s="227" t="s">
        <v>90</v>
      </c>
      <c r="AY307" s="19" t="s">
        <v>208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9" t="s">
        <v>88</v>
      </c>
      <c r="BK307" s="228">
        <f>ROUND(I307*H307,2)</f>
        <v>0</v>
      </c>
      <c r="BL307" s="19" t="s">
        <v>408</v>
      </c>
      <c r="BM307" s="227" t="s">
        <v>1902</v>
      </c>
    </row>
    <row r="308" s="2" customFormat="1">
      <c r="A308" s="41"/>
      <c r="B308" s="42"/>
      <c r="C308" s="43"/>
      <c r="D308" s="229" t="s">
        <v>218</v>
      </c>
      <c r="E308" s="43"/>
      <c r="F308" s="230" t="s">
        <v>1703</v>
      </c>
      <c r="G308" s="43"/>
      <c r="H308" s="43"/>
      <c r="I308" s="231"/>
      <c r="J308" s="43"/>
      <c r="K308" s="43"/>
      <c r="L308" s="47"/>
      <c r="M308" s="232"/>
      <c r="N308" s="233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19" t="s">
        <v>218</v>
      </c>
      <c r="AU308" s="19" t="s">
        <v>90</v>
      </c>
    </row>
    <row r="309" s="14" customFormat="1">
      <c r="A309" s="14"/>
      <c r="B309" s="245"/>
      <c r="C309" s="246"/>
      <c r="D309" s="236" t="s">
        <v>226</v>
      </c>
      <c r="E309" s="247" t="s">
        <v>35</v>
      </c>
      <c r="F309" s="248" t="s">
        <v>1903</v>
      </c>
      <c r="G309" s="246"/>
      <c r="H309" s="249">
        <v>6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5" t="s">
        <v>226</v>
      </c>
      <c r="AU309" s="255" t="s">
        <v>90</v>
      </c>
      <c r="AV309" s="14" t="s">
        <v>90</v>
      </c>
      <c r="AW309" s="14" t="s">
        <v>41</v>
      </c>
      <c r="AX309" s="14" t="s">
        <v>88</v>
      </c>
      <c r="AY309" s="255" t="s">
        <v>208</v>
      </c>
    </row>
    <row r="310" s="2" customFormat="1" ht="16.5" customHeight="1">
      <c r="A310" s="41"/>
      <c r="B310" s="42"/>
      <c r="C310" s="216" t="s">
        <v>871</v>
      </c>
      <c r="D310" s="216" t="s">
        <v>211</v>
      </c>
      <c r="E310" s="217" t="s">
        <v>1705</v>
      </c>
      <c r="F310" s="218" t="s">
        <v>1706</v>
      </c>
      <c r="G310" s="219" t="s">
        <v>490</v>
      </c>
      <c r="H310" s="220">
        <v>14</v>
      </c>
      <c r="I310" s="221"/>
      <c r="J310" s="222">
        <f>ROUND(I310*H310,2)</f>
        <v>0</v>
      </c>
      <c r="K310" s="218" t="s">
        <v>215</v>
      </c>
      <c r="L310" s="47"/>
      <c r="M310" s="223" t="s">
        <v>35</v>
      </c>
      <c r="N310" s="224" t="s">
        <v>51</v>
      </c>
      <c r="O310" s="87"/>
      <c r="P310" s="225">
        <f>O310*H310</f>
        <v>0</v>
      </c>
      <c r="Q310" s="225">
        <v>0</v>
      </c>
      <c r="R310" s="225">
        <f>Q310*H310</f>
        <v>0</v>
      </c>
      <c r="S310" s="225">
        <v>0</v>
      </c>
      <c r="T310" s="226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27" t="s">
        <v>408</v>
      </c>
      <c r="AT310" s="227" t="s">
        <v>211</v>
      </c>
      <c r="AU310" s="227" t="s">
        <v>90</v>
      </c>
      <c r="AY310" s="19" t="s">
        <v>208</v>
      </c>
      <c r="BE310" s="228">
        <f>IF(N310="základní",J310,0)</f>
        <v>0</v>
      </c>
      <c r="BF310" s="228">
        <f>IF(N310="snížená",J310,0)</f>
        <v>0</v>
      </c>
      <c r="BG310" s="228">
        <f>IF(N310="zákl. přenesená",J310,0)</f>
        <v>0</v>
      </c>
      <c r="BH310" s="228">
        <f>IF(N310="sníž. přenesená",J310,0)</f>
        <v>0</v>
      </c>
      <c r="BI310" s="228">
        <f>IF(N310="nulová",J310,0)</f>
        <v>0</v>
      </c>
      <c r="BJ310" s="19" t="s">
        <v>88</v>
      </c>
      <c r="BK310" s="228">
        <f>ROUND(I310*H310,2)</f>
        <v>0</v>
      </c>
      <c r="BL310" s="19" t="s">
        <v>408</v>
      </c>
      <c r="BM310" s="227" t="s">
        <v>1904</v>
      </c>
    </row>
    <row r="311" s="2" customFormat="1">
      <c r="A311" s="41"/>
      <c r="B311" s="42"/>
      <c r="C311" s="43"/>
      <c r="D311" s="229" t="s">
        <v>218</v>
      </c>
      <c r="E311" s="43"/>
      <c r="F311" s="230" t="s">
        <v>1708</v>
      </c>
      <c r="G311" s="43"/>
      <c r="H311" s="43"/>
      <c r="I311" s="231"/>
      <c r="J311" s="43"/>
      <c r="K311" s="43"/>
      <c r="L311" s="47"/>
      <c r="M311" s="232"/>
      <c r="N311" s="233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19" t="s">
        <v>218</v>
      </c>
      <c r="AU311" s="19" t="s">
        <v>90</v>
      </c>
    </row>
    <row r="312" s="14" customFormat="1">
      <c r="A312" s="14"/>
      <c r="B312" s="245"/>
      <c r="C312" s="246"/>
      <c r="D312" s="236" t="s">
        <v>226</v>
      </c>
      <c r="E312" s="247" t="s">
        <v>35</v>
      </c>
      <c r="F312" s="248" t="s">
        <v>1905</v>
      </c>
      <c r="G312" s="246"/>
      <c r="H312" s="249">
        <v>14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226</v>
      </c>
      <c r="AU312" s="255" t="s">
        <v>90</v>
      </c>
      <c r="AV312" s="14" t="s">
        <v>90</v>
      </c>
      <c r="AW312" s="14" t="s">
        <v>41</v>
      </c>
      <c r="AX312" s="14" t="s">
        <v>88</v>
      </c>
      <c r="AY312" s="255" t="s">
        <v>208</v>
      </c>
    </row>
    <row r="313" s="2" customFormat="1" ht="16.5" customHeight="1">
      <c r="A313" s="41"/>
      <c r="B313" s="42"/>
      <c r="C313" s="216" t="s">
        <v>878</v>
      </c>
      <c r="D313" s="216" t="s">
        <v>211</v>
      </c>
      <c r="E313" s="217" t="s">
        <v>1710</v>
      </c>
      <c r="F313" s="218" t="s">
        <v>1711</v>
      </c>
      <c r="G313" s="219" t="s">
        <v>381</v>
      </c>
      <c r="H313" s="220">
        <v>2</v>
      </c>
      <c r="I313" s="221"/>
      <c r="J313" s="222">
        <f>ROUND(I313*H313,2)</f>
        <v>0</v>
      </c>
      <c r="K313" s="218" t="s">
        <v>215</v>
      </c>
      <c r="L313" s="47"/>
      <c r="M313" s="223" t="s">
        <v>35</v>
      </c>
      <c r="N313" s="224" t="s">
        <v>51</v>
      </c>
      <c r="O313" s="87"/>
      <c r="P313" s="225">
        <f>O313*H313</f>
        <v>0</v>
      </c>
      <c r="Q313" s="225">
        <v>1.0000000000000001E-05</v>
      </c>
      <c r="R313" s="225">
        <f>Q313*H313</f>
        <v>2.0000000000000002E-05</v>
      </c>
      <c r="S313" s="225">
        <v>0</v>
      </c>
      <c r="T313" s="226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27" t="s">
        <v>408</v>
      </c>
      <c r="AT313" s="227" t="s">
        <v>211</v>
      </c>
      <c r="AU313" s="227" t="s">
        <v>90</v>
      </c>
      <c r="AY313" s="19" t="s">
        <v>208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9" t="s">
        <v>88</v>
      </c>
      <c r="BK313" s="228">
        <f>ROUND(I313*H313,2)</f>
        <v>0</v>
      </c>
      <c r="BL313" s="19" t="s">
        <v>408</v>
      </c>
      <c r="BM313" s="227" t="s">
        <v>1906</v>
      </c>
    </row>
    <row r="314" s="2" customFormat="1">
      <c r="A314" s="41"/>
      <c r="B314" s="42"/>
      <c r="C314" s="43"/>
      <c r="D314" s="229" t="s">
        <v>218</v>
      </c>
      <c r="E314" s="43"/>
      <c r="F314" s="230" t="s">
        <v>1713</v>
      </c>
      <c r="G314" s="43"/>
      <c r="H314" s="43"/>
      <c r="I314" s="231"/>
      <c r="J314" s="43"/>
      <c r="K314" s="43"/>
      <c r="L314" s="47"/>
      <c r="M314" s="232"/>
      <c r="N314" s="233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9" t="s">
        <v>218</v>
      </c>
      <c r="AU314" s="19" t="s">
        <v>90</v>
      </c>
    </row>
    <row r="315" s="14" customFormat="1">
      <c r="A315" s="14"/>
      <c r="B315" s="245"/>
      <c r="C315" s="246"/>
      <c r="D315" s="236" t="s">
        <v>226</v>
      </c>
      <c r="E315" s="247" t="s">
        <v>35</v>
      </c>
      <c r="F315" s="248" t="s">
        <v>1453</v>
      </c>
      <c r="G315" s="246"/>
      <c r="H315" s="249">
        <v>2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5" t="s">
        <v>226</v>
      </c>
      <c r="AU315" s="255" t="s">
        <v>90</v>
      </c>
      <c r="AV315" s="14" t="s">
        <v>90</v>
      </c>
      <c r="AW315" s="14" t="s">
        <v>41</v>
      </c>
      <c r="AX315" s="14" t="s">
        <v>88</v>
      </c>
      <c r="AY315" s="255" t="s">
        <v>208</v>
      </c>
    </row>
    <row r="316" s="2" customFormat="1" ht="24.15" customHeight="1">
      <c r="A316" s="41"/>
      <c r="B316" s="42"/>
      <c r="C316" s="216" t="s">
        <v>888</v>
      </c>
      <c r="D316" s="216" t="s">
        <v>211</v>
      </c>
      <c r="E316" s="217" t="s">
        <v>1714</v>
      </c>
      <c r="F316" s="218" t="s">
        <v>1715</v>
      </c>
      <c r="G316" s="219" t="s">
        <v>490</v>
      </c>
      <c r="H316" s="220">
        <v>12</v>
      </c>
      <c r="I316" s="221"/>
      <c r="J316" s="222">
        <f>ROUND(I316*H316,2)</f>
        <v>0</v>
      </c>
      <c r="K316" s="218" t="s">
        <v>215</v>
      </c>
      <c r="L316" s="47"/>
      <c r="M316" s="223" t="s">
        <v>35</v>
      </c>
      <c r="N316" s="224" t="s">
        <v>51</v>
      </c>
      <c r="O316" s="87"/>
      <c r="P316" s="225">
        <f>O316*H316</f>
        <v>0</v>
      </c>
      <c r="Q316" s="225">
        <v>4.0000000000000003E-05</v>
      </c>
      <c r="R316" s="225">
        <f>Q316*H316</f>
        <v>0.00048000000000000007</v>
      </c>
      <c r="S316" s="225">
        <v>0</v>
      </c>
      <c r="T316" s="226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7" t="s">
        <v>408</v>
      </c>
      <c r="AT316" s="227" t="s">
        <v>211</v>
      </c>
      <c r="AU316" s="227" t="s">
        <v>90</v>
      </c>
      <c r="AY316" s="19" t="s">
        <v>208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9" t="s">
        <v>88</v>
      </c>
      <c r="BK316" s="228">
        <f>ROUND(I316*H316,2)</f>
        <v>0</v>
      </c>
      <c r="BL316" s="19" t="s">
        <v>408</v>
      </c>
      <c r="BM316" s="227" t="s">
        <v>1907</v>
      </c>
    </row>
    <row r="317" s="2" customFormat="1">
      <c r="A317" s="41"/>
      <c r="B317" s="42"/>
      <c r="C317" s="43"/>
      <c r="D317" s="229" t="s">
        <v>218</v>
      </c>
      <c r="E317" s="43"/>
      <c r="F317" s="230" t="s">
        <v>1717</v>
      </c>
      <c r="G317" s="43"/>
      <c r="H317" s="43"/>
      <c r="I317" s="231"/>
      <c r="J317" s="43"/>
      <c r="K317" s="43"/>
      <c r="L317" s="47"/>
      <c r="M317" s="232"/>
      <c r="N317" s="233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9" t="s">
        <v>218</v>
      </c>
      <c r="AU317" s="19" t="s">
        <v>90</v>
      </c>
    </row>
    <row r="318" s="14" customFormat="1">
      <c r="A318" s="14"/>
      <c r="B318" s="245"/>
      <c r="C318" s="246"/>
      <c r="D318" s="236" t="s">
        <v>226</v>
      </c>
      <c r="E318" s="247" t="s">
        <v>35</v>
      </c>
      <c r="F318" s="248" t="s">
        <v>367</v>
      </c>
      <c r="G318" s="246"/>
      <c r="H318" s="249">
        <v>12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226</v>
      </c>
      <c r="AU318" s="255" t="s">
        <v>90</v>
      </c>
      <c r="AV318" s="14" t="s">
        <v>90</v>
      </c>
      <c r="AW318" s="14" t="s">
        <v>41</v>
      </c>
      <c r="AX318" s="14" t="s">
        <v>88</v>
      </c>
      <c r="AY318" s="255" t="s">
        <v>208</v>
      </c>
    </row>
    <row r="319" s="2" customFormat="1" ht="24.15" customHeight="1">
      <c r="A319" s="41"/>
      <c r="B319" s="42"/>
      <c r="C319" s="216" t="s">
        <v>897</v>
      </c>
      <c r="D319" s="216" t="s">
        <v>211</v>
      </c>
      <c r="E319" s="217" t="s">
        <v>1718</v>
      </c>
      <c r="F319" s="218" t="s">
        <v>1719</v>
      </c>
      <c r="G319" s="219" t="s">
        <v>214</v>
      </c>
      <c r="H319" s="220">
        <v>0.012</v>
      </c>
      <c r="I319" s="221"/>
      <c r="J319" s="222">
        <f>ROUND(I319*H319,2)</f>
        <v>0</v>
      </c>
      <c r="K319" s="218" t="s">
        <v>215</v>
      </c>
      <c r="L319" s="47"/>
      <c r="M319" s="223" t="s">
        <v>35</v>
      </c>
      <c r="N319" s="224" t="s">
        <v>51</v>
      </c>
      <c r="O319" s="87"/>
      <c r="P319" s="225">
        <f>O319*H319</f>
        <v>0</v>
      </c>
      <c r="Q319" s="225">
        <v>0</v>
      </c>
      <c r="R319" s="225">
        <f>Q319*H319</f>
        <v>0</v>
      </c>
      <c r="S319" s="225">
        <v>0</v>
      </c>
      <c r="T319" s="226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27" t="s">
        <v>408</v>
      </c>
      <c r="AT319" s="227" t="s">
        <v>211</v>
      </c>
      <c r="AU319" s="227" t="s">
        <v>90</v>
      </c>
      <c r="AY319" s="19" t="s">
        <v>208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9" t="s">
        <v>88</v>
      </c>
      <c r="BK319" s="228">
        <f>ROUND(I319*H319,2)</f>
        <v>0</v>
      </c>
      <c r="BL319" s="19" t="s">
        <v>408</v>
      </c>
      <c r="BM319" s="227" t="s">
        <v>1908</v>
      </c>
    </row>
    <row r="320" s="2" customFormat="1">
      <c r="A320" s="41"/>
      <c r="B320" s="42"/>
      <c r="C320" s="43"/>
      <c r="D320" s="229" t="s">
        <v>218</v>
      </c>
      <c r="E320" s="43"/>
      <c r="F320" s="230" t="s">
        <v>1721</v>
      </c>
      <c r="G320" s="43"/>
      <c r="H320" s="43"/>
      <c r="I320" s="231"/>
      <c r="J320" s="43"/>
      <c r="K320" s="43"/>
      <c r="L320" s="47"/>
      <c r="M320" s="232"/>
      <c r="N320" s="233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19" t="s">
        <v>218</v>
      </c>
      <c r="AU320" s="19" t="s">
        <v>90</v>
      </c>
    </row>
    <row r="321" s="2" customFormat="1" ht="24.15" customHeight="1">
      <c r="A321" s="41"/>
      <c r="B321" s="42"/>
      <c r="C321" s="216" t="s">
        <v>903</v>
      </c>
      <c r="D321" s="216" t="s">
        <v>211</v>
      </c>
      <c r="E321" s="217" t="s">
        <v>1722</v>
      </c>
      <c r="F321" s="218" t="s">
        <v>1723</v>
      </c>
      <c r="G321" s="219" t="s">
        <v>214</v>
      </c>
      <c r="H321" s="220">
        <v>0.012</v>
      </c>
      <c r="I321" s="221"/>
      <c r="J321" s="222">
        <f>ROUND(I321*H321,2)</f>
        <v>0</v>
      </c>
      <c r="K321" s="218" t="s">
        <v>215</v>
      </c>
      <c r="L321" s="47"/>
      <c r="M321" s="223" t="s">
        <v>35</v>
      </c>
      <c r="N321" s="224" t="s">
        <v>51</v>
      </c>
      <c r="O321" s="87"/>
      <c r="P321" s="225">
        <f>O321*H321</f>
        <v>0</v>
      </c>
      <c r="Q321" s="225">
        <v>0</v>
      </c>
      <c r="R321" s="225">
        <f>Q321*H321</f>
        <v>0</v>
      </c>
      <c r="S321" s="225">
        <v>0</v>
      </c>
      <c r="T321" s="226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27" t="s">
        <v>408</v>
      </c>
      <c r="AT321" s="227" t="s">
        <v>211</v>
      </c>
      <c r="AU321" s="227" t="s">
        <v>90</v>
      </c>
      <c r="AY321" s="19" t="s">
        <v>208</v>
      </c>
      <c r="BE321" s="228">
        <f>IF(N321="základní",J321,0)</f>
        <v>0</v>
      </c>
      <c r="BF321" s="228">
        <f>IF(N321="snížená",J321,0)</f>
        <v>0</v>
      </c>
      <c r="BG321" s="228">
        <f>IF(N321="zákl. přenesená",J321,0)</f>
        <v>0</v>
      </c>
      <c r="BH321" s="228">
        <f>IF(N321="sníž. přenesená",J321,0)</f>
        <v>0</v>
      </c>
      <c r="BI321" s="228">
        <f>IF(N321="nulová",J321,0)</f>
        <v>0</v>
      </c>
      <c r="BJ321" s="19" t="s">
        <v>88</v>
      </c>
      <c r="BK321" s="228">
        <f>ROUND(I321*H321,2)</f>
        <v>0</v>
      </c>
      <c r="BL321" s="19" t="s">
        <v>408</v>
      </c>
      <c r="BM321" s="227" t="s">
        <v>1909</v>
      </c>
    </row>
    <row r="322" s="2" customFormat="1">
      <c r="A322" s="41"/>
      <c r="B322" s="42"/>
      <c r="C322" s="43"/>
      <c r="D322" s="229" t="s">
        <v>218</v>
      </c>
      <c r="E322" s="43"/>
      <c r="F322" s="230" t="s">
        <v>1725</v>
      </c>
      <c r="G322" s="43"/>
      <c r="H322" s="43"/>
      <c r="I322" s="231"/>
      <c r="J322" s="43"/>
      <c r="K322" s="43"/>
      <c r="L322" s="47"/>
      <c r="M322" s="232"/>
      <c r="N322" s="233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19" t="s">
        <v>218</v>
      </c>
      <c r="AU322" s="19" t="s">
        <v>90</v>
      </c>
    </row>
    <row r="323" s="2" customFormat="1" ht="24.15" customHeight="1">
      <c r="A323" s="41"/>
      <c r="B323" s="42"/>
      <c r="C323" s="216" t="s">
        <v>910</v>
      </c>
      <c r="D323" s="216" t="s">
        <v>211</v>
      </c>
      <c r="E323" s="217" t="s">
        <v>1726</v>
      </c>
      <c r="F323" s="218" t="s">
        <v>1727</v>
      </c>
      <c r="G323" s="219" t="s">
        <v>214</v>
      </c>
      <c r="H323" s="220">
        <v>0.012</v>
      </c>
      <c r="I323" s="221"/>
      <c r="J323" s="222">
        <f>ROUND(I323*H323,2)</f>
        <v>0</v>
      </c>
      <c r="K323" s="218" t="s">
        <v>215</v>
      </c>
      <c r="L323" s="47"/>
      <c r="M323" s="223" t="s">
        <v>35</v>
      </c>
      <c r="N323" s="224" t="s">
        <v>51</v>
      </c>
      <c r="O323" s="87"/>
      <c r="P323" s="225">
        <f>O323*H323</f>
        <v>0</v>
      </c>
      <c r="Q323" s="225">
        <v>0</v>
      </c>
      <c r="R323" s="225">
        <f>Q323*H323</f>
        <v>0</v>
      </c>
      <c r="S323" s="225">
        <v>0</v>
      </c>
      <c r="T323" s="226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27" t="s">
        <v>408</v>
      </c>
      <c r="AT323" s="227" t="s">
        <v>211</v>
      </c>
      <c r="AU323" s="227" t="s">
        <v>90</v>
      </c>
      <c r="AY323" s="19" t="s">
        <v>208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9" t="s">
        <v>88</v>
      </c>
      <c r="BK323" s="228">
        <f>ROUND(I323*H323,2)</f>
        <v>0</v>
      </c>
      <c r="BL323" s="19" t="s">
        <v>408</v>
      </c>
      <c r="BM323" s="227" t="s">
        <v>1910</v>
      </c>
    </row>
    <row r="324" s="2" customFormat="1">
      <c r="A324" s="41"/>
      <c r="B324" s="42"/>
      <c r="C324" s="43"/>
      <c r="D324" s="229" t="s">
        <v>218</v>
      </c>
      <c r="E324" s="43"/>
      <c r="F324" s="230" t="s">
        <v>1729</v>
      </c>
      <c r="G324" s="43"/>
      <c r="H324" s="43"/>
      <c r="I324" s="231"/>
      <c r="J324" s="43"/>
      <c r="K324" s="43"/>
      <c r="L324" s="47"/>
      <c r="M324" s="232"/>
      <c r="N324" s="233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19" t="s">
        <v>218</v>
      </c>
      <c r="AU324" s="19" t="s">
        <v>90</v>
      </c>
    </row>
    <row r="325" s="12" customFormat="1" ht="22.8" customHeight="1">
      <c r="A325" s="12"/>
      <c r="B325" s="200"/>
      <c r="C325" s="201"/>
      <c r="D325" s="202" t="s">
        <v>79</v>
      </c>
      <c r="E325" s="214" t="s">
        <v>1730</v>
      </c>
      <c r="F325" s="214" t="s">
        <v>1731</v>
      </c>
      <c r="G325" s="201"/>
      <c r="H325" s="201"/>
      <c r="I325" s="204"/>
      <c r="J325" s="215">
        <f>BK325</f>
        <v>0</v>
      </c>
      <c r="K325" s="201"/>
      <c r="L325" s="206"/>
      <c r="M325" s="207"/>
      <c r="N325" s="208"/>
      <c r="O325" s="208"/>
      <c r="P325" s="209">
        <f>SUM(P326:P344)</f>
        <v>0</v>
      </c>
      <c r="Q325" s="208"/>
      <c r="R325" s="209">
        <f>SUM(R326:R344)</f>
        <v>0.0058300000000000001</v>
      </c>
      <c r="S325" s="208"/>
      <c r="T325" s="210">
        <f>SUM(T326:T344)</f>
        <v>0.042000000000000003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1" t="s">
        <v>90</v>
      </c>
      <c r="AT325" s="212" t="s">
        <v>79</v>
      </c>
      <c r="AU325" s="212" t="s">
        <v>88</v>
      </c>
      <c r="AY325" s="211" t="s">
        <v>208</v>
      </c>
      <c r="BK325" s="213">
        <f>SUM(BK326:BK344)</f>
        <v>0</v>
      </c>
    </row>
    <row r="326" s="2" customFormat="1" ht="16.5" customHeight="1">
      <c r="A326" s="41"/>
      <c r="B326" s="42"/>
      <c r="C326" s="216" t="s">
        <v>915</v>
      </c>
      <c r="D326" s="216" t="s">
        <v>211</v>
      </c>
      <c r="E326" s="217" t="s">
        <v>1732</v>
      </c>
      <c r="F326" s="218" t="s">
        <v>1733</v>
      </c>
      <c r="G326" s="219" t="s">
        <v>679</v>
      </c>
      <c r="H326" s="220">
        <v>2</v>
      </c>
      <c r="I326" s="221"/>
      <c r="J326" s="222">
        <f>ROUND(I326*H326,2)</f>
        <v>0</v>
      </c>
      <c r="K326" s="218" t="s">
        <v>35</v>
      </c>
      <c r="L326" s="47"/>
      <c r="M326" s="223" t="s">
        <v>35</v>
      </c>
      <c r="N326" s="224" t="s">
        <v>51</v>
      </c>
      <c r="O326" s="87"/>
      <c r="P326" s="225">
        <f>O326*H326</f>
        <v>0</v>
      </c>
      <c r="Q326" s="225">
        <v>0.0012600000000000001</v>
      </c>
      <c r="R326" s="225">
        <f>Q326*H326</f>
        <v>0.0025200000000000001</v>
      </c>
      <c r="S326" s="225">
        <v>0.021000000000000001</v>
      </c>
      <c r="T326" s="226">
        <f>S326*H326</f>
        <v>0.042000000000000003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27" t="s">
        <v>408</v>
      </c>
      <c r="AT326" s="227" t="s">
        <v>211</v>
      </c>
      <c r="AU326" s="227" t="s">
        <v>90</v>
      </c>
      <c r="AY326" s="19" t="s">
        <v>208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9" t="s">
        <v>88</v>
      </c>
      <c r="BK326" s="228">
        <f>ROUND(I326*H326,2)</f>
        <v>0</v>
      </c>
      <c r="BL326" s="19" t="s">
        <v>408</v>
      </c>
      <c r="BM326" s="227" t="s">
        <v>1911</v>
      </c>
    </row>
    <row r="327" s="14" customFormat="1">
      <c r="A327" s="14"/>
      <c r="B327" s="245"/>
      <c r="C327" s="246"/>
      <c r="D327" s="236" t="s">
        <v>226</v>
      </c>
      <c r="E327" s="247" t="s">
        <v>35</v>
      </c>
      <c r="F327" s="248" t="s">
        <v>1453</v>
      </c>
      <c r="G327" s="246"/>
      <c r="H327" s="249">
        <v>2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226</v>
      </c>
      <c r="AU327" s="255" t="s">
        <v>90</v>
      </c>
      <c r="AV327" s="14" t="s">
        <v>90</v>
      </c>
      <c r="AW327" s="14" t="s">
        <v>41</v>
      </c>
      <c r="AX327" s="14" t="s">
        <v>88</v>
      </c>
      <c r="AY327" s="255" t="s">
        <v>208</v>
      </c>
    </row>
    <row r="328" s="2" customFormat="1" ht="24.15" customHeight="1">
      <c r="A328" s="41"/>
      <c r="B328" s="42"/>
      <c r="C328" s="216" t="s">
        <v>919</v>
      </c>
      <c r="D328" s="216" t="s">
        <v>211</v>
      </c>
      <c r="E328" s="217" t="s">
        <v>1735</v>
      </c>
      <c r="F328" s="218" t="s">
        <v>1736</v>
      </c>
      <c r="G328" s="219" t="s">
        <v>381</v>
      </c>
      <c r="H328" s="220">
        <v>3</v>
      </c>
      <c r="I328" s="221"/>
      <c r="J328" s="222">
        <f>ROUND(I328*H328,2)</f>
        <v>0</v>
      </c>
      <c r="K328" s="218" t="s">
        <v>215</v>
      </c>
      <c r="L328" s="47"/>
      <c r="M328" s="223" t="s">
        <v>35</v>
      </c>
      <c r="N328" s="224" t="s">
        <v>51</v>
      </c>
      <c r="O328" s="87"/>
      <c r="P328" s="225">
        <f>O328*H328</f>
        <v>0</v>
      </c>
      <c r="Q328" s="225">
        <v>0.00023000000000000001</v>
      </c>
      <c r="R328" s="225">
        <f>Q328*H328</f>
        <v>0.00069000000000000008</v>
      </c>
      <c r="S328" s="225">
        <v>0</v>
      </c>
      <c r="T328" s="226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27" t="s">
        <v>408</v>
      </c>
      <c r="AT328" s="227" t="s">
        <v>211</v>
      </c>
      <c r="AU328" s="227" t="s">
        <v>90</v>
      </c>
      <c r="AY328" s="19" t="s">
        <v>208</v>
      </c>
      <c r="BE328" s="228">
        <f>IF(N328="základní",J328,0)</f>
        <v>0</v>
      </c>
      <c r="BF328" s="228">
        <f>IF(N328="snížená",J328,0)</f>
        <v>0</v>
      </c>
      <c r="BG328" s="228">
        <f>IF(N328="zákl. přenesená",J328,0)</f>
        <v>0</v>
      </c>
      <c r="BH328" s="228">
        <f>IF(N328="sníž. přenesená",J328,0)</f>
        <v>0</v>
      </c>
      <c r="BI328" s="228">
        <f>IF(N328="nulová",J328,0)</f>
        <v>0</v>
      </c>
      <c r="BJ328" s="19" t="s">
        <v>88</v>
      </c>
      <c r="BK328" s="228">
        <f>ROUND(I328*H328,2)</f>
        <v>0</v>
      </c>
      <c r="BL328" s="19" t="s">
        <v>408</v>
      </c>
      <c r="BM328" s="227" t="s">
        <v>1912</v>
      </c>
    </row>
    <row r="329" s="2" customFormat="1">
      <c r="A329" s="41"/>
      <c r="B329" s="42"/>
      <c r="C329" s="43"/>
      <c r="D329" s="229" t="s">
        <v>218</v>
      </c>
      <c r="E329" s="43"/>
      <c r="F329" s="230" t="s">
        <v>1738</v>
      </c>
      <c r="G329" s="43"/>
      <c r="H329" s="43"/>
      <c r="I329" s="231"/>
      <c r="J329" s="43"/>
      <c r="K329" s="43"/>
      <c r="L329" s="47"/>
      <c r="M329" s="232"/>
      <c r="N329" s="233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19" t="s">
        <v>218</v>
      </c>
      <c r="AU329" s="19" t="s">
        <v>90</v>
      </c>
    </row>
    <row r="330" s="14" customFormat="1">
      <c r="A330" s="14"/>
      <c r="B330" s="245"/>
      <c r="C330" s="246"/>
      <c r="D330" s="236" t="s">
        <v>226</v>
      </c>
      <c r="E330" s="247" t="s">
        <v>35</v>
      </c>
      <c r="F330" s="248" t="s">
        <v>1873</v>
      </c>
      <c r="G330" s="246"/>
      <c r="H330" s="249">
        <v>3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226</v>
      </c>
      <c r="AU330" s="255" t="s">
        <v>90</v>
      </c>
      <c r="AV330" s="14" t="s">
        <v>90</v>
      </c>
      <c r="AW330" s="14" t="s">
        <v>41</v>
      </c>
      <c r="AX330" s="14" t="s">
        <v>88</v>
      </c>
      <c r="AY330" s="255" t="s">
        <v>208</v>
      </c>
    </row>
    <row r="331" s="2" customFormat="1" ht="16.5" customHeight="1">
      <c r="A331" s="41"/>
      <c r="B331" s="42"/>
      <c r="C331" s="216" t="s">
        <v>930</v>
      </c>
      <c r="D331" s="216" t="s">
        <v>211</v>
      </c>
      <c r="E331" s="217" t="s">
        <v>1739</v>
      </c>
      <c r="F331" s="218" t="s">
        <v>1740</v>
      </c>
      <c r="G331" s="219" t="s">
        <v>381</v>
      </c>
      <c r="H331" s="220">
        <v>3</v>
      </c>
      <c r="I331" s="221"/>
      <c r="J331" s="222">
        <f>ROUND(I331*H331,2)</f>
        <v>0</v>
      </c>
      <c r="K331" s="218" t="s">
        <v>35</v>
      </c>
      <c r="L331" s="47"/>
      <c r="M331" s="223" t="s">
        <v>35</v>
      </c>
      <c r="N331" s="224" t="s">
        <v>51</v>
      </c>
      <c r="O331" s="87"/>
      <c r="P331" s="225">
        <f>O331*H331</f>
        <v>0</v>
      </c>
      <c r="Q331" s="225">
        <v>0.00013999999999999999</v>
      </c>
      <c r="R331" s="225">
        <f>Q331*H331</f>
        <v>0.00041999999999999996</v>
      </c>
      <c r="S331" s="225">
        <v>0</v>
      </c>
      <c r="T331" s="226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27" t="s">
        <v>408</v>
      </c>
      <c r="AT331" s="227" t="s">
        <v>211</v>
      </c>
      <c r="AU331" s="227" t="s">
        <v>90</v>
      </c>
      <c r="AY331" s="19" t="s">
        <v>208</v>
      </c>
      <c r="BE331" s="228">
        <f>IF(N331="základní",J331,0)</f>
        <v>0</v>
      </c>
      <c r="BF331" s="228">
        <f>IF(N331="snížená",J331,0)</f>
        <v>0</v>
      </c>
      <c r="BG331" s="228">
        <f>IF(N331="zákl. přenesená",J331,0)</f>
        <v>0</v>
      </c>
      <c r="BH331" s="228">
        <f>IF(N331="sníž. přenesená",J331,0)</f>
        <v>0</v>
      </c>
      <c r="BI331" s="228">
        <f>IF(N331="nulová",J331,0)</f>
        <v>0</v>
      </c>
      <c r="BJ331" s="19" t="s">
        <v>88</v>
      </c>
      <c r="BK331" s="228">
        <f>ROUND(I331*H331,2)</f>
        <v>0</v>
      </c>
      <c r="BL331" s="19" t="s">
        <v>408</v>
      </c>
      <c r="BM331" s="227" t="s">
        <v>1913</v>
      </c>
    </row>
    <row r="332" s="14" customFormat="1">
      <c r="A332" s="14"/>
      <c r="B332" s="245"/>
      <c r="C332" s="246"/>
      <c r="D332" s="236" t="s">
        <v>226</v>
      </c>
      <c r="E332" s="247" t="s">
        <v>35</v>
      </c>
      <c r="F332" s="248" t="s">
        <v>1873</v>
      </c>
      <c r="G332" s="246"/>
      <c r="H332" s="249">
        <v>3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226</v>
      </c>
      <c r="AU332" s="255" t="s">
        <v>90</v>
      </c>
      <c r="AV332" s="14" t="s">
        <v>90</v>
      </c>
      <c r="AW332" s="14" t="s">
        <v>41</v>
      </c>
      <c r="AX332" s="14" t="s">
        <v>88</v>
      </c>
      <c r="AY332" s="255" t="s">
        <v>208</v>
      </c>
    </row>
    <row r="333" s="2" customFormat="1" ht="16.5" customHeight="1">
      <c r="A333" s="41"/>
      <c r="B333" s="42"/>
      <c r="C333" s="216" t="s">
        <v>938</v>
      </c>
      <c r="D333" s="216" t="s">
        <v>211</v>
      </c>
      <c r="E333" s="217" t="s">
        <v>1742</v>
      </c>
      <c r="F333" s="218" t="s">
        <v>1743</v>
      </c>
      <c r="G333" s="219" t="s">
        <v>381</v>
      </c>
      <c r="H333" s="220">
        <v>3</v>
      </c>
      <c r="I333" s="221"/>
      <c r="J333" s="222">
        <f>ROUND(I333*H333,2)</f>
        <v>0</v>
      </c>
      <c r="K333" s="218" t="s">
        <v>215</v>
      </c>
      <c r="L333" s="47"/>
      <c r="M333" s="223" t="s">
        <v>35</v>
      </c>
      <c r="N333" s="224" t="s">
        <v>51</v>
      </c>
      <c r="O333" s="87"/>
      <c r="P333" s="225">
        <f>O333*H333</f>
        <v>0</v>
      </c>
      <c r="Q333" s="225">
        <v>0.00024000000000000001</v>
      </c>
      <c r="R333" s="225">
        <f>Q333*H333</f>
        <v>0.00072000000000000005</v>
      </c>
      <c r="S333" s="225">
        <v>0</v>
      </c>
      <c r="T333" s="226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27" t="s">
        <v>408</v>
      </c>
      <c r="AT333" s="227" t="s">
        <v>211</v>
      </c>
      <c r="AU333" s="227" t="s">
        <v>90</v>
      </c>
      <c r="AY333" s="19" t="s">
        <v>208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9" t="s">
        <v>88</v>
      </c>
      <c r="BK333" s="228">
        <f>ROUND(I333*H333,2)</f>
        <v>0</v>
      </c>
      <c r="BL333" s="19" t="s">
        <v>408</v>
      </c>
      <c r="BM333" s="227" t="s">
        <v>1914</v>
      </c>
    </row>
    <row r="334" s="2" customFormat="1">
      <c r="A334" s="41"/>
      <c r="B334" s="42"/>
      <c r="C334" s="43"/>
      <c r="D334" s="229" t="s">
        <v>218</v>
      </c>
      <c r="E334" s="43"/>
      <c r="F334" s="230" t="s">
        <v>1745</v>
      </c>
      <c r="G334" s="43"/>
      <c r="H334" s="43"/>
      <c r="I334" s="231"/>
      <c r="J334" s="43"/>
      <c r="K334" s="43"/>
      <c r="L334" s="47"/>
      <c r="M334" s="232"/>
      <c r="N334" s="233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19" t="s">
        <v>218</v>
      </c>
      <c r="AU334" s="19" t="s">
        <v>90</v>
      </c>
    </row>
    <row r="335" s="14" customFormat="1">
      <c r="A335" s="14"/>
      <c r="B335" s="245"/>
      <c r="C335" s="246"/>
      <c r="D335" s="236" t="s">
        <v>226</v>
      </c>
      <c r="E335" s="247" t="s">
        <v>35</v>
      </c>
      <c r="F335" s="248" t="s">
        <v>1873</v>
      </c>
      <c r="G335" s="246"/>
      <c r="H335" s="249">
        <v>3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5" t="s">
        <v>226</v>
      </c>
      <c r="AU335" s="255" t="s">
        <v>90</v>
      </c>
      <c r="AV335" s="14" t="s">
        <v>90</v>
      </c>
      <c r="AW335" s="14" t="s">
        <v>41</v>
      </c>
      <c r="AX335" s="14" t="s">
        <v>88</v>
      </c>
      <c r="AY335" s="255" t="s">
        <v>208</v>
      </c>
    </row>
    <row r="336" s="2" customFormat="1" ht="16.5" customHeight="1">
      <c r="A336" s="41"/>
      <c r="B336" s="42"/>
      <c r="C336" s="216" t="s">
        <v>945</v>
      </c>
      <c r="D336" s="216" t="s">
        <v>211</v>
      </c>
      <c r="E336" s="217" t="s">
        <v>1746</v>
      </c>
      <c r="F336" s="218" t="s">
        <v>1747</v>
      </c>
      <c r="G336" s="219" t="s">
        <v>381</v>
      </c>
      <c r="H336" s="220">
        <v>4</v>
      </c>
      <c r="I336" s="221"/>
      <c r="J336" s="222">
        <f>ROUND(I336*H336,2)</f>
        <v>0</v>
      </c>
      <c r="K336" s="218" t="s">
        <v>215</v>
      </c>
      <c r="L336" s="47"/>
      <c r="M336" s="223" t="s">
        <v>35</v>
      </c>
      <c r="N336" s="224" t="s">
        <v>51</v>
      </c>
      <c r="O336" s="87"/>
      <c r="P336" s="225">
        <f>O336*H336</f>
        <v>0</v>
      </c>
      <c r="Q336" s="225">
        <v>0.00036999999999999999</v>
      </c>
      <c r="R336" s="225">
        <f>Q336*H336</f>
        <v>0.00148</v>
      </c>
      <c r="S336" s="225">
        <v>0</v>
      </c>
      <c r="T336" s="226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27" t="s">
        <v>408</v>
      </c>
      <c r="AT336" s="227" t="s">
        <v>211</v>
      </c>
      <c r="AU336" s="227" t="s">
        <v>90</v>
      </c>
      <c r="AY336" s="19" t="s">
        <v>208</v>
      </c>
      <c r="BE336" s="228">
        <f>IF(N336="základní",J336,0)</f>
        <v>0</v>
      </c>
      <c r="BF336" s="228">
        <f>IF(N336="snížená",J336,0)</f>
        <v>0</v>
      </c>
      <c r="BG336" s="228">
        <f>IF(N336="zákl. přenesená",J336,0)</f>
        <v>0</v>
      </c>
      <c r="BH336" s="228">
        <f>IF(N336="sníž. přenesená",J336,0)</f>
        <v>0</v>
      </c>
      <c r="BI336" s="228">
        <f>IF(N336="nulová",J336,0)</f>
        <v>0</v>
      </c>
      <c r="BJ336" s="19" t="s">
        <v>88</v>
      </c>
      <c r="BK336" s="228">
        <f>ROUND(I336*H336,2)</f>
        <v>0</v>
      </c>
      <c r="BL336" s="19" t="s">
        <v>408</v>
      </c>
      <c r="BM336" s="227" t="s">
        <v>1915</v>
      </c>
    </row>
    <row r="337" s="2" customFormat="1">
      <c r="A337" s="41"/>
      <c r="B337" s="42"/>
      <c r="C337" s="43"/>
      <c r="D337" s="229" t="s">
        <v>218</v>
      </c>
      <c r="E337" s="43"/>
      <c r="F337" s="230" t="s">
        <v>1749</v>
      </c>
      <c r="G337" s="43"/>
      <c r="H337" s="43"/>
      <c r="I337" s="231"/>
      <c r="J337" s="43"/>
      <c r="K337" s="43"/>
      <c r="L337" s="47"/>
      <c r="M337" s="232"/>
      <c r="N337" s="233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19" t="s">
        <v>218</v>
      </c>
      <c r="AU337" s="19" t="s">
        <v>90</v>
      </c>
    </row>
    <row r="338" s="14" customFormat="1">
      <c r="A338" s="14"/>
      <c r="B338" s="245"/>
      <c r="C338" s="246"/>
      <c r="D338" s="236" t="s">
        <v>226</v>
      </c>
      <c r="E338" s="247" t="s">
        <v>35</v>
      </c>
      <c r="F338" s="248" t="s">
        <v>1822</v>
      </c>
      <c r="G338" s="246"/>
      <c r="H338" s="249">
        <v>4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226</v>
      </c>
      <c r="AU338" s="255" t="s">
        <v>90</v>
      </c>
      <c r="AV338" s="14" t="s">
        <v>90</v>
      </c>
      <c r="AW338" s="14" t="s">
        <v>41</v>
      </c>
      <c r="AX338" s="14" t="s">
        <v>88</v>
      </c>
      <c r="AY338" s="255" t="s">
        <v>208</v>
      </c>
    </row>
    <row r="339" s="2" customFormat="1" ht="24.15" customHeight="1">
      <c r="A339" s="41"/>
      <c r="B339" s="42"/>
      <c r="C339" s="216" t="s">
        <v>951</v>
      </c>
      <c r="D339" s="216" t="s">
        <v>211</v>
      </c>
      <c r="E339" s="217" t="s">
        <v>1750</v>
      </c>
      <c r="F339" s="218" t="s">
        <v>1751</v>
      </c>
      <c r="G339" s="219" t="s">
        <v>214</v>
      </c>
      <c r="H339" s="220">
        <v>0.0060000000000000001</v>
      </c>
      <c r="I339" s="221"/>
      <c r="J339" s="222">
        <f>ROUND(I339*H339,2)</f>
        <v>0</v>
      </c>
      <c r="K339" s="218" t="s">
        <v>215</v>
      </c>
      <c r="L339" s="47"/>
      <c r="M339" s="223" t="s">
        <v>35</v>
      </c>
      <c r="N339" s="224" t="s">
        <v>51</v>
      </c>
      <c r="O339" s="87"/>
      <c r="P339" s="225">
        <f>O339*H339</f>
        <v>0</v>
      </c>
      <c r="Q339" s="225">
        <v>0</v>
      </c>
      <c r="R339" s="225">
        <f>Q339*H339</f>
        <v>0</v>
      </c>
      <c r="S339" s="225">
        <v>0</v>
      </c>
      <c r="T339" s="226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27" t="s">
        <v>408</v>
      </c>
      <c r="AT339" s="227" t="s">
        <v>211</v>
      </c>
      <c r="AU339" s="227" t="s">
        <v>90</v>
      </c>
      <c r="AY339" s="19" t="s">
        <v>208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9" t="s">
        <v>88</v>
      </c>
      <c r="BK339" s="228">
        <f>ROUND(I339*H339,2)</f>
        <v>0</v>
      </c>
      <c r="BL339" s="19" t="s">
        <v>408</v>
      </c>
      <c r="BM339" s="227" t="s">
        <v>1916</v>
      </c>
    </row>
    <row r="340" s="2" customFormat="1">
      <c r="A340" s="41"/>
      <c r="B340" s="42"/>
      <c r="C340" s="43"/>
      <c r="D340" s="229" t="s">
        <v>218</v>
      </c>
      <c r="E340" s="43"/>
      <c r="F340" s="230" t="s">
        <v>1753</v>
      </c>
      <c r="G340" s="43"/>
      <c r="H340" s="43"/>
      <c r="I340" s="231"/>
      <c r="J340" s="43"/>
      <c r="K340" s="43"/>
      <c r="L340" s="47"/>
      <c r="M340" s="232"/>
      <c r="N340" s="233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19" t="s">
        <v>218</v>
      </c>
      <c r="AU340" s="19" t="s">
        <v>90</v>
      </c>
    </row>
    <row r="341" s="2" customFormat="1" ht="24.15" customHeight="1">
      <c r="A341" s="41"/>
      <c r="B341" s="42"/>
      <c r="C341" s="216" t="s">
        <v>962</v>
      </c>
      <c r="D341" s="216" t="s">
        <v>211</v>
      </c>
      <c r="E341" s="217" t="s">
        <v>1754</v>
      </c>
      <c r="F341" s="218" t="s">
        <v>1755</v>
      </c>
      <c r="G341" s="219" t="s">
        <v>214</v>
      </c>
      <c r="H341" s="220">
        <v>0.0060000000000000001</v>
      </c>
      <c r="I341" s="221"/>
      <c r="J341" s="222">
        <f>ROUND(I341*H341,2)</f>
        <v>0</v>
      </c>
      <c r="K341" s="218" t="s">
        <v>215</v>
      </c>
      <c r="L341" s="47"/>
      <c r="M341" s="223" t="s">
        <v>35</v>
      </c>
      <c r="N341" s="224" t="s">
        <v>51</v>
      </c>
      <c r="O341" s="87"/>
      <c r="P341" s="225">
        <f>O341*H341</f>
        <v>0</v>
      </c>
      <c r="Q341" s="225">
        <v>0</v>
      </c>
      <c r="R341" s="225">
        <f>Q341*H341</f>
        <v>0</v>
      </c>
      <c r="S341" s="225">
        <v>0</v>
      </c>
      <c r="T341" s="226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27" t="s">
        <v>408</v>
      </c>
      <c r="AT341" s="227" t="s">
        <v>211</v>
      </c>
      <c r="AU341" s="227" t="s">
        <v>90</v>
      </c>
      <c r="AY341" s="19" t="s">
        <v>208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9" t="s">
        <v>88</v>
      </c>
      <c r="BK341" s="228">
        <f>ROUND(I341*H341,2)</f>
        <v>0</v>
      </c>
      <c r="BL341" s="19" t="s">
        <v>408</v>
      </c>
      <c r="BM341" s="227" t="s">
        <v>1917</v>
      </c>
    </row>
    <row r="342" s="2" customFormat="1">
      <c r="A342" s="41"/>
      <c r="B342" s="42"/>
      <c r="C342" s="43"/>
      <c r="D342" s="229" t="s">
        <v>218</v>
      </c>
      <c r="E342" s="43"/>
      <c r="F342" s="230" t="s">
        <v>1757</v>
      </c>
      <c r="G342" s="43"/>
      <c r="H342" s="43"/>
      <c r="I342" s="231"/>
      <c r="J342" s="43"/>
      <c r="K342" s="43"/>
      <c r="L342" s="47"/>
      <c r="M342" s="232"/>
      <c r="N342" s="233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19" t="s">
        <v>218</v>
      </c>
      <c r="AU342" s="19" t="s">
        <v>90</v>
      </c>
    </row>
    <row r="343" s="2" customFormat="1" ht="24.15" customHeight="1">
      <c r="A343" s="41"/>
      <c r="B343" s="42"/>
      <c r="C343" s="216" t="s">
        <v>968</v>
      </c>
      <c r="D343" s="216" t="s">
        <v>211</v>
      </c>
      <c r="E343" s="217" t="s">
        <v>1758</v>
      </c>
      <c r="F343" s="218" t="s">
        <v>1759</v>
      </c>
      <c r="G343" s="219" t="s">
        <v>214</v>
      </c>
      <c r="H343" s="220">
        <v>0.0060000000000000001</v>
      </c>
      <c r="I343" s="221"/>
      <c r="J343" s="222">
        <f>ROUND(I343*H343,2)</f>
        <v>0</v>
      </c>
      <c r="K343" s="218" t="s">
        <v>215</v>
      </c>
      <c r="L343" s="47"/>
      <c r="M343" s="223" t="s">
        <v>35</v>
      </c>
      <c r="N343" s="224" t="s">
        <v>51</v>
      </c>
      <c r="O343" s="87"/>
      <c r="P343" s="225">
        <f>O343*H343</f>
        <v>0</v>
      </c>
      <c r="Q343" s="225">
        <v>0</v>
      </c>
      <c r="R343" s="225">
        <f>Q343*H343</f>
        <v>0</v>
      </c>
      <c r="S343" s="225">
        <v>0</v>
      </c>
      <c r="T343" s="226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27" t="s">
        <v>408</v>
      </c>
      <c r="AT343" s="227" t="s">
        <v>211</v>
      </c>
      <c r="AU343" s="227" t="s">
        <v>90</v>
      </c>
      <c r="AY343" s="19" t="s">
        <v>208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9" t="s">
        <v>88</v>
      </c>
      <c r="BK343" s="228">
        <f>ROUND(I343*H343,2)</f>
        <v>0</v>
      </c>
      <c r="BL343" s="19" t="s">
        <v>408</v>
      </c>
      <c r="BM343" s="227" t="s">
        <v>1918</v>
      </c>
    </row>
    <row r="344" s="2" customFormat="1">
      <c r="A344" s="41"/>
      <c r="B344" s="42"/>
      <c r="C344" s="43"/>
      <c r="D344" s="229" t="s">
        <v>218</v>
      </c>
      <c r="E344" s="43"/>
      <c r="F344" s="230" t="s">
        <v>1761</v>
      </c>
      <c r="G344" s="43"/>
      <c r="H344" s="43"/>
      <c r="I344" s="231"/>
      <c r="J344" s="43"/>
      <c r="K344" s="43"/>
      <c r="L344" s="47"/>
      <c r="M344" s="232"/>
      <c r="N344" s="233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19" t="s">
        <v>218</v>
      </c>
      <c r="AU344" s="19" t="s">
        <v>90</v>
      </c>
    </row>
    <row r="345" s="12" customFormat="1" ht="22.8" customHeight="1">
      <c r="A345" s="12"/>
      <c r="B345" s="200"/>
      <c r="C345" s="201"/>
      <c r="D345" s="202" t="s">
        <v>79</v>
      </c>
      <c r="E345" s="214" t="s">
        <v>1762</v>
      </c>
      <c r="F345" s="214" t="s">
        <v>1763</v>
      </c>
      <c r="G345" s="201"/>
      <c r="H345" s="201"/>
      <c r="I345" s="204"/>
      <c r="J345" s="215">
        <f>BK345</f>
        <v>0</v>
      </c>
      <c r="K345" s="201"/>
      <c r="L345" s="206"/>
      <c r="M345" s="207"/>
      <c r="N345" s="208"/>
      <c r="O345" s="208"/>
      <c r="P345" s="209">
        <f>SUM(P346:P363)</f>
        <v>0</v>
      </c>
      <c r="Q345" s="208"/>
      <c r="R345" s="209">
        <f>SUM(R346:R363)</f>
        <v>0.022260000000000002</v>
      </c>
      <c r="S345" s="208"/>
      <c r="T345" s="210">
        <f>SUM(T346:T363)</f>
        <v>0.088980000000000004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1" t="s">
        <v>90</v>
      </c>
      <c r="AT345" s="212" t="s">
        <v>79</v>
      </c>
      <c r="AU345" s="212" t="s">
        <v>88</v>
      </c>
      <c r="AY345" s="211" t="s">
        <v>208</v>
      </c>
      <c r="BK345" s="213">
        <f>SUM(BK346:BK363)</f>
        <v>0</v>
      </c>
    </row>
    <row r="346" s="2" customFormat="1" ht="24.15" customHeight="1">
      <c r="A346" s="41"/>
      <c r="B346" s="42"/>
      <c r="C346" s="216" t="s">
        <v>974</v>
      </c>
      <c r="D346" s="216" t="s">
        <v>211</v>
      </c>
      <c r="E346" s="217" t="s">
        <v>1764</v>
      </c>
      <c r="F346" s="218" t="s">
        <v>1765</v>
      </c>
      <c r="G346" s="219" t="s">
        <v>381</v>
      </c>
      <c r="H346" s="220">
        <v>3</v>
      </c>
      <c r="I346" s="221"/>
      <c r="J346" s="222">
        <f>ROUND(I346*H346,2)</f>
        <v>0</v>
      </c>
      <c r="K346" s="218" t="s">
        <v>215</v>
      </c>
      <c r="L346" s="47"/>
      <c r="M346" s="223" t="s">
        <v>35</v>
      </c>
      <c r="N346" s="224" t="s">
        <v>51</v>
      </c>
      <c r="O346" s="87"/>
      <c r="P346" s="225">
        <f>O346*H346</f>
        <v>0</v>
      </c>
      <c r="Q346" s="225">
        <v>0.0071999999999999998</v>
      </c>
      <c r="R346" s="225">
        <f>Q346*H346</f>
        <v>0.021600000000000001</v>
      </c>
      <c r="S346" s="225">
        <v>0</v>
      </c>
      <c r="T346" s="226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27" t="s">
        <v>408</v>
      </c>
      <c r="AT346" s="227" t="s">
        <v>211</v>
      </c>
      <c r="AU346" s="227" t="s">
        <v>90</v>
      </c>
      <c r="AY346" s="19" t="s">
        <v>208</v>
      </c>
      <c r="BE346" s="228">
        <f>IF(N346="základní",J346,0)</f>
        <v>0</v>
      </c>
      <c r="BF346" s="228">
        <f>IF(N346="snížená",J346,0)</f>
        <v>0</v>
      </c>
      <c r="BG346" s="228">
        <f>IF(N346="zákl. přenesená",J346,0)</f>
        <v>0</v>
      </c>
      <c r="BH346" s="228">
        <f>IF(N346="sníž. přenesená",J346,0)</f>
        <v>0</v>
      </c>
      <c r="BI346" s="228">
        <f>IF(N346="nulová",J346,0)</f>
        <v>0</v>
      </c>
      <c r="BJ346" s="19" t="s">
        <v>88</v>
      </c>
      <c r="BK346" s="228">
        <f>ROUND(I346*H346,2)</f>
        <v>0</v>
      </c>
      <c r="BL346" s="19" t="s">
        <v>408</v>
      </c>
      <c r="BM346" s="227" t="s">
        <v>1919</v>
      </c>
    </row>
    <row r="347" s="2" customFormat="1">
      <c r="A347" s="41"/>
      <c r="B347" s="42"/>
      <c r="C347" s="43"/>
      <c r="D347" s="229" t="s">
        <v>218</v>
      </c>
      <c r="E347" s="43"/>
      <c r="F347" s="230" t="s">
        <v>1767</v>
      </c>
      <c r="G347" s="43"/>
      <c r="H347" s="43"/>
      <c r="I347" s="231"/>
      <c r="J347" s="43"/>
      <c r="K347" s="43"/>
      <c r="L347" s="47"/>
      <c r="M347" s="232"/>
      <c r="N347" s="233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19" t="s">
        <v>218</v>
      </c>
      <c r="AU347" s="19" t="s">
        <v>90</v>
      </c>
    </row>
    <row r="348" s="14" customFormat="1">
      <c r="A348" s="14"/>
      <c r="B348" s="245"/>
      <c r="C348" s="246"/>
      <c r="D348" s="236" t="s">
        <v>226</v>
      </c>
      <c r="E348" s="247" t="s">
        <v>35</v>
      </c>
      <c r="F348" s="248" t="s">
        <v>1873</v>
      </c>
      <c r="G348" s="246"/>
      <c r="H348" s="249">
        <v>3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5" t="s">
        <v>226</v>
      </c>
      <c r="AU348" s="255" t="s">
        <v>90</v>
      </c>
      <c r="AV348" s="14" t="s">
        <v>90</v>
      </c>
      <c r="AW348" s="14" t="s">
        <v>41</v>
      </c>
      <c r="AX348" s="14" t="s">
        <v>88</v>
      </c>
      <c r="AY348" s="255" t="s">
        <v>208</v>
      </c>
    </row>
    <row r="349" s="2" customFormat="1" ht="21.75" customHeight="1">
      <c r="A349" s="41"/>
      <c r="B349" s="42"/>
      <c r="C349" s="216" t="s">
        <v>984</v>
      </c>
      <c r="D349" s="216" t="s">
        <v>211</v>
      </c>
      <c r="E349" s="217" t="s">
        <v>1768</v>
      </c>
      <c r="F349" s="218" t="s">
        <v>1769</v>
      </c>
      <c r="G349" s="219" t="s">
        <v>381</v>
      </c>
      <c r="H349" s="220">
        <v>3</v>
      </c>
      <c r="I349" s="221"/>
      <c r="J349" s="222">
        <f>ROUND(I349*H349,2)</f>
        <v>0</v>
      </c>
      <c r="K349" s="218" t="s">
        <v>215</v>
      </c>
      <c r="L349" s="47"/>
      <c r="M349" s="223" t="s">
        <v>35</v>
      </c>
      <c r="N349" s="224" t="s">
        <v>51</v>
      </c>
      <c r="O349" s="87"/>
      <c r="P349" s="225">
        <f>O349*H349</f>
        <v>0</v>
      </c>
      <c r="Q349" s="225">
        <v>0.00020000000000000001</v>
      </c>
      <c r="R349" s="225">
        <f>Q349*H349</f>
        <v>0.00060000000000000006</v>
      </c>
      <c r="S349" s="225">
        <v>0.028160000000000001</v>
      </c>
      <c r="T349" s="226">
        <f>S349*H349</f>
        <v>0.08448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27" t="s">
        <v>408</v>
      </c>
      <c r="AT349" s="227" t="s">
        <v>211</v>
      </c>
      <c r="AU349" s="227" t="s">
        <v>90</v>
      </c>
      <c r="AY349" s="19" t="s">
        <v>208</v>
      </c>
      <c r="BE349" s="228">
        <f>IF(N349="základní",J349,0)</f>
        <v>0</v>
      </c>
      <c r="BF349" s="228">
        <f>IF(N349="snížená",J349,0)</f>
        <v>0</v>
      </c>
      <c r="BG349" s="228">
        <f>IF(N349="zákl. přenesená",J349,0)</f>
        <v>0</v>
      </c>
      <c r="BH349" s="228">
        <f>IF(N349="sníž. přenesená",J349,0)</f>
        <v>0</v>
      </c>
      <c r="BI349" s="228">
        <f>IF(N349="nulová",J349,0)</f>
        <v>0</v>
      </c>
      <c r="BJ349" s="19" t="s">
        <v>88</v>
      </c>
      <c r="BK349" s="228">
        <f>ROUND(I349*H349,2)</f>
        <v>0</v>
      </c>
      <c r="BL349" s="19" t="s">
        <v>408</v>
      </c>
      <c r="BM349" s="227" t="s">
        <v>1920</v>
      </c>
    </row>
    <row r="350" s="2" customFormat="1">
      <c r="A350" s="41"/>
      <c r="B350" s="42"/>
      <c r="C350" s="43"/>
      <c r="D350" s="229" t="s">
        <v>218</v>
      </c>
      <c r="E350" s="43"/>
      <c r="F350" s="230" t="s">
        <v>1771</v>
      </c>
      <c r="G350" s="43"/>
      <c r="H350" s="43"/>
      <c r="I350" s="231"/>
      <c r="J350" s="43"/>
      <c r="K350" s="43"/>
      <c r="L350" s="47"/>
      <c r="M350" s="232"/>
      <c r="N350" s="233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9" t="s">
        <v>218</v>
      </c>
      <c r="AU350" s="19" t="s">
        <v>90</v>
      </c>
    </row>
    <row r="351" s="14" customFormat="1">
      <c r="A351" s="14"/>
      <c r="B351" s="245"/>
      <c r="C351" s="246"/>
      <c r="D351" s="236" t="s">
        <v>226</v>
      </c>
      <c r="E351" s="247" t="s">
        <v>35</v>
      </c>
      <c r="F351" s="248" t="s">
        <v>209</v>
      </c>
      <c r="G351" s="246"/>
      <c r="H351" s="249">
        <v>3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5" t="s">
        <v>226</v>
      </c>
      <c r="AU351" s="255" t="s">
        <v>90</v>
      </c>
      <c r="AV351" s="14" t="s">
        <v>90</v>
      </c>
      <c r="AW351" s="14" t="s">
        <v>41</v>
      </c>
      <c r="AX351" s="14" t="s">
        <v>88</v>
      </c>
      <c r="AY351" s="255" t="s">
        <v>208</v>
      </c>
    </row>
    <row r="352" s="2" customFormat="1" ht="16.5" customHeight="1">
      <c r="A352" s="41"/>
      <c r="B352" s="42"/>
      <c r="C352" s="216" t="s">
        <v>994</v>
      </c>
      <c r="D352" s="216" t="s">
        <v>211</v>
      </c>
      <c r="E352" s="217" t="s">
        <v>1772</v>
      </c>
      <c r="F352" s="218" t="s">
        <v>1773</v>
      </c>
      <c r="G352" s="219" t="s">
        <v>381</v>
      </c>
      <c r="H352" s="220">
        <v>6</v>
      </c>
      <c r="I352" s="221"/>
      <c r="J352" s="222">
        <f>ROUND(I352*H352,2)</f>
        <v>0</v>
      </c>
      <c r="K352" s="218" t="s">
        <v>215</v>
      </c>
      <c r="L352" s="47"/>
      <c r="M352" s="223" t="s">
        <v>35</v>
      </c>
      <c r="N352" s="224" t="s">
        <v>51</v>
      </c>
      <c r="O352" s="87"/>
      <c r="P352" s="225">
        <f>O352*H352</f>
        <v>0</v>
      </c>
      <c r="Q352" s="225">
        <v>1.0000000000000001E-05</v>
      </c>
      <c r="R352" s="225">
        <f>Q352*H352</f>
        <v>6.0000000000000008E-05</v>
      </c>
      <c r="S352" s="225">
        <v>0.00075000000000000002</v>
      </c>
      <c r="T352" s="226">
        <f>S352*H352</f>
        <v>0.0045000000000000005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27" t="s">
        <v>408</v>
      </c>
      <c r="AT352" s="227" t="s">
        <v>211</v>
      </c>
      <c r="AU352" s="227" t="s">
        <v>90</v>
      </c>
      <c r="AY352" s="19" t="s">
        <v>208</v>
      </c>
      <c r="BE352" s="228">
        <f>IF(N352="základní",J352,0)</f>
        <v>0</v>
      </c>
      <c r="BF352" s="228">
        <f>IF(N352="snížená",J352,0)</f>
        <v>0</v>
      </c>
      <c r="BG352" s="228">
        <f>IF(N352="zákl. přenesená",J352,0)</f>
        <v>0</v>
      </c>
      <c r="BH352" s="228">
        <f>IF(N352="sníž. přenesená",J352,0)</f>
        <v>0</v>
      </c>
      <c r="BI352" s="228">
        <f>IF(N352="nulová",J352,0)</f>
        <v>0</v>
      </c>
      <c r="BJ352" s="19" t="s">
        <v>88</v>
      </c>
      <c r="BK352" s="228">
        <f>ROUND(I352*H352,2)</f>
        <v>0</v>
      </c>
      <c r="BL352" s="19" t="s">
        <v>408</v>
      </c>
      <c r="BM352" s="227" t="s">
        <v>1921</v>
      </c>
    </row>
    <row r="353" s="2" customFormat="1">
      <c r="A353" s="41"/>
      <c r="B353" s="42"/>
      <c r="C353" s="43"/>
      <c r="D353" s="229" t="s">
        <v>218</v>
      </c>
      <c r="E353" s="43"/>
      <c r="F353" s="230" t="s">
        <v>1775</v>
      </c>
      <c r="G353" s="43"/>
      <c r="H353" s="43"/>
      <c r="I353" s="231"/>
      <c r="J353" s="43"/>
      <c r="K353" s="43"/>
      <c r="L353" s="47"/>
      <c r="M353" s="232"/>
      <c r="N353" s="233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19" t="s">
        <v>218</v>
      </c>
      <c r="AU353" s="19" t="s">
        <v>90</v>
      </c>
    </row>
    <row r="354" s="14" customFormat="1">
      <c r="A354" s="14"/>
      <c r="B354" s="245"/>
      <c r="C354" s="246"/>
      <c r="D354" s="236" t="s">
        <v>226</v>
      </c>
      <c r="E354" s="247" t="s">
        <v>35</v>
      </c>
      <c r="F354" s="248" t="s">
        <v>1922</v>
      </c>
      <c r="G354" s="246"/>
      <c r="H354" s="249">
        <v>6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5" t="s">
        <v>226</v>
      </c>
      <c r="AU354" s="255" t="s">
        <v>90</v>
      </c>
      <c r="AV354" s="14" t="s">
        <v>90</v>
      </c>
      <c r="AW354" s="14" t="s">
        <v>41</v>
      </c>
      <c r="AX354" s="14" t="s">
        <v>88</v>
      </c>
      <c r="AY354" s="255" t="s">
        <v>208</v>
      </c>
    </row>
    <row r="355" s="2" customFormat="1" ht="16.5" customHeight="1">
      <c r="A355" s="41"/>
      <c r="B355" s="42"/>
      <c r="C355" s="216" t="s">
        <v>999</v>
      </c>
      <c r="D355" s="216" t="s">
        <v>211</v>
      </c>
      <c r="E355" s="217" t="s">
        <v>1777</v>
      </c>
      <c r="F355" s="218" t="s">
        <v>1778</v>
      </c>
      <c r="G355" s="219" t="s">
        <v>149</v>
      </c>
      <c r="H355" s="220">
        <v>15</v>
      </c>
      <c r="I355" s="221"/>
      <c r="J355" s="222">
        <f>ROUND(I355*H355,2)</f>
        <v>0</v>
      </c>
      <c r="K355" s="218" t="s">
        <v>215</v>
      </c>
      <c r="L355" s="47"/>
      <c r="M355" s="223" t="s">
        <v>35</v>
      </c>
      <c r="N355" s="224" t="s">
        <v>51</v>
      </c>
      <c r="O355" s="87"/>
      <c r="P355" s="225">
        <f>O355*H355</f>
        <v>0</v>
      </c>
      <c r="Q355" s="225">
        <v>0</v>
      </c>
      <c r="R355" s="225">
        <f>Q355*H355</f>
        <v>0</v>
      </c>
      <c r="S355" s="225">
        <v>0</v>
      </c>
      <c r="T355" s="226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27" t="s">
        <v>408</v>
      </c>
      <c r="AT355" s="227" t="s">
        <v>211</v>
      </c>
      <c r="AU355" s="227" t="s">
        <v>90</v>
      </c>
      <c r="AY355" s="19" t="s">
        <v>208</v>
      </c>
      <c r="BE355" s="228">
        <f>IF(N355="základní",J355,0)</f>
        <v>0</v>
      </c>
      <c r="BF355" s="228">
        <f>IF(N355="snížená",J355,0)</f>
        <v>0</v>
      </c>
      <c r="BG355" s="228">
        <f>IF(N355="zákl. přenesená",J355,0)</f>
        <v>0</v>
      </c>
      <c r="BH355" s="228">
        <f>IF(N355="sníž. přenesená",J355,0)</f>
        <v>0</v>
      </c>
      <c r="BI355" s="228">
        <f>IF(N355="nulová",J355,0)</f>
        <v>0</v>
      </c>
      <c r="BJ355" s="19" t="s">
        <v>88</v>
      </c>
      <c r="BK355" s="228">
        <f>ROUND(I355*H355,2)</f>
        <v>0</v>
      </c>
      <c r="BL355" s="19" t="s">
        <v>408</v>
      </c>
      <c r="BM355" s="227" t="s">
        <v>1923</v>
      </c>
    </row>
    <row r="356" s="2" customFormat="1">
      <c r="A356" s="41"/>
      <c r="B356" s="42"/>
      <c r="C356" s="43"/>
      <c r="D356" s="229" t="s">
        <v>218</v>
      </c>
      <c r="E356" s="43"/>
      <c r="F356" s="230" t="s">
        <v>1780</v>
      </c>
      <c r="G356" s="43"/>
      <c r="H356" s="43"/>
      <c r="I356" s="231"/>
      <c r="J356" s="43"/>
      <c r="K356" s="43"/>
      <c r="L356" s="47"/>
      <c r="M356" s="232"/>
      <c r="N356" s="233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19" t="s">
        <v>218</v>
      </c>
      <c r="AU356" s="19" t="s">
        <v>90</v>
      </c>
    </row>
    <row r="357" s="14" customFormat="1">
      <c r="A357" s="14"/>
      <c r="B357" s="245"/>
      <c r="C357" s="246"/>
      <c r="D357" s="236" t="s">
        <v>226</v>
      </c>
      <c r="E357" s="247" t="s">
        <v>35</v>
      </c>
      <c r="F357" s="248" t="s">
        <v>8</v>
      </c>
      <c r="G357" s="246"/>
      <c r="H357" s="249">
        <v>15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226</v>
      </c>
      <c r="AU357" s="255" t="s">
        <v>90</v>
      </c>
      <c r="AV357" s="14" t="s">
        <v>90</v>
      </c>
      <c r="AW357" s="14" t="s">
        <v>41</v>
      </c>
      <c r="AX357" s="14" t="s">
        <v>88</v>
      </c>
      <c r="AY357" s="255" t="s">
        <v>208</v>
      </c>
    </row>
    <row r="358" s="2" customFormat="1" ht="24.15" customHeight="1">
      <c r="A358" s="41"/>
      <c r="B358" s="42"/>
      <c r="C358" s="216" t="s">
        <v>1005</v>
      </c>
      <c r="D358" s="216" t="s">
        <v>211</v>
      </c>
      <c r="E358" s="217" t="s">
        <v>1789</v>
      </c>
      <c r="F358" s="218" t="s">
        <v>1790</v>
      </c>
      <c r="G358" s="219" t="s">
        <v>214</v>
      </c>
      <c r="H358" s="220">
        <v>0.021999999999999999</v>
      </c>
      <c r="I358" s="221"/>
      <c r="J358" s="222">
        <f>ROUND(I358*H358,2)</f>
        <v>0</v>
      </c>
      <c r="K358" s="218" t="s">
        <v>215</v>
      </c>
      <c r="L358" s="47"/>
      <c r="M358" s="223" t="s">
        <v>35</v>
      </c>
      <c r="N358" s="224" t="s">
        <v>51</v>
      </c>
      <c r="O358" s="87"/>
      <c r="P358" s="225">
        <f>O358*H358</f>
        <v>0</v>
      </c>
      <c r="Q358" s="225">
        <v>0</v>
      </c>
      <c r="R358" s="225">
        <f>Q358*H358</f>
        <v>0</v>
      </c>
      <c r="S358" s="225">
        <v>0</v>
      </c>
      <c r="T358" s="226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27" t="s">
        <v>408</v>
      </c>
      <c r="AT358" s="227" t="s">
        <v>211</v>
      </c>
      <c r="AU358" s="227" t="s">
        <v>90</v>
      </c>
      <c r="AY358" s="19" t="s">
        <v>208</v>
      </c>
      <c r="BE358" s="228">
        <f>IF(N358="základní",J358,0)</f>
        <v>0</v>
      </c>
      <c r="BF358" s="228">
        <f>IF(N358="snížená",J358,0)</f>
        <v>0</v>
      </c>
      <c r="BG358" s="228">
        <f>IF(N358="zákl. přenesená",J358,0)</f>
        <v>0</v>
      </c>
      <c r="BH358" s="228">
        <f>IF(N358="sníž. přenesená",J358,0)</f>
        <v>0</v>
      </c>
      <c r="BI358" s="228">
        <f>IF(N358="nulová",J358,0)</f>
        <v>0</v>
      </c>
      <c r="BJ358" s="19" t="s">
        <v>88</v>
      </c>
      <c r="BK358" s="228">
        <f>ROUND(I358*H358,2)</f>
        <v>0</v>
      </c>
      <c r="BL358" s="19" t="s">
        <v>408</v>
      </c>
      <c r="BM358" s="227" t="s">
        <v>1924</v>
      </c>
    </row>
    <row r="359" s="2" customFormat="1">
      <c r="A359" s="41"/>
      <c r="B359" s="42"/>
      <c r="C359" s="43"/>
      <c r="D359" s="229" t="s">
        <v>218</v>
      </c>
      <c r="E359" s="43"/>
      <c r="F359" s="230" t="s">
        <v>1792</v>
      </c>
      <c r="G359" s="43"/>
      <c r="H359" s="43"/>
      <c r="I359" s="231"/>
      <c r="J359" s="43"/>
      <c r="K359" s="43"/>
      <c r="L359" s="47"/>
      <c r="M359" s="232"/>
      <c r="N359" s="233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19" t="s">
        <v>218</v>
      </c>
      <c r="AU359" s="19" t="s">
        <v>90</v>
      </c>
    </row>
    <row r="360" s="2" customFormat="1" ht="24.15" customHeight="1">
      <c r="A360" s="41"/>
      <c r="B360" s="42"/>
      <c r="C360" s="216" t="s">
        <v>1010</v>
      </c>
      <c r="D360" s="216" t="s">
        <v>211</v>
      </c>
      <c r="E360" s="217" t="s">
        <v>1781</v>
      </c>
      <c r="F360" s="218" t="s">
        <v>1782</v>
      </c>
      <c r="G360" s="219" t="s">
        <v>214</v>
      </c>
      <c r="H360" s="220">
        <v>0.021999999999999999</v>
      </c>
      <c r="I360" s="221"/>
      <c r="J360" s="222">
        <f>ROUND(I360*H360,2)</f>
        <v>0</v>
      </c>
      <c r="K360" s="218" t="s">
        <v>215</v>
      </c>
      <c r="L360" s="47"/>
      <c r="M360" s="223" t="s">
        <v>35</v>
      </c>
      <c r="N360" s="224" t="s">
        <v>51</v>
      </c>
      <c r="O360" s="87"/>
      <c r="P360" s="225">
        <f>O360*H360</f>
        <v>0</v>
      </c>
      <c r="Q360" s="225">
        <v>0</v>
      </c>
      <c r="R360" s="225">
        <f>Q360*H360</f>
        <v>0</v>
      </c>
      <c r="S360" s="225">
        <v>0</v>
      </c>
      <c r="T360" s="226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27" t="s">
        <v>408</v>
      </c>
      <c r="AT360" s="227" t="s">
        <v>211</v>
      </c>
      <c r="AU360" s="227" t="s">
        <v>90</v>
      </c>
      <c r="AY360" s="19" t="s">
        <v>208</v>
      </c>
      <c r="BE360" s="228">
        <f>IF(N360="základní",J360,0)</f>
        <v>0</v>
      </c>
      <c r="BF360" s="228">
        <f>IF(N360="snížená",J360,0)</f>
        <v>0</v>
      </c>
      <c r="BG360" s="228">
        <f>IF(N360="zákl. přenesená",J360,0)</f>
        <v>0</v>
      </c>
      <c r="BH360" s="228">
        <f>IF(N360="sníž. přenesená",J360,0)</f>
        <v>0</v>
      </c>
      <c r="BI360" s="228">
        <f>IF(N360="nulová",J360,0)</f>
        <v>0</v>
      </c>
      <c r="BJ360" s="19" t="s">
        <v>88</v>
      </c>
      <c r="BK360" s="228">
        <f>ROUND(I360*H360,2)</f>
        <v>0</v>
      </c>
      <c r="BL360" s="19" t="s">
        <v>408</v>
      </c>
      <c r="BM360" s="227" t="s">
        <v>1925</v>
      </c>
    </row>
    <row r="361" s="2" customFormat="1">
      <c r="A361" s="41"/>
      <c r="B361" s="42"/>
      <c r="C361" s="43"/>
      <c r="D361" s="229" t="s">
        <v>218</v>
      </c>
      <c r="E361" s="43"/>
      <c r="F361" s="230" t="s">
        <v>1784</v>
      </c>
      <c r="G361" s="43"/>
      <c r="H361" s="43"/>
      <c r="I361" s="231"/>
      <c r="J361" s="43"/>
      <c r="K361" s="43"/>
      <c r="L361" s="47"/>
      <c r="M361" s="232"/>
      <c r="N361" s="233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T361" s="19" t="s">
        <v>218</v>
      </c>
      <c r="AU361" s="19" t="s">
        <v>90</v>
      </c>
    </row>
    <row r="362" s="2" customFormat="1" ht="24.15" customHeight="1">
      <c r="A362" s="41"/>
      <c r="B362" s="42"/>
      <c r="C362" s="216" t="s">
        <v>1015</v>
      </c>
      <c r="D362" s="216" t="s">
        <v>211</v>
      </c>
      <c r="E362" s="217" t="s">
        <v>1785</v>
      </c>
      <c r="F362" s="218" t="s">
        <v>1786</v>
      </c>
      <c r="G362" s="219" t="s">
        <v>214</v>
      </c>
      <c r="H362" s="220">
        <v>0.021999999999999999</v>
      </c>
      <c r="I362" s="221"/>
      <c r="J362" s="222">
        <f>ROUND(I362*H362,2)</f>
        <v>0</v>
      </c>
      <c r="K362" s="218" t="s">
        <v>215</v>
      </c>
      <c r="L362" s="47"/>
      <c r="M362" s="223" t="s">
        <v>35</v>
      </c>
      <c r="N362" s="224" t="s">
        <v>51</v>
      </c>
      <c r="O362" s="87"/>
      <c r="P362" s="225">
        <f>O362*H362</f>
        <v>0</v>
      </c>
      <c r="Q362" s="225">
        <v>0</v>
      </c>
      <c r="R362" s="225">
        <f>Q362*H362</f>
        <v>0</v>
      </c>
      <c r="S362" s="225">
        <v>0</v>
      </c>
      <c r="T362" s="226">
        <f>S362*H362</f>
        <v>0</v>
      </c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R362" s="227" t="s">
        <v>408</v>
      </c>
      <c r="AT362" s="227" t="s">
        <v>211</v>
      </c>
      <c r="AU362" s="227" t="s">
        <v>90</v>
      </c>
      <c r="AY362" s="19" t="s">
        <v>208</v>
      </c>
      <c r="BE362" s="228">
        <f>IF(N362="základní",J362,0)</f>
        <v>0</v>
      </c>
      <c r="BF362" s="228">
        <f>IF(N362="snížená",J362,0)</f>
        <v>0</v>
      </c>
      <c r="BG362" s="228">
        <f>IF(N362="zákl. přenesená",J362,0)</f>
        <v>0</v>
      </c>
      <c r="BH362" s="228">
        <f>IF(N362="sníž. přenesená",J362,0)</f>
        <v>0</v>
      </c>
      <c r="BI362" s="228">
        <f>IF(N362="nulová",J362,0)</f>
        <v>0</v>
      </c>
      <c r="BJ362" s="19" t="s">
        <v>88</v>
      </c>
      <c r="BK362" s="228">
        <f>ROUND(I362*H362,2)</f>
        <v>0</v>
      </c>
      <c r="BL362" s="19" t="s">
        <v>408</v>
      </c>
      <c r="BM362" s="227" t="s">
        <v>1926</v>
      </c>
    </row>
    <row r="363" s="2" customFormat="1">
      <c r="A363" s="41"/>
      <c r="B363" s="42"/>
      <c r="C363" s="43"/>
      <c r="D363" s="229" t="s">
        <v>218</v>
      </c>
      <c r="E363" s="43"/>
      <c r="F363" s="230" t="s">
        <v>1788</v>
      </c>
      <c r="G363" s="43"/>
      <c r="H363" s="43"/>
      <c r="I363" s="231"/>
      <c r="J363" s="43"/>
      <c r="K363" s="43"/>
      <c r="L363" s="47"/>
      <c r="M363" s="292"/>
      <c r="N363" s="293"/>
      <c r="O363" s="294"/>
      <c r="P363" s="294"/>
      <c r="Q363" s="294"/>
      <c r="R363" s="294"/>
      <c r="S363" s="294"/>
      <c r="T363" s="295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T363" s="19" t="s">
        <v>218</v>
      </c>
      <c r="AU363" s="19" t="s">
        <v>90</v>
      </c>
    </row>
    <row r="364" s="2" customFormat="1" ht="6.96" customHeight="1">
      <c r="A364" s="41"/>
      <c r="B364" s="62"/>
      <c r="C364" s="63"/>
      <c r="D364" s="63"/>
      <c r="E364" s="63"/>
      <c r="F364" s="63"/>
      <c r="G364" s="63"/>
      <c r="H364" s="63"/>
      <c r="I364" s="63"/>
      <c r="J364" s="63"/>
      <c r="K364" s="63"/>
      <c r="L364" s="47"/>
      <c r="M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</row>
  </sheetData>
  <sheetProtection sheet="1" autoFilter="0" formatColumns="0" formatRows="0" objects="1" scenarios="1" spinCount="100000" saltValue="IQgaNsTqgujzVuZcaOnembU80herFZARC7KR4JidqmqZU/q9gG+8xEXxn2GUg0w6jPHsLRm8Cb21ES9/GrfW+A==" hashValue="jGGNPBnJ7t7UYaf2XCR1lkbDXh7xG/gQvi21YYbEUTnhctujn+trvvUmqvw0XwDCZimbMnpjfKIX2flNBI6uaA==" algorithmName="SHA-512" password="C74A"/>
  <autoFilter ref="C89:K36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3" r:id="rId1" display="https://podminky.urs.cz/item/CS_URS_2022_02/997013213"/>
    <hyperlink ref="F95" r:id="rId2" display="https://podminky.urs.cz/item/CS_URS_2022_02/997013219"/>
    <hyperlink ref="F98" r:id="rId3" display="https://podminky.urs.cz/item/CS_URS_2022_02/997013501"/>
    <hyperlink ref="F100" r:id="rId4" display="https://podminky.urs.cz/item/CS_URS_2022_02/997013509"/>
    <hyperlink ref="F103" r:id="rId5" display="https://podminky.urs.cz/item/CS_URS_2022_02/997013631"/>
    <hyperlink ref="F107" r:id="rId6" display="https://podminky.urs.cz/item/CS_URS_2022_02/971033231"/>
    <hyperlink ref="F110" r:id="rId7" display="https://podminky.urs.cz/item/CS_URS_2022_02/971033331"/>
    <hyperlink ref="F115" r:id="rId8" display="https://podminky.urs.cz/item/CS_URS_2022_02/971033431"/>
    <hyperlink ref="F121" r:id="rId9" display="https://podminky.urs.cz/item/CS_URS_2022_02/971033521"/>
    <hyperlink ref="F126" r:id="rId10" display="https://podminky.urs.cz/item/CS_URS_2022_02/974031132"/>
    <hyperlink ref="F129" r:id="rId11" display="https://podminky.urs.cz/item/CS_URS_2022_02/974031133"/>
    <hyperlink ref="F132" r:id="rId12" display="https://podminky.urs.cz/item/CS_URS_2022_02/974031142"/>
    <hyperlink ref="F135" r:id="rId13" display="https://podminky.urs.cz/item/CS_URS_2022_02/974031154"/>
    <hyperlink ref="F140" r:id="rId14" display="https://podminky.urs.cz/item/CS_URS_2022_02/721170975"/>
    <hyperlink ref="F145" r:id="rId15" display="https://podminky.urs.cz/item/CS_URS_2022_02/721171905"/>
    <hyperlink ref="F151" r:id="rId16" display="https://podminky.urs.cz/item/CS_URS_2022_02/721171915"/>
    <hyperlink ref="F156" r:id="rId17" display="https://podminky.urs.cz/item/CS_URS_2022_02/721174042"/>
    <hyperlink ref="F159" r:id="rId18" display="https://podminky.urs.cz/item/CS_URS_2022_02/721174043"/>
    <hyperlink ref="F162" r:id="rId19" display="https://podminky.urs.cz/item/CS_URS_2022_02/721174045"/>
    <hyperlink ref="F165" r:id="rId20" display="https://podminky.urs.cz/item/CS_URS_2022_02/721194104"/>
    <hyperlink ref="F168" r:id="rId21" display="https://podminky.urs.cz/item/CS_URS_2022_02/721194105"/>
    <hyperlink ref="F171" r:id="rId22" display="https://podminky.urs.cz/item/CS_URS_2022_02/721194109"/>
    <hyperlink ref="F174" r:id="rId23" display="https://podminky.urs.cz/item/CS_URS_2022_02/721290111"/>
    <hyperlink ref="F179" r:id="rId24" display="https://podminky.urs.cz/item/CS_URS_2022_02/721910912"/>
    <hyperlink ref="F182" r:id="rId25" display="https://podminky.urs.cz/item/CS_URS_2022_02/998721102"/>
    <hyperlink ref="F184" r:id="rId26" display="https://podminky.urs.cz/item/CS_URS_2022_02/998721181"/>
    <hyperlink ref="F186" r:id="rId27" display="https://podminky.urs.cz/item/CS_URS_2022_02/998721192"/>
    <hyperlink ref="F191" r:id="rId28" display="https://podminky.urs.cz/item/CS_URS_2022_02/722131914"/>
    <hyperlink ref="F194" r:id="rId29" display="https://podminky.urs.cz/item/CS_URS_2022_02/722174022"/>
    <hyperlink ref="F197" r:id="rId30" display="https://podminky.urs.cz/item/CS_URS_2022_02/722174023"/>
    <hyperlink ref="F200" r:id="rId31" display="https://podminky.urs.cz/item/CS_URS_2022_02/722181221"/>
    <hyperlink ref="F203" r:id="rId32" display="https://podminky.urs.cz/item/CS_URS_2022_02/722181222"/>
    <hyperlink ref="F208" r:id="rId33" display="https://podminky.urs.cz/item/CS_URS_2022_02/722181223"/>
    <hyperlink ref="F211" r:id="rId34" display="https://podminky.urs.cz/item/CS_URS_2022_02/722181245"/>
    <hyperlink ref="F214" r:id="rId35" display="https://podminky.urs.cz/item/CS_URS_2022_02/722190401"/>
    <hyperlink ref="F219" r:id="rId36" display="https://podminky.urs.cz/item/CS_URS_2022_02/722190901"/>
    <hyperlink ref="F222" r:id="rId37" display="https://podminky.urs.cz/item/CS_URS_2022_02/722240122"/>
    <hyperlink ref="F225" r:id="rId38" display="https://podminky.urs.cz/item/CS_URS_2022_02/722240123"/>
    <hyperlink ref="F228" r:id="rId39" display="https://podminky.urs.cz/item/CS_URS_2022_02/722290226"/>
    <hyperlink ref="F233" r:id="rId40" display="https://podminky.urs.cz/item/CS_URS_2022_02/722290234"/>
    <hyperlink ref="F236" r:id="rId41" display="https://podminky.urs.cz/item/CS_URS_2022_02/998722102"/>
    <hyperlink ref="F238" r:id="rId42" display="https://podminky.urs.cz/item/CS_URS_2022_02/998722181"/>
    <hyperlink ref="F240" r:id="rId43" display="https://podminky.urs.cz/item/CS_URS_2022_02/998722192"/>
    <hyperlink ref="F245" r:id="rId44" display="https://podminky.urs.cz/item/CS_URS_2022_02/725119125"/>
    <hyperlink ref="F254" r:id="rId45" display="https://podminky.urs.cz/item/CS_URS_2022_02/725129102"/>
    <hyperlink ref="F259" r:id="rId46" display="https://podminky.urs.cz/item/CS_URS_2022_02/725211616"/>
    <hyperlink ref="F262" r:id="rId47" display="https://podminky.urs.cz/item/CS_URS_2022_02/725211681"/>
    <hyperlink ref="F264" r:id="rId48" display="https://podminky.urs.cz/item/CS_URS_2022_02/725829111"/>
    <hyperlink ref="F271" r:id="rId49" display="https://podminky.urs.cz/item/CS_URS_2022_02/998725102"/>
    <hyperlink ref="F273" r:id="rId50" display="https://podminky.urs.cz/item/CS_URS_2022_02/998725181"/>
    <hyperlink ref="F275" r:id="rId51" display="https://podminky.urs.cz/item/CS_URS_2022_02/998725192"/>
    <hyperlink ref="F278" r:id="rId52" display="https://podminky.urs.cz/item/CS_URS_2022_02/726131204"/>
    <hyperlink ref="F287" r:id="rId53" display="https://podminky.urs.cz/item/CS_URS_2022_02/726191001"/>
    <hyperlink ref="F290" r:id="rId54" display="https://podminky.urs.cz/item/CS_URS_2022_02/998726112"/>
    <hyperlink ref="F292" r:id="rId55" display="https://podminky.urs.cz/item/CS_URS_2022_02/998726181"/>
    <hyperlink ref="F294" r:id="rId56" display="https://podminky.urs.cz/item/CS_URS_2022_02/998726192"/>
    <hyperlink ref="F299" r:id="rId57" display="https://podminky.urs.cz/item/CS_URS_2022_02/733191925"/>
    <hyperlink ref="F302" r:id="rId58" display="https://podminky.urs.cz/item/CS_URS_2022_02/733221102"/>
    <hyperlink ref="F305" r:id="rId59" display="https://podminky.urs.cz/item/CS_URS_2022_02/733221103"/>
    <hyperlink ref="F308" r:id="rId60" display="https://podminky.urs.cz/item/CS_URS_2022_02/733224222"/>
    <hyperlink ref="F311" r:id="rId61" display="https://podminky.urs.cz/item/CS_URS_2022_02/733291101"/>
    <hyperlink ref="F314" r:id="rId62" display="https://podminky.urs.cz/item/CS_URS_2022_02/733291903"/>
    <hyperlink ref="F317" r:id="rId63" display="https://podminky.urs.cz/item/CS_URS_2022_02/733811211"/>
    <hyperlink ref="F320" r:id="rId64" display="https://podminky.urs.cz/item/CS_URS_2022_02/998733102"/>
    <hyperlink ref="F322" r:id="rId65" display="https://podminky.urs.cz/item/CS_URS_2022_02/998733181"/>
    <hyperlink ref="F324" r:id="rId66" display="https://podminky.urs.cz/item/CS_URS_2022_02/998733193"/>
    <hyperlink ref="F329" r:id="rId67" display="https://podminky.urs.cz/item/CS_URS_2022_02/734221542"/>
    <hyperlink ref="F334" r:id="rId68" display="https://podminky.urs.cz/item/CS_URS_2022_02/734261417"/>
    <hyperlink ref="F337" r:id="rId69" display="https://podminky.urs.cz/item/CS_URS_2022_02/734292764"/>
    <hyperlink ref="F340" r:id="rId70" display="https://podminky.urs.cz/item/CS_URS_2022_02/998734102"/>
    <hyperlink ref="F342" r:id="rId71" display="https://podminky.urs.cz/item/CS_URS_2022_02/998734181"/>
    <hyperlink ref="F344" r:id="rId72" display="https://podminky.urs.cz/item/CS_URS_2022_02/998734193"/>
    <hyperlink ref="F347" r:id="rId73" display="https://podminky.urs.cz/item/CS_URS_2022_02/735151171"/>
    <hyperlink ref="F350" r:id="rId74" display="https://podminky.urs.cz/item/CS_URS_2022_02/735221822"/>
    <hyperlink ref="F353" r:id="rId75" display="https://podminky.urs.cz/item/CS_URS_2022_02/735291800"/>
    <hyperlink ref="F356" r:id="rId76" display="https://podminky.urs.cz/item/CS_URS_2022_02/735494811"/>
    <hyperlink ref="F359" r:id="rId77" display="https://podminky.urs.cz/item/CS_URS_2022_02/998735102"/>
    <hyperlink ref="F361" r:id="rId78" display="https://podminky.urs.cz/item/CS_URS_2022_02/998735181"/>
    <hyperlink ref="F363" r:id="rId79" display="https://podminky.urs.cz/item/CS_URS_2022_02/998735193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80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2" customFormat="1" ht="12" customHeight="1">
      <c r="A8" s="41"/>
      <c r="B8" s="47"/>
      <c r="C8" s="41"/>
      <c r="D8" s="146" t="s">
        <v>168</v>
      </c>
      <c r="E8" s="41"/>
      <c r="F8" s="41"/>
      <c r="G8" s="41"/>
      <c r="H8" s="41"/>
      <c r="I8" s="41"/>
      <c r="J8" s="41"/>
      <c r="K8" s="41"/>
      <c r="L8" s="1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9" t="s">
        <v>1927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6" t="s">
        <v>18</v>
      </c>
      <c r="E11" s="41"/>
      <c r="F11" s="136" t="s">
        <v>19</v>
      </c>
      <c r="G11" s="41"/>
      <c r="H11" s="41"/>
      <c r="I11" s="146" t="s">
        <v>20</v>
      </c>
      <c r="J11" s="136" t="s">
        <v>35</v>
      </c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6" t="s">
        <v>22</v>
      </c>
      <c r="E12" s="41"/>
      <c r="F12" s="136" t="s">
        <v>23</v>
      </c>
      <c r="G12" s="41"/>
      <c r="H12" s="41"/>
      <c r="I12" s="146" t="s">
        <v>24</v>
      </c>
      <c r="J12" s="150" t="str">
        <f>'Rekapitulace stavby'!AN8</f>
        <v>9. 11. 2022</v>
      </c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30</v>
      </c>
      <c r="E14" s="41"/>
      <c r="F14" s="41"/>
      <c r="G14" s="41"/>
      <c r="H14" s="41"/>
      <c r="I14" s="146" t="s">
        <v>31</v>
      </c>
      <c r="J14" s="136" t="s">
        <v>32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6" t="s">
        <v>34</v>
      </c>
      <c r="J15" s="136" t="s">
        <v>35</v>
      </c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6" t="s">
        <v>36</v>
      </c>
      <c r="E17" s="41"/>
      <c r="F17" s="41"/>
      <c r="G17" s="41"/>
      <c r="H17" s="41"/>
      <c r="I17" s="146" t="s">
        <v>31</v>
      </c>
      <c r="J17" s="35" t="str">
        <f>'Rekapitulace stavby'!AN13</f>
        <v>Vyplň údaj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6" t="s">
        <v>34</v>
      </c>
      <c r="J18" s="35" t="str">
        <f>'Rekapitulace stavby'!AN14</f>
        <v>Vyplň údaj</v>
      </c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6" t="s">
        <v>38</v>
      </c>
      <c r="E20" s="41"/>
      <c r="F20" s="41"/>
      <c r="G20" s="41"/>
      <c r="H20" s="41"/>
      <c r="I20" s="146" t="s">
        <v>31</v>
      </c>
      <c r="J20" s="136" t="s">
        <v>39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6" t="s">
        <v>34</v>
      </c>
      <c r="J21" s="136" t="s">
        <v>35</v>
      </c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6" t="s">
        <v>42</v>
      </c>
      <c r="E23" s="41"/>
      <c r="F23" s="41"/>
      <c r="G23" s="41"/>
      <c r="H23" s="41"/>
      <c r="I23" s="146" t="s">
        <v>31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">
        <v>43</v>
      </c>
      <c r="F24" s="41"/>
      <c r="G24" s="41"/>
      <c r="H24" s="41"/>
      <c r="I24" s="146" t="s">
        <v>34</v>
      </c>
      <c r="J24" s="136" t="s">
        <v>35</v>
      </c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6" t="s">
        <v>44</v>
      </c>
      <c r="E26" s="41"/>
      <c r="F26" s="41"/>
      <c r="G26" s="41"/>
      <c r="H26" s="41"/>
      <c r="I26" s="41"/>
      <c r="J26" s="41"/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47.25" customHeight="1">
      <c r="A27" s="151"/>
      <c r="B27" s="152"/>
      <c r="C27" s="151"/>
      <c r="D27" s="151"/>
      <c r="E27" s="153" t="s">
        <v>170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5"/>
      <c r="E29" s="155"/>
      <c r="F29" s="155"/>
      <c r="G29" s="155"/>
      <c r="H29" s="155"/>
      <c r="I29" s="155"/>
      <c r="J29" s="155"/>
      <c r="K29" s="155"/>
      <c r="L29" s="14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6" t="s">
        <v>46</v>
      </c>
      <c r="E30" s="41"/>
      <c r="F30" s="41"/>
      <c r="G30" s="41"/>
      <c r="H30" s="41"/>
      <c r="I30" s="41"/>
      <c r="J30" s="157">
        <f>ROUND(J90, 2)</f>
        <v>0</v>
      </c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8" t="s">
        <v>48</v>
      </c>
      <c r="G32" s="41"/>
      <c r="H32" s="41"/>
      <c r="I32" s="158" t="s">
        <v>47</v>
      </c>
      <c r="J32" s="158" t="s">
        <v>49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9" t="s">
        <v>50</v>
      </c>
      <c r="E33" s="146" t="s">
        <v>51</v>
      </c>
      <c r="F33" s="160">
        <f>ROUND((SUM(BE90:BE317)),  2)</f>
        <v>0</v>
      </c>
      <c r="G33" s="41"/>
      <c r="H33" s="41"/>
      <c r="I33" s="161">
        <v>0.20999999999999999</v>
      </c>
      <c r="J33" s="160">
        <f>ROUND(((SUM(BE90:BE317))*I33),  2)</f>
        <v>0</v>
      </c>
      <c r="K33" s="41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6" t="s">
        <v>52</v>
      </c>
      <c r="F34" s="160">
        <f>ROUND((SUM(BF90:BF317)),  2)</f>
        <v>0</v>
      </c>
      <c r="G34" s="41"/>
      <c r="H34" s="41"/>
      <c r="I34" s="161">
        <v>0.14999999999999999</v>
      </c>
      <c r="J34" s="160">
        <f>ROUND(((SUM(BF90:BF317))*I34),  2)</f>
        <v>0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6" t="s">
        <v>53</v>
      </c>
      <c r="F35" s="160">
        <f>ROUND((SUM(BG90:BG317)),  2)</f>
        <v>0</v>
      </c>
      <c r="G35" s="41"/>
      <c r="H35" s="41"/>
      <c r="I35" s="161">
        <v>0.20999999999999999</v>
      </c>
      <c r="J35" s="160">
        <f>0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6" t="s">
        <v>54</v>
      </c>
      <c r="F36" s="160">
        <f>ROUND((SUM(BH90:BH317)),  2)</f>
        <v>0</v>
      </c>
      <c r="G36" s="41"/>
      <c r="H36" s="41"/>
      <c r="I36" s="161">
        <v>0.14999999999999999</v>
      </c>
      <c r="J36" s="160">
        <f>0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55</v>
      </c>
      <c r="F37" s="160">
        <f>ROUND((SUM(BI90:BI317)),  2)</f>
        <v>0</v>
      </c>
      <c r="G37" s="41"/>
      <c r="H37" s="41"/>
      <c r="I37" s="161">
        <v>0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2"/>
      <c r="D39" s="163" t="s">
        <v>56</v>
      </c>
      <c r="E39" s="164"/>
      <c r="F39" s="164"/>
      <c r="G39" s="165" t="s">
        <v>57</v>
      </c>
      <c r="H39" s="166" t="s">
        <v>58</v>
      </c>
      <c r="I39" s="164"/>
      <c r="J39" s="167">
        <f>SUM(J30:J37)</f>
        <v>0</v>
      </c>
      <c r="K39" s="168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171</v>
      </c>
      <c r="D45" s="43"/>
      <c r="E45" s="43"/>
      <c r="F45" s="43"/>
      <c r="G45" s="43"/>
      <c r="H45" s="43"/>
      <c r="I45" s="43"/>
      <c r="J45" s="43"/>
      <c r="K45" s="43"/>
      <c r="L45" s="14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Nemocnice Bruntál - oprava WC pro veřejnost, WC 1, 2, 3, 5 , 6, 7</v>
      </c>
      <c r="F48" s="34"/>
      <c r="G48" s="34"/>
      <c r="H48" s="34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168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 04 - ZTI+UT WC3</v>
      </c>
      <c r="F50" s="43"/>
      <c r="G50" s="43"/>
      <c r="H50" s="43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Nemocnice Bruntál, Nádražní 1589/29</v>
      </c>
      <c r="G52" s="43"/>
      <c r="H52" s="43"/>
      <c r="I52" s="34" t="s">
        <v>24</v>
      </c>
      <c r="J52" s="75" t="str">
        <f>IF(J12="","",J12)</f>
        <v>9. 11. 2022</v>
      </c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40.05" customHeight="1">
      <c r="A54" s="41"/>
      <c r="B54" s="42"/>
      <c r="C54" s="34" t="s">
        <v>30</v>
      </c>
      <c r="D54" s="43"/>
      <c r="E54" s="43"/>
      <c r="F54" s="29" t="str">
        <f>E15</f>
        <v xml:space="preserve">Město Bruntál, Nádražní 20, Bruntál, 792 01 </v>
      </c>
      <c r="G54" s="43"/>
      <c r="H54" s="43"/>
      <c r="I54" s="34" t="s">
        <v>38</v>
      </c>
      <c r="J54" s="39" t="str">
        <f>E21</f>
        <v xml:space="preserve">Ing. Roman Macoszek, Palackého 368, Vrbno p/Prad. </v>
      </c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 xml:space="preserve"> </v>
      </c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172</v>
      </c>
      <c r="D57" s="175"/>
      <c r="E57" s="175"/>
      <c r="F57" s="175"/>
      <c r="G57" s="175"/>
      <c r="H57" s="175"/>
      <c r="I57" s="175"/>
      <c r="J57" s="176" t="s">
        <v>173</v>
      </c>
      <c r="K57" s="175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7" t="s">
        <v>78</v>
      </c>
      <c r="D59" s="43"/>
      <c r="E59" s="43"/>
      <c r="F59" s="43"/>
      <c r="G59" s="43"/>
      <c r="H59" s="43"/>
      <c r="I59" s="43"/>
      <c r="J59" s="105">
        <f>J90</f>
        <v>0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174</v>
      </c>
    </row>
    <row r="60" s="9" customFormat="1" ht="24.96" customHeight="1">
      <c r="A60" s="9"/>
      <c r="B60" s="178"/>
      <c r="C60" s="179"/>
      <c r="D60" s="180" t="s">
        <v>1794</v>
      </c>
      <c r="E60" s="181"/>
      <c r="F60" s="181"/>
      <c r="G60" s="181"/>
      <c r="H60" s="181"/>
      <c r="I60" s="181"/>
      <c r="J60" s="182">
        <f>J91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78"/>
      <c r="C61" s="179"/>
      <c r="D61" s="180" t="s">
        <v>175</v>
      </c>
      <c r="E61" s="181"/>
      <c r="F61" s="181"/>
      <c r="G61" s="181"/>
      <c r="H61" s="181"/>
      <c r="I61" s="181"/>
      <c r="J61" s="182">
        <f>J104</f>
        <v>0</v>
      </c>
      <c r="K61" s="179"/>
      <c r="L61" s="18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84"/>
      <c r="C62" s="128"/>
      <c r="D62" s="185" t="s">
        <v>178</v>
      </c>
      <c r="E62" s="186"/>
      <c r="F62" s="186"/>
      <c r="G62" s="186"/>
      <c r="H62" s="186"/>
      <c r="I62" s="186"/>
      <c r="J62" s="187">
        <f>J105</f>
        <v>0</v>
      </c>
      <c r="K62" s="128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78"/>
      <c r="C63" s="179"/>
      <c r="D63" s="180" t="s">
        <v>181</v>
      </c>
      <c r="E63" s="181"/>
      <c r="F63" s="181"/>
      <c r="G63" s="181"/>
      <c r="H63" s="181"/>
      <c r="I63" s="181"/>
      <c r="J63" s="182">
        <f>J133</f>
        <v>0</v>
      </c>
      <c r="K63" s="179"/>
      <c r="L63" s="18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10" customFormat="1" ht="19.92" customHeight="1">
      <c r="A64" s="10"/>
      <c r="B64" s="184"/>
      <c r="C64" s="128"/>
      <c r="D64" s="185" t="s">
        <v>1397</v>
      </c>
      <c r="E64" s="186"/>
      <c r="F64" s="186"/>
      <c r="G64" s="186"/>
      <c r="H64" s="186"/>
      <c r="I64" s="186"/>
      <c r="J64" s="187">
        <f>J134</f>
        <v>0</v>
      </c>
      <c r="K64" s="128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28"/>
      <c r="D65" s="185" t="s">
        <v>1398</v>
      </c>
      <c r="E65" s="186"/>
      <c r="F65" s="186"/>
      <c r="G65" s="186"/>
      <c r="H65" s="186"/>
      <c r="I65" s="186"/>
      <c r="J65" s="187">
        <f>J176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4"/>
      <c r="C66" s="128"/>
      <c r="D66" s="185" t="s">
        <v>183</v>
      </c>
      <c r="E66" s="186"/>
      <c r="F66" s="186"/>
      <c r="G66" s="186"/>
      <c r="H66" s="186"/>
      <c r="I66" s="186"/>
      <c r="J66" s="187">
        <f>J219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4"/>
      <c r="C67" s="128"/>
      <c r="D67" s="185" t="s">
        <v>1399</v>
      </c>
      <c r="E67" s="186"/>
      <c r="F67" s="186"/>
      <c r="G67" s="186"/>
      <c r="H67" s="186"/>
      <c r="I67" s="186"/>
      <c r="J67" s="187">
        <f>J242</f>
        <v>0</v>
      </c>
      <c r="K67" s="128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4"/>
      <c r="C68" s="128"/>
      <c r="D68" s="185" t="s">
        <v>1400</v>
      </c>
      <c r="E68" s="186"/>
      <c r="F68" s="186"/>
      <c r="G68" s="186"/>
      <c r="H68" s="186"/>
      <c r="I68" s="186"/>
      <c r="J68" s="187">
        <f>J259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4"/>
      <c r="C69" s="128"/>
      <c r="D69" s="185" t="s">
        <v>1401</v>
      </c>
      <c r="E69" s="186"/>
      <c r="F69" s="186"/>
      <c r="G69" s="186"/>
      <c r="H69" s="186"/>
      <c r="I69" s="186"/>
      <c r="J69" s="187">
        <f>J282</f>
        <v>0</v>
      </c>
      <c r="K69" s="128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8"/>
      <c r="D70" s="185" t="s">
        <v>1402</v>
      </c>
      <c r="E70" s="186"/>
      <c r="F70" s="186"/>
      <c r="G70" s="186"/>
      <c r="H70" s="186"/>
      <c r="I70" s="186"/>
      <c r="J70" s="187">
        <f>J302</f>
        <v>0</v>
      </c>
      <c r="K70" s="128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="2" customFormat="1" ht="6.96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24.96" customHeight="1">
      <c r="A77" s="41"/>
      <c r="B77" s="42"/>
      <c r="C77" s="25" t="s">
        <v>193</v>
      </c>
      <c r="D77" s="43"/>
      <c r="E77" s="43"/>
      <c r="F77" s="43"/>
      <c r="G77" s="43"/>
      <c r="H77" s="43"/>
      <c r="I77" s="43"/>
      <c r="J77" s="43"/>
      <c r="K77" s="43"/>
      <c r="L77" s="14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16</v>
      </c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173" t="str">
        <f>E7</f>
        <v>Nemocnice Bruntál - oprava WC pro veřejnost, WC 1, 2, 3, 5 , 6, 7</v>
      </c>
      <c r="F80" s="34"/>
      <c r="G80" s="34"/>
      <c r="H80" s="34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168</v>
      </c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72" t="str">
        <f>E9</f>
        <v>SO 04 - ZTI+UT WC3</v>
      </c>
      <c r="F82" s="43"/>
      <c r="G82" s="43"/>
      <c r="H82" s="43"/>
      <c r="I82" s="43"/>
      <c r="J82" s="43"/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22</v>
      </c>
      <c r="D84" s="43"/>
      <c r="E84" s="43"/>
      <c r="F84" s="29" t="str">
        <f>F12</f>
        <v>Nemocnice Bruntál, Nádražní 1589/29</v>
      </c>
      <c r="G84" s="43"/>
      <c r="H84" s="43"/>
      <c r="I84" s="34" t="s">
        <v>24</v>
      </c>
      <c r="J84" s="75" t="str">
        <f>IF(J12="","",J12)</f>
        <v>9. 11. 2022</v>
      </c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40.05" customHeight="1">
      <c r="A86" s="41"/>
      <c r="B86" s="42"/>
      <c r="C86" s="34" t="s">
        <v>30</v>
      </c>
      <c r="D86" s="43"/>
      <c r="E86" s="43"/>
      <c r="F86" s="29" t="str">
        <f>E15</f>
        <v xml:space="preserve">Město Bruntál, Nádražní 20, Bruntál, 792 01 </v>
      </c>
      <c r="G86" s="43"/>
      <c r="H86" s="43"/>
      <c r="I86" s="34" t="s">
        <v>38</v>
      </c>
      <c r="J86" s="39" t="str">
        <f>E21</f>
        <v xml:space="preserve">Ing. Roman Macoszek, Palackého 368, Vrbno p/Prad. </v>
      </c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5.15" customHeight="1">
      <c r="A87" s="41"/>
      <c r="B87" s="42"/>
      <c r="C87" s="34" t="s">
        <v>36</v>
      </c>
      <c r="D87" s="43"/>
      <c r="E87" s="43"/>
      <c r="F87" s="29" t="str">
        <f>IF(E18="","",E18)</f>
        <v>Vyplň údaj</v>
      </c>
      <c r="G87" s="43"/>
      <c r="H87" s="43"/>
      <c r="I87" s="34" t="s">
        <v>42</v>
      </c>
      <c r="J87" s="39" t="str">
        <f>E24</f>
        <v xml:space="preserve"> </v>
      </c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0.32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11" customFormat="1" ht="29.28" customHeight="1">
      <c r="A89" s="189"/>
      <c r="B89" s="190"/>
      <c r="C89" s="191" t="s">
        <v>194</v>
      </c>
      <c r="D89" s="192" t="s">
        <v>65</v>
      </c>
      <c r="E89" s="192" t="s">
        <v>61</v>
      </c>
      <c r="F89" s="192" t="s">
        <v>62</v>
      </c>
      <c r="G89" s="192" t="s">
        <v>195</v>
      </c>
      <c r="H89" s="192" t="s">
        <v>196</v>
      </c>
      <c r="I89" s="192" t="s">
        <v>197</v>
      </c>
      <c r="J89" s="192" t="s">
        <v>173</v>
      </c>
      <c r="K89" s="193" t="s">
        <v>198</v>
      </c>
      <c r="L89" s="194"/>
      <c r="M89" s="95" t="s">
        <v>35</v>
      </c>
      <c r="N89" s="96" t="s">
        <v>50</v>
      </c>
      <c r="O89" s="96" t="s">
        <v>199</v>
      </c>
      <c r="P89" s="96" t="s">
        <v>200</v>
      </c>
      <c r="Q89" s="96" t="s">
        <v>201</v>
      </c>
      <c r="R89" s="96" t="s">
        <v>202</v>
      </c>
      <c r="S89" s="96" t="s">
        <v>203</v>
      </c>
      <c r="T89" s="97" t="s">
        <v>204</v>
      </c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</row>
    <row r="90" s="2" customFormat="1" ht="22.8" customHeight="1">
      <c r="A90" s="41"/>
      <c r="B90" s="42"/>
      <c r="C90" s="102" t="s">
        <v>205</v>
      </c>
      <c r="D90" s="43"/>
      <c r="E90" s="43"/>
      <c r="F90" s="43"/>
      <c r="G90" s="43"/>
      <c r="H90" s="43"/>
      <c r="I90" s="43"/>
      <c r="J90" s="195">
        <f>BK90</f>
        <v>0</v>
      </c>
      <c r="K90" s="43"/>
      <c r="L90" s="47"/>
      <c r="M90" s="98"/>
      <c r="N90" s="196"/>
      <c r="O90" s="99"/>
      <c r="P90" s="197">
        <f>P91+P104+P133</f>
        <v>0</v>
      </c>
      <c r="Q90" s="99"/>
      <c r="R90" s="197">
        <f>R91+R104+R133</f>
        <v>0.20372999999999997</v>
      </c>
      <c r="S90" s="99"/>
      <c r="T90" s="198">
        <f>T91+T104+T133</f>
        <v>1.0791200000000001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79</v>
      </c>
      <c r="AU90" s="19" t="s">
        <v>174</v>
      </c>
      <c r="BK90" s="199">
        <f>BK91+BK104+BK133</f>
        <v>0</v>
      </c>
    </row>
    <row r="91" s="12" customFormat="1" ht="25.92" customHeight="1">
      <c r="A91" s="12"/>
      <c r="B91" s="200"/>
      <c r="C91" s="201"/>
      <c r="D91" s="202" t="s">
        <v>79</v>
      </c>
      <c r="E91" s="203" t="s">
        <v>557</v>
      </c>
      <c r="F91" s="203" t="s">
        <v>558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SUM(P92:P103)</f>
        <v>0</v>
      </c>
      <c r="Q91" s="208"/>
      <c r="R91" s="209">
        <f>SUM(R92:R103)</f>
        <v>0</v>
      </c>
      <c r="S91" s="208"/>
      <c r="T91" s="210">
        <f>SUM(T92:T103)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1" t="s">
        <v>88</v>
      </c>
      <c r="AT91" s="212" t="s">
        <v>79</v>
      </c>
      <c r="AU91" s="212" t="s">
        <v>80</v>
      </c>
      <c r="AY91" s="211" t="s">
        <v>208</v>
      </c>
      <c r="BK91" s="213">
        <f>SUM(BK92:BK103)</f>
        <v>0</v>
      </c>
    </row>
    <row r="92" s="2" customFormat="1" ht="24.15" customHeight="1">
      <c r="A92" s="41"/>
      <c r="B92" s="42"/>
      <c r="C92" s="216" t="s">
        <v>88</v>
      </c>
      <c r="D92" s="216" t="s">
        <v>211</v>
      </c>
      <c r="E92" s="217" t="s">
        <v>560</v>
      </c>
      <c r="F92" s="218" t="s">
        <v>561</v>
      </c>
      <c r="G92" s="219" t="s">
        <v>214</v>
      </c>
      <c r="H92" s="220">
        <v>1.079</v>
      </c>
      <c r="I92" s="221"/>
      <c r="J92" s="222">
        <f>ROUND(I92*H92,2)</f>
        <v>0</v>
      </c>
      <c r="K92" s="218" t="s">
        <v>215</v>
      </c>
      <c r="L92" s="47"/>
      <c r="M92" s="223" t="s">
        <v>35</v>
      </c>
      <c r="N92" s="224" t="s">
        <v>51</v>
      </c>
      <c r="O92" s="87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7" t="s">
        <v>216</v>
      </c>
      <c r="AT92" s="227" t="s">
        <v>211</v>
      </c>
      <c r="AU92" s="227" t="s">
        <v>88</v>
      </c>
      <c r="AY92" s="19" t="s">
        <v>208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88</v>
      </c>
      <c r="BK92" s="228">
        <f>ROUND(I92*H92,2)</f>
        <v>0</v>
      </c>
      <c r="BL92" s="19" t="s">
        <v>216</v>
      </c>
      <c r="BM92" s="227" t="s">
        <v>1928</v>
      </c>
    </row>
    <row r="93" s="2" customFormat="1">
      <c r="A93" s="41"/>
      <c r="B93" s="42"/>
      <c r="C93" s="43"/>
      <c r="D93" s="229" t="s">
        <v>218</v>
      </c>
      <c r="E93" s="43"/>
      <c r="F93" s="230" t="s">
        <v>563</v>
      </c>
      <c r="G93" s="43"/>
      <c r="H93" s="43"/>
      <c r="I93" s="231"/>
      <c r="J93" s="43"/>
      <c r="K93" s="43"/>
      <c r="L93" s="47"/>
      <c r="M93" s="232"/>
      <c r="N93" s="233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218</v>
      </c>
      <c r="AU93" s="19" t="s">
        <v>88</v>
      </c>
    </row>
    <row r="94" s="2" customFormat="1" ht="33" customHeight="1">
      <c r="A94" s="41"/>
      <c r="B94" s="42"/>
      <c r="C94" s="216" t="s">
        <v>90</v>
      </c>
      <c r="D94" s="216" t="s">
        <v>211</v>
      </c>
      <c r="E94" s="217" t="s">
        <v>565</v>
      </c>
      <c r="F94" s="218" t="s">
        <v>566</v>
      </c>
      <c r="G94" s="219" t="s">
        <v>214</v>
      </c>
      <c r="H94" s="220">
        <v>2.1579999999999999</v>
      </c>
      <c r="I94" s="221"/>
      <c r="J94" s="222">
        <f>ROUND(I94*H94,2)</f>
        <v>0</v>
      </c>
      <c r="K94" s="218" t="s">
        <v>215</v>
      </c>
      <c r="L94" s="47"/>
      <c r="M94" s="223" t="s">
        <v>35</v>
      </c>
      <c r="N94" s="224" t="s">
        <v>51</v>
      </c>
      <c r="O94" s="87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7" t="s">
        <v>216</v>
      </c>
      <c r="AT94" s="227" t="s">
        <v>211</v>
      </c>
      <c r="AU94" s="227" t="s">
        <v>88</v>
      </c>
      <c r="AY94" s="19" t="s">
        <v>208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88</v>
      </c>
      <c r="BK94" s="228">
        <f>ROUND(I94*H94,2)</f>
        <v>0</v>
      </c>
      <c r="BL94" s="19" t="s">
        <v>216</v>
      </c>
      <c r="BM94" s="227" t="s">
        <v>1929</v>
      </c>
    </row>
    <row r="95" s="2" customFormat="1">
      <c r="A95" s="41"/>
      <c r="B95" s="42"/>
      <c r="C95" s="43"/>
      <c r="D95" s="229" t="s">
        <v>218</v>
      </c>
      <c r="E95" s="43"/>
      <c r="F95" s="230" t="s">
        <v>568</v>
      </c>
      <c r="G95" s="43"/>
      <c r="H95" s="43"/>
      <c r="I95" s="231"/>
      <c r="J95" s="43"/>
      <c r="K95" s="43"/>
      <c r="L95" s="47"/>
      <c r="M95" s="232"/>
      <c r="N95" s="233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218</v>
      </c>
      <c r="AU95" s="19" t="s">
        <v>88</v>
      </c>
    </row>
    <row r="96" s="14" customFormat="1">
      <c r="A96" s="14"/>
      <c r="B96" s="245"/>
      <c r="C96" s="246"/>
      <c r="D96" s="236" t="s">
        <v>226</v>
      </c>
      <c r="E96" s="246"/>
      <c r="F96" s="248" t="s">
        <v>1930</v>
      </c>
      <c r="G96" s="246"/>
      <c r="H96" s="249">
        <v>2.1579999999999999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5" t="s">
        <v>226</v>
      </c>
      <c r="AU96" s="255" t="s">
        <v>88</v>
      </c>
      <c r="AV96" s="14" t="s">
        <v>90</v>
      </c>
      <c r="AW96" s="14" t="s">
        <v>4</v>
      </c>
      <c r="AX96" s="14" t="s">
        <v>88</v>
      </c>
      <c r="AY96" s="255" t="s">
        <v>208</v>
      </c>
    </row>
    <row r="97" s="2" customFormat="1" ht="21.75" customHeight="1">
      <c r="A97" s="41"/>
      <c r="B97" s="42"/>
      <c r="C97" s="216" t="s">
        <v>209</v>
      </c>
      <c r="D97" s="216" t="s">
        <v>211</v>
      </c>
      <c r="E97" s="217" t="s">
        <v>571</v>
      </c>
      <c r="F97" s="218" t="s">
        <v>572</v>
      </c>
      <c r="G97" s="219" t="s">
        <v>214</v>
      </c>
      <c r="H97" s="220">
        <v>1.079</v>
      </c>
      <c r="I97" s="221"/>
      <c r="J97" s="222">
        <f>ROUND(I97*H97,2)</f>
        <v>0</v>
      </c>
      <c r="K97" s="218" t="s">
        <v>215</v>
      </c>
      <c r="L97" s="47"/>
      <c r="M97" s="223" t="s">
        <v>35</v>
      </c>
      <c r="N97" s="224" t="s">
        <v>51</v>
      </c>
      <c r="O97" s="87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7" t="s">
        <v>216</v>
      </c>
      <c r="AT97" s="227" t="s">
        <v>211</v>
      </c>
      <c r="AU97" s="227" t="s">
        <v>88</v>
      </c>
      <c r="AY97" s="19" t="s">
        <v>208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88</v>
      </c>
      <c r="BK97" s="228">
        <f>ROUND(I97*H97,2)</f>
        <v>0</v>
      </c>
      <c r="BL97" s="19" t="s">
        <v>216</v>
      </c>
      <c r="BM97" s="227" t="s">
        <v>1931</v>
      </c>
    </row>
    <row r="98" s="2" customFormat="1">
      <c r="A98" s="41"/>
      <c r="B98" s="42"/>
      <c r="C98" s="43"/>
      <c r="D98" s="229" t="s">
        <v>218</v>
      </c>
      <c r="E98" s="43"/>
      <c r="F98" s="230" t="s">
        <v>574</v>
      </c>
      <c r="G98" s="43"/>
      <c r="H98" s="43"/>
      <c r="I98" s="231"/>
      <c r="J98" s="43"/>
      <c r="K98" s="43"/>
      <c r="L98" s="47"/>
      <c r="M98" s="232"/>
      <c r="N98" s="233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218</v>
      </c>
      <c r="AU98" s="19" t="s">
        <v>88</v>
      </c>
    </row>
    <row r="99" s="2" customFormat="1" ht="24.15" customHeight="1">
      <c r="A99" s="41"/>
      <c r="B99" s="42"/>
      <c r="C99" s="216" t="s">
        <v>216</v>
      </c>
      <c r="D99" s="216" t="s">
        <v>211</v>
      </c>
      <c r="E99" s="217" t="s">
        <v>576</v>
      </c>
      <c r="F99" s="218" t="s">
        <v>577</v>
      </c>
      <c r="G99" s="219" t="s">
        <v>214</v>
      </c>
      <c r="H99" s="220">
        <v>15.106</v>
      </c>
      <c r="I99" s="221"/>
      <c r="J99" s="222">
        <f>ROUND(I99*H99,2)</f>
        <v>0</v>
      </c>
      <c r="K99" s="218" t="s">
        <v>215</v>
      </c>
      <c r="L99" s="47"/>
      <c r="M99" s="223" t="s">
        <v>35</v>
      </c>
      <c r="N99" s="224" t="s">
        <v>51</v>
      </c>
      <c r="O99" s="87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7" t="s">
        <v>216</v>
      </c>
      <c r="AT99" s="227" t="s">
        <v>211</v>
      </c>
      <c r="AU99" s="227" t="s">
        <v>88</v>
      </c>
      <c r="AY99" s="19" t="s">
        <v>208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88</v>
      </c>
      <c r="BK99" s="228">
        <f>ROUND(I99*H99,2)</f>
        <v>0</v>
      </c>
      <c r="BL99" s="19" t="s">
        <v>216</v>
      </c>
      <c r="BM99" s="227" t="s">
        <v>1932</v>
      </c>
    </row>
    <row r="100" s="2" customFormat="1">
      <c r="A100" s="41"/>
      <c r="B100" s="42"/>
      <c r="C100" s="43"/>
      <c r="D100" s="229" t="s">
        <v>218</v>
      </c>
      <c r="E100" s="43"/>
      <c r="F100" s="230" t="s">
        <v>579</v>
      </c>
      <c r="G100" s="43"/>
      <c r="H100" s="43"/>
      <c r="I100" s="231"/>
      <c r="J100" s="43"/>
      <c r="K100" s="43"/>
      <c r="L100" s="47"/>
      <c r="M100" s="232"/>
      <c r="N100" s="233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218</v>
      </c>
      <c r="AU100" s="19" t="s">
        <v>88</v>
      </c>
    </row>
    <row r="101" s="14" customFormat="1">
      <c r="A101" s="14"/>
      <c r="B101" s="245"/>
      <c r="C101" s="246"/>
      <c r="D101" s="236" t="s">
        <v>226</v>
      </c>
      <c r="E101" s="246"/>
      <c r="F101" s="248" t="s">
        <v>1933</v>
      </c>
      <c r="G101" s="246"/>
      <c r="H101" s="249">
        <v>15.106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226</v>
      </c>
      <c r="AU101" s="255" t="s">
        <v>88</v>
      </c>
      <c r="AV101" s="14" t="s">
        <v>90</v>
      </c>
      <c r="AW101" s="14" t="s">
        <v>4</v>
      </c>
      <c r="AX101" s="14" t="s">
        <v>88</v>
      </c>
      <c r="AY101" s="255" t="s">
        <v>208</v>
      </c>
    </row>
    <row r="102" s="2" customFormat="1" ht="24.15" customHeight="1">
      <c r="A102" s="41"/>
      <c r="B102" s="42"/>
      <c r="C102" s="216" t="s">
        <v>271</v>
      </c>
      <c r="D102" s="216" t="s">
        <v>211</v>
      </c>
      <c r="E102" s="217" t="s">
        <v>582</v>
      </c>
      <c r="F102" s="218" t="s">
        <v>583</v>
      </c>
      <c r="G102" s="219" t="s">
        <v>214</v>
      </c>
      <c r="H102" s="220">
        <v>1.079</v>
      </c>
      <c r="I102" s="221"/>
      <c r="J102" s="222">
        <f>ROUND(I102*H102,2)</f>
        <v>0</v>
      </c>
      <c r="K102" s="218" t="s">
        <v>215</v>
      </c>
      <c r="L102" s="47"/>
      <c r="M102" s="223" t="s">
        <v>35</v>
      </c>
      <c r="N102" s="224" t="s">
        <v>51</v>
      </c>
      <c r="O102" s="87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7" t="s">
        <v>216</v>
      </c>
      <c r="AT102" s="227" t="s">
        <v>211</v>
      </c>
      <c r="AU102" s="227" t="s">
        <v>88</v>
      </c>
      <c r="AY102" s="19" t="s">
        <v>208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88</v>
      </c>
      <c r="BK102" s="228">
        <f>ROUND(I102*H102,2)</f>
        <v>0</v>
      </c>
      <c r="BL102" s="19" t="s">
        <v>216</v>
      </c>
      <c r="BM102" s="227" t="s">
        <v>1934</v>
      </c>
    </row>
    <row r="103" s="2" customFormat="1">
      <c r="A103" s="41"/>
      <c r="B103" s="42"/>
      <c r="C103" s="43"/>
      <c r="D103" s="229" t="s">
        <v>218</v>
      </c>
      <c r="E103" s="43"/>
      <c r="F103" s="230" t="s">
        <v>585</v>
      </c>
      <c r="G103" s="43"/>
      <c r="H103" s="43"/>
      <c r="I103" s="231"/>
      <c r="J103" s="43"/>
      <c r="K103" s="43"/>
      <c r="L103" s="47"/>
      <c r="M103" s="232"/>
      <c r="N103" s="233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218</v>
      </c>
      <c r="AU103" s="19" t="s">
        <v>88</v>
      </c>
    </row>
    <row r="104" s="12" customFormat="1" ht="25.92" customHeight="1">
      <c r="A104" s="12"/>
      <c r="B104" s="200"/>
      <c r="C104" s="201"/>
      <c r="D104" s="202" t="s">
        <v>79</v>
      </c>
      <c r="E104" s="203" t="s">
        <v>206</v>
      </c>
      <c r="F104" s="203" t="s">
        <v>207</v>
      </c>
      <c r="G104" s="201"/>
      <c r="H104" s="201"/>
      <c r="I104" s="204"/>
      <c r="J104" s="205">
        <f>BK104</f>
        <v>0</v>
      </c>
      <c r="K104" s="201"/>
      <c r="L104" s="206"/>
      <c r="M104" s="207"/>
      <c r="N104" s="208"/>
      <c r="O104" s="208"/>
      <c r="P104" s="209">
        <f>P105</f>
        <v>0</v>
      </c>
      <c r="Q104" s="208"/>
      <c r="R104" s="209">
        <f>R105</f>
        <v>0</v>
      </c>
      <c r="S104" s="208"/>
      <c r="T104" s="210">
        <f>T105</f>
        <v>0.59760000000000002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1" t="s">
        <v>88</v>
      </c>
      <c r="AT104" s="212" t="s">
        <v>79</v>
      </c>
      <c r="AU104" s="212" t="s">
        <v>80</v>
      </c>
      <c r="AY104" s="211" t="s">
        <v>208</v>
      </c>
      <c r="BK104" s="213">
        <f>BK105</f>
        <v>0</v>
      </c>
    </row>
    <row r="105" s="12" customFormat="1" ht="22.8" customHeight="1">
      <c r="A105" s="12"/>
      <c r="B105" s="200"/>
      <c r="C105" s="201"/>
      <c r="D105" s="202" t="s">
        <v>79</v>
      </c>
      <c r="E105" s="214" t="s">
        <v>345</v>
      </c>
      <c r="F105" s="214" t="s">
        <v>422</v>
      </c>
      <c r="G105" s="201"/>
      <c r="H105" s="201"/>
      <c r="I105" s="204"/>
      <c r="J105" s="215">
        <f>BK105</f>
        <v>0</v>
      </c>
      <c r="K105" s="201"/>
      <c r="L105" s="206"/>
      <c r="M105" s="207"/>
      <c r="N105" s="208"/>
      <c r="O105" s="208"/>
      <c r="P105" s="209">
        <f>SUM(P106:P132)</f>
        <v>0</v>
      </c>
      <c r="Q105" s="208"/>
      <c r="R105" s="209">
        <f>SUM(R106:R132)</f>
        <v>0</v>
      </c>
      <c r="S105" s="208"/>
      <c r="T105" s="210">
        <f>SUM(T106:T132)</f>
        <v>0.59760000000000002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1" t="s">
        <v>88</v>
      </c>
      <c r="AT105" s="212" t="s">
        <v>79</v>
      </c>
      <c r="AU105" s="212" t="s">
        <v>88</v>
      </c>
      <c r="AY105" s="211" t="s">
        <v>208</v>
      </c>
      <c r="BK105" s="213">
        <f>SUM(BK106:BK132)</f>
        <v>0</v>
      </c>
    </row>
    <row r="106" s="2" customFormat="1" ht="24.15" customHeight="1">
      <c r="A106" s="41"/>
      <c r="B106" s="42"/>
      <c r="C106" s="216" t="s">
        <v>220</v>
      </c>
      <c r="D106" s="216" t="s">
        <v>211</v>
      </c>
      <c r="E106" s="217" t="s">
        <v>1403</v>
      </c>
      <c r="F106" s="218" t="s">
        <v>1404</v>
      </c>
      <c r="G106" s="219" t="s">
        <v>381</v>
      </c>
      <c r="H106" s="220">
        <v>2</v>
      </c>
      <c r="I106" s="221"/>
      <c r="J106" s="222">
        <f>ROUND(I106*H106,2)</f>
        <v>0</v>
      </c>
      <c r="K106" s="218" t="s">
        <v>215</v>
      </c>
      <c r="L106" s="47"/>
      <c r="M106" s="223" t="s">
        <v>35</v>
      </c>
      <c r="N106" s="224" t="s">
        <v>51</v>
      </c>
      <c r="O106" s="87"/>
      <c r="P106" s="225">
        <f>O106*H106</f>
        <v>0</v>
      </c>
      <c r="Q106" s="225">
        <v>0</v>
      </c>
      <c r="R106" s="225">
        <f>Q106*H106</f>
        <v>0</v>
      </c>
      <c r="S106" s="225">
        <v>0.0040000000000000001</v>
      </c>
      <c r="T106" s="226">
        <f>S106*H106</f>
        <v>0.0080000000000000002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7" t="s">
        <v>216</v>
      </c>
      <c r="AT106" s="227" t="s">
        <v>211</v>
      </c>
      <c r="AU106" s="227" t="s">
        <v>90</v>
      </c>
      <c r="AY106" s="19" t="s">
        <v>208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88</v>
      </c>
      <c r="BK106" s="228">
        <f>ROUND(I106*H106,2)</f>
        <v>0</v>
      </c>
      <c r="BL106" s="19" t="s">
        <v>216</v>
      </c>
      <c r="BM106" s="227" t="s">
        <v>1935</v>
      </c>
    </row>
    <row r="107" s="2" customFormat="1">
      <c r="A107" s="41"/>
      <c r="B107" s="42"/>
      <c r="C107" s="43"/>
      <c r="D107" s="229" t="s">
        <v>218</v>
      </c>
      <c r="E107" s="43"/>
      <c r="F107" s="230" t="s">
        <v>1406</v>
      </c>
      <c r="G107" s="43"/>
      <c r="H107" s="43"/>
      <c r="I107" s="231"/>
      <c r="J107" s="43"/>
      <c r="K107" s="43"/>
      <c r="L107" s="47"/>
      <c r="M107" s="232"/>
      <c r="N107" s="233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218</v>
      </c>
      <c r="AU107" s="19" t="s">
        <v>90</v>
      </c>
    </row>
    <row r="108" s="14" customFormat="1">
      <c r="A108" s="14"/>
      <c r="B108" s="245"/>
      <c r="C108" s="246"/>
      <c r="D108" s="236" t="s">
        <v>226</v>
      </c>
      <c r="E108" s="247" t="s">
        <v>35</v>
      </c>
      <c r="F108" s="248" t="s">
        <v>1407</v>
      </c>
      <c r="G108" s="246"/>
      <c r="H108" s="249">
        <v>2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226</v>
      </c>
      <c r="AU108" s="255" t="s">
        <v>90</v>
      </c>
      <c r="AV108" s="14" t="s">
        <v>90</v>
      </c>
      <c r="AW108" s="14" t="s">
        <v>41</v>
      </c>
      <c r="AX108" s="14" t="s">
        <v>88</v>
      </c>
      <c r="AY108" s="255" t="s">
        <v>208</v>
      </c>
    </row>
    <row r="109" s="2" customFormat="1" ht="24.15" customHeight="1">
      <c r="A109" s="41"/>
      <c r="B109" s="42"/>
      <c r="C109" s="216" t="s">
        <v>335</v>
      </c>
      <c r="D109" s="216" t="s">
        <v>211</v>
      </c>
      <c r="E109" s="217" t="s">
        <v>1408</v>
      </c>
      <c r="F109" s="218" t="s">
        <v>1409</v>
      </c>
      <c r="G109" s="219" t="s">
        <v>381</v>
      </c>
      <c r="H109" s="220">
        <v>2</v>
      </c>
      <c r="I109" s="221"/>
      <c r="J109" s="222">
        <f>ROUND(I109*H109,2)</f>
        <v>0</v>
      </c>
      <c r="K109" s="218" t="s">
        <v>215</v>
      </c>
      <c r="L109" s="47"/>
      <c r="M109" s="223" t="s">
        <v>35</v>
      </c>
      <c r="N109" s="224" t="s">
        <v>51</v>
      </c>
      <c r="O109" s="87"/>
      <c r="P109" s="225">
        <f>O109*H109</f>
        <v>0</v>
      </c>
      <c r="Q109" s="225">
        <v>0</v>
      </c>
      <c r="R109" s="225">
        <f>Q109*H109</f>
        <v>0</v>
      </c>
      <c r="S109" s="225">
        <v>0.025000000000000001</v>
      </c>
      <c r="T109" s="226">
        <f>S109*H109</f>
        <v>0.050000000000000003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7" t="s">
        <v>216</v>
      </c>
      <c r="AT109" s="227" t="s">
        <v>211</v>
      </c>
      <c r="AU109" s="227" t="s">
        <v>90</v>
      </c>
      <c r="AY109" s="19" t="s">
        <v>208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88</v>
      </c>
      <c r="BK109" s="228">
        <f>ROUND(I109*H109,2)</f>
        <v>0</v>
      </c>
      <c r="BL109" s="19" t="s">
        <v>216</v>
      </c>
      <c r="BM109" s="227" t="s">
        <v>1936</v>
      </c>
    </row>
    <row r="110" s="2" customFormat="1">
      <c r="A110" s="41"/>
      <c r="B110" s="42"/>
      <c r="C110" s="43"/>
      <c r="D110" s="229" t="s">
        <v>218</v>
      </c>
      <c r="E110" s="43"/>
      <c r="F110" s="230" t="s">
        <v>1411</v>
      </c>
      <c r="G110" s="43"/>
      <c r="H110" s="43"/>
      <c r="I110" s="231"/>
      <c r="J110" s="43"/>
      <c r="K110" s="43"/>
      <c r="L110" s="47"/>
      <c r="M110" s="232"/>
      <c r="N110" s="233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218</v>
      </c>
      <c r="AU110" s="19" t="s">
        <v>90</v>
      </c>
    </row>
    <row r="111" s="14" customFormat="1">
      <c r="A111" s="14"/>
      <c r="B111" s="245"/>
      <c r="C111" s="246"/>
      <c r="D111" s="236" t="s">
        <v>226</v>
      </c>
      <c r="E111" s="247" t="s">
        <v>35</v>
      </c>
      <c r="F111" s="248" t="s">
        <v>1937</v>
      </c>
      <c r="G111" s="246"/>
      <c r="H111" s="249">
        <v>1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226</v>
      </c>
      <c r="AU111" s="255" t="s">
        <v>90</v>
      </c>
      <c r="AV111" s="14" t="s">
        <v>90</v>
      </c>
      <c r="AW111" s="14" t="s">
        <v>41</v>
      </c>
      <c r="AX111" s="14" t="s">
        <v>80</v>
      </c>
      <c r="AY111" s="255" t="s">
        <v>208</v>
      </c>
    </row>
    <row r="112" s="14" customFormat="1">
      <c r="A112" s="14"/>
      <c r="B112" s="245"/>
      <c r="C112" s="246"/>
      <c r="D112" s="236" t="s">
        <v>226</v>
      </c>
      <c r="E112" s="247" t="s">
        <v>35</v>
      </c>
      <c r="F112" s="248" t="s">
        <v>1938</v>
      </c>
      <c r="G112" s="246"/>
      <c r="H112" s="249">
        <v>1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226</v>
      </c>
      <c r="AU112" s="255" t="s">
        <v>90</v>
      </c>
      <c r="AV112" s="14" t="s">
        <v>90</v>
      </c>
      <c r="AW112" s="14" t="s">
        <v>41</v>
      </c>
      <c r="AX112" s="14" t="s">
        <v>80</v>
      </c>
      <c r="AY112" s="255" t="s">
        <v>208</v>
      </c>
    </row>
    <row r="113" s="16" customFormat="1">
      <c r="A113" s="16"/>
      <c r="B113" s="267"/>
      <c r="C113" s="268"/>
      <c r="D113" s="236" t="s">
        <v>226</v>
      </c>
      <c r="E113" s="269" t="s">
        <v>35</v>
      </c>
      <c r="F113" s="270" t="s">
        <v>261</v>
      </c>
      <c r="G113" s="268"/>
      <c r="H113" s="271">
        <v>2</v>
      </c>
      <c r="I113" s="272"/>
      <c r="J113" s="268"/>
      <c r="K113" s="268"/>
      <c r="L113" s="273"/>
      <c r="M113" s="274"/>
      <c r="N113" s="275"/>
      <c r="O113" s="275"/>
      <c r="P113" s="275"/>
      <c r="Q113" s="275"/>
      <c r="R113" s="275"/>
      <c r="S113" s="275"/>
      <c r="T113" s="27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T113" s="277" t="s">
        <v>226</v>
      </c>
      <c r="AU113" s="277" t="s">
        <v>90</v>
      </c>
      <c r="AV113" s="16" t="s">
        <v>216</v>
      </c>
      <c r="AW113" s="16" t="s">
        <v>41</v>
      </c>
      <c r="AX113" s="16" t="s">
        <v>88</v>
      </c>
      <c r="AY113" s="277" t="s">
        <v>208</v>
      </c>
    </row>
    <row r="114" s="2" customFormat="1" ht="24.15" customHeight="1">
      <c r="A114" s="41"/>
      <c r="B114" s="42"/>
      <c r="C114" s="216" t="s">
        <v>340</v>
      </c>
      <c r="D114" s="216" t="s">
        <v>211</v>
      </c>
      <c r="E114" s="217" t="s">
        <v>482</v>
      </c>
      <c r="F114" s="218" t="s">
        <v>483</v>
      </c>
      <c r="G114" s="219" t="s">
        <v>381</v>
      </c>
      <c r="H114" s="220">
        <v>2</v>
      </c>
      <c r="I114" s="221"/>
      <c r="J114" s="222">
        <f>ROUND(I114*H114,2)</f>
        <v>0</v>
      </c>
      <c r="K114" s="218" t="s">
        <v>215</v>
      </c>
      <c r="L114" s="47"/>
      <c r="M114" s="223" t="s">
        <v>35</v>
      </c>
      <c r="N114" s="224" t="s">
        <v>51</v>
      </c>
      <c r="O114" s="87"/>
      <c r="P114" s="225">
        <f>O114*H114</f>
        <v>0</v>
      </c>
      <c r="Q114" s="225">
        <v>0</v>
      </c>
      <c r="R114" s="225">
        <f>Q114*H114</f>
        <v>0</v>
      </c>
      <c r="S114" s="225">
        <v>0.069000000000000006</v>
      </c>
      <c r="T114" s="226">
        <f>S114*H114</f>
        <v>0.13800000000000001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7" t="s">
        <v>216</v>
      </c>
      <c r="AT114" s="227" t="s">
        <v>211</v>
      </c>
      <c r="AU114" s="227" t="s">
        <v>90</v>
      </c>
      <c r="AY114" s="19" t="s">
        <v>208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88</v>
      </c>
      <c r="BK114" s="228">
        <f>ROUND(I114*H114,2)</f>
        <v>0</v>
      </c>
      <c r="BL114" s="19" t="s">
        <v>216</v>
      </c>
      <c r="BM114" s="227" t="s">
        <v>1939</v>
      </c>
    </row>
    <row r="115" s="2" customFormat="1">
      <c r="A115" s="41"/>
      <c r="B115" s="42"/>
      <c r="C115" s="43"/>
      <c r="D115" s="229" t="s">
        <v>218</v>
      </c>
      <c r="E115" s="43"/>
      <c r="F115" s="230" t="s">
        <v>485</v>
      </c>
      <c r="G115" s="43"/>
      <c r="H115" s="43"/>
      <c r="I115" s="231"/>
      <c r="J115" s="43"/>
      <c r="K115" s="43"/>
      <c r="L115" s="47"/>
      <c r="M115" s="232"/>
      <c r="N115" s="233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218</v>
      </c>
      <c r="AU115" s="19" t="s">
        <v>90</v>
      </c>
    </row>
    <row r="116" s="14" customFormat="1">
      <c r="A116" s="14"/>
      <c r="B116" s="245"/>
      <c r="C116" s="246"/>
      <c r="D116" s="236" t="s">
        <v>226</v>
      </c>
      <c r="E116" s="247" t="s">
        <v>35</v>
      </c>
      <c r="F116" s="248" t="s">
        <v>1937</v>
      </c>
      <c r="G116" s="246"/>
      <c r="H116" s="249">
        <v>1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226</v>
      </c>
      <c r="AU116" s="255" t="s">
        <v>90</v>
      </c>
      <c r="AV116" s="14" t="s">
        <v>90</v>
      </c>
      <c r="AW116" s="14" t="s">
        <v>41</v>
      </c>
      <c r="AX116" s="14" t="s">
        <v>80</v>
      </c>
      <c r="AY116" s="255" t="s">
        <v>208</v>
      </c>
    </row>
    <row r="117" s="14" customFormat="1">
      <c r="A117" s="14"/>
      <c r="B117" s="245"/>
      <c r="C117" s="246"/>
      <c r="D117" s="236" t="s">
        <v>226</v>
      </c>
      <c r="E117" s="247" t="s">
        <v>35</v>
      </c>
      <c r="F117" s="248" t="s">
        <v>1938</v>
      </c>
      <c r="G117" s="246"/>
      <c r="H117" s="249">
        <v>1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226</v>
      </c>
      <c r="AU117" s="255" t="s">
        <v>90</v>
      </c>
      <c r="AV117" s="14" t="s">
        <v>90</v>
      </c>
      <c r="AW117" s="14" t="s">
        <v>41</v>
      </c>
      <c r="AX117" s="14" t="s">
        <v>80</v>
      </c>
      <c r="AY117" s="255" t="s">
        <v>208</v>
      </c>
    </row>
    <row r="118" s="16" customFormat="1">
      <c r="A118" s="16"/>
      <c r="B118" s="267"/>
      <c r="C118" s="268"/>
      <c r="D118" s="236" t="s">
        <v>226</v>
      </c>
      <c r="E118" s="269" t="s">
        <v>35</v>
      </c>
      <c r="F118" s="270" t="s">
        <v>261</v>
      </c>
      <c r="G118" s="268"/>
      <c r="H118" s="271">
        <v>2</v>
      </c>
      <c r="I118" s="272"/>
      <c r="J118" s="268"/>
      <c r="K118" s="268"/>
      <c r="L118" s="273"/>
      <c r="M118" s="274"/>
      <c r="N118" s="275"/>
      <c r="O118" s="275"/>
      <c r="P118" s="275"/>
      <c r="Q118" s="275"/>
      <c r="R118" s="275"/>
      <c r="S118" s="275"/>
      <c r="T118" s="27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77" t="s">
        <v>226</v>
      </c>
      <c r="AU118" s="277" t="s">
        <v>90</v>
      </c>
      <c r="AV118" s="16" t="s">
        <v>216</v>
      </c>
      <c r="AW118" s="16" t="s">
        <v>41</v>
      </c>
      <c r="AX118" s="16" t="s">
        <v>88</v>
      </c>
      <c r="AY118" s="277" t="s">
        <v>208</v>
      </c>
    </row>
    <row r="119" s="2" customFormat="1" ht="24.15" customHeight="1">
      <c r="A119" s="41"/>
      <c r="B119" s="42"/>
      <c r="C119" s="216" t="s">
        <v>345</v>
      </c>
      <c r="D119" s="216" t="s">
        <v>211</v>
      </c>
      <c r="E119" s="217" t="s">
        <v>1415</v>
      </c>
      <c r="F119" s="218" t="s">
        <v>1416</v>
      </c>
      <c r="G119" s="219" t="s">
        <v>149</v>
      </c>
      <c r="H119" s="220">
        <v>0.80000000000000004</v>
      </c>
      <c r="I119" s="221"/>
      <c r="J119" s="222">
        <f>ROUND(I119*H119,2)</f>
        <v>0</v>
      </c>
      <c r="K119" s="218" t="s">
        <v>215</v>
      </c>
      <c r="L119" s="47"/>
      <c r="M119" s="223" t="s">
        <v>35</v>
      </c>
      <c r="N119" s="224" t="s">
        <v>51</v>
      </c>
      <c r="O119" s="87"/>
      <c r="P119" s="225">
        <f>O119*H119</f>
        <v>0</v>
      </c>
      <c r="Q119" s="225">
        <v>0</v>
      </c>
      <c r="R119" s="225">
        <f>Q119*H119</f>
        <v>0</v>
      </c>
      <c r="S119" s="225">
        <v>0.187</v>
      </c>
      <c r="T119" s="226">
        <f>S119*H119</f>
        <v>0.14960000000000001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7" t="s">
        <v>216</v>
      </c>
      <c r="AT119" s="227" t="s">
        <v>211</v>
      </c>
      <c r="AU119" s="227" t="s">
        <v>90</v>
      </c>
      <c r="AY119" s="19" t="s">
        <v>208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88</v>
      </c>
      <c r="BK119" s="228">
        <f>ROUND(I119*H119,2)</f>
        <v>0</v>
      </c>
      <c r="BL119" s="19" t="s">
        <v>216</v>
      </c>
      <c r="BM119" s="227" t="s">
        <v>1940</v>
      </c>
    </row>
    <row r="120" s="2" customFormat="1">
      <c r="A120" s="41"/>
      <c r="B120" s="42"/>
      <c r="C120" s="43"/>
      <c r="D120" s="229" t="s">
        <v>218</v>
      </c>
      <c r="E120" s="43"/>
      <c r="F120" s="230" t="s">
        <v>1418</v>
      </c>
      <c r="G120" s="43"/>
      <c r="H120" s="43"/>
      <c r="I120" s="231"/>
      <c r="J120" s="43"/>
      <c r="K120" s="43"/>
      <c r="L120" s="47"/>
      <c r="M120" s="232"/>
      <c r="N120" s="233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218</v>
      </c>
      <c r="AU120" s="19" t="s">
        <v>90</v>
      </c>
    </row>
    <row r="121" s="14" customFormat="1">
      <c r="A121" s="14"/>
      <c r="B121" s="245"/>
      <c r="C121" s="246"/>
      <c r="D121" s="236" t="s">
        <v>226</v>
      </c>
      <c r="E121" s="247" t="s">
        <v>35</v>
      </c>
      <c r="F121" s="248" t="s">
        <v>1941</v>
      </c>
      <c r="G121" s="246"/>
      <c r="H121" s="249">
        <v>0.40000000000000002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226</v>
      </c>
      <c r="AU121" s="255" t="s">
        <v>90</v>
      </c>
      <c r="AV121" s="14" t="s">
        <v>90</v>
      </c>
      <c r="AW121" s="14" t="s">
        <v>41</v>
      </c>
      <c r="AX121" s="14" t="s">
        <v>80</v>
      </c>
      <c r="AY121" s="255" t="s">
        <v>208</v>
      </c>
    </row>
    <row r="122" s="14" customFormat="1">
      <c r="A122" s="14"/>
      <c r="B122" s="245"/>
      <c r="C122" s="246"/>
      <c r="D122" s="236" t="s">
        <v>226</v>
      </c>
      <c r="E122" s="247" t="s">
        <v>35</v>
      </c>
      <c r="F122" s="248" t="s">
        <v>1942</v>
      </c>
      <c r="G122" s="246"/>
      <c r="H122" s="249">
        <v>0.40000000000000002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226</v>
      </c>
      <c r="AU122" s="255" t="s">
        <v>90</v>
      </c>
      <c r="AV122" s="14" t="s">
        <v>90</v>
      </c>
      <c r="AW122" s="14" t="s">
        <v>41</v>
      </c>
      <c r="AX122" s="14" t="s">
        <v>80</v>
      </c>
      <c r="AY122" s="255" t="s">
        <v>208</v>
      </c>
    </row>
    <row r="123" s="16" customFormat="1">
      <c r="A123" s="16"/>
      <c r="B123" s="267"/>
      <c r="C123" s="268"/>
      <c r="D123" s="236" t="s">
        <v>226</v>
      </c>
      <c r="E123" s="269" t="s">
        <v>35</v>
      </c>
      <c r="F123" s="270" t="s">
        <v>261</v>
      </c>
      <c r="G123" s="268"/>
      <c r="H123" s="271">
        <v>0.80000000000000004</v>
      </c>
      <c r="I123" s="272"/>
      <c r="J123" s="268"/>
      <c r="K123" s="268"/>
      <c r="L123" s="273"/>
      <c r="M123" s="274"/>
      <c r="N123" s="275"/>
      <c r="O123" s="275"/>
      <c r="P123" s="275"/>
      <c r="Q123" s="275"/>
      <c r="R123" s="275"/>
      <c r="S123" s="275"/>
      <c r="T123" s="27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77" t="s">
        <v>226</v>
      </c>
      <c r="AU123" s="277" t="s">
        <v>90</v>
      </c>
      <c r="AV123" s="16" t="s">
        <v>216</v>
      </c>
      <c r="AW123" s="16" t="s">
        <v>41</v>
      </c>
      <c r="AX123" s="16" t="s">
        <v>88</v>
      </c>
      <c r="AY123" s="277" t="s">
        <v>208</v>
      </c>
    </row>
    <row r="124" s="2" customFormat="1" ht="21.75" customHeight="1">
      <c r="A124" s="41"/>
      <c r="B124" s="42"/>
      <c r="C124" s="216" t="s">
        <v>351</v>
      </c>
      <c r="D124" s="216" t="s">
        <v>211</v>
      </c>
      <c r="E124" s="217" t="s">
        <v>1425</v>
      </c>
      <c r="F124" s="218" t="s">
        <v>1426</v>
      </c>
      <c r="G124" s="219" t="s">
        <v>490</v>
      </c>
      <c r="H124" s="220">
        <v>6</v>
      </c>
      <c r="I124" s="221"/>
      <c r="J124" s="222">
        <f>ROUND(I124*H124,2)</f>
        <v>0</v>
      </c>
      <c r="K124" s="218" t="s">
        <v>215</v>
      </c>
      <c r="L124" s="47"/>
      <c r="M124" s="223" t="s">
        <v>35</v>
      </c>
      <c r="N124" s="224" t="s">
        <v>51</v>
      </c>
      <c r="O124" s="87"/>
      <c r="P124" s="225">
        <f>O124*H124</f>
        <v>0</v>
      </c>
      <c r="Q124" s="225">
        <v>0</v>
      </c>
      <c r="R124" s="225">
        <f>Q124*H124</f>
        <v>0</v>
      </c>
      <c r="S124" s="225">
        <v>0.0089999999999999993</v>
      </c>
      <c r="T124" s="226">
        <f>S124*H124</f>
        <v>0.053999999999999992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7" t="s">
        <v>216</v>
      </c>
      <c r="AT124" s="227" t="s">
        <v>211</v>
      </c>
      <c r="AU124" s="227" t="s">
        <v>90</v>
      </c>
      <c r="AY124" s="19" t="s">
        <v>208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88</v>
      </c>
      <c r="BK124" s="228">
        <f>ROUND(I124*H124,2)</f>
        <v>0</v>
      </c>
      <c r="BL124" s="19" t="s">
        <v>216</v>
      </c>
      <c r="BM124" s="227" t="s">
        <v>1943</v>
      </c>
    </row>
    <row r="125" s="2" customFormat="1">
      <c r="A125" s="41"/>
      <c r="B125" s="42"/>
      <c r="C125" s="43"/>
      <c r="D125" s="229" t="s">
        <v>218</v>
      </c>
      <c r="E125" s="43"/>
      <c r="F125" s="230" t="s">
        <v>1428</v>
      </c>
      <c r="G125" s="43"/>
      <c r="H125" s="43"/>
      <c r="I125" s="231"/>
      <c r="J125" s="43"/>
      <c r="K125" s="43"/>
      <c r="L125" s="47"/>
      <c r="M125" s="232"/>
      <c r="N125" s="233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218</v>
      </c>
      <c r="AU125" s="19" t="s">
        <v>90</v>
      </c>
    </row>
    <row r="126" s="14" customFormat="1">
      <c r="A126" s="14"/>
      <c r="B126" s="245"/>
      <c r="C126" s="246"/>
      <c r="D126" s="236" t="s">
        <v>226</v>
      </c>
      <c r="E126" s="247" t="s">
        <v>35</v>
      </c>
      <c r="F126" s="248" t="s">
        <v>1944</v>
      </c>
      <c r="G126" s="246"/>
      <c r="H126" s="249">
        <v>6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226</v>
      </c>
      <c r="AU126" s="255" t="s">
        <v>90</v>
      </c>
      <c r="AV126" s="14" t="s">
        <v>90</v>
      </c>
      <c r="AW126" s="14" t="s">
        <v>41</v>
      </c>
      <c r="AX126" s="14" t="s">
        <v>88</v>
      </c>
      <c r="AY126" s="255" t="s">
        <v>208</v>
      </c>
    </row>
    <row r="127" s="2" customFormat="1" ht="21.75" customHeight="1">
      <c r="A127" s="41"/>
      <c r="B127" s="42"/>
      <c r="C127" s="216" t="s">
        <v>354</v>
      </c>
      <c r="D127" s="216" t="s">
        <v>211</v>
      </c>
      <c r="E127" s="217" t="s">
        <v>1430</v>
      </c>
      <c r="F127" s="218" t="s">
        <v>1431</v>
      </c>
      <c r="G127" s="219" t="s">
        <v>490</v>
      </c>
      <c r="H127" s="220">
        <v>4</v>
      </c>
      <c r="I127" s="221"/>
      <c r="J127" s="222">
        <f>ROUND(I127*H127,2)</f>
        <v>0</v>
      </c>
      <c r="K127" s="218" t="s">
        <v>215</v>
      </c>
      <c r="L127" s="47"/>
      <c r="M127" s="223" t="s">
        <v>35</v>
      </c>
      <c r="N127" s="224" t="s">
        <v>51</v>
      </c>
      <c r="O127" s="87"/>
      <c r="P127" s="225">
        <f>O127*H127</f>
        <v>0</v>
      </c>
      <c r="Q127" s="225">
        <v>0</v>
      </c>
      <c r="R127" s="225">
        <f>Q127*H127</f>
        <v>0</v>
      </c>
      <c r="S127" s="225">
        <v>0.0089999999999999993</v>
      </c>
      <c r="T127" s="226">
        <f>S127*H127</f>
        <v>0.035999999999999997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7" t="s">
        <v>216</v>
      </c>
      <c r="AT127" s="227" t="s">
        <v>211</v>
      </c>
      <c r="AU127" s="227" t="s">
        <v>90</v>
      </c>
      <c r="AY127" s="19" t="s">
        <v>208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88</v>
      </c>
      <c r="BK127" s="228">
        <f>ROUND(I127*H127,2)</f>
        <v>0</v>
      </c>
      <c r="BL127" s="19" t="s">
        <v>216</v>
      </c>
      <c r="BM127" s="227" t="s">
        <v>1945</v>
      </c>
    </row>
    <row r="128" s="2" customFormat="1">
      <c r="A128" s="41"/>
      <c r="B128" s="42"/>
      <c r="C128" s="43"/>
      <c r="D128" s="229" t="s">
        <v>218</v>
      </c>
      <c r="E128" s="43"/>
      <c r="F128" s="230" t="s">
        <v>1433</v>
      </c>
      <c r="G128" s="43"/>
      <c r="H128" s="43"/>
      <c r="I128" s="231"/>
      <c r="J128" s="43"/>
      <c r="K128" s="43"/>
      <c r="L128" s="47"/>
      <c r="M128" s="232"/>
      <c r="N128" s="233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218</v>
      </c>
      <c r="AU128" s="19" t="s">
        <v>90</v>
      </c>
    </row>
    <row r="129" s="14" customFormat="1">
      <c r="A129" s="14"/>
      <c r="B129" s="245"/>
      <c r="C129" s="246"/>
      <c r="D129" s="236" t="s">
        <v>226</v>
      </c>
      <c r="E129" s="247" t="s">
        <v>35</v>
      </c>
      <c r="F129" s="248" t="s">
        <v>1946</v>
      </c>
      <c r="G129" s="246"/>
      <c r="H129" s="249">
        <v>4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226</v>
      </c>
      <c r="AU129" s="255" t="s">
        <v>90</v>
      </c>
      <c r="AV129" s="14" t="s">
        <v>90</v>
      </c>
      <c r="AW129" s="14" t="s">
        <v>41</v>
      </c>
      <c r="AX129" s="14" t="s">
        <v>88</v>
      </c>
      <c r="AY129" s="255" t="s">
        <v>208</v>
      </c>
    </row>
    <row r="130" s="2" customFormat="1" ht="24.15" customHeight="1">
      <c r="A130" s="41"/>
      <c r="B130" s="42"/>
      <c r="C130" s="216" t="s">
        <v>367</v>
      </c>
      <c r="D130" s="216" t="s">
        <v>211</v>
      </c>
      <c r="E130" s="217" t="s">
        <v>1435</v>
      </c>
      <c r="F130" s="218" t="s">
        <v>1436</v>
      </c>
      <c r="G130" s="219" t="s">
        <v>490</v>
      </c>
      <c r="H130" s="220">
        <v>6</v>
      </c>
      <c r="I130" s="221"/>
      <c r="J130" s="222">
        <f>ROUND(I130*H130,2)</f>
        <v>0</v>
      </c>
      <c r="K130" s="218" t="s">
        <v>215</v>
      </c>
      <c r="L130" s="47"/>
      <c r="M130" s="223" t="s">
        <v>35</v>
      </c>
      <c r="N130" s="224" t="s">
        <v>51</v>
      </c>
      <c r="O130" s="87"/>
      <c r="P130" s="225">
        <f>O130*H130</f>
        <v>0</v>
      </c>
      <c r="Q130" s="225">
        <v>0</v>
      </c>
      <c r="R130" s="225">
        <f>Q130*H130</f>
        <v>0</v>
      </c>
      <c r="S130" s="225">
        <v>0.027</v>
      </c>
      <c r="T130" s="226">
        <f>S130*H130</f>
        <v>0.16200000000000001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7" t="s">
        <v>216</v>
      </c>
      <c r="AT130" s="227" t="s">
        <v>211</v>
      </c>
      <c r="AU130" s="227" t="s">
        <v>90</v>
      </c>
      <c r="AY130" s="19" t="s">
        <v>208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88</v>
      </c>
      <c r="BK130" s="228">
        <f>ROUND(I130*H130,2)</f>
        <v>0</v>
      </c>
      <c r="BL130" s="19" t="s">
        <v>216</v>
      </c>
      <c r="BM130" s="227" t="s">
        <v>1947</v>
      </c>
    </row>
    <row r="131" s="2" customFormat="1">
      <c r="A131" s="41"/>
      <c r="B131" s="42"/>
      <c r="C131" s="43"/>
      <c r="D131" s="229" t="s">
        <v>218</v>
      </c>
      <c r="E131" s="43"/>
      <c r="F131" s="230" t="s">
        <v>1438</v>
      </c>
      <c r="G131" s="43"/>
      <c r="H131" s="43"/>
      <c r="I131" s="231"/>
      <c r="J131" s="43"/>
      <c r="K131" s="43"/>
      <c r="L131" s="47"/>
      <c r="M131" s="232"/>
      <c r="N131" s="233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218</v>
      </c>
      <c r="AU131" s="19" t="s">
        <v>90</v>
      </c>
    </row>
    <row r="132" s="14" customFormat="1">
      <c r="A132" s="14"/>
      <c r="B132" s="245"/>
      <c r="C132" s="246"/>
      <c r="D132" s="236" t="s">
        <v>226</v>
      </c>
      <c r="E132" s="247" t="s">
        <v>35</v>
      </c>
      <c r="F132" s="248" t="s">
        <v>1948</v>
      </c>
      <c r="G132" s="246"/>
      <c r="H132" s="249">
        <v>6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226</v>
      </c>
      <c r="AU132" s="255" t="s">
        <v>90</v>
      </c>
      <c r="AV132" s="14" t="s">
        <v>90</v>
      </c>
      <c r="AW132" s="14" t="s">
        <v>41</v>
      </c>
      <c r="AX132" s="14" t="s">
        <v>88</v>
      </c>
      <c r="AY132" s="255" t="s">
        <v>208</v>
      </c>
    </row>
    <row r="133" s="12" customFormat="1" ht="25.92" customHeight="1">
      <c r="A133" s="12"/>
      <c r="B133" s="200"/>
      <c r="C133" s="201"/>
      <c r="D133" s="202" t="s">
        <v>79</v>
      </c>
      <c r="E133" s="203" t="s">
        <v>593</v>
      </c>
      <c r="F133" s="203" t="s">
        <v>594</v>
      </c>
      <c r="G133" s="201"/>
      <c r="H133" s="201"/>
      <c r="I133" s="204"/>
      <c r="J133" s="205">
        <f>BK133</f>
        <v>0</v>
      </c>
      <c r="K133" s="201"/>
      <c r="L133" s="206"/>
      <c r="M133" s="207"/>
      <c r="N133" s="208"/>
      <c r="O133" s="208"/>
      <c r="P133" s="209">
        <f>P134+P176+P219+P242+P259+P282+P302</f>
        <v>0</v>
      </c>
      <c r="Q133" s="208"/>
      <c r="R133" s="209">
        <f>R134+R176+R219+R242+R259+R282+R302</f>
        <v>0.20372999999999997</v>
      </c>
      <c r="S133" s="208"/>
      <c r="T133" s="210">
        <f>T134+T176+T219+T242+T259+T282+T302</f>
        <v>0.48152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90</v>
      </c>
      <c r="AT133" s="212" t="s">
        <v>79</v>
      </c>
      <c r="AU133" s="212" t="s">
        <v>80</v>
      </c>
      <c r="AY133" s="211" t="s">
        <v>208</v>
      </c>
      <c r="BK133" s="213">
        <f>BK134+BK176+BK219+BK242+BK259+BK282+BK302</f>
        <v>0</v>
      </c>
    </row>
    <row r="134" s="12" customFormat="1" ht="22.8" customHeight="1">
      <c r="A134" s="12"/>
      <c r="B134" s="200"/>
      <c r="C134" s="201"/>
      <c r="D134" s="202" t="s">
        <v>79</v>
      </c>
      <c r="E134" s="214" t="s">
        <v>1447</v>
      </c>
      <c r="F134" s="214" t="s">
        <v>1448</v>
      </c>
      <c r="G134" s="201"/>
      <c r="H134" s="201"/>
      <c r="I134" s="204"/>
      <c r="J134" s="215">
        <f>BK134</f>
        <v>0</v>
      </c>
      <c r="K134" s="201"/>
      <c r="L134" s="206"/>
      <c r="M134" s="207"/>
      <c r="N134" s="208"/>
      <c r="O134" s="208"/>
      <c r="P134" s="209">
        <f>SUM(P135:P175)</f>
        <v>0</v>
      </c>
      <c r="Q134" s="208"/>
      <c r="R134" s="209">
        <f>SUM(R135:R175)</f>
        <v>0.016109999999999999</v>
      </c>
      <c r="S134" s="208"/>
      <c r="T134" s="210">
        <f>SUM(T135:T175)</f>
        <v>0.0263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1" t="s">
        <v>90</v>
      </c>
      <c r="AT134" s="212" t="s">
        <v>79</v>
      </c>
      <c r="AU134" s="212" t="s">
        <v>88</v>
      </c>
      <c r="AY134" s="211" t="s">
        <v>208</v>
      </c>
      <c r="BK134" s="213">
        <f>SUM(BK135:BK175)</f>
        <v>0</v>
      </c>
    </row>
    <row r="135" s="2" customFormat="1" ht="16.5" customHeight="1">
      <c r="A135" s="41"/>
      <c r="B135" s="42"/>
      <c r="C135" s="216" t="s">
        <v>378</v>
      </c>
      <c r="D135" s="216" t="s">
        <v>211</v>
      </c>
      <c r="E135" s="217" t="s">
        <v>1449</v>
      </c>
      <c r="F135" s="218" t="s">
        <v>1450</v>
      </c>
      <c r="G135" s="219" t="s">
        <v>381</v>
      </c>
      <c r="H135" s="220">
        <v>4</v>
      </c>
      <c r="I135" s="221"/>
      <c r="J135" s="222">
        <f>ROUND(I135*H135,2)</f>
        <v>0</v>
      </c>
      <c r="K135" s="218" t="s">
        <v>215</v>
      </c>
      <c r="L135" s="47"/>
      <c r="M135" s="223" t="s">
        <v>35</v>
      </c>
      <c r="N135" s="224" t="s">
        <v>51</v>
      </c>
      <c r="O135" s="87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7" t="s">
        <v>408</v>
      </c>
      <c r="AT135" s="227" t="s">
        <v>211</v>
      </c>
      <c r="AU135" s="227" t="s">
        <v>90</v>
      </c>
      <c r="AY135" s="19" t="s">
        <v>208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88</v>
      </c>
      <c r="BK135" s="228">
        <f>ROUND(I135*H135,2)</f>
        <v>0</v>
      </c>
      <c r="BL135" s="19" t="s">
        <v>408</v>
      </c>
      <c r="BM135" s="227" t="s">
        <v>1949</v>
      </c>
    </row>
    <row r="136" s="2" customFormat="1">
      <c r="A136" s="41"/>
      <c r="B136" s="42"/>
      <c r="C136" s="43"/>
      <c r="D136" s="229" t="s">
        <v>218</v>
      </c>
      <c r="E136" s="43"/>
      <c r="F136" s="230" t="s">
        <v>1452</v>
      </c>
      <c r="G136" s="43"/>
      <c r="H136" s="43"/>
      <c r="I136" s="231"/>
      <c r="J136" s="43"/>
      <c r="K136" s="43"/>
      <c r="L136" s="47"/>
      <c r="M136" s="232"/>
      <c r="N136" s="233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218</v>
      </c>
      <c r="AU136" s="19" t="s">
        <v>90</v>
      </c>
    </row>
    <row r="137" s="14" customFormat="1">
      <c r="A137" s="14"/>
      <c r="B137" s="245"/>
      <c r="C137" s="246"/>
      <c r="D137" s="236" t="s">
        <v>226</v>
      </c>
      <c r="E137" s="247" t="s">
        <v>35</v>
      </c>
      <c r="F137" s="248" t="s">
        <v>1822</v>
      </c>
      <c r="G137" s="246"/>
      <c r="H137" s="249">
        <v>4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226</v>
      </c>
      <c r="AU137" s="255" t="s">
        <v>90</v>
      </c>
      <c r="AV137" s="14" t="s">
        <v>90</v>
      </c>
      <c r="AW137" s="14" t="s">
        <v>41</v>
      </c>
      <c r="AX137" s="14" t="s">
        <v>88</v>
      </c>
      <c r="AY137" s="255" t="s">
        <v>208</v>
      </c>
    </row>
    <row r="138" s="2" customFormat="1" ht="16.5" customHeight="1">
      <c r="A138" s="41"/>
      <c r="B138" s="42"/>
      <c r="C138" s="216" t="s">
        <v>390</v>
      </c>
      <c r="D138" s="216" t="s">
        <v>211</v>
      </c>
      <c r="E138" s="217" t="s">
        <v>1454</v>
      </c>
      <c r="F138" s="218" t="s">
        <v>1455</v>
      </c>
      <c r="G138" s="219" t="s">
        <v>679</v>
      </c>
      <c r="H138" s="220">
        <v>1</v>
      </c>
      <c r="I138" s="221"/>
      <c r="J138" s="222">
        <f>ROUND(I138*H138,2)</f>
        <v>0</v>
      </c>
      <c r="K138" s="218" t="s">
        <v>35</v>
      </c>
      <c r="L138" s="47"/>
      <c r="M138" s="223" t="s">
        <v>35</v>
      </c>
      <c r="N138" s="224" t="s">
        <v>51</v>
      </c>
      <c r="O138" s="87"/>
      <c r="P138" s="225">
        <f>O138*H138</f>
        <v>0</v>
      </c>
      <c r="Q138" s="225">
        <v>0</v>
      </c>
      <c r="R138" s="225">
        <f>Q138*H138</f>
        <v>0</v>
      </c>
      <c r="S138" s="225">
        <v>0.0263</v>
      </c>
      <c r="T138" s="226">
        <f>S138*H138</f>
        <v>0.0263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7" t="s">
        <v>408</v>
      </c>
      <c r="AT138" s="227" t="s">
        <v>211</v>
      </c>
      <c r="AU138" s="227" t="s">
        <v>90</v>
      </c>
      <c r="AY138" s="19" t="s">
        <v>208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88</v>
      </c>
      <c r="BK138" s="228">
        <f>ROUND(I138*H138,2)</f>
        <v>0</v>
      </c>
      <c r="BL138" s="19" t="s">
        <v>408</v>
      </c>
      <c r="BM138" s="227" t="s">
        <v>1950</v>
      </c>
    </row>
    <row r="139" s="14" customFormat="1">
      <c r="A139" s="14"/>
      <c r="B139" s="245"/>
      <c r="C139" s="246"/>
      <c r="D139" s="236" t="s">
        <v>226</v>
      </c>
      <c r="E139" s="247" t="s">
        <v>35</v>
      </c>
      <c r="F139" s="248" t="s">
        <v>88</v>
      </c>
      <c r="G139" s="246"/>
      <c r="H139" s="249">
        <v>1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226</v>
      </c>
      <c r="AU139" s="255" t="s">
        <v>90</v>
      </c>
      <c r="AV139" s="14" t="s">
        <v>90</v>
      </c>
      <c r="AW139" s="14" t="s">
        <v>41</v>
      </c>
      <c r="AX139" s="14" t="s">
        <v>88</v>
      </c>
      <c r="AY139" s="255" t="s">
        <v>208</v>
      </c>
    </row>
    <row r="140" s="2" customFormat="1" ht="16.5" customHeight="1">
      <c r="A140" s="41"/>
      <c r="B140" s="42"/>
      <c r="C140" s="216" t="s">
        <v>8</v>
      </c>
      <c r="D140" s="216" t="s">
        <v>211</v>
      </c>
      <c r="E140" s="217" t="s">
        <v>1457</v>
      </c>
      <c r="F140" s="218" t="s">
        <v>1458</v>
      </c>
      <c r="G140" s="219" t="s">
        <v>381</v>
      </c>
      <c r="H140" s="220">
        <v>4</v>
      </c>
      <c r="I140" s="221"/>
      <c r="J140" s="222">
        <f>ROUND(I140*H140,2)</f>
        <v>0</v>
      </c>
      <c r="K140" s="218" t="s">
        <v>215</v>
      </c>
      <c r="L140" s="47"/>
      <c r="M140" s="223" t="s">
        <v>35</v>
      </c>
      <c r="N140" s="224" t="s">
        <v>51</v>
      </c>
      <c r="O140" s="87"/>
      <c r="P140" s="225">
        <f>O140*H140</f>
        <v>0</v>
      </c>
      <c r="Q140" s="225">
        <v>0.0017899999999999999</v>
      </c>
      <c r="R140" s="225">
        <f>Q140*H140</f>
        <v>0.0071599999999999997</v>
      </c>
      <c r="S140" s="225">
        <v>0</v>
      </c>
      <c r="T140" s="226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7" t="s">
        <v>408</v>
      </c>
      <c r="AT140" s="227" t="s">
        <v>211</v>
      </c>
      <c r="AU140" s="227" t="s">
        <v>90</v>
      </c>
      <c r="AY140" s="19" t="s">
        <v>208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88</v>
      </c>
      <c r="BK140" s="228">
        <f>ROUND(I140*H140,2)</f>
        <v>0</v>
      </c>
      <c r="BL140" s="19" t="s">
        <v>408</v>
      </c>
      <c r="BM140" s="227" t="s">
        <v>1951</v>
      </c>
    </row>
    <row r="141" s="2" customFormat="1">
      <c r="A141" s="41"/>
      <c r="B141" s="42"/>
      <c r="C141" s="43"/>
      <c r="D141" s="229" t="s">
        <v>218</v>
      </c>
      <c r="E141" s="43"/>
      <c r="F141" s="230" t="s">
        <v>1460</v>
      </c>
      <c r="G141" s="43"/>
      <c r="H141" s="43"/>
      <c r="I141" s="231"/>
      <c r="J141" s="43"/>
      <c r="K141" s="43"/>
      <c r="L141" s="47"/>
      <c r="M141" s="232"/>
      <c r="N141" s="233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218</v>
      </c>
      <c r="AU141" s="19" t="s">
        <v>90</v>
      </c>
    </row>
    <row r="142" s="14" customFormat="1">
      <c r="A142" s="14"/>
      <c r="B142" s="245"/>
      <c r="C142" s="246"/>
      <c r="D142" s="236" t="s">
        <v>226</v>
      </c>
      <c r="E142" s="247" t="s">
        <v>35</v>
      </c>
      <c r="F142" s="248" t="s">
        <v>1952</v>
      </c>
      <c r="G142" s="246"/>
      <c r="H142" s="249">
        <v>2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226</v>
      </c>
      <c r="AU142" s="255" t="s">
        <v>90</v>
      </c>
      <c r="AV142" s="14" t="s">
        <v>90</v>
      </c>
      <c r="AW142" s="14" t="s">
        <v>41</v>
      </c>
      <c r="AX142" s="14" t="s">
        <v>80</v>
      </c>
      <c r="AY142" s="255" t="s">
        <v>208</v>
      </c>
    </row>
    <row r="143" s="14" customFormat="1">
      <c r="A143" s="14"/>
      <c r="B143" s="245"/>
      <c r="C143" s="246"/>
      <c r="D143" s="236" t="s">
        <v>226</v>
      </c>
      <c r="E143" s="247" t="s">
        <v>35</v>
      </c>
      <c r="F143" s="248" t="s">
        <v>1826</v>
      </c>
      <c r="G143" s="246"/>
      <c r="H143" s="249">
        <v>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226</v>
      </c>
      <c r="AU143" s="255" t="s">
        <v>90</v>
      </c>
      <c r="AV143" s="14" t="s">
        <v>90</v>
      </c>
      <c r="AW143" s="14" t="s">
        <v>41</v>
      </c>
      <c r="AX143" s="14" t="s">
        <v>80</v>
      </c>
      <c r="AY143" s="255" t="s">
        <v>208</v>
      </c>
    </row>
    <row r="144" s="16" customFormat="1">
      <c r="A144" s="16"/>
      <c r="B144" s="267"/>
      <c r="C144" s="268"/>
      <c r="D144" s="236" t="s">
        <v>226</v>
      </c>
      <c r="E144" s="269" t="s">
        <v>35</v>
      </c>
      <c r="F144" s="270" t="s">
        <v>261</v>
      </c>
      <c r="G144" s="268"/>
      <c r="H144" s="271">
        <v>4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7" t="s">
        <v>226</v>
      </c>
      <c r="AU144" s="277" t="s">
        <v>90</v>
      </c>
      <c r="AV144" s="16" t="s">
        <v>216</v>
      </c>
      <c r="AW144" s="16" t="s">
        <v>41</v>
      </c>
      <c r="AX144" s="16" t="s">
        <v>88</v>
      </c>
      <c r="AY144" s="277" t="s">
        <v>208</v>
      </c>
    </row>
    <row r="145" s="2" customFormat="1" ht="16.5" customHeight="1">
      <c r="A145" s="41"/>
      <c r="B145" s="42"/>
      <c r="C145" s="216" t="s">
        <v>408</v>
      </c>
      <c r="D145" s="216" t="s">
        <v>211</v>
      </c>
      <c r="E145" s="217" t="s">
        <v>1463</v>
      </c>
      <c r="F145" s="218" t="s">
        <v>1464</v>
      </c>
      <c r="G145" s="219" t="s">
        <v>381</v>
      </c>
      <c r="H145" s="220">
        <v>4</v>
      </c>
      <c r="I145" s="221"/>
      <c r="J145" s="222">
        <f>ROUND(I145*H145,2)</f>
        <v>0</v>
      </c>
      <c r="K145" s="218" t="s">
        <v>215</v>
      </c>
      <c r="L145" s="47"/>
      <c r="M145" s="223" t="s">
        <v>35</v>
      </c>
      <c r="N145" s="224" t="s">
        <v>51</v>
      </c>
      <c r="O145" s="87"/>
      <c r="P145" s="225">
        <f>O145*H145</f>
        <v>0</v>
      </c>
      <c r="Q145" s="225">
        <v>0.001</v>
      </c>
      <c r="R145" s="225">
        <f>Q145*H145</f>
        <v>0.0040000000000000001</v>
      </c>
      <c r="S145" s="225">
        <v>0</v>
      </c>
      <c r="T145" s="226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7" t="s">
        <v>408</v>
      </c>
      <c r="AT145" s="227" t="s">
        <v>211</v>
      </c>
      <c r="AU145" s="227" t="s">
        <v>90</v>
      </c>
      <c r="AY145" s="19" t="s">
        <v>208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88</v>
      </c>
      <c r="BK145" s="228">
        <f>ROUND(I145*H145,2)</f>
        <v>0</v>
      </c>
      <c r="BL145" s="19" t="s">
        <v>408</v>
      </c>
      <c r="BM145" s="227" t="s">
        <v>1953</v>
      </c>
    </row>
    <row r="146" s="2" customFormat="1">
      <c r="A146" s="41"/>
      <c r="B146" s="42"/>
      <c r="C146" s="43"/>
      <c r="D146" s="229" t="s">
        <v>218</v>
      </c>
      <c r="E146" s="43"/>
      <c r="F146" s="230" t="s">
        <v>1466</v>
      </c>
      <c r="G146" s="43"/>
      <c r="H146" s="43"/>
      <c r="I146" s="231"/>
      <c r="J146" s="43"/>
      <c r="K146" s="43"/>
      <c r="L146" s="47"/>
      <c r="M146" s="232"/>
      <c r="N146" s="233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9" t="s">
        <v>218</v>
      </c>
      <c r="AU146" s="19" t="s">
        <v>90</v>
      </c>
    </row>
    <row r="147" s="14" customFormat="1">
      <c r="A147" s="14"/>
      <c r="B147" s="245"/>
      <c r="C147" s="246"/>
      <c r="D147" s="236" t="s">
        <v>226</v>
      </c>
      <c r="E147" s="247" t="s">
        <v>35</v>
      </c>
      <c r="F147" s="248" t="s">
        <v>1828</v>
      </c>
      <c r="G147" s="246"/>
      <c r="H147" s="249">
        <v>2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226</v>
      </c>
      <c r="AU147" s="255" t="s">
        <v>90</v>
      </c>
      <c r="AV147" s="14" t="s">
        <v>90</v>
      </c>
      <c r="AW147" s="14" t="s">
        <v>41</v>
      </c>
      <c r="AX147" s="14" t="s">
        <v>80</v>
      </c>
      <c r="AY147" s="255" t="s">
        <v>208</v>
      </c>
    </row>
    <row r="148" s="14" customFormat="1">
      <c r="A148" s="14"/>
      <c r="B148" s="245"/>
      <c r="C148" s="246"/>
      <c r="D148" s="236" t="s">
        <v>226</v>
      </c>
      <c r="E148" s="247" t="s">
        <v>35</v>
      </c>
      <c r="F148" s="248" t="s">
        <v>1829</v>
      </c>
      <c r="G148" s="246"/>
      <c r="H148" s="249">
        <v>2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226</v>
      </c>
      <c r="AU148" s="255" t="s">
        <v>90</v>
      </c>
      <c r="AV148" s="14" t="s">
        <v>90</v>
      </c>
      <c r="AW148" s="14" t="s">
        <v>41</v>
      </c>
      <c r="AX148" s="14" t="s">
        <v>80</v>
      </c>
      <c r="AY148" s="255" t="s">
        <v>208</v>
      </c>
    </row>
    <row r="149" s="16" customFormat="1">
      <c r="A149" s="16"/>
      <c r="B149" s="267"/>
      <c r="C149" s="268"/>
      <c r="D149" s="236" t="s">
        <v>226</v>
      </c>
      <c r="E149" s="269" t="s">
        <v>35</v>
      </c>
      <c r="F149" s="270" t="s">
        <v>261</v>
      </c>
      <c r="G149" s="268"/>
      <c r="H149" s="271">
        <v>4</v>
      </c>
      <c r="I149" s="272"/>
      <c r="J149" s="268"/>
      <c r="K149" s="268"/>
      <c r="L149" s="273"/>
      <c r="M149" s="274"/>
      <c r="N149" s="275"/>
      <c r="O149" s="275"/>
      <c r="P149" s="275"/>
      <c r="Q149" s="275"/>
      <c r="R149" s="275"/>
      <c r="S149" s="275"/>
      <c r="T149" s="27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77" t="s">
        <v>226</v>
      </c>
      <c r="AU149" s="277" t="s">
        <v>90</v>
      </c>
      <c r="AV149" s="16" t="s">
        <v>216</v>
      </c>
      <c r="AW149" s="16" t="s">
        <v>41</v>
      </c>
      <c r="AX149" s="16" t="s">
        <v>88</v>
      </c>
      <c r="AY149" s="277" t="s">
        <v>208</v>
      </c>
    </row>
    <row r="150" s="2" customFormat="1" ht="16.5" customHeight="1">
      <c r="A150" s="41"/>
      <c r="B150" s="42"/>
      <c r="C150" s="216" t="s">
        <v>413</v>
      </c>
      <c r="D150" s="216" t="s">
        <v>211</v>
      </c>
      <c r="E150" s="217" t="s">
        <v>1469</v>
      </c>
      <c r="F150" s="218" t="s">
        <v>1470</v>
      </c>
      <c r="G150" s="219" t="s">
        <v>490</v>
      </c>
      <c r="H150" s="220">
        <v>4</v>
      </c>
      <c r="I150" s="221"/>
      <c r="J150" s="222">
        <f>ROUND(I150*H150,2)</f>
        <v>0</v>
      </c>
      <c r="K150" s="218" t="s">
        <v>215</v>
      </c>
      <c r="L150" s="47"/>
      <c r="M150" s="223" t="s">
        <v>35</v>
      </c>
      <c r="N150" s="224" t="s">
        <v>51</v>
      </c>
      <c r="O150" s="87"/>
      <c r="P150" s="225">
        <f>O150*H150</f>
        <v>0</v>
      </c>
      <c r="Q150" s="225">
        <v>0.00040999999999999999</v>
      </c>
      <c r="R150" s="225">
        <f>Q150*H150</f>
        <v>0.00164</v>
      </c>
      <c r="S150" s="225">
        <v>0</v>
      </c>
      <c r="T150" s="226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7" t="s">
        <v>408</v>
      </c>
      <c r="AT150" s="227" t="s">
        <v>211</v>
      </c>
      <c r="AU150" s="227" t="s">
        <v>90</v>
      </c>
      <c r="AY150" s="19" t="s">
        <v>208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88</v>
      </c>
      <c r="BK150" s="228">
        <f>ROUND(I150*H150,2)</f>
        <v>0</v>
      </c>
      <c r="BL150" s="19" t="s">
        <v>408</v>
      </c>
      <c r="BM150" s="227" t="s">
        <v>1954</v>
      </c>
    </row>
    <row r="151" s="2" customFormat="1">
      <c r="A151" s="41"/>
      <c r="B151" s="42"/>
      <c r="C151" s="43"/>
      <c r="D151" s="229" t="s">
        <v>218</v>
      </c>
      <c r="E151" s="43"/>
      <c r="F151" s="230" t="s">
        <v>1472</v>
      </c>
      <c r="G151" s="43"/>
      <c r="H151" s="43"/>
      <c r="I151" s="231"/>
      <c r="J151" s="43"/>
      <c r="K151" s="43"/>
      <c r="L151" s="47"/>
      <c r="M151" s="232"/>
      <c r="N151" s="233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9" t="s">
        <v>218</v>
      </c>
      <c r="AU151" s="19" t="s">
        <v>90</v>
      </c>
    </row>
    <row r="152" s="14" customFormat="1">
      <c r="A152" s="14"/>
      <c r="B152" s="245"/>
      <c r="C152" s="246"/>
      <c r="D152" s="236" t="s">
        <v>226</v>
      </c>
      <c r="E152" s="247" t="s">
        <v>35</v>
      </c>
      <c r="F152" s="248" t="s">
        <v>1822</v>
      </c>
      <c r="G152" s="246"/>
      <c r="H152" s="249">
        <v>4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226</v>
      </c>
      <c r="AU152" s="255" t="s">
        <v>90</v>
      </c>
      <c r="AV152" s="14" t="s">
        <v>90</v>
      </c>
      <c r="AW152" s="14" t="s">
        <v>41</v>
      </c>
      <c r="AX152" s="14" t="s">
        <v>88</v>
      </c>
      <c r="AY152" s="255" t="s">
        <v>208</v>
      </c>
    </row>
    <row r="153" s="2" customFormat="1" ht="16.5" customHeight="1">
      <c r="A153" s="41"/>
      <c r="B153" s="42"/>
      <c r="C153" s="216" t="s">
        <v>418</v>
      </c>
      <c r="D153" s="216" t="s">
        <v>211</v>
      </c>
      <c r="E153" s="217" t="s">
        <v>1479</v>
      </c>
      <c r="F153" s="218" t="s">
        <v>1480</v>
      </c>
      <c r="G153" s="219" t="s">
        <v>490</v>
      </c>
      <c r="H153" s="220">
        <v>1</v>
      </c>
      <c r="I153" s="221"/>
      <c r="J153" s="222">
        <f>ROUND(I153*H153,2)</f>
        <v>0</v>
      </c>
      <c r="K153" s="218" t="s">
        <v>215</v>
      </c>
      <c r="L153" s="47"/>
      <c r="M153" s="223" t="s">
        <v>35</v>
      </c>
      <c r="N153" s="224" t="s">
        <v>51</v>
      </c>
      <c r="O153" s="87"/>
      <c r="P153" s="225">
        <f>O153*H153</f>
        <v>0</v>
      </c>
      <c r="Q153" s="225">
        <v>0.0022399999999999998</v>
      </c>
      <c r="R153" s="225">
        <f>Q153*H153</f>
        <v>0.0022399999999999998</v>
      </c>
      <c r="S153" s="225">
        <v>0</v>
      </c>
      <c r="T153" s="226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7" t="s">
        <v>408</v>
      </c>
      <c r="AT153" s="227" t="s">
        <v>211</v>
      </c>
      <c r="AU153" s="227" t="s">
        <v>90</v>
      </c>
      <c r="AY153" s="19" t="s">
        <v>208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88</v>
      </c>
      <c r="BK153" s="228">
        <f>ROUND(I153*H153,2)</f>
        <v>0</v>
      </c>
      <c r="BL153" s="19" t="s">
        <v>408</v>
      </c>
      <c r="BM153" s="227" t="s">
        <v>1955</v>
      </c>
    </row>
    <row r="154" s="2" customFormat="1">
      <c r="A154" s="41"/>
      <c r="B154" s="42"/>
      <c r="C154" s="43"/>
      <c r="D154" s="229" t="s">
        <v>218</v>
      </c>
      <c r="E154" s="43"/>
      <c r="F154" s="230" t="s">
        <v>1482</v>
      </c>
      <c r="G154" s="43"/>
      <c r="H154" s="43"/>
      <c r="I154" s="231"/>
      <c r="J154" s="43"/>
      <c r="K154" s="43"/>
      <c r="L154" s="47"/>
      <c r="M154" s="232"/>
      <c r="N154" s="233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9" t="s">
        <v>218</v>
      </c>
      <c r="AU154" s="19" t="s">
        <v>90</v>
      </c>
    </row>
    <row r="155" s="14" customFormat="1">
      <c r="A155" s="14"/>
      <c r="B155" s="245"/>
      <c r="C155" s="246"/>
      <c r="D155" s="236" t="s">
        <v>226</v>
      </c>
      <c r="E155" s="247" t="s">
        <v>35</v>
      </c>
      <c r="F155" s="248" t="s">
        <v>1956</v>
      </c>
      <c r="G155" s="246"/>
      <c r="H155" s="249">
        <v>1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226</v>
      </c>
      <c r="AU155" s="255" t="s">
        <v>90</v>
      </c>
      <c r="AV155" s="14" t="s">
        <v>90</v>
      </c>
      <c r="AW155" s="14" t="s">
        <v>41</v>
      </c>
      <c r="AX155" s="14" t="s">
        <v>88</v>
      </c>
      <c r="AY155" s="255" t="s">
        <v>208</v>
      </c>
    </row>
    <row r="156" s="2" customFormat="1" ht="16.5" customHeight="1">
      <c r="A156" s="41"/>
      <c r="B156" s="42"/>
      <c r="C156" s="216" t="s">
        <v>423</v>
      </c>
      <c r="D156" s="216" t="s">
        <v>211</v>
      </c>
      <c r="E156" s="217" t="s">
        <v>1483</v>
      </c>
      <c r="F156" s="218" t="s">
        <v>1484</v>
      </c>
      <c r="G156" s="219" t="s">
        <v>381</v>
      </c>
      <c r="H156" s="220">
        <v>2</v>
      </c>
      <c r="I156" s="221"/>
      <c r="J156" s="222">
        <f>ROUND(I156*H156,2)</f>
        <v>0</v>
      </c>
      <c r="K156" s="218" t="s">
        <v>215</v>
      </c>
      <c r="L156" s="47"/>
      <c r="M156" s="223" t="s">
        <v>35</v>
      </c>
      <c r="N156" s="224" t="s">
        <v>51</v>
      </c>
      <c r="O156" s="87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7" t="s">
        <v>408</v>
      </c>
      <c r="AT156" s="227" t="s">
        <v>211</v>
      </c>
      <c r="AU156" s="227" t="s">
        <v>90</v>
      </c>
      <c r="AY156" s="19" t="s">
        <v>208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88</v>
      </c>
      <c r="BK156" s="228">
        <f>ROUND(I156*H156,2)</f>
        <v>0</v>
      </c>
      <c r="BL156" s="19" t="s">
        <v>408</v>
      </c>
      <c r="BM156" s="227" t="s">
        <v>1957</v>
      </c>
    </row>
    <row r="157" s="2" customFormat="1">
      <c r="A157" s="41"/>
      <c r="B157" s="42"/>
      <c r="C157" s="43"/>
      <c r="D157" s="229" t="s">
        <v>218</v>
      </c>
      <c r="E157" s="43"/>
      <c r="F157" s="230" t="s">
        <v>1487</v>
      </c>
      <c r="G157" s="43"/>
      <c r="H157" s="43"/>
      <c r="I157" s="231"/>
      <c r="J157" s="43"/>
      <c r="K157" s="43"/>
      <c r="L157" s="47"/>
      <c r="M157" s="232"/>
      <c r="N157" s="233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9" t="s">
        <v>218</v>
      </c>
      <c r="AU157" s="19" t="s">
        <v>90</v>
      </c>
    </row>
    <row r="158" s="14" customFormat="1">
      <c r="A158" s="14"/>
      <c r="B158" s="245"/>
      <c r="C158" s="246"/>
      <c r="D158" s="236" t="s">
        <v>226</v>
      </c>
      <c r="E158" s="247" t="s">
        <v>35</v>
      </c>
      <c r="F158" s="248" t="s">
        <v>1488</v>
      </c>
      <c r="G158" s="246"/>
      <c r="H158" s="249">
        <v>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226</v>
      </c>
      <c r="AU158" s="255" t="s">
        <v>90</v>
      </c>
      <c r="AV158" s="14" t="s">
        <v>90</v>
      </c>
      <c r="AW158" s="14" t="s">
        <v>41</v>
      </c>
      <c r="AX158" s="14" t="s">
        <v>88</v>
      </c>
      <c r="AY158" s="255" t="s">
        <v>208</v>
      </c>
    </row>
    <row r="159" s="2" customFormat="1" ht="16.5" customHeight="1">
      <c r="A159" s="41"/>
      <c r="B159" s="42"/>
      <c r="C159" s="216" t="s">
        <v>434</v>
      </c>
      <c r="D159" s="216" t="s">
        <v>211</v>
      </c>
      <c r="E159" s="217" t="s">
        <v>1494</v>
      </c>
      <c r="F159" s="218" t="s">
        <v>1495</v>
      </c>
      <c r="G159" s="219" t="s">
        <v>381</v>
      </c>
      <c r="H159" s="220">
        <v>2</v>
      </c>
      <c r="I159" s="221"/>
      <c r="J159" s="222">
        <f>ROUND(I159*H159,2)</f>
        <v>0</v>
      </c>
      <c r="K159" s="218" t="s">
        <v>215</v>
      </c>
      <c r="L159" s="47"/>
      <c r="M159" s="223" t="s">
        <v>35</v>
      </c>
      <c r="N159" s="224" t="s">
        <v>51</v>
      </c>
      <c r="O159" s="87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7" t="s">
        <v>408</v>
      </c>
      <c r="AT159" s="227" t="s">
        <v>211</v>
      </c>
      <c r="AU159" s="227" t="s">
        <v>90</v>
      </c>
      <c r="AY159" s="19" t="s">
        <v>208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88</v>
      </c>
      <c r="BK159" s="228">
        <f>ROUND(I159*H159,2)</f>
        <v>0</v>
      </c>
      <c r="BL159" s="19" t="s">
        <v>408</v>
      </c>
      <c r="BM159" s="227" t="s">
        <v>1958</v>
      </c>
    </row>
    <row r="160" s="2" customFormat="1">
      <c r="A160" s="41"/>
      <c r="B160" s="42"/>
      <c r="C160" s="43"/>
      <c r="D160" s="229" t="s">
        <v>218</v>
      </c>
      <c r="E160" s="43"/>
      <c r="F160" s="230" t="s">
        <v>1497</v>
      </c>
      <c r="G160" s="43"/>
      <c r="H160" s="43"/>
      <c r="I160" s="231"/>
      <c r="J160" s="43"/>
      <c r="K160" s="43"/>
      <c r="L160" s="47"/>
      <c r="M160" s="232"/>
      <c r="N160" s="233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9" t="s">
        <v>218</v>
      </c>
      <c r="AU160" s="19" t="s">
        <v>90</v>
      </c>
    </row>
    <row r="161" s="14" customFormat="1">
      <c r="A161" s="14"/>
      <c r="B161" s="245"/>
      <c r="C161" s="246"/>
      <c r="D161" s="236" t="s">
        <v>226</v>
      </c>
      <c r="E161" s="247" t="s">
        <v>35</v>
      </c>
      <c r="F161" s="248" t="s">
        <v>1498</v>
      </c>
      <c r="G161" s="246"/>
      <c r="H161" s="249">
        <v>2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226</v>
      </c>
      <c r="AU161" s="255" t="s">
        <v>90</v>
      </c>
      <c r="AV161" s="14" t="s">
        <v>90</v>
      </c>
      <c r="AW161" s="14" t="s">
        <v>41</v>
      </c>
      <c r="AX161" s="14" t="s">
        <v>88</v>
      </c>
      <c r="AY161" s="255" t="s">
        <v>208</v>
      </c>
    </row>
    <row r="162" s="2" customFormat="1" ht="16.5" customHeight="1">
      <c r="A162" s="41"/>
      <c r="B162" s="42"/>
      <c r="C162" s="216" t="s">
        <v>7</v>
      </c>
      <c r="D162" s="216" t="s">
        <v>211</v>
      </c>
      <c r="E162" s="217" t="s">
        <v>1499</v>
      </c>
      <c r="F162" s="218" t="s">
        <v>1500</v>
      </c>
      <c r="G162" s="219" t="s">
        <v>490</v>
      </c>
      <c r="H162" s="220">
        <v>5</v>
      </c>
      <c r="I162" s="221"/>
      <c r="J162" s="222">
        <f>ROUND(I162*H162,2)</f>
        <v>0</v>
      </c>
      <c r="K162" s="218" t="s">
        <v>215</v>
      </c>
      <c r="L162" s="47"/>
      <c r="M162" s="223" t="s">
        <v>35</v>
      </c>
      <c r="N162" s="224" t="s">
        <v>51</v>
      </c>
      <c r="O162" s="87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7" t="s">
        <v>408</v>
      </c>
      <c r="AT162" s="227" t="s">
        <v>211</v>
      </c>
      <c r="AU162" s="227" t="s">
        <v>90</v>
      </c>
      <c r="AY162" s="19" t="s">
        <v>208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88</v>
      </c>
      <c r="BK162" s="228">
        <f>ROUND(I162*H162,2)</f>
        <v>0</v>
      </c>
      <c r="BL162" s="19" t="s">
        <v>408</v>
      </c>
      <c r="BM162" s="227" t="s">
        <v>1959</v>
      </c>
    </row>
    <row r="163" s="2" customFormat="1">
      <c r="A163" s="41"/>
      <c r="B163" s="42"/>
      <c r="C163" s="43"/>
      <c r="D163" s="229" t="s">
        <v>218</v>
      </c>
      <c r="E163" s="43"/>
      <c r="F163" s="230" t="s">
        <v>1502</v>
      </c>
      <c r="G163" s="43"/>
      <c r="H163" s="43"/>
      <c r="I163" s="231"/>
      <c r="J163" s="43"/>
      <c r="K163" s="43"/>
      <c r="L163" s="47"/>
      <c r="M163" s="232"/>
      <c r="N163" s="233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9" t="s">
        <v>218</v>
      </c>
      <c r="AU163" s="19" t="s">
        <v>90</v>
      </c>
    </row>
    <row r="164" s="14" customFormat="1">
      <c r="A164" s="14"/>
      <c r="B164" s="245"/>
      <c r="C164" s="246"/>
      <c r="D164" s="236" t="s">
        <v>226</v>
      </c>
      <c r="E164" s="247" t="s">
        <v>35</v>
      </c>
      <c r="F164" s="248" t="s">
        <v>1960</v>
      </c>
      <c r="G164" s="246"/>
      <c r="H164" s="249">
        <v>5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226</v>
      </c>
      <c r="AU164" s="255" t="s">
        <v>90</v>
      </c>
      <c r="AV164" s="14" t="s">
        <v>90</v>
      </c>
      <c r="AW164" s="14" t="s">
        <v>41</v>
      </c>
      <c r="AX164" s="14" t="s">
        <v>88</v>
      </c>
      <c r="AY164" s="255" t="s">
        <v>208</v>
      </c>
    </row>
    <row r="165" s="2" customFormat="1" ht="16.5" customHeight="1">
      <c r="A165" s="41"/>
      <c r="B165" s="42"/>
      <c r="C165" s="278" t="s">
        <v>440</v>
      </c>
      <c r="D165" s="278" t="s">
        <v>391</v>
      </c>
      <c r="E165" s="279" t="s">
        <v>1504</v>
      </c>
      <c r="F165" s="280" t="s">
        <v>1505</v>
      </c>
      <c r="G165" s="281" t="s">
        <v>1506</v>
      </c>
      <c r="H165" s="282">
        <v>1</v>
      </c>
      <c r="I165" s="283"/>
      <c r="J165" s="284">
        <f>ROUND(I165*H165,2)</f>
        <v>0</v>
      </c>
      <c r="K165" s="280" t="s">
        <v>215</v>
      </c>
      <c r="L165" s="285"/>
      <c r="M165" s="286" t="s">
        <v>35</v>
      </c>
      <c r="N165" s="287" t="s">
        <v>51</v>
      </c>
      <c r="O165" s="87"/>
      <c r="P165" s="225">
        <f>O165*H165</f>
        <v>0</v>
      </c>
      <c r="Q165" s="225">
        <v>0.00107</v>
      </c>
      <c r="R165" s="225">
        <f>Q165*H165</f>
        <v>0.00107</v>
      </c>
      <c r="S165" s="225">
        <v>0</v>
      </c>
      <c r="T165" s="226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7" t="s">
        <v>527</v>
      </c>
      <c r="AT165" s="227" t="s">
        <v>391</v>
      </c>
      <c r="AU165" s="227" t="s">
        <v>90</v>
      </c>
      <c r="AY165" s="19" t="s">
        <v>208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88</v>
      </c>
      <c r="BK165" s="228">
        <f>ROUND(I165*H165,2)</f>
        <v>0</v>
      </c>
      <c r="BL165" s="19" t="s">
        <v>408</v>
      </c>
      <c r="BM165" s="227" t="s">
        <v>1961</v>
      </c>
    </row>
    <row r="166" s="14" customFormat="1">
      <c r="A166" s="14"/>
      <c r="B166" s="245"/>
      <c r="C166" s="246"/>
      <c r="D166" s="236" t="s">
        <v>226</v>
      </c>
      <c r="E166" s="247" t="s">
        <v>35</v>
      </c>
      <c r="F166" s="248" t="s">
        <v>88</v>
      </c>
      <c r="G166" s="246"/>
      <c r="H166" s="249">
        <v>1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226</v>
      </c>
      <c r="AU166" s="255" t="s">
        <v>90</v>
      </c>
      <c r="AV166" s="14" t="s">
        <v>90</v>
      </c>
      <c r="AW166" s="14" t="s">
        <v>41</v>
      </c>
      <c r="AX166" s="14" t="s">
        <v>88</v>
      </c>
      <c r="AY166" s="255" t="s">
        <v>208</v>
      </c>
    </row>
    <row r="167" s="2" customFormat="1" ht="16.5" customHeight="1">
      <c r="A167" s="41"/>
      <c r="B167" s="42"/>
      <c r="C167" s="216" t="s">
        <v>445</v>
      </c>
      <c r="D167" s="216" t="s">
        <v>211</v>
      </c>
      <c r="E167" s="217" t="s">
        <v>1508</v>
      </c>
      <c r="F167" s="218" t="s">
        <v>1509</v>
      </c>
      <c r="G167" s="219" t="s">
        <v>381</v>
      </c>
      <c r="H167" s="220">
        <v>2</v>
      </c>
      <c r="I167" s="221"/>
      <c r="J167" s="222">
        <f>ROUND(I167*H167,2)</f>
        <v>0</v>
      </c>
      <c r="K167" s="218" t="s">
        <v>215</v>
      </c>
      <c r="L167" s="47"/>
      <c r="M167" s="223" t="s">
        <v>35</v>
      </c>
      <c r="N167" s="224" t="s">
        <v>51</v>
      </c>
      <c r="O167" s="87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7" t="s">
        <v>408</v>
      </c>
      <c r="AT167" s="227" t="s">
        <v>211</v>
      </c>
      <c r="AU167" s="227" t="s">
        <v>90</v>
      </c>
      <c r="AY167" s="19" t="s">
        <v>208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88</v>
      </c>
      <c r="BK167" s="228">
        <f>ROUND(I167*H167,2)</f>
        <v>0</v>
      </c>
      <c r="BL167" s="19" t="s">
        <v>408</v>
      </c>
      <c r="BM167" s="227" t="s">
        <v>1962</v>
      </c>
    </row>
    <row r="168" s="2" customFormat="1">
      <c r="A168" s="41"/>
      <c r="B168" s="42"/>
      <c r="C168" s="43"/>
      <c r="D168" s="229" t="s">
        <v>218</v>
      </c>
      <c r="E168" s="43"/>
      <c r="F168" s="230" t="s">
        <v>1511</v>
      </c>
      <c r="G168" s="43"/>
      <c r="H168" s="43"/>
      <c r="I168" s="231"/>
      <c r="J168" s="43"/>
      <c r="K168" s="43"/>
      <c r="L168" s="47"/>
      <c r="M168" s="232"/>
      <c r="N168" s="233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9" t="s">
        <v>218</v>
      </c>
      <c r="AU168" s="19" t="s">
        <v>90</v>
      </c>
    </row>
    <row r="169" s="14" customFormat="1">
      <c r="A169" s="14"/>
      <c r="B169" s="245"/>
      <c r="C169" s="246"/>
      <c r="D169" s="236" t="s">
        <v>226</v>
      </c>
      <c r="E169" s="247" t="s">
        <v>35</v>
      </c>
      <c r="F169" s="248" t="s">
        <v>1453</v>
      </c>
      <c r="G169" s="246"/>
      <c r="H169" s="249">
        <v>2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226</v>
      </c>
      <c r="AU169" s="255" t="s">
        <v>90</v>
      </c>
      <c r="AV169" s="14" t="s">
        <v>90</v>
      </c>
      <c r="AW169" s="14" t="s">
        <v>41</v>
      </c>
      <c r="AX169" s="14" t="s">
        <v>88</v>
      </c>
      <c r="AY169" s="255" t="s">
        <v>208</v>
      </c>
    </row>
    <row r="170" s="2" customFormat="1" ht="24.15" customHeight="1">
      <c r="A170" s="41"/>
      <c r="B170" s="42"/>
      <c r="C170" s="216" t="s">
        <v>455</v>
      </c>
      <c r="D170" s="216" t="s">
        <v>211</v>
      </c>
      <c r="E170" s="217" t="s">
        <v>1512</v>
      </c>
      <c r="F170" s="218" t="s">
        <v>1513</v>
      </c>
      <c r="G170" s="219" t="s">
        <v>1514</v>
      </c>
      <c r="H170" s="220">
        <v>0.016</v>
      </c>
      <c r="I170" s="221"/>
      <c r="J170" s="222">
        <f>ROUND(I170*H170,2)</f>
        <v>0</v>
      </c>
      <c r="K170" s="218" t="s">
        <v>215</v>
      </c>
      <c r="L170" s="47"/>
      <c r="M170" s="223" t="s">
        <v>35</v>
      </c>
      <c r="N170" s="224" t="s">
        <v>51</v>
      </c>
      <c r="O170" s="87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7" t="s">
        <v>408</v>
      </c>
      <c r="AT170" s="227" t="s">
        <v>211</v>
      </c>
      <c r="AU170" s="227" t="s">
        <v>90</v>
      </c>
      <c r="AY170" s="19" t="s">
        <v>208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88</v>
      </c>
      <c r="BK170" s="228">
        <f>ROUND(I170*H170,2)</f>
        <v>0</v>
      </c>
      <c r="BL170" s="19" t="s">
        <v>408</v>
      </c>
      <c r="BM170" s="227" t="s">
        <v>1963</v>
      </c>
    </row>
    <row r="171" s="2" customFormat="1">
      <c r="A171" s="41"/>
      <c r="B171" s="42"/>
      <c r="C171" s="43"/>
      <c r="D171" s="229" t="s">
        <v>218</v>
      </c>
      <c r="E171" s="43"/>
      <c r="F171" s="230" t="s">
        <v>1516</v>
      </c>
      <c r="G171" s="43"/>
      <c r="H171" s="43"/>
      <c r="I171" s="231"/>
      <c r="J171" s="43"/>
      <c r="K171" s="43"/>
      <c r="L171" s="47"/>
      <c r="M171" s="232"/>
      <c r="N171" s="233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218</v>
      </c>
      <c r="AU171" s="19" t="s">
        <v>90</v>
      </c>
    </row>
    <row r="172" s="2" customFormat="1" ht="24.15" customHeight="1">
      <c r="A172" s="41"/>
      <c r="B172" s="42"/>
      <c r="C172" s="216" t="s">
        <v>463</v>
      </c>
      <c r="D172" s="216" t="s">
        <v>211</v>
      </c>
      <c r="E172" s="217" t="s">
        <v>1517</v>
      </c>
      <c r="F172" s="218" t="s">
        <v>1518</v>
      </c>
      <c r="G172" s="219" t="s">
        <v>214</v>
      </c>
      <c r="H172" s="220">
        <v>0.016</v>
      </c>
      <c r="I172" s="221"/>
      <c r="J172" s="222">
        <f>ROUND(I172*H172,2)</f>
        <v>0</v>
      </c>
      <c r="K172" s="218" t="s">
        <v>215</v>
      </c>
      <c r="L172" s="47"/>
      <c r="M172" s="223" t="s">
        <v>35</v>
      </c>
      <c r="N172" s="224" t="s">
        <v>51</v>
      </c>
      <c r="O172" s="87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7" t="s">
        <v>408</v>
      </c>
      <c r="AT172" s="227" t="s">
        <v>211</v>
      </c>
      <c r="AU172" s="227" t="s">
        <v>90</v>
      </c>
      <c r="AY172" s="19" t="s">
        <v>208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88</v>
      </c>
      <c r="BK172" s="228">
        <f>ROUND(I172*H172,2)</f>
        <v>0</v>
      </c>
      <c r="BL172" s="19" t="s">
        <v>408</v>
      </c>
      <c r="BM172" s="227" t="s">
        <v>1964</v>
      </c>
    </row>
    <row r="173" s="2" customFormat="1">
      <c r="A173" s="41"/>
      <c r="B173" s="42"/>
      <c r="C173" s="43"/>
      <c r="D173" s="229" t="s">
        <v>218</v>
      </c>
      <c r="E173" s="43"/>
      <c r="F173" s="230" t="s">
        <v>1520</v>
      </c>
      <c r="G173" s="43"/>
      <c r="H173" s="43"/>
      <c r="I173" s="231"/>
      <c r="J173" s="43"/>
      <c r="K173" s="43"/>
      <c r="L173" s="47"/>
      <c r="M173" s="232"/>
      <c r="N173" s="233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9" t="s">
        <v>218</v>
      </c>
      <c r="AU173" s="19" t="s">
        <v>90</v>
      </c>
    </row>
    <row r="174" s="2" customFormat="1" ht="24.15" customHeight="1">
      <c r="A174" s="41"/>
      <c r="B174" s="42"/>
      <c r="C174" s="216" t="s">
        <v>469</v>
      </c>
      <c r="D174" s="216" t="s">
        <v>211</v>
      </c>
      <c r="E174" s="217" t="s">
        <v>1521</v>
      </c>
      <c r="F174" s="218" t="s">
        <v>1522</v>
      </c>
      <c r="G174" s="219" t="s">
        <v>214</v>
      </c>
      <c r="H174" s="220">
        <v>0.016</v>
      </c>
      <c r="I174" s="221"/>
      <c r="J174" s="222">
        <f>ROUND(I174*H174,2)</f>
        <v>0</v>
      </c>
      <c r="K174" s="218" t="s">
        <v>215</v>
      </c>
      <c r="L174" s="47"/>
      <c r="M174" s="223" t="s">
        <v>35</v>
      </c>
      <c r="N174" s="224" t="s">
        <v>51</v>
      </c>
      <c r="O174" s="87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7" t="s">
        <v>408</v>
      </c>
      <c r="AT174" s="227" t="s">
        <v>211</v>
      </c>
      <c r="AU174" s="227" t="s">
        <v>90</v>
      </c>
      <c r="AY174" s="19" t="s">
        <v>208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88</v>
      </c>
      <c r="BK174" s="228">
        <f>ROUND(I174*H174,2)</f>
        <v>0</v>
      </c>
      <c r="BL174" s="19" t="s">
        <v>408</v>
      </c>
      <c r="BM174" s="227" t="s">
        <v>1965</v>
      </c>
    </row>
    <row r="175" s="2" customFormat="1">
      <c r="A175" s="41"/>
      <c r="B175" s="42"/>
      <c r="C175" s="43"/>
      <c r="D175" s="229" t="s">
        <v>218</v>
      </c>
      <c r="E175" s="43"/>
      <c r="F175" s="230" t="s">
        <v>1524</v>
      </c>
      <c r="G175" s="43"/>
      <c r="H175" s="43"/>
      <c r="I175" s="231"/>
      <c r="J175" s="43"/>
      <c r="K175" s="43"/>
      <c r="L175" s="47"/>
      <c r="M175" s="232"/>
      <c r="N175" s="233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19" t="s">
        <v>218</v>
      </c>
      <c r="AU175" s="19" t="s">
        <v>90</v>
      </c>
    </row>
    <row r="176" s="12" customFormat="1" ht="22.8" customHeight="1">
      <c r="A176" s="12"/>
      <c r="B176" s="200"/>
      <c r="C176" s="201"/>
      <c r="D176" s="202" t="s">
        <v>79</v>
      </c>
      <c r="E176" s="214" t="s">
        <v>1525</v>
      </c>
      <c r="F176" s="214" t="s">
        <v>1526</v>
      </c>
      <c r="G176" s="201"/>
      <c r="H176" s="201"/>
      <c r="I176" s="204"/>
      <c r="J176" s="215">
        <f>BK176</f>
        <v>0</v>
      </c>
      <c r="K176" s="201"/>
      <c r="L176" s="206"/>
      <c r="M176" s="207"/>
      <c r="N176" s="208"/>
      <c r="O176" s="208"/>
      <c r="P176" s="209">
        <f>SUM(P177:P218)</f>
        <v>0</v>
      </c>
      <c r="Q176" s="208"/>
      <c r="R176" s="209">
        <f>SUM(R177:R218)</f>
        <v>0.044959999999999993</v>
      </c>
      <c r="S176" s="208"/>
      <c r="T176" s="210">
        <f>SUM(T177:T218)</f>
        <v>0.049700000000000001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1" t="s">
        <v>90</v>
      </c>
      <c r="AT176" s="212" t="s">
        <v>79</v>
      </c>
      <c r="AU176" s="212" t="s">
        <v>88</v>
      </c>
      <c r="AY176" s="211" t="s">
        <v>208</v>
      </c>
      <c r="BK176" s="213">
        <f>SUM(BK177:BK218)</f>
        <v>0</v>
      </c>
    </row>
    <row r="177" s="2" customFormat="1" ht="16.5" customHeight="1">
      <c r="A177" s="41"/>
      <c r="B177" s="42"/>
      <c r="C177" s="216" t="s">
        <v>481</v>
      </c>
      <c r="D177" s="216" t="s">
        <v>211</v>
      </c>
      <c r="E177" s="217" t="s">
        <v>1527</v>
      </c>
      <c r="F177" s="218" t="s">
        <v>1528</v>
      </c>
      <c r="G177" s="219" t="s">
        <v>679</v>
      </c>
      <c r="H177" s="220">
        <v>1</v>
      </c>
      <c r="I177" s="221"/>
      <c r="J177" s="222">
        <f>ROUND(I177*H177,2)</f>
        <v>0</v>
      </c>
      <c r="K177" s="218" t="s">
        <v>35</v>
      </c>
      <c r="L177" s="47"/>
      <c r="M177" s="223" t="s">
        <v>35</v>
      </c>
      <c r="N177" s="224" t="s">
        <v>51</v>
      </c>
      <c r="O177" s="87"/>
      <c r="P177" s="225">
        <f>O177*H177</f>
        <v>0</v>
      </c>
      <c r="Q177" s="225">
        <v>0</v>
      </c>
      <c r="R177" s="225">
        <f>Q177*H177</f>
        <v>0</v>
      </c>
      <c r="S177" s="225">
        <v>0.049700000000000001</v>
      </c>
      <c r="T177" s="226">
        <f>S177*H177</f>
        <v>0.049700000000000001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7" t="s">
        <v>408</v>
      </c>
      <c r="AT177" s="227" t="s">
        <v>211</v>
      </c>
      <c r="AU177" s="227" t="s">
        <v>90</v>
      </c>
      <c r="AY177" s="19" t="s">
        <v>208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88</v>
      </c>
      <c r="BK177" s="228">
        <f>ROUND(I177*H177,2)</f>
        <v>0</v>
      </c>
      <c r="BL177" s="19" t="s">
        <v>408</v>
      </c>
      <c r="BM177" s="227" t="s">
        <v>1966</v>
      </c>
    </row>
    <row r="178" s="14" customFormat="1">
      <c r="A178" s="14"/>
      <c r="B178" s="245"/>
      <c r="C178" s="246"/>
      <c r="D178" s="236" t="s">
        <v>226</v>
      </c>
      <c r="E178" s="247" t="s">
        <v>35</v>
      </c>
      <c r="F178" s="248" t="s">
        <v>88</v>
      </c>
      <c r="G178" s="246"/>
      <c r="H178" s="249">
        <v>1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226</v>
      </c>
      <c r="AU178" s="255" t="s">
        <v>90</v>
      </c>
      <c r="AV178" s="14" t="s">
        <v>90</v>
      </c>
      <c r="AW178" s="14" t="s">
        <v>41</v>
      </c>
      <c r="AX178" s="14" t="s">
        <v>88</v>
      </c>
      <c r="AY178" s="255" t="s">
        <v>208</v>
      </c>
    </row>
    <row r="179" s="2" customFormat="1" ht="21.75" customHeight="1">
      <c r="A179" s="41"/>
      <c r="B179" s="42"/>
      <c r="C179" s="216" t="s">
        <v>487</v>
      </c>
      <c r="D179" s="216" t="s">
        <v>211</v>
      </c>
      <c r="E179" s="217" t="s">
        <v>1530</v>
      </c>
      <c r="F179" s="218" t="s">
        <v>1531</v>
      </c>
      <c r="G179" s="219" t="s">
        <v>679</v>
      </c>
      <c r="H179" s="220">
        <v>4</v>
      </c>
      <c r="I179" s="221"/>
      <c r="J179" s="222">
        <f>ROUND(I179*H179,2)</f>
        <v>0</v>
      </c>
      <c r="K179" s="218" t="s">
        <v>215</v>
      </c>
      <c r="L179" s="47"/>
      <c r="M179" s="223" t="s">
        <v>35</v>
      </c>
      <c r="N179" s="224" t="s">
        <v>51</v>
      </c>
      <c r="O179" s="87"/>
      <c r="P179" s="225">
        <f>O179*H179</f>
        <v>0</v>
      </c>
      <c r="Q179" s="225">
        <v>0.0064799999999999996</v>
      </c>
      <c r="R179" s="225">
        <f>Q179*H179</f>
        <v>0.025919999999999999</v>
      </c>
      <c r="S179" s="225">
        <v>0</v>
      </c>
      <c r="T179" s="226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7" t="s">
        <v>408</v>
      </c>
      <c r="AT179" s="227" t="s">
        <v>211</v>
      </c>
      <c r="AU179" s="227" t="s">
        <v>90</v>
      </c>
      <c r="AY179" s="19" t="s">
        <v>208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9" t="s">
        <v>88</v>
      </c>
      <c r="BK179" s="228">
        <f>ROUND(I179*H179,2)</f>
        <v>0</v>
      </c>
      <c r="BL179" s="19" t="s">
        <v>408</v>
      </c>
      <c r="BM179" s="227" t="s">
        <v>1967</v>
      </c>
    </row>
    <row r="180" s="2" customFormat="1">
      <c r="A180" s="41"/>
      <c r="B180" s="42"/>
      <c r="C180" s="43"/>
      <c r="D180" s="229" t="s">
        <v>218</v>
      </c>
      <c r="E180" s="43"/>
      <c r="F180" s="230" t="s">
        <v>1533</v>
      </c>
      <c r="G180" s="43"/>
      <c r="H180" s="43"/>
      <c r="I180" s="231"/>
      <c r="J180" s="43"/>
      <c r="K180" s="43"/>
      <c r="L180" s="47"/>
      <c r="M180" s="232"/>
      <c r="N180" s="233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9" t="s">
        <v>218</v>
      </c>
      <c r="AU180" s="19" t="s">
        <v>90</v>
      </c>
    </row>
    <row r="181" s="14" customFormat="1">
      <c r="A181" s="14"/>
      <c r="B181" s="245"/>
      <c r="C181" s="246"/>
      <c r="D181" s="236" t="s">
        <v>226</v>
      </c>
      <c r="E181" s="247" t="s">
        <v>35</v>
      </c>
      <c r="F181" s="248" t="s">
        <v>1822</v>
      </c>
      <c r="G181" s="246"/>
      <c r="H181" s="249">
        <v>4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226</v>
      </c>
      <c r="AU181" s="255" t="s">
        <v>90</v>
      </c>
      <c r="AV181" s="14" t="s">
        <v>90</v>
      </c>
      <c r="AW181" s="14" t="s">
        <v>41</v>
      </c>
      <c r="AX181" s="14" t="s">
        <v>88</v>
      </c>
      <c r="AY181" s="255" t="s">
        <v>208</v>
      </c>
    </row>
    <row r="182" s="2" customFormat="1" ht="21.75" customHeight="1">
      <c r="A182" s="41"/>
      <c r="B182" s="42"/>
      <c r="C182" s="216" t="s">
        <v>501</v>
      </c>
      <c r="D182" s="216" t="s">
        <v>211</v>
      </c>
      <c r="E182" s="217" t="s">
        <v>1554</v>
      </c>
      <c r="F182" s="218" t="s">
        <v>1555</v>
      </c>
      <c r="G182" s="219" t="s">
        <v>490</v>
      </c>
      <c r="H182" s="220">
        <v>12</v>
      </c>
      <c r="I182" s="221"/>
      <c r="J182" s="222">
        <f>ROUND(I182*H182,2)</f>
        <v>0</v>
      </c>
      <c r="K182" s="218" t="s">
        <v>215</v>
      </c>
      <c r="L182" s="47"/>
      <c r="M182" s="223" t="s">
        <v>35</v>
      </c>
      <c r="N182" s="224" t="s">
        <v>51</v>
      </c>
      <c r="O182" s="87"/>
      <c r="P182" s="225">
        <f>O182*H182</f>
        <v>0</v>
      </c>
      <c r="Q182" s="225">
        <v>0.00097999999999999997</v>
      </c>
      <c r="R182" s="225">
        <f>Q182*H182</f>
        <v>0.01176</v>
      </c>
      <c r="S182" s="225">
        <v>0</v>
      </c>
      <c r="T182" s="226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7" t="s">
        <v>408</v>
      </c>
      <c r="AT182" s="227" t="s">
        <v>211</v>
      </c>
      <c r="AU182" s="227" t="s">
        <v>90</v>
      </c>
      <c r="AY182" s="19" t="s">
        <v>208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88</v>
      </c>
      <c r="BK182" s="228">
        <f>ROUND(I182*H182,2)</f>
        <v>0</v>
      </c>
      <c r="BL182" s="19" t="s">
        <v>408</v>
      </c>
      <c r="BM182" s="227" t="s">
        <v>1968</v>
      </c>
    </row>
    <row r="183" s="2" customFormat="1">
      <c r="A183" s="41"/>
      <c r="B183" s="42"/>
      <c r="C183" s="43"/>
      <c r="D183" s="229" t="s">
        <v>218</v>
      </c>
      <c r="E183" s="43"/>
      <c r="F183" s="230" t="s">
        <v>1557</v>
      </c>
      <c r="G183" s="43"/>
      <c r="H183" s="43"/>
      <c r="I183" s="231"/>
      <c r="J183" s="43"/>
      <c r="K183" s="43"/>
      <c r="L183" s="47"/>
      <c r="M183" s="232"/>
      <c r="N183" s="233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218</v>
      </c>
      <c r="AU183" s="19" t="s">
        <v>90</v>
      </c>
    </row>
    <row r="184" s="14" customFormat="1">
      <c r="A184" s="14"/>
      <c r="B184" s="245"/>
      <c r="C184" s="246"/>
      <c r="D184" s="236" t="s">
        <v>226</v>
      </c>
      <c r="E184" s="247" t="s">
        <v>35</v>
      </c>
      <c r="F184" s="248" t="s">
        <v>1969</v>
      </c>
      <c r="G184" s="246"/>
      <c r="H184" s="249">
        <v>12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226</v>
      </c>
      <c r="AU184" s="255" t="s">
        <v>90</v>
      </c>
      <c r="AV184" s="14" t="s">
        <v>90</v>
      </c>
      <c r="AW184" s="14" t="s">
        <v>41</v>
      </c>
      <c r="AX184" s="14" t="s">
        <v>88</v>
      </c>
      <c r="AY184" s="255" t="s">
        <v>208</v>
      </c>
    </row>
    <row r="185" s="2" customFormat="1" ht="24.15" customHeight="1">
      <c r="A185" s="41"/>
      <c r="B185" s="42"/>
      <c r="C185" s="216" t="s">
        <v>511</v>
      </c>
      <c r="D185" s="216" t="s">
        <v>211</v>
      </c>
      <c r="E185" s="217" t="s">
        <v>1562</v>
      </c>
      <c r="F185" s="218" t="s">
        <v>1563</v>
      </c>
      <c r="G185" s="219" t="s">
        <v>490</v>
      </c>
      <c r="H185" s="220">
        <v>12</v>
      </c>
      <c r="I185" s="221"/>
      <c r="J185" s="222">
        <f>ROUND(I185*H185,2)</f>
        <v>0</v>
      </c>
      <c r="K185" s="218" t="s">
        <v>215</v>
      </c>
      <c r="L185" s="47"/>
      <c r="M185" s="223" t="s">
        <v>35</v>
      </c>
      <c r="N185" s="224" t="s">
        <v>51</v>
      </c>
      <c r="O185" s="87"/>
      <c r="P185" s="225">
        <f>O185*H185</f>
        <v>0</v>
      </c>
      <c r="Q185" s="225">
        <v>5.0000000000000002E-05</v>
      </c>
      <c r="R185" s="225">
        <f>Q185*H185</f>
        <v>0.00060000000000000006</v>
      </c>
      <c r="S185" s="225">
        <v>0</v>
      </c>
      <c r="T185" s="226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7" t="s">
        <v>408</v>
      </c>
      <c r="AT185" s="227" t="s">
        <v>211</v>
      </c>
      <c r="AU185" s="227" t="s">
        <v>90</v>
      </c>
      <c r="AY185" s="19" t="s">
        <v>208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88</v>
      </c>
      <c r="BK185" s="228">
        <f>ROUND(I185*H185,2)</f>
        <v>0</v>
      </c>
      <c r="BL185" s="19" t="s">
        <v>408</v>
      </c>
      <c r="BM185" s="227" t="s">
        <v>1970</v>
      </c>
    </row>
    <row r="186" s="2" customFormat="1">
      <c r="A186" s="41"/>
      <c r="B186" s="42"/>
      <c r="C186" s="43"/>
      <c r="D186" s="229" t="s">
        <v>218</v>
      </c>
      <c r="E186" s="43"/>
      <c r="F186" s="230" t="s">
        <v>1565</v>
      </c>
      <c r="G186" s="43"/>
      <c r="H186" s="43"/>
      <c r="I186" s="231"/>
      <c r="J186" s="43"/>
      <c r="K186" s="43"/>
      <c r="L186" s="47"/>
      <c r="M186" s="232"/>
      <c r="N186" s="233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9" t="s">
        <v>218</v>
      </c>
      <c r="AU186" s="19" t="s">
        <v>90</v>
      </c>
    </row>
    <row r="187" s="14" customFormat="1">
      <c r="A187" s="14"/>
      <c r="B187" s="245"/>
      <c r="C187" s="246"/>
      <c r="D187" s="236" t="s">
        <v>226</v>
      </c>
      <c r="E187" s="247" t="s">
        <v>35</v>
      </c>
      <c r="F187" s="248" t="s">
        <v>1971</v>
      </c>
      <c r="G187" s="246"/>
      <c r="H187" s="249">
        <v>12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226</v>
      </c>
      <c r="AU187" s="255" t="s">
        <v>90</v>
      </c>
      <c r="AV187" s="14" t="s">
        <v>90</v>
      </c>
      <c r="AW187" s="14" t="s">
        <v>41</v>
      </c>
      <c r="AX187" s="14" t="s">
        <v>88</v>
      </c>
      <c r="AY187" s="255" t="s">
        <v>208</v>
      </c>
    </row>
    <row r="188" s="2" customFormat="1" ht="33" customHeight="1">
      <c r="A188" s="41"/>
      <c r="B188" s="42"/>
      <c r="C188" s="216" t="s">
        <v>521</v>
      </c>
      <c r="D188" s="216" t="s">
        <v>211</v>
      </c>
      <c r="E188" s="217" t="s">
        <v>1534</v>
      </c>
      <c r="F188" s="218" t="s">
        <v>1535</v>
      </c>
      <c r="G188" s="219" t="s">
        <v>490</v>
      </c>
      <c r="H188" s="220">
        <v>4</v>
      </c>
      <c r="I188" s="221"/>
      <c r="J188" s="222">
        <f>ROUND(I188*H188,2)</f>
        <v>0</v>
      </c>
      <c r="K188" s="218" t="s">
        <v>215</v>
      </c>
      <c r="L188" s="47"/>
      <c r="M188" s="223" t="s">
        <v>35</v>
      </c>
      <c r="N188" s="224" t="s">
        <v>51</v>
      </c>
      <c r="O188" s="87"/>
      <c r="P188" s="225">
        <f>O188*H188</f>
        <v>0</v>
      </c>
      <c r="Q188" s="225">
        <v>6.9999999999999994E-05</v>
      </c>
      <c r="R188" s="225">
        <f>Q188*H188</f>
        <v>0.00027999999999999998</v>
      </c>
      <c r="S188" s="225">
        <v>0</v>
      </c>
      <c r="T188" s="226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7" t="s">
        <v>408</v>
      </c>
      <c r="AT188" s="227" t="s">
        <v>211</v>
      </c>
      <c r="AU188" s="227" t="s">
        <v>90</v>
      </c>
      <c r="AY188" s="19" t="s">
        <v>208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9" t="s">
        <v>88</v>
      </c>
      <c r="BK188" s="228">
        <f>ROUND(I188*H188,2)</f>
        <v>0</v>
      </c>
      <c r="BL188" s="19" t="s">
        <v>408</v>
      </c>
      <c r="BM188" s="227" t="s">
        <v>1972</v>
      </c>
    </row>
    <row r="189" s="2" customFormat="1">
      <c r="A189" s="41"/>
      <c r="B189" s="42"/>
      <c r="C189" s="43"/>
      <c r="D189" s="229" t="s">
        <v>218</v>
      </c>
      <c r="E189" s="43"/>
      <c r="F189" s="230" t="s">
        <v>1537</v>
      </c>
      <c r="G189" s="43"/>
      <c r="H189" s="43"/>
      <c r="I189" s="231"/>
      <c r="J189" s="43"/>
      <c r="K189" s="43"/>
      <c r="L189" s="47"/>
      <c r="M189" s="232"/>
      <c r="N189" s="233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218</v>
      </c>
      <c r="AU189" s="19" t="s">
        <v>90</v>
      </c>
    </row>
    <row r="190" s="14" customFormat="1">
      <c r="A190" s="14"/>
      <c r="B190" s="245"/>
      <c r="C190" s="246"/>
      <c r="D190" s="236" t="s">
        <v>226</v>
      </c>
      <c r="E190" s="247" t="s">
        <v>35</v>
      </c>
      <c r="F190" s="248" t="s">
        <v>1973</v>
      </c>
      <c r="G190" s="246"/>
      <c r="H190" s="249">
        <v>4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226</v>
      </c>
      <c r="AU190" s="255" t="s">
        <v>90</v>
      </c>
      <c r="AV190" s="14" t="s">
        <v>90</v>
      </c>
      <c r="AW190" s="14" t="s">
        <v>41</v>
      </c>
      <c r="AX190" s="14" t="s">
        <v>88</v>
      </c>
      <c r="AY190" s="255" t="s">
        <v>208</v>
      </c>
    </row>
    <row r="191" s="2" customFormat="1" ht="33" customHeight="1">
      <c r="A191" s="41"/>
      <c r="B191" s="42"/>
      <c r="C191" s="216" t="s">
        <v>527</v>
      </c>
      <c r="D191" s="216" t="s">
        <v>211</v>
      </c>
      <c r="E191" s="217" t="s">
        <v>1545</v>
      </c>
      <c r="F191" s="218" t="s">
        <v>1546</v>
      </c>
      <c r="G191" s="219" t="s">
        <v>490</v>
      </c>
      <c r="H191" s="220">
        <v>1</v>
      </c>
      <c r="I191" s="221"/>
      <c r="J191" s="222">
        <f>ROUND(I191*H191,2)</f>
        <v>0</v>
      </c>
      <c r="K191" s="218" t="s">
        <v>215</v>
      </c>
      <c r="L191" s="47"/>
      <c r="M191" s="223" t="s">
        <v>35</v>
      </c>
      <c r="N191" s="224" t="s">
        <v>51</v>
      </c>
      <c r="O191" s="87"/>
      <c r="P191" s="225">
        <f>O191*H191</f>
        <v>0</v>
      </c>
      <c r="Q191" s="225">
        <v>0.00031</v>
      </c>
      <c r="R191" s="225">
        <f>Q191*H191</f>
        <v>0.00031</v>
      </c>
      <c r="S191" s="225">
        <v>0</v>
      </c>
      <c r="T191" s="226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7" t="s">
        <v>408</v>
      </c>
      <c r="AT191" s="227" t="s">
        <v>211</v>
      </c>
      <c r="AU191" s="227" t="s">
        <v>90</v>
      </c>
      <c r="AY191" s="19" t="s">
        <v>208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9" t="s">
        <v>88</v>
      </c>
      <c r="BK191" s="228">
        <f>ROUND(I191*H191,2)</f>
        <v>0</v>
      </c>
      <c r="BL191" s="19" t="s">
        <v>408</v>
      </c>
      <c r="BM191" s="227" t="s">
        <v>1974</v>
      </c>
    </row>
    <row r="192" s="2" customFormat="1">
      <c r="A192" s="41"/>
      <c r="B192" s="42"/>
      <c r="C192" s="43"/>
      <c r="D192" s="229" t="s">
        <v>218</v>
      </c>
      <c r="E192" s="43"/>
      <c r="F192" s="230" t="s">
        <v>1548</v>
      </c>
      <c r="G192" s="43"/>
      <c r="H192" s="43"/>
      <c r="I192" s="231"/>
      <c r="J192" s="43"/>
      <c r="K192" s="43"/>
      <c r="L192" s="47"/>
      <c r="M192" s="232"/>
      <c r="N192" s="233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9" t="s">
        <v>218</v>
      </c>
      <c r="AU192" s="19" t="s">
        <v>90</v>
      </c>
    </row>
    <row r="193" s="14" customFormat="1">
      <c r="A193" s="14"/>
      <c r="B193" s="245"/>
      <c r="C193" s="246"/>
      <c r="D193" s="236" t="s">
        <v>226</v>
      </c>
      <c r="E193" s="247" t="s">
        <v>35</v>
      </c>
      <c r="F193" s="248" t="s">
        <v>1975</v>
      </c>
      <c r="G193" s="246"/>
      <c r="H193" s="249">
        <v>1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226</v>
      </c>
      <c r="AU193" s="255" t="s">
        <v>90</v>
      </c>
      <c r="AV193" s="14" t="s">
        <v>90</v>
      </c>
      <c r="AW193" s="14" t="s">
        <v>41</v>
      </c>
      <c r="AX193" s="14" t="s">
        <v>88</v>
      </c>
      <c r="AY193" s="255" t="s">
        <v>208</v>
      </c>
    </row>
    <row r="194" s="2" customFormat="1" ht="16.5" customHeight="1">
      <c r="A194" s="41"/>
      <c r="B194" s="42"/>
      <c r="C194" s="216" t="s">
        <v>539</v>
      </c>
      <c r="D194" s="216" t="s">
        <v>211</v>
      </c>
      <c r="E194" s="217" t="s">
        <v>1567</v>
      </c>
      <c r="F194" s="218" t="s">
        <v>1568</v>
      </c>
      <c r="G194" s="219" t="s">
        <v>381</v>
      </c>
      <c r="H194" s="220">
        <v>6</v>
      </c>
      <c r="I194" s="221"/>
      <c r="J194" s="222">
        <f>ROUND(I194*H194,2)</f>
        <v>0</v>
      </c>
      <c r="K194" s="218" t="s">
        <v>215</v>
      </c>
      <c r="L194" s="47"/>
      <c r="M194" s="223" t="s">
        <v>35</v>
      </c>
      <c r="N194" s="224" t="s">
        <v>51</v>
      </c>
      <c r="O194" s="87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7" t="s">
        <v>408</v>
      </c>
      <c r="AT194" s="227" t="s">
        <v>211</v>
      </c>
      <c r="AU194" s="227" t="s">
        <v>90</v>
      </c>
      <c r="AY194" s="19" t="s">
        <v>208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9" t="s">
        <v>88</v>
      </c>
      <c r="BK194" s="228">
        <f>ROUND(I194*H194,2)</f>
        <v>0</v>
      </c>
      <c r="BL194" s="19" t="s">
        <v>408</v>
      </c>
      <c r="BM194" s="227" t="s">
        <v>1976</v>
      </c>
    </row>
    <row r="195" s="2" customFormat="1">
      <c r="A195" s="41"/>
      <c r="B195" s="42"/>
      <c r="C195" s="43"/>
      <c r="D195" s="229" t="s">
        <v>218</v>
      </c>
      <c r="E195" s="43"/>
      <c r="F195" s="230" t="s">
        <v>1570</v>
      </c>
      <c r="G195" s="43"/>
      <c r="H195" s="43"/>
      <c r="I195" s="231"/>
      <c r="J195" s="43"/>
      <c r="K195" s="43"/>
      <c r="L195" s="47"/>
      <c r="M195" s="232"/>
      <c r="N195" s="233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218</v>
      </c>
      <c r="AU195" s="19" t="s">
        <v>90</v>
      </c>
    </row>
    <row r="196" s="14" customFormat="1">
      <c r="A196" s="14"/>
      <c r="B196" s="245"/>
      <c r="C196" s="246"/>
      <c r="D196" s="236" t="s">
        <v>226</v>
      </c>
      <c r="E196" s="247" t="s">
        <v>35</v>
      </c>
      <c r="F196" s="248" t="s">
        <v>1977</v>
      </c>
      <c r="G196" s="246"/>
      <c r="H196" s="249">
        <v>6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226</v>
      </c>
      <c r="AU196" s="255" t="s">
        <v>90</v>
      </c>
      <c r="AV196" s="14" t="s">
        <v>90</v>
      </c>
      <c r="AW196" s="14" t="s">
        <v>41</v>
      </c>
      <c r="AX196" s="14" t="s">
        <v>88</v>
      </c>
      <c r="AY196" s="255" t="s">
        <v>208</v>
      </c>
    </row>
    <row r="197" s="2" customFormat="1" ht="16.5" customHeight="1">
      <c r="A197" s="41"/>
      <c r="B197" s="42"/>
      <c r="C197" s="278" t="s">
        <v>559</v>
      </c>
      <c r="D197" s="278" t="s">
        <v>391</v>
      </c>
      <c r="E197" s="279" t="s">
        <v>1572</v>
      </c>
      <c r="F197" s="280" t="s">
        <v>1573</v>
      </c>
      <c r="G197" s="281" t="s">
        <v>381</v>
      </c>
      <c r="H197" s="282">
        <v>6</v>
      </c>
      <c r="I197" s="283"/>
      <c r="J197" s="284">
        <f>ROUND(I197*H197,2)</f>
        <v>0</v>
      </c>
      <c r="K197" s="280" t="s">
        <v>215</v>
      </c>
      <c r="L197" s="285"/>
      <c r="M197" s="286" t="s">
        <v>35</v>
      </c>
      <c r="N197" s="287" t="s">
        <v>51</v>
      </c>
      <c r="O197" s="87"/>
      <c r="P197" s="225">
        <f>O197*H197</f>
        <v>0</v>
      </c>
      <c r="Q197" s="225">
        <v>6.9999999999999994E-05</v>
      </c>
      <c r="R197" s="225">
        <f>Q197*H197</f>
        <v>0.00041999999999999996</v>
      </c>
      <c r="S197" s="225">
        <v>0</v>
      </c>
      <c r="T197" s="226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7" t="s">
        <v>527</v>
      </c>
      <c r="AT197" s="227" t="s">
        <v>391</v>
      </c>
      <c r="AU197" s="227" t="s">
        <v>90</v>
      </c>
      <c r="AY197" s="19" t="s">
        <v>208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9" t="s">
        <v>88</v>
      </c>
      <c r="BK197" s="228">
        <f>ROUND(I197*H197,2)</f>
        <v>0</v>
      </c>
      <c r="BL197" s="19" t="s">
        <v>408</v>
      </c>
      <c r="BM197" s="227" t="s">
        <v>1978</v>
      </c>
    </row>
    <row r="198" s="14" customFormat="1">
      <c r="A198" s="14"/>
      <c r="B198" s="245"/>
      <c r="C198" s="246"/>
      <c r="D198" s="236" t="s">
        <v>226</v>
      </c>
      <c r="E198" s="247" t="s">
        <v>35</v>
      </c>
      <c r="F198" s="248" t="s">
        <v>1977</v>
      </c>
      <c r="G198" s="246"/>
      <c r="H198" s="249">
        <v>6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226</v>
      </c>
      <c r="AU198" s="255" t="s">
        <v>90</v>
      </c>
      <c r="AV198" s="14" t="s">
        <v>90</v>
      </c>
      <c r="AW198" s="14" t="s">
        <v>41</v>
      </c>
      <c r="AX198" s="14" t="s">
        <v>88</v>
      </c>
      <c r="AY198" s="255" t="s">
        <v>208</v>
      </c>
    </row>
    <row r="199" s="2" customFormat="1" ht="21.75" customHeight="1">
      <c r="A199" s="41"/>
      <c r="B199" s="42"/>
      <c r="C199" s="216" t="s">
        <v>564</v>
      </c>
      <c r="D199" s="216" t="s">
        <v>211</v>
      </c>
      <c r="E199" s="217" t="s">
        <v>1550</v>
      </c>
      <c r="F199" s="218" t="s">
        <v>1551</v>
      </c>
      <c r="G199" s="219" t="s">
        <v>381</v>
      </c>
      <c r="H199" s="220">
        <v>4</v>
      </c>
      <c r="I199" s="221"/>
      <c r="J199" s="222">
        <f>ROUND(I199*H199,2)</f>
        <v>0</v>
      </c>
      <c r="K199" s="218" t="s">
        <v>215</v>
      </c>
      <c r="L199" s="47"/>
      <c r="M199" s="223" t="s">
        <v>35</v>
      </c>
      <c r="N199" s="224" t="s">
        <v>51</v>
      </c>
      <c r="O199" s="87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7" t="s">
        <v>408</v>
      </c>
      <c r="AT199" s="227" t="s">
        <v>211</v>
      </c>
      <c r="AU199" s="227" t="s">
        <v>90</v>
      </c>
      <c r="AY199" s="19" t="s">
        <v>208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9" t="s">
        <v>88</v>
      </c>
      <c r="BK199" s="228">
        <f>ROUND(I199*H199,2)</f>
        <v>0</v>
      </c>
      <c r="BL199" s="19" t="s">
        <v>408</v>
      </c>
      <c r="BM199" s="227" t="s">
        <v>1979</v>
      </c>
    </row>
    <row r="200" s="2" customFormat="1">
      <c r="A200" s="41"/>
      <c r="B200" s="42"/>
      <c r="C200" s="43"/>
      <c r="D200" s="229" t="s">
        <v>218</v>
      </c>
      <c r="E200" s="43"/>
      <c r="F200" s="230" t="s">
        <v>1553</v>
      </c>
      <c r="G200" s="43"/>
      <c r="H200" s="43"/>
      <c r="I200" s="231"/>
      <c r="J200" s="43"/>
      <c r="K200" s="43"/>
      <c r="L200" s="47"/>
      <c r="M200" s="232"/>
      <c r="N200" s="233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19" t="s">
        <v>218</v>
      </c>
      <c r="AU200" s="19" t="s">
        <v>90</v>
      </c>
    </row>
    <row r="201" s="14" customFormat="1">
      <c r="A201" s="14"/>
      <c r="B201" s="245"/>
      <c r="C201" s="246"/>
      <c r="D201" s="236" t="s">
        <v>226</v>
      </c>
      <c r="E201" s="247" t="s">
        <v>35</v>
      </c>
      <c r="F201" s="248" t="s">
        <v>1822</v>
      </c>
      <c r="G201" s="246"/>
      <c r="H201" s="249">
        <v>4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226</v>
      </c>
      <c r="AU201" s="255" t="s">
        <v>90</v>
      </c>
      <c r="AV201" s="14" t="s">
        <v>90</v>
      </c>
      <c r="AW201" s="14" t="s">
        <v>41</v>
      </c>
      <c r="AX201" s="14" t="s">
        <v>88</v>
      </c>
      <c r="AY201" s="255" t="s">
        <v>208</v>
      </c>
    </row>
    <row r="202" s="2" customFormat="1" ht="16.5" customHeight="1">
      <c r="A202" s="41"/>
      <c r="B202" s="42"/>
      <c r="C202" s="216" t="s">
        <v>570</v>
      </c>
      <c r="D202" s="216" t="s">
        <v>211</v>
      </c>
      <c r="E202" s="217" t="s">
        <v>1575</v>
      </c>
      <c r="F202" s="218" t="s">
        <v>1576</v>
      </c>
      <c r="G202" s="219" t="s">
        <v>381</v>
      </c>
      <c r="H202" s="220">
        <v>4</v>
      </c>
      <c r="I202" s="221"/>
      <c r="J202" s="222">
        <f>ROUND(I202*H202,2)</f>
        <v>0</v>
      </c>
      <c r="K202" s="218" t="s">
        <v>215</v>
      </c>
      <c r="L202" s="47"/>
      <c r="M202" s="223" t="s">
        <v>35</v>
      </c>
      <c r="N202" s="224" t="s">
        <v>51</v>
      </c>
      <c r="O202" s="87"/>
      <c r="P202" s="225">
        <f>O202*H202</f>
        <v>0</v>
      </c>
      <c r="Q202" s="225">
        <v>0.00075000000000000002</v>
      </c>
      <c r="R202" s="225">
        <f>Q202*H202</f>
        <v>0.0030000000000000001</v>
      </c>
      <c r="S202" s="225">
        <v>0</v>
      </c>
      <c r="T202" s="226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7" t="s">
        <v>408</v>
      </c>
      <c r="AT202" s="227" t="s">
        <v>211</v>
      </c>
      <c r="AU202" s="227" t="s">
        <v>90</v>
      </c>
      <c r="AY202" s="19" t="s">
        <v>208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9" t="s">
        <v>88</v>
      </c>
      <c r="BK202" s="228">
        <f>ROUND(I202*H202,2)</f>
        <v>0</v>
      </c>
      <c r="BL202" s="19" t="s">
        <v>408</v>
      </c>
      <c r="BM202" s="227" t="s">
        <v>1980</v>
      </c>
    </row>
    <row r="203" s="2" customFormat="1">
      <c r="A203" s="41"/>
      <c r="B203" s="42"/>
      <c r="C203" s="43"/>
      <c r="D203" s="229" t="s">
        <v>218</v>
      </c>
      <c r="E203" s="43"/>
      <c r="F203" s="230" t="s">
        <v>1578</v>
      </c>
      <c r="G203" s="43"/>
      <c r="H203" s="43"/>
      <c r="I203" s="231"/>
      <c r="J203" s="43"/>
      <c r="K203" s="43"/>
      <c r="L203" s="47"/>
      <c r="M203" s="232"/>
      <c r="N203" s="233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218</v>
      </c>
      <c r="AU203" s="19" t="s">
        <v>90</v>
      </c>
    </row>
    <row r="204" s="14" customFormat="1">
      <c r="A204" s="14"/>
      <c r="B204" s="245"/>
      <c r="C204" s="246"/>
      <c r="D204" s="236" t="s">
        <v>226</v>
      </c>
      <c r="E204" s="247" t="s">
        <v>35</v>
      </c>
      <c r="F204" s="248" t="s">
        <v>1822</v>
      </c>
      <c r="G204" s="246"/>
      <c r="H204" s="249">
        <v>4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226</v>
      </c>
      <c r="AU204" s="255" t="s">
        <v>90</v>
      </c>
      <c r="AV204" s="14" t="s">
        <v>90</v>
      </c>
      <c r="AW204" s="14" t="s">
        <v>41</v>
      </c>
      <c r="AX204" s="14" t="s">
        <v>88</v>
      </c>
      <c r="AY204" s="255" t="s">
        <v>208</v>
      </c>
    </row>
    <row r="205" s="2" customFormat="1" ht="24.15" customHeight="1">
      <c r="A205" s="41"/>
      <c r="B205" s="42"/>
      <c r="C205" s="216" t="s">
        <v>575</v>
      </c>
      <c r="D205" s="216" t="s">
        <v>211</v>
      </c>
      <c r="E205" s="217" t="s">
        <v>1583</v>
      </c>
      <c r="F205" s="218" t="s">
        <v>1584</v>
      </c>
      <c r="G205" s="219" t="s">
        <v>490</v>
      </c>
      <c r="H205" s="220">
        <v>8</v>
      </c>
      <c r="I205" s="221"/>
      <c r="J205" s="222">
        <f>ROUND(I205*H205,2)</f>
        <v>0</v>
      </c>
      <c r="K205" s="218" t="s">
        <v>215</v>
      </c>
      <c r="L205" s="47"/>
      <c r="M205" s="223" t="s">
        <v>35</v>
      </c>
      <c r="N205" s="224" t="s">
        <v>51</v>
      </c>
      <c r="O205" s="87"/>
      <c r="P205" s="225">
        <f>O205*H205</f>
        <v>0</v>
      </c>
      <c r="Q205" s="225">
        <v>0.00019000000000000001</v>
      </c>
      <c r="R205" s="225">
        <f>Q205*H205</f>
        <v>0.0015200000000000001</v>
      </c>
      <c r="S205" s="225">
        <v>0</v>
      </c>
      <c r="T205" s="226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7" t="s">
        <v>408</v>
      </c>
      <c r="AT205" s="227" t="s">
        <v>211</v>
      </c>
      <c r="AU205" s="227" t="s">
        <v>90</v>
      </c>
      <c r="AY205" s="19" t="s">
        <v>208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9" t="s">
        <v>88</v>
      </c>
      <c r="BK205" s="228">
        <f>ROUND(I205*H205,2)</f>
        <v>0</v>
      </c>
      <c r="BL205" s="19" t="s">
        <v>408</v>
      </c>
      <c r="BM205" s="227" t="s">
        <v>1981</v>
      </c>
    </row>
    <row r="206" s="2" customFormat="1">
      <c r="A206" s="41"/>
      <c r="B206" s="42"/>
      <c r="C206" s="43"/>
      <c r="D206" s="229" t="s">
        <v>218</v>
      </c>
      <c r="E206" s="43"/>
      <c r="F206" s="230" t="s">
        <v>1586</v>
      </c>
      <c r="G206" s="43"/>
      <c r="H206" s="43"/>
      <c r="I206" s="231"/>
      <c r="J206" s="43"/>
      <c r="K206" s="43"/>
      <c r="L206" s="47"/>
      <c r="M206" s="232"/>
      <c r="N206" s="233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19" t="s">
        <v>218</v>
      </c>
      <c r="AU206" s="19" t="s">
        <v>90</v>
      </c>
    </row>
    <row r="207" s="14" customFormat="1">
      <c r="A207" s="14"/>
      <c r="B207" s="245"/>
      <c r="C207" s="246"/>
      <c r="D207" s="236" t="s">
        <v>226</v>
      </c>
      <c r="E207" s="247" t="s">
        <v>35</v>
      </c>
      <c r="F207" s="248" t="s">
        <v>340</v>
      </c>
      <c r="G207" s="246"/>
      <c r="H207" s="249">
        <v>8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226</v>
      </c>
      <c r="AU207" s="255" t="s">
        <v>90</v>
      </c>
      <c r="AV207" s="14" t="s">
        <v>90</v>
      </c>
      <c r="AW207" s="14" t="s">
        <v>41</v>
      </c>
      <c r="AX207" s="14" t="s">
        <v>88</v>
      </c>
      <c r="AY207" s="255" t="s">
        <v>208</v>
      </c>
    </row>
    <row r="208" s="2" customFormat="1" ht="16.5" customHeight="1">
      <c r="A208" s="41"/>
      <c r="B208" s="42"/>
      <c r="C208" s="278" t="s">
        <v>581</v>
      </c>
      <c r="D208" s="278" t="s">
        <v>391</v>
      </c>
      <c r="E208" s="279" t="s">
        <v>1504</v>
      </c>
      <c r="F208" s="280" t="s">
        <v>1505</v>
      </c>
      <c r="G208" s="281" t="s">
        <v>1506</v>
      </c>
      <c r="H208" s="282">
        <v>1</v>
      </c>
      <c r="I208" s="283"/>
      <c r="J208" s="284">
        <f>ROUND(I208*H208,2)</f>
        <v>0</v>
      </c>
      <c r="K208" s="280" t="s">
        <v>215</v>
      </c>
      <c r="L208" s="285"/>
      <c r="M208" s="286" t="s">
        <v>35</v>
      </c>
      <c r="N208" s="287" t="s">
        <v>51</v>
      </c>
      <c r="O208" s="87"/>
      <c r="P208" s="225">
        <f>O208*H208</f>
        <v>0</v>
      </c>
      <c r="Q208" s="225">
        <v>0.00107</v>
      </c>
      <c r="R208" s="225">
        <f>Q208*H208</f>
        <v>0.00107</v>
      </c>
      <c r="S208" s="225">
        <v>0</v>
      </c>
      <c r="T208" s="226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7" t="s">
        <v>527</v>
      </c>
      <c r="AT208" s="227" t="s">
        <v>391</v>
      </c>
      <c r="AU208" s="227" t="s">
        <v>90</v>
      </c>
      <c r="AY208" s="19" t="s">
        <v>208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9" t="s">
        <v>88</v>
      </c>
      <c r="BK208" s="228">
        <f>ROUND(I208*H208,2)</f>
        <v>0</v>
      </c>
      <c r="BL208" s="19" t="s">
        <v>408</v>
      </c>
      <c r="BM208" s="227" t="s">
        <v>1982</v>
      </c>
    </row>
    <row r="209" s="14" customFormat="1">
      <c r="A209" s="14"/>
      <c r="B209" s="245"/>
      <c r="C209" s="246"/>
      <c r="D209" s="236" t="s">
        <v>226</v>
      </c>
      <c r="E209" s="247" t="s">
        <v>35</v>
      </c>
      <c r="F209" s="248" t="s">
        <v>88</v>
      </c>
      <c r="G209" s="246"/>
      <c r="H209" s="249">
        <v>1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226</v>
      </c>
      <c r="AU209" s="255" t="s">
        <v>90</v>
      </c>
      <c r="AV209" s="14" t="s">
        <v>90</v>
      </c>
      <c r="AW209" s="14" t="s">
        <v>41</v>
      </c>
      <c r="AX209" s="14" t="s">
        <v>88</v>
      </c>
      <c r="AY209" s="255" t="s">
        <v>208</v>
      </c>
    </row>
    <row r="210" s="2" customFormat="1" ht="21.75" customHeight="1">
      <c r="A210" s="41"/>
      <c r="B210" s="42"/>
      <c r="C210" s="216" t="s">
        <v>588</v>
      </c>
      <c r="D210" s="216" t="s">
        <v>211</v>
      </c>
      <c r="E210" s="217" t="s">
        <v>1589</v>
      </c>
      <c r="F210" s="218" t="s">
        <v>1590</v>
      </c>
      <c r="G210" s="219" t="s">
        <v>490</v>
      </c>
      <c r="H210" s="220">
        <v>8</v>
      </c>
      <c r="I210" s="221"/>
      <c r="J210" s="222">
        <f>ROUND(I210*H210,2)</f>
        <v>0</v>
      </c>
      <c r="K210" s="218" t="s">
        <v>215</v>
      </c>
      <c r="L210" s="47"/>
      <c r="M210" s="223" t="s">
        <v>35</v>
      </c>
      <c r="N210" s="224" t="s">
        <v>51</v>
      </c>
      <c r="O210" s="87"/>
      <c r="P210" s="225">
        <f>O210*H210</f>
        <v>0</v>
      </c>
      <c r="Q210" s="225">
        <v>1.0000000000000001E-05</v>
      </c>
      <c r="R210" s="225">
        <f>Q210*H210</f>
        <v>8.0000000000000007E-05</v>
      </c>
      <c r="S210" s="225">
        <v>0</v>
      </c>
      <c r="T210" s="226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7" t="s">
        <v>408</v>
      </c>
      <c r="AT210" s="227" t="s">
        <v>211</v>
      </c>
      <c r="AU210" s="227" t="s">
        <v>90</v>
      </c>
      <c r="AY210" s="19" t="s">
        <v>208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88</v>
      </c>
      <c r="BK210" s="228">
        <f>ROUND(I210*H210,2)</f>
        <v>0</v>
      </c>
      <c r="BL210" s="19" t="s">
        <v>408</v>
      </c>
      <c r="BM210" s="227" t="s">
        <v>1983</v>
      </c>
    </row>
    <row r="211" s="2" customFormat="1">
      <c r="A211" s="41"/>
      <c r="B211" s="42"/>
      <c r="C211" s="43"/>
      <c r="D211" s="229" t="s">
        <v>218</v>
      </c>
      <c r="E211" s="43"/>
      <c r="F211" s="230" t="s">
        <v>1592</v>
      </c>
      <c r="G211" s="43"/>
      <c r="H211" s="43"/>
      <c r="I211" s="231"/>
      <c r="J211" s="43"/>
      <c r="K211" s="43"/>
      <c r="L211" s="47"/>
      <c r="M211" s="232"/>
      <c r="N211" s="233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9" t="s">
        <v>218</v>
      </c>
      <c r="AU211" s="19" t="s">
        <v>90</v>
      </c>
    </row>
    <row r="212" s="14" customFormat="1">
      <c r="A212" s="14"/>
      <c r="B212" s="245"/>
      <c r="C212" s="246"/>
      <c r="D212" s="236" t="s">
        <v>226</v>
      </c>
      <c r="E212" s="247" t="s">
        <v>35</v>
      </c>
      <c r="F212" s="248" t="s">
        <v>340</v>
      </c>
      <c r="G212" s="246"/>
      <c r="H212" s="249">
        <v>8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226</v>
      </c>
      <c r="AU212" s="255" t="s">
        <v>90</v>
      </c>
      <c r="AV212" s="14" t="s">
        <v>90</v>
      </c>
      <c r="AW212" s="14" t="s">
        <v>41</v>
      </c>
      <c r="AX212" s="14" t="s">
        <v>88</v>
      </c>
      <c r="AY212" s="255" t="s">
        <v>208</v>
      </c>
    </row>
    <row r="213" s="2" customFormat="1" ht="24.15" customHeight="1">
      <c r="A213" s="41"/>
      <c r="B213" s="42"/>
      <c r="C213" s="216" t="s">
        <v>597</v>
      </c>
      <c r="D213" s="216" t="s">
        <v>211</v>
      </c>
      <c r="E213" s="217" t="s">
        <v>1593</v>
      </c>
      <c r="F213" s="218" t="s">
        <v>1594</v>
      </c>
      <c r="G213" s="219" t="s">
        <v>1514</v>
      </c>
      <c r="H213" s="220">
        <v>0.044999999999999998</v>
      </c>
      <c r="I213" s="221"/>
      <c r="J213" s="222">
        <f>ROUND(I213*H213,2)</f>
        <v>0</v>
      </c>
      <c r="K213" s="218" t="s">
        <v>215</v>
      </c>
      <c r="L213" s="47"/>
      <c r="M213" s="223" t="s">
        <v>35</v>
      </c>
      <c r="N213" s="224" t="s">
        <v>51</v>
      </c>
      <c r="O213" s="87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7" t="s">
        <v>408</v>
      </c>
      <c r="AT213" s="227" t="s">
        <v>211</v>
      </c>
      <c r="AU213" s="227" t="s">
        <v>90</v>
      </c>
      <c r="AY213" s="19" t="s">
        <v>208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9" t="s">
        <v>88</v>
      </c>
      <c r="BK213" s="228">
        <f>ROUND(I213*H213,2)</f>
        <v>0</v>
      </c>
      <c r="BL213" s="19" t="s">
        <v>408</v>
      </c>
      <c r="BM213" s="227" t="s">
        <v>1984</v>
      </c>
    </row>
    <row r="214" s="2" customFormat="1">
      <c r="A214" s="41"/>
      <c r="B214" s="42"/>
      <c r="C214" s="43"/>
      <c r="D214" s="229" t="s">
        <v>218</v>
      </c>
      <c r="E214" s="43"/>
      <c r="F214" s="230" t="s">
        <v>1596</v>
      </c>
      <c r="G214" s="43"/>
      <c r="H214" s="43"/>
      <c r="I214" s="231"/>
      <c r="J214" s="43"/>
      <c r="K214" s="43"/>
      <c r="L214" s="47"/>
      <c r="M214" s="232"/>
      <c r="N214" s="233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218</v>
      </c>
      <c r="AU214" s="19" t="s">
        <v>90</v>
      </c>
    </row>
    <row r="215" s="2" customFormat="1" ht="24.15" customHeight="1">
      <c r="A215" s="41"/>
      <c r="B215" s="42"/>
      <c r="C215" s="216" t="s">
        <v>604</v>
      </c>
      <c r="D215" s="216" t="s">
        <v>211</v>
      </c>
      <c r="E215" s="217" t="s">
        <v>1597</v>
      </c>
      <c r="F215" s="218" t="s">
        <v>1598</v>
      </c>
      <c r="G215" s="219" t="s">
        <v>214</v>
      </c>
      <c r="H215" s="220">
        <v>0.044999999999999998</v>
      </c>
      <c r="I215" s="221"/>
      <c r="J215" s="222">
        <f>ROUND(I215*H215,2)</f>
        <v>0</v>
      </c>
      <c r="K215" s="218" t="s">
        <v>215</v>
      </c>
      <c r="L215" s="47"/>
      <c r="M215" s="223" t="s">
        <v>35</v>
      </c>
      <c r="N215" s="224" t="s">
        <v>51</v>
      </c>
      <c r="O215" s="87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7" t="s">
        <v>408</v>
      </c>
      <c r="AT215" s="227" t="s">
        <v>211</v>
      </c>
      <c r="AU215" s="227" t="s">
        <v>90</v>
      </c>
      <c r="AY215" s="19" t="s">
        <v>208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88</v>
      </c>
      <c r="BK215" s="228">
        <f>ROUND(I215*H215,2)</f>
        <v>0</v>
      </c>
      <c r="BL215" s="19" t="s">
        <v>408</v>
      </c>
      <c r="BM215" s="227" t="s">
        <v>1985</v>
      </c>
    </row>
    <row r="216" s="2" customFormat="1">
      <c r="A216" s="41"/>
      <c r="B216" s="42"/>
      <c r="C216" s="43"/>
      <c r="D216" s="229" t="s">
        <v>218</v>
      </c>
      <c r="E216" s="43"/>
      <c r="F216" s="230" t="s">
        <v>1600</v>
      </c>
      <c r="G216" s="43"/>
      <c r="H216" s="43"/>
      <c r="I216" s="231"/>
      <c r="J216" s="43"/>
      <c r="K216" s="43"/>
      <c r="L216" s="47"/>
      <c r="M216" s="232"/>
      <c r="N216" s="233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19" t="s">
        <v>218</v>
      </c>
      <c r="AU216" s="19" t="s">
        <v>90</v>
      </c>
    </row>
    <row r="217" s="2" customFormat="1" ht="24.15" customHeight="1">
      <c r="A217" s="41"/>
      <c r="B217" s="42"/>
      <c r="C217" s="216" t="s">
        <v>612</v>
      </c>
      <c r="D217" s="216" t="s">
        <v>211</v>
      </c>
      <c r="E217" s="217" t="s">
        <v>1601</v>
      </c>
      <c r="F217" s="218" t="s">
        <v>1602</v>
      </c>
      <c r="G217" s="219" t="s">
        <v>214</v>
      </c>
      <c r="H217" s="220">
        <v>0.044999999999999998</v>
      </c>
      <c r="I217" s="221"/>
      <c r="J217" s="222">
        <f>ROUND(I217*H217,2)</f>
        <v>0</v>
      </c>
      <c r="K217" s="218" t="s">
        <v>215</v>
      </c>
      <c r="L217" s="47"/>
      <c r="M217" s="223" t="s">
        <v>35</v>
      </c>
      <c r="N217" s="224" t="s">
        <v>51</v>
      </c>
      <c r="O217" s="87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7" t="s">
        <v>408</v>
      </c>
      <c r="AT217" s="227" t="s">
        <v>211</v>
      </c>
      <c r="AU217" s="227" t="s">
        <v>90</v>
      </c>
      <c r="AY217" s="19" t="s">
        <v>208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9" t="s">
        <v>88</v>
      </c>
      <c r="BK217" s="228">
        <f>ROUND(I217*H217,2)</f>
        <v>0</v>
      </c>
      <c r="BL217" s="19" t="s">
        <v>408</v>
      </c>
      <c r="BM217" s="227" t="s">
        <v>1986</v>
      </c>
    </row>
    <row r="218" s="2" customFormat="1">
      <c r="A218" s="41"/>
      <c r="B218" s="42"/>
      <c r="C218" s="43"/>
      <c r="D218" s="229" t="s">
        <v>218</v>
      </c>
      <c r="E218" s="43"/>
      <c r="F218" s="230" t="s">
        <v>1604</v>
      </c>
      <c r="G218" s="43"/>
      <c r="H218" s="43"/>
      <c r="I218" s="231"/>
      <c r="J218" s="43"/>
      <c r="K218" s="43"/>
      <c r="L218" s="47"/>
      <c r="M218" s="232"/>
      <c r="N218" s="233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9" t="s">
        <v>218</v>
      </c>
      <c r="AU218" s="19" t="s">
        <v>90</v>
      </c>
    </row>
    <row r="219" s="12" customFormat="1" ht="22.8" customHeight="1">
      <c r="A219" s="12"/>
      <c r="B219" s="200"/>
      <c r="C219" s="201"/>
      <c r="D219" s="202" t="s">
        <v>79</v>
      </c>
      <c r="E219" s="214" t="s">
        <v>674</v>
      </c>
      <c r="F219" s="214" t="s">
        <v>675</v>
      </c>
      <c r="G219" s="201"/>
      <c r="H219" s="201"/>
      <c r="I219" s="204"/>
      <c r="J219" s="215">
        <f>BK219</f>
        <v>0</v>
      </c>
      <c r="K219" s="201"/>
      <c r="L219" s="206"/>
      <c r="M219" s="207"/>
      <c r="N219" s="208"/>
      <c r="O219" s="208"/>
      <c r="P219" s="209">
        <f>SUM(P220:P241)</f>
        <v>0</v>
      </c>
      <c r="Q219" s="208"/>
      <c r="R219" s="209">
        <f>SUM(R220:R241)</f>
        <v>0.082559999999999994</v>
      </c>
      <c r="S219" s="208"/>
      <c r="T219" s="210">
        <f>SUM(T220:T241)</f>
        <v>0.2394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1" t="s">
        <v>90</v>
      </c>
      <c r="AT219" s="212" t="s">
        <v>79</v>
      </c>
      <c r="AU219" s="212" t="s">
        <v>88</v>
      </c>
      <c r="AY219" s="211" t="s">
        <v>208</v>
      </c>
      <c r="BK219" s="213">
        <f>SUM(BK220:BK241)</f>
        <v>0</v>
      </c>
    </row>
    <row r="220" s="2" customFormat="1" ht="16.5" customHeight="1">
      <c r="A220" s="41"/>
      <c r="B220" s="42"/>
      <c r="C220" s="216" t="s">
        <v>649</v>
      </c>
      <c r="D220" s="216" t="s">
        <v>211</v>
      </c>
      <c r="E220" s="217" t="s">
        <v>1605</v>
      </c>
      <c r="F220" s="218" t="s">
        <v>1606</v>
      </c>
      <c r="G220" s="219" t="s">
        <v>679</v>
      </c>
      <c r="H220" s="220">
        <v>1</v>
      </c>
      <c r="I220" s="221"/>
      <c r="J220" s="222">
        <f>ROUND(I220*H220,2)</f>
        <v>0</v>
      </c>
      <c r="K220" s="218" t="s">
        <v>35</v>
      </c>
      <c r="L220" s="47"/>
      <c r="M220" s="223" t="s">
        <v>35</v>
      </c>
      <c r="N220" s="224" t="s">
        <v>51</v>
      </c>
      <c r="O220" s="87"/>
      <c r="P220" s="225">
        <f>O220*H220</f>
        <v>0</v>
      </c>
      <c r="Q220" s="225">
        <v>0</v>
      </c>
      <c r="R220" s="225">
        <f>Q220*H220</f>
        <v>0</v>
      </c>
      <c r="S220" s="225">
        <v>0.2394</v>
      </c>
      <c r="T220" s="226">
        <f>S220*H220</f>
        <v>0.2394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7" t="s">
        <v>408</v>
      </c>
      <c r="AT220" s="227" t="s">
        <v>211</v>
      </c>
      <c r="AU220" s="227" t="s">
        <v>90</v>
      </c>
      <c r="AY220" s="19" t="s">
        <v>208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9" t="s">
        <v>88</v>
      </c>
      <c r="BK220" s="228">
        <f>ROUND(I220*H220,2)</f>
        <v>0</v>
      </c>
      <c r="BL220" s="19" t="s">
        <v>408</v>
      </c>
      <c r="BM220" s="227" t="s">
        <v>1987</v>
      </c>
    </row>
    <row r="221" s="2" customFormat="1" ht="16.5" customHeight="1">
      <c r="A221" s="41"/>
      <c r="B221" s="42"/>
      <c r="C221" s="216" t="s">
        <v>654</v>
      </c>
      <c r="D221" s="216" t="s">
        <v>211</v>
      </c>
      <c r="E221" s="217" t="s">
        <v>1608</v>
      </c>
      <c r="F221" s="218" t="s">
        <v>1609</v>
      </c>
      <c r="G221" s="219" t="s">
        <v>381</v>
      </c>
      <c r="H221" s="220">
        <v>2</v>
      </c>
      <c r="I221" s="221"/>
      <c r="J221" s="222">
        <f>ROUND(I221*H221,2)</f>
        <v>0</v>
      </c>
      <c r="K221" s="218" t="s">
        <v>215</v>
      </c>
      <c r="L221" s="47"/>
      <c r="M221" s="223" t="s">
        <v>35</v>
      </c>
      <c r="N221" s="224" t="s">
        <v>51</v>
      </c>
      <c r="O221" s="87"/>
      <c r="P221" s="225">
        <f>O221*H221</f>
        <v>0</v>
      </c>
      <c r="Q221" s="225">
        <v>0.00247</v>
      </c>
      <c r="R221" s="225">
        <f>Q221*H221</f>
        <v>0.0049399999999999999</v>
      </c>
      <c r="S221" s="225">
        <v>0</v>
      </c>
      <c r="T221" s="226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7" t="s">
        <v>408</v>
      </c>
      <c r="AT221" s="227" t="s">
        <v>211</v>
      </c>
      <c r="AU221" s="227" t="s">
        <v>90</v>
      </c>
      <c r="AY221" s="19" t="s">
        <v>208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9" t="s">
        <v>88</v>
      </c>
      <c r="BK221" s="228">
        <f>ROUND(I221*H221,2)</f>
        <v>0</v>
      </c>
      <c r="BL221" s="19" t="s">
        <v>408</v>
      </c>
      <c r="BM221" s="227" t="s">
        <v>1988</v>
      </c>
    </row>
    <row r="222" s="2" customFormat="1">
      <c r="A222" s="41"/>
      <c r="B222" s="42"/>
      <c r="C222" s="43"/>
      <c r="D222" s="229" t="s">
        <v>218</v>
      </c>
      <c r="E222" s="43"/>
      <c r="F222" s="230" t="s">
        <v>1611</v>
      </c>
      <c r="G222" s="43"/>
      <c r="H222" s="43"/>
      <c r="I222" s="231"/>
      <c r="J222" s="43"/>
      <c r="K222" s="43"/>
      <c r="L222" s="47"/>
      <c r="M222" s="232"/>
      <c r="N222" s="233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9" t="s">
        <v>218</v>
      </c>
      <c r="AU222" s="19" t="s">
        <v>90</v>
      </c>
    </row>
    <row r="223" s="14" customFormat="1">
      <c r="A223" s="14"/>
      <c r="B223" s="245"/>
      <c r="C223" s="246"/>
      <c r="D223" s="236" t="s">
        <v>226</v>
      </c>
      <c r="E223" s="247" t="s">
        <v>35</v>
      </c>
      <c r="F223" s="248" t="s">
        <v>1453</v>
      </c>
      <c r="G223" s="246"/>
      <c r="H223" s="249">
        <v>2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226</v>
      </c>
      <c r="AU223" s="255" t="s">
        <v>90</v>
      </c>
      <c r="AV223" s="14" t="s">
        <v>90</v>
      </c>
      <c r="AW223" s="14" t="s">
        <v>41</v>
      </c>
      <c r="AX223" s="14" t="s">
        <v>88</v>
      </c>
      <c r="AY223" s="255" t="s">
        <v>208</v>
      </c>
    </row>
    <row r="224" s="2" customFormat="1" ht="16.5" customHeight="1">
      <c r="A224" s="41"/>
      <c r="B224" s="42"/>
      <c r="C224" s="278" t="s">
        <v>659</v>
      </c>
      <c r="D224" s="278" t="s">
        <v>391</v>
      </c>
      <c r="E224" s="279" t="s">
        <v>1612</v>
      </c>
      <c r="F224" s="280" t="s">
        <v>1613</v>
      </c>
      <c r="G224" s="281" t="s">
        <v>381</v>
      </c>
      <c r="H224" s="282">
        <v>2</v>
      </c>
      <c r="I224" s="283"/>
      <c r="J224" s="284">
        <f>ROUND(I224*H224,2)</f>
        <v>0</v>
      </c>
      <c r="K224" s="280" t="s">
        <v>215</v>
      </c>
      <c r="L224" s="285"/>
      <c r="M224" s="286" t="s">
        <v>35</v>
      </c>
      <c r="N224" s="287" t="s">
        <v>51</v>
      </c>
      <c r="O224" s="87"/>
      <c r="P224" s="225">
        <f>O224*H224</f>
        <v>0</v>
      </c>
      <c r="Q224" s="225">
        <v>0.014999999999999999</v>
      </c>
      <c r="R224" s="225">
        <f>Q224*H224</f>
        <v>0.029999999999999999</v>
      </c>
      <c r="S224" s="225">
        <v>0</v>
      </c>
      <c r="T224" s="226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7" t="s">
        <v>527</v>
      </c>
      <c r="AT224" s="227" t="s">
        <v>391</v>
      </c>
      <c r="AU224" s="227" t="s">
        <v>90</v>
      </c>
      <c r="AY224" s="19" t="s">
        <v>208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88</v>
      </c>
      <c r="BK224" s="228">
        <f>ROUND(I224*H224,2)</f>
        <v>0</v>
      </c>
      <c r="BL224" s="19" t="s">
        <v>408</v>
      </c>
      <c r="BM224" s="227" t="s">
        <v>1989</v>
      </c>
    </row>
    <row r="225" s="14" customFormat="1">
      <c r="A225" s="14"/>
      <c r="B225" s="245"/>
      <c r="C225" s="246"/>
      <c r="D225" s="236" t="s">
        <v>226</v>
      </c>
      <c r="E225" s="247" t="s">
        <v>35</v>
      </c>
      <c r="F225" s="248" t="s">
        <v>1453</v>
      </c>
      <c r="G225" s="246"/>
      <c r="H225" s="249">
        <v>2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226</v>
      </c>
      <c r="AU225" s="255" t="s">
        <v>90</v>
      </c>
      <c r="AV225" s="14" t="s">
        <v>90</v>
      </c>
      <c r="AW225" s="14" t="s">
        <v>41</v>
      </c>
      <c r="AX225" s="14" t="s">
        <v>88</v>
      </c>
      <c r="AY225" s="255" t="s">
        <v>208</v>
      </c>
    </row>
    <row r="226" s="2" customFormat="1" ht="16.5" customHeight="1">
      <c r="A226" s="41"/>
      <c r="B226" s="42"/>
      <c r="C226" s="278" t="s">
        <v>664</v>
      </c>
      <c r="D226" s="278" t="s">
        <v>391</v>
      </c>
      <c r="E226" s="279" t="s">
        <v>1618</v>
      </c>
      <c r="F226" s="280" t="s">
        <v>1619</v>
      </c>
      <c r="G226" s="281" t="s">
        <v>381</v>
      </c>
      <c r="H226" s="282">
        <v>2</v>
      </c>
      <c r="I226" s="283"/>
      <c r="J226" s="284">
        <f>ROUND(I226*H226,2)</f>
        <v>0</v>
      </c>
      <c r="K226" s="280" t="s">
        <v>1876</v>
      </c>
      <c r="L226" s="285"/>
      <c r="M226" s="286" t="s">
        <v>35</v>
      </c>
      <c r="N226" s="287" t="s">
        <v>51</v>
      </c>
      <c r="O226" s="87"/>
      <c r="P226" s="225">
        <f>O226*H226</f>
        <v>0</v>
      </c>
      <c r="Q226" s="225">
        <v>0.0012800000000000001</v>
      </c>
      <c r="R226" s="225">
        <f>Q226*H226</f>
        <v>0.0025600000000000002</v>
      </c>
      <c r="S226" s="225">
        <v>0</v>
      </c>
      <c r="T226" s="226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7" t="s">
        <v>527</v>
      </c>
      <c r="AT226" s="227" t="s">
        <v>391</v>
      </c>
      <c r="AU226" s="227" t="s">
        <v>90</v>
      </c>
      <c r="AY226" s="19" t="s">
        <v>208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9" t="s">
        <v>88</v>
      </c>
      <c r="BK226" s="228">
        <f>ROUND(I226*H226,2)</f>
        <v>0</v>
      </c>
      <c r="BL226" s="19" t="s">
        <v>408</v>
      </c>
      <c r="BM226" s="227" t="s">
        <v>1990</v>
      </c>
    </row>
    <row r="227" s="14" customFormat="1">
      <c r="A227" s="14"/>
      <c r="B227" s="245"/>
      <c r="C227" s="246"/>
      <c r="D227" s="236" t="s">
        <v>226</v>
      </c>
      <c r="E227" s="247" t="s">
        <v>35</v>
      </c>
      <c r="F227" s="248" t="s">
        <v>1453</v>
      </c>
      <c r="G227" s="246"/>
      <c r="H227" s="249">
        <v>2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226</v>
      </c>
      <c r="AU227" s="255" t="s">
        <v>90</v>
      </c>
      <c r="AV227" s="14" t="s">
        <v>90</v>
      </c>
      <c r="AW227" s="14" t="s">
        <v>41</v>
      </c>
      <c r="AX227" s="14" t="s">
        <v>88</v>
      </c>
      <c r="AY227" s="255" t="s">
        <v>208</v>
      </c>
    </row>
    <row r="228" s="2" customFormat="1" ht="24.15" customHeight="1">
      <c r="A228" s="41"/>
      <c r="B228" s="42"/>
      <c r="C228" s="216" t="s">
        <v>669</v>
      </c>
      <c r="D228" s="216" t="s">
        <v>211</v>
      </c>
      <c r="E228" s="217" t="s">
        <v>1628</v>
      </c>
      <c r="F228" s="218" t="s">
        <v>1629</v>
      </c>
      <c r="G228" s="219" t="s">
        <v>679</v>
      </c>
      <c r="H228" s="220">
        <v>2</v>
      </c>
      <c r="I228" s="221"/>
      <c r="J228" s="222">
        <f>ROUND(I228*H228,2)</f>
        <v>0</v>
      </c>
      <c r="K228" s="218" t="s">
        <v>215</v>
      </c>
      <c r="L228" s="47"/>
      <c r="M228" s="223" t="s">
        <v>35</v>
      </c>
      <c r="N228" s="224" t="s">
        <v>51</v>
      </c>
      <c r="O228" s="87"/>
      <c r="P228" s="225">
        <f>O228*H228</f>
        <v>0</v>
      </c>
      <c r="Q228" s="225">
        <v>0.020729999999999998</v>
      </c>
      <c r="R228" s="225">
        <f>Q228*H228</f>
        <v>0.041459999999999997</v>
      </c>
      <c r="S228" s="225">
        <v>0</v>
      </c>
      <c r="T228" s="226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7" t="s">
        <v>408</v>
      </c>
      <c r="AT228" s="227" t="s">
        <v>211</v>
      </c>
      <c r="AU228" s="227" t="s">
        <v>90</v>
      </c>
      <c r="AY228" s="19" t="s">
        <v>208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9" t="s">
        <v>88</v>
      </c>
      <c r="BK228" s="228">
        <f>ROUND(I228*H228,2)</f>
        <v>0</v>
      </c>
      <c r="BL228" s="19" t="s">
        <v>408</v>
      </c>
      <c r="BM228" s="227" t="s">
        <v>1991</v>
      </c>
    </row>
    <row r="229" s="2" customFormat="1">
      <c r="A229" s="41"/>
      <c r="B229" s="42"/>
      <c r="C229" s="43"/>
      <c r="D229" s="229" t="s">
        <v>218</v>
      </c>
      <c r="E229" s="43"/>
      <c r="F229" s="230" t="s">
        <v>1631</v>
      </c>
      <c r="G229" s="43"/>
      <c r="H229" s="43"/>
      <c r="I229" s="231"/>
      <c r="J229" s="43"/>
      <c r="K229" s="43"/>
      <c r="L229" s="47"/>
      <c r="M229" s="232"/>
      <c r="N229" s="233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218</v>
      </c>
      <c r="AU229" s="19" t="s">
        <v>90</v>
      </c>
    </row>
    <row r="230" s="14" customFormat="1">
      <c r="A230" s="14"/>
      <c r="B230" s="245"/>
      <c r="C230" s="246"/>
      <c r="D230" s="236" t="s">
        <v>226</v>
      </c>
      <c r="E230" s="247" t="s">
        <v>35</v>
      </c>
      <c r="F230" s="248" t="s">
        <v>1453</v>
      </c>
      <c r="G230" s="246"/>
      <c r="H230" s="249">
        <v>2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226</v>
      </c>
      <c r="AU230" s="255" t="s">
        <v>90</v>
      </c>
      <c r="AV230" s="14" t="s">
        <v>90</v>
      </c>
      <c r="AW230" s="14" t="s">
        <v>41</v>
      </c>
      <c r="AX230" s="14" t="s">
        <v>88</v>
      </c>
      <c r="AY230" s="255" t="s">
        <v>208</v>
      </c>
    </row>
    <row r="231" s="2" customFormat="1" ht="16.5" customHeight="1">
      <c r="A231" s="41"/>
      <c r="B231" s="42"/>
      <c r="C231" s="216" t="s">
        <v>676</v>
      </c>
      <c r="D231" s="216" t="s">
        <v>211</v>
      </c>
      <c r="E231" s="217" t="s">
        <v>1636</v>
      </c>
      <c r="F231" s="218" t="s">
        <v>1637</v>
      </c>
      <c r="G231" s="219" t="s">
        <v>381</v>
      </c>
      <c r="H231" s="220">
        <v>2</v>
      </c>
      <c r="I231" s="221"/>
      <c r="J231" s="222">
        <f>ROUND(I231*H231,2)</f>
        <v>0</v>
      </c>
      <c r="K231" s="218" t="s">
        <v>215</v>
      </c>
      <c r="L231" s="47"/>
      <c r="M231" s="223" t="s">
        <v>35</v>
      </c>
      <c r="N231" s="224" t="s">
        <v>51</v>
      </c>
      <c r="O231" s="87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7" t="s">
        <v>408</v>
      </c>
      <c r="AT231" s="227" t="s">
        <v>211</v>
      </c>
      <c r="AU231" s="227" t="s">
        <v>90</v>
      </c>
      <c r="AY231" s="19" t="s">
        <v>208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9" t="s">
        <v>88</v>
      </c>
      <c r="BK231" s="228">
        <f>ROUND(I231*H231,2)</f>
        <v>0</v>
      </c>
      <c r="BL231" s="19" t="s">
        <v>408</v>
      </c>
      <c r="BM231" s="227" t="s">
        <v>1992</v>
      </c>
    </row>
    <row r="232" s="2" customFormat="1">
      <c r="A232" s="41"/>
      <c r="B232" s="42"/>
      <c r="C232" s="43"/>
      <c r="D232" s="229" t="s">
        <v>218</v>
      </c>
      <c r="E232" s="43"/>
      <c r="F232" s="230" t="s">
        <v>1639</v>
      </c>
      <c r="G232" s="43"/>
      <c r="H232" s="43"/>
      <c r="I232" s="231"/>
      <c r="J232" s="43"/>
      <c r="K232" s="43"/>
      <c r="L232" s="47"/>
      <c r="M232" s="232"/>
      <c r="N232" s="233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9" t="s">
        <v>218</v>
      </c>
      <c r="AU232" s="19" t="s">
        <v>90</v>
      </c>
    </row>
    <row r="233" s="14" customFormat="1">
      <c r="A233" s="14"/>
      <c r="B233" s="245"/>
      <c r="C233" s="246"/>
      <c r="D233" s="236" t="s">
        <v>226</v>
      </c>
      <c r="E233" s="247" t="s">
        <v>35</v>
      </c>
      <c r="F233" s="248" t="s">
        <v>1640</v>
      </c>
      <c r="G233" s="246"/>
      <c r="H233" s="249">
        <v>2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226</v>
      </c>
      <c r="AU233" s="255" t="s">
        <v>90</v>
      </c>
      <c r="AV233" s="14" t="s">
        <v>90</v>
      </c>
      <c r="AW233" s="14" t="s">
        <v>41</v>
      </c>
      <c r="AX233" s="14" t="s">
        <v>88</v>
      </c>
      <c r="AY233" s="255" t="s">
        <v>208</v>
      </c>
    </row>
    <row r="234" s="2" customFormat="1" ht="16.5" customHeight="1">
      <c r="A234" s="41"/>
      <c r="B234" s="42"/>
      <c r="C234" s="278" t="s">
        <v>684</v>
      </c>
      <c r="D234" s="278" t="s">
        <v>391</v>
      </c>
      <c r="E234" s="279" t="s">
        <v>1641</v>
      </c>
      <c r="F234" s="280" t="s">
        <v>1642</v>
      </c>
      <c r="G234" s="281" t="s">
        <v>381</v>
      </c>
      <c r="H234" s="282">
        <v>2</v>
      </c>
      <c r="I234" s="283"/>
      <c r="J234" s="284">
        <f>ROUND(I234*H234,2)</f>
        <v>0</v>
      </c>
      <c r="K234" s="280" t="s">
        <v>35</v>
      </c>
      <c r="L234" s="285"/>
      <c r="M234" s="286" t="s">
        <v>35</v>
      </c>
      <c r="N234" s="287" t="s">
        <v>51</v>
      </c>
      <c r="O234" s="87"/>
      <c r="P234" s="225">
        <f>O234*H234</f>
        <v>0</v>
      </c>
      <c r="Q234" s="225">
        <v>0.0018</v>
      </c>
      <c r="R234" s="225">
        <f>Q234*H234</f>
        <v>0.0035999999999999999</v>
      </c>
      <c r="S234" s="225">
        <v>0</v>
      </c>
      <c r="T234" s="226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7" t="s">
        <v>527</v>
      </c>
      <c r="AT234" s="227" t="s">
        <v>391</v>
      </c>
      <c r="AU234" s="227" t="s">
        <v>90</v>
      </c>
      <c r="AY234" s="19" t="s">
        <v>208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9" t="s">
        <v>88</v>
      </c>
      <c r="BK234" s="228">
        <f>ROUND(I234*H234,2)</f>
        <v>0</v>
      </c>
      <c r="BL234" s="19" t="s">
        <v>408</v>
      </c>
      <c r="BM234" s="227" t="s">
        <v>1993</v>
      </c>
    </row>
    <row r="235" s="14" customFormat="1">
      <c r="A235" s="14"/>
      <c r="B235" s="245"/>
      <c r="C235" s="246"/>
      <c r="D235" s="236" t="s">
        <v>226</v>
      </c>
      <c r="E235" s="247" t="s">
        <v>35</v>
      </c>
      <c r="F235" s="248" t="s">
        <v>1885</v>
      </c>
      <c r="G235" s="246"/>
      <c r="H235" s="249">
        <v>2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226</v>
      </c>
      <c r="AU235" s="255" t="s">
        <v>90</v>
      </c>
      <c r="AV235" s="14" t="s">
        <v>90</v>
      </c>
      <c r="AW235" s="14" t="s">
        <v>41</v>
      </c>
      <c r="AX235" s="14" t="s">
        <v>88</v>
      </c>
      <c r="AY235" s="255" t="s">
        <v>208</v>
      </c>
    </row>
    <row r="236" s="2" customFormat="1" ht="24.15" customHeight="1">
      <c r="A236" s="41"/>
      <c r="B236" s="42"/>
      <c r="C236" s="216" t="s">
        <v>691</v>
      </c>
      <c r="D236" s="216" t="s">
        <v>211</v>
      </c>
      <c r="E236" s="217" t="s">
        <v>704</v>
      </c>
      <c r="F236" s="218" t="s">
        <v>705</v>
      </c>
      <c r="G236" s="219" t="s">
        <v>214</v>
      </c>
      <c r="H236" s="220">
        <v>0.083000000000000004</v>
      </c>
      <c r="I236" s="221"/>
      <c r="J236" s="222">
        <f>ROUND(I236*H236,2)</f>
        <v>0</v>
      </c>
      <c r="K236" s="218" t="s">
        <v>215</v>
      </c>
      <c r="L236" s="47"/>
      <c r="M236" s="223" t="s">
        <v>35</v>
      </c>
      <c r="N236" s="224" t="s">
        <v>51</v>
      </c>
      <c r="O236" s="87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7" t="s">
        <v>408</v>
      </c>
      <c r="AT236" s="227" t="s">
        <v>211</v>
      </c>
      <c r="AU236" s="227" t="s">
        <v>90</v>
      </c>
      <c r="AY236" s="19" t="s">
        <v>208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9" t="s">
        <v>88</v>
      </c>
      <c r="BK236" s="228">
        <f>ROUND(I236*H236,2)</f>
        <v>0</v>
      </c>
      <c r="BL236" s="19" t="s">
        <v>408</v>
      </c>
      <c r="BM236" s="227" t="s">
        <v>1994</v>
      </c>
    </row>
    <row r="237" s="2" customFormat="1">
      <c r="A237" s="41"/>
      <c r="B237" s="42"/>
      <c r="C237" s="43"/>
      <c r="D237" s="229" t="s">
        <v>218</v>
      </c>
      <c r="E237" s="43"/>
      <c r="F237" s="230" t="s">
        <v>707</v>
      </c>
      <c r="G237" s="43"/>
      <c r="H237" s="43"/>
      <c r="I237" s="231"/>
      <c r="J237" s="43"/>
      <c r="K237" s="43"/>
      <c r="L237" s="47"/>
      <c r="M237" s="232"/>
      <c r="N237" s="233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19" t="s">
        <v>218</v>
      </c>
      <c r="AU237" s="19" t="s">
        <v>90</v>
      </c>
    </row>
    <row r="238" s="2" customFormat="1" ht="24.15" customHeight="1">
      <c r="A238" s="41"/>
      <c r="B238" s="42"/>
      <c r="C238" s="216" t="s">
        <v>698</v>
      </c>
      <c r="D238" s="216" t="s">
        <v>211</v>
      </c>
      <c r="E238" s="217" t="s">
        <v>709</v>
      </c>
      <c r="F238" s="218" t="s">
        <v>710</v>
      </c>
      <c r="G238" s="219" t="s">
        <v>214</v>
      </c>
      <c r="H238" s="220">
        <v>0.083000000000000004</v>
      </c>
      <c r="I238" s="221"/>
      <c r="J238" s="222">
        <f>ROUND(I238*H238,2)</f>
        <v>0</v>
      </c>
      <c r="K238" s="218" t="s">
        <v>215</v>
      </c>
      <c r="L238" s="47"/>
      <c r="M238" s="223" t="s">
        <v>35</v>
      </c>
      <c r="N238" s="224" t="s">
        <v>51</v>
      </c>
      <c r="O238" s="87"/>
      <c r="P238" s="225">
        <f>O238*H238</f>
        <v>0</v>
      </c>
      <c r="Q238" s="225">
        <v>0</v>
      </c>
      <c r="R238" s="225">
        <f>Q238*H238</f>
        <v>0</v>
      </c>
      <c r="S238" s="225">
        <v>0</v>
      </c>
      <c r="T238" s="226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7" t="s">
        <v>408</v>
      </c>
      <c r="AT238" s="227" t="s">
        <v>211</v>
      </c>
      <c r="AU238" s="227" t="s">
        <v>90</v>
      </c>
      <c r="AY238" s="19" t="s">
        <v>208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9" t="s">
        <v>88</v>
      </c>
      <c r="BK238" s="228">
        <f>ROUND(I238*H238,2)</f>
        <v>0</v>
      </c>
      <c r="BL238" s="19" t="s">
        <v>408</v>
      </c>
      <c r="BM238" s="227" t="s">
        <v>1995</v>
      </c>
    </row>
    <row r="239" s="2" customFormat="1">
      <c r="A239" s="41"/>
      <c r="B239" s="42"/>
      <c r="C239" s="43"/>
      <c r="D239" s="229" t="s">
        <v>218</v>
      </c>
      <c r="E239" s="43"/>
      <c r="F239" s="230" t="s">
        <v>712</v>
      </c>
      <c r="G239" s="43"/>
      <c r="H239" s="43"/>
      <c r="I239" s="231"/>
      <c r="J239" s="43"/>
      <c r="K239" s="43"/>
      <c r="L239" s="47"/>
      <c r="M239" s="232"/>
      <c r="N239" s="233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19" t="s">
        <v>218</v>
      </c>
      <c r="AU239" s="19" t="s">
        <v>90</v>
      </c>
    </row>
    <row r="240" s="2" customFormat="1" ht="24.15" customHeight="1">
      <c r="A240" s="41"/>
      <c r="B240" s="42"/>
      <c r="C240" s="216" t="s">
        <v>703</v>
      </c>
      <c r="D240" s="216" t="s">
        <v>211</v>
      </c>
      <c r="E240" s="217" t="s">
        <v>714</v>
      </c>
      <c r="F240" s="218" t="s">
        <v>715</v>
      </c>
      <c r="G240" s="219" t="s">
        <v>214</v>
      </c>
      <c r="H240" s="220">
        <v>0.083000000000000004</v>
      </c>
      <c r="I240" s="221"/>
      <c r="J240" s="222">
        <f>ROUND(I240*H240,2)</f>
        <v>0</v>
      </c>
      <c r="K240" s="218" t="s">
        <v>215</v>
      </c>
      <c r="L240" s="47"/>
      <c r="M240" s="223" t="s">
        <v>35</v>
      </c>
      <c r="N240" s="224" t="s">
        <v>51</v>
      </c>
      <c r="O240" s="87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7" t="s">
        <v>408</v>
      </c>
      <c r="AT240" s="227" t="s">
        <v>211</v>
      </c>
      <c r="AU240" s="227" t="s">
        <v>90</v>
      </c>
      <c r="AY240" s="19" t="s">
        <v>208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9" t="s">
        <v>88</v>
      </c>
      <c r="BK240" s="228">
        <f>ROUND(I240*H240,2)</f>
        <v>0</v>
      </c>
      <c r="BL240" s="19" t="s">
        <v>408</v>
      </c>
      <c r="BM240" s="227" t="s">
        <v>1996</v>
      </c>
    </row>
    <row r="241" s="2" customFormat="1">
      <c r="A241" s="41"/>
      <c r="B241" s="42"/>
      <c r="C241" s="43"/>
      <c r="D241" s="229" t="s">
        <v>218</v>
      </c>
      <c r="E241" s="43"/>
      <c r="F241" s="230" t="s">
        <v>717</v>
      </c>
      <c r="G241" s="43"/>
      <c r="H241" s="43"/>
      <c r="I241" s="231"/>
      <c r="J241" s="43"/>
      <c r="K241" s="43"/>
      <c r="L241" s="47"/>
      <c r="M241" s="232"/>
      <c r="N241" s="233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218</v>
      </c>
      <c r="AU241" s="19" t="s">
        <v>90</v>
      </c>
    </row>
    <row r="242" s="12" customFormat="1" ht="22.8" customHeight="1">
      <c r="A242" s="12"/>
      <c r="B242" s="200"/>
      <c r="C242" s="201"/>
      <c r="D242" s="202" t="s">
        <v>79</v>
      </c>
      <c r="E242" s="214" t="s">
        <v>1652</v>
      </c>
      <c r="F242" s="214" t="s">
        <v>1653</v>
      </c>
      <c r="G242" s="201"/>
      <c r="H242" s="201"/>
      <c r="I242" s="204"/>
      <c r="J242" s="215">
        <f>BK242</f>
        <v>0</v>
      </c>
      <c r="K242" s="201"/>
      <c r="L242" s="206"/>
      <c r="M242" s="207"/>
      <c r="N242" s="208"/>
      <c r="O242" s="208"/>
      <c r="P242" s="209">
        <f>SUM(P243:P258)</f>
        <v>0</v>
      </c>
      <c r="Q242" s="208"/>
      <c r="R242" s="209">
        <f>SUM(R243:R258)</f>
        <v>0.034300000000000004</v>
      </c>
      <c r="S242" s="208"/>
      <c r="T242" s="210">
        <f>SUM(T243:T258)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1" t="s">
        <v>90</v>
      </c>
      <c r="AT242" s="212" t="s">
        <v>79</v>
      </c>
      <c r="AU242" s="212" t="s">
        <v>88</v>
      </c>
      <c r="AY242" s="211" t="s">
        <v>208</v>
      </c>
      <c r="BK242" s="213">
        <f>SUM(BK243:BK258)</f>
        <v>0</v>
      </c>
    </row>
    <row r="243" s="2" customFormat="1" ht="16.5" customHeight="1">
      <c r="A243" s="41"/>
      <c r="B243" s="42"/>
      <c r="C243" s="216" t="s">
        <v>708</v>
      </c>
      <c r="D243" s="216" t="s">
        <v>211</v>
      </c>
      <c r="E243" s="217" t="s">
        <v>1654</v>
      </c>
      <c r="F243" s="218" t="s">
        <v>1655</v>
      </c>
      <c r="G243" s="219" t="s">
        <v>679</v>
      </c>
      <c r="H243" s="220">
        <v>2</v>
      </c>
      <c r="I243" s="221"/>
      <c r="J243" s="222">
        <f>ROUND(I243*H243,2)</f>
        <v>0</v>
      </c>
      <c r="K243" s="218" t="s">
        <v>215</v>
      </c>
      <c r="L243" s="47"/>
      <c r="M243" s="223" t="s">
        <v>35</v>
      </c>
      <c r="N243" s="224" t="s">
        <v>51</v>
      </c>
      <c r="O243" s="87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7" t="s">
        <v>408</v>
      </c>
      <c r="AT243" s="227" t="s">
        <v>211</v>
      </c>
      <c r="AU243" s="227" t="s">
        <v>90</v>
      </c>
      <c r="AY243" s="19" t="s">
        <v>208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88</v>
      </c>
      <c r="BK243" s="228">
        <f>ROUND(I243*H243,2)</f>
        <v>0</v>
      </c>
      <c r="BL243" s="19" t="s">
        <v>408</v>
      </c>
      <c r="BM243" s="227" t="s">
        <v>1997</v>
      </c>
    </row>
    <row r="244" s="2" customFormat="1">
      <c r="A244" s="41"/>
      <c r="B244" s="42"/>
      <c r="C244" s="43"/>
      <c r="D244" s="229" t="s">
        <v>218</v>
      </c>
      <c r="E244" s="43"/>
      <c r="F244" s="230" t="s">
        <v>1657</v>
      </c>
      <c r="G244" s="43"/>
      <c r="H244" s="43"/>
      <c r="I244" s="231"/>
      <c r="J244" s="43"/>
      <c r="K244" s="43"/>
      <c r="L244" s="47"/>
      <c r="M244" s="232"/>
      <c r="N244" s="233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19" t="s">
        <v>218</v>
      </c>
      <c r="AU244" s="19" t="s">
        <v>90</v>
      </c>
    </row>
    <row r="245" s="14" customFormat="1">
      <c r="A245" s="14"/>
      <c r="B245" s="245"/>
      <c r="C245" s="246"/>
      <c r="D245" s="236" t="s">
        <v>226</v>
      </c>
      <c r="E245" s="247" t="s">
        <v>35</v>
      </c>
      <c r="F245" s="248" t="s">
        <v>1453</v>
      </c>
      <c r="G245" s="246"/>
      <c r="H245" s="249">
        <v>2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226</v>
      </c>
      <c r="AU245" s="255" t="s">
        <v>90</v>
      </c>
      <c r="AV245" s="14" t="s">
        <v>90</v>
      </c>
      <c r="AW245" s="14" t="s">
        <v>41</v>
      </c>
      <c r="AX245" s="14" t="s">
        <v>88</v>
      </c>
      <c r="AY245" s="255" t="s">
        <v>208</v>
      </c>
    </row>
    <row r="246" s="2" customFormat="1" ht="21.75" customHeight="1">
      <c r="A246" s="41"/>
      <c r="B246" s="42"/>
      <c r="C246" s="278" t="s">
        <v>713</v>
      </c>
      <c r="D246" s="278" t="s">
        <v>391</v>
      </c>
      <c r="E246" s="279" t="s">
        <v>1658</v>
      </c>
      <c r="F246" s="280" t="s">
        <v>1659</v>
      </c>
      <c r="G246" s="281" t="s">
        <v>381</v>
      </c>
      <c r="H246" s="282">
        <v>2</v>
      </c>
      <c r="I246" s="283"/>
      <c r="J246" s="284">
        <f>ROUND(I246*H246,2)</f>
        <v>0</v>
      </c>
      <c r="K246" s="280" t="s">
        <v>215</v>
      </c>
      <c r="L246" s="285"/>
      <c r="M246" s="286" t="s">
        <v>35</v>
      </c>
      <c r="N246" s="287" t="s">
        <v>51</v>
      </c>
      <c r="O246" s="87"/>
      <c r="P246" s="225">
        <f>O246*H246</f>
        <v>0</v>
      </c>
      <c r="Q246" s="225">
        <v>0.016</v>
      </c>
      <c r="R246" s="225">
        <f>Q246*H246</f>
        <v>0.032000000000000001</v>
      </c>
      <c r="S246" s="225">
        <v>0</v>
      </c>
      <c r="T246" s="226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7" t="s">
        <v>527</v>
      </c>
      <c r="AT246" s="227" t="s">
        <v>391</v>
      </c>
      <c r="AU246" s="227" t="s">
        <v>90</v>
      </c>
      <c r="AY246" s="19" t="s">
        <v>208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88</v>
      </c>
      <c r="BK246" s="228">
        <f>ROUND(I246*H246,2)</f>
        <v>0</v>
      </c>
      <c r="BL246" s="19" t="s">
        <v>408</v>
      </c>
      <c r="BM246" s="227" t="s">
        <v>1998</v>
      </c>
    </row>
    <row r="247" s="14" customFormat="1">
      <c r="A247" s="14"/>
      <c r="B247" s="245"/>
      <c r="C247" s="246"/>
      <c r="D247" s="236" t="s">
        <v>226</v>
      </c>
      <c r="E247" s="247" t="s">
        <v>35</v>
      </c>
      <c r="F247" s="248" t="s">
        <v>1453</v>
      </c>
      <c r="G247" s="246"/>
      <c r="H247" s="249">
        <v>2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226</v>
      </c>
      <c r="AU247" s="255" t="s">
        <v>90</v>
      </c>
      <c r="AV247" s="14" t="s">
        <v>90</v>
      </c>
      <c r="AW247" s="14" t="s">
        <v>41</v>
      </c>
      <c r="AX247" s="14" t="s">
        <v>88</v>
      </c>
      <c r="AY247" s="255" t="s">
        <v>208</v>
      </c>
    </row>
    <row r="248" s="2" customFormat="1" ht="16.5" customHeight="1">
      <c r="A248" s="41"/>
      <c r="B248" s="42"/>
      <c r="C248" s="278" t="s">
        <v>720</v>
      </c>
      <c r="D248" s="278" t="s">
        <v>391</v>
      </c>
      <c r="E248" s="279" t="s">
        <v>1661</v>
      </c>
      <c r="F248" s="280" t="s">
        <v>1662</v>
      </c>
      <c r="G248" s="281" t="s">
        <v>381</v>
      </c>
      <c r="H248" s="282">
        <v>2</v>
      </c>
      <c r="I248" s="283"/>
      <c r="J248" s="284">
        <f>ROUND(I248*H248,2)</f>
        <v>0</v>
      </c>
      <c r="K248" s="280" t="s">
        <v>215</v>
      </c>
      <c r="L248" s="285"/>
      <c r="M248" s="286" t="s">
        <v>35</v>
      </c>
      <c r="N248" s="287" t="s">
        <v>51</v>
      </c>
      <c r="O248" s="87"/>
      <c r="P248" s="225">
        <f>O248*H248</f>
        <v>0</v>
      </c>
      <c r="Q248" s="225">
        <v>0.001</v>
      </c>
      <c r="R248" s="225">
        <f>Q248*H248</f>
        <v>0.002</v>
      </c>
      <c r="S248" s="225">
        <v>0</v>
      </c>
      <c r="T248" s="226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7" t="s">
        <v>527</v>
      </c>
      <c r="AT248" s="227" t="s">
        <v>391</v>
      </c>
      <c r="AU248" s="227" t="s">
        <v>90</v>
      </c>
      <c r="AY248" s="19" t="s">
        <v>208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9" t="s">
        <v>88</v>
      </c>
      <c r="BK248" s="228">
        <f>ROUND(I248*H248,2)</f>
        <v>0</v>
      </c>
      <c r="BL248" s="19" t="s">
        <v>408</v>
      </c>
      <c r="BM248" s="227" t="s">
        <v>1999</v>
      </c>
    </row>
    <row r="249" s="14" customFormat="1">
      <c r="A249" s="14"/>
      <c r="B249" s="245"/>
      <c r="C249" s="246"/>
      <c r="D249" s="236" t="s">
        <v>226</v>
      </c>
      <c r="E249" s="247" t="s">
        <v>35</v>
      </c>
      <c r="F249" s="248" t="s">
        <v>1453</v>
      </c>
      <c r="G249" s="246"/>
      <c r="H249" s="249">
        <v>2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226</v>
      </c>
      <c r="AU249" s="255" t="s">
        <v>90</v>
      </c>
      <c r="AV249" s="14" t="s">
        <v>90</v>
      </c>
      <c r="AW249" s="14" t="s">
        <v>41</v>
      </c>
      <c r="AX249" s="14" t="s">
        <v>88</v>
      </c>
      <c r="AY249" s="255" t="s">
        <v>208</v>
      </c>
    </row>
    <row r="250" s="2" customFormat="1" ht="16.5" customHeight="1">
      <c r="A250" s="41"/>
      <c r="B250" s="42"/>
      <c r="C250" s="216" t="s">
        <v>731</v>
      </c>
      <c r="D250" s="216" t="s">
        <v>211</v>
      </c>
      <c r="E250" s="217" t="s">
        <v>1667</v>
      </c>
      <c r="F250" s="218" t="s">
        <v>1668</v>
      </c>
      <c r="G250" s="219" t="s">
        <v>679</v>
      </c>
      <c r="H250" s="220">
        <v>2</v>
      </c>
      <c r="I250" s="221"/>
      <c r="J250" s="222">
        <f>ROUND(I250*H250,2)</f>
        <v>0</v>
      </c>
      <c r="K250" s="218" t="s">
        <v>215</v>
      </c>
      <c r="L250" s="47"/>
      <c r="M250" s="223" t="s">
        <v>35</v>
      </c>
      <c r="N250" s="224" t="s">
        <v>51</v>
      </c>
      <c r="O250" s="87"/>
      <c r="P250" s="225">
        <f>O250*H250</f>
        <v>0</v>
      </c>
      <c r="Q250" s="225">
        <v>0.00014999999999999999</v>
      </c>
      <c r="R250" s="225">
        <f>Q250*H250</f>
        <v>0.00029999999999999997</v>
      </c>
      <c r="S250" s="225">
        <v>0</v>
      </c>
      <c r="T250" s="226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7" t="s">
        <v>408</v>
      </c>
      <c r="AT250" s="227" t="s">
        <v>211</v>
      </c>
      <c r="AU250" s="227" t="s">
        <v>90</v>
      </c>
      <c r="AY250" s="19" t="s">
        <v>208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9" t="s">
        <v>88</v>
      </c>
      <c r="BK250" s="228">
        <f>ROUND(I250*H250,2)</f>
        <v>0</v>
      </c>
      <c r="BL250" s="19" t="s">
        <v>408</v>
      </c>
      <c r="BM250" s="227" t="s">
        <v>2000</v>
      </c>
    </row>
    <row r="251" s="2" customFormat="1">
      <c r="A251" s="41"/>
      <c r="B251" s="42"/>
      <c r="C251" s="43"/>
      <c r="D251" s="229" t="s">
        <v>218</v>
      </c>
      <c r="E251" s="43"/>
      <c r="F251" s="230" t="s">
        <v>1670</v>
      </c>
      <c r="G251" s="43"/>
      <c r="H251" s="43"/>
      <c r="I251" s="231"/>
      <c r="J251" s="43"/>
      <c r="K251" s="43"/>
      <c r="L251" s="47"/>
      <c r="M251" s="232"/>
      <c r="N251" s="233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19" t="s">
        <v>218</v>
      </c>
      <c r="AU251" s="19" t="s">
        <v>90</v>
      </c>
    </row>
    <row r="252" s="14" customFormat="1">
      <c r="A252" s="14"/>
      <c r="B252" s="245"/>
      <c r="C252" s="246"/>
      <c r="D252" s="236" t="s">
        <v>226</v>
      </c>
      <c r="E252" s="247" t="s">
        <v>35</v>
      </c>
      <c r="F252" s="248" t="s">
        <v>1453</v>
      </c>
      <c r="G252" s="246"/>
      <c r="H252" s="249">
        <v>2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226</v>
      </c>
      <c r="AU252" s="255" t="s">
        <v>90</v>
      </c>
      <c r="AV252" s="14" t="s">
        <v>90</v>
      </c>
      <c r="AW252" s="14" t="s">
        <v>41</v>
      </c>
      <c r="AX252" s="14" t="s">
        <v>88</v>
      </c>
      <c r="AY252" s="255" t="s">
        <v>208</v>
      </c>
    </row>
    <row r="253" s="2" customFormat="1" ht="24.15" customHeight="1">
      <c r="A253" s="41"/>
      <c r="B253" s="42"/>
      <c r="C253" s="216" t="s">
        <v>735</v>
      </c>
      <c r="D253" s="216" t="s">
        <v>211</v>
      </c>
      <c r="E253" s="217" t="s">
        <v>1671</v>
      </c>
      <c r="F253" s="218" t="s">
        <v>1672</v>
      </c>
      <c r="G253" s="219" t="s">
        <v>214</v>
      </c>
      <c r="H253" s="220">
        <v>0.034000000000000002</v>
      </c>
      <c r="I253" s="221"/>
      <c r="J253" s="222">
        <f>ROUND(I253*H253,2)</f>
        <v>0</v>
      </c>
      <c r="K253" s="218" t="s">
        <v>215</v>
      </c>
      <c r="L253" s="47"/>
      <c r="M253" s="223" t="s">
        <v>35</v>
      </c>
      <c r="N253" s="224" t="s">
        <v>51</v>
      </c>
      <c r="O253" s="87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7" t="s">
        <v>408</v>
      </c>
      <c r="AT253" s="227" t="s">
        <v>211</v>
      </c>
      <c r="AU253" s="227" t="s">
        <v>90</v>
      </c>
      <c r="AY253" s="19" t="s">
        <v>208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88</v>
      </c>
      <c r="BK253" s="228">
        <f>ROUND(I253*H253,2)</f>
        <v>0</v>
      </c>
      <c r="BL253" s="19" t="s">
        <v>408</v>
      </c>
      <c r="BM253" s="227" t="s">
        <v>2001</v>
      </c>
    </row>
    <row r="254" s="2" customFormat="1">
      <c r="A254" s="41"/>
      <c r="B254" s="42"/>
      <c r="C254" s="43"/>
      <c r="D254" s="229" t="s">
        <v>218</v>
      </c>
      <c r="E254" s="43"/>
      <c r="F254" s="230" t="s">
        <v>1674</v>
      </c>
      <c r="G254" s="43"/>
      <c r="H254" s="43"/>
      <c r="I254" s="231"/>
      <c r="J254" s="43"/>
      <c r="K254" s="43"/>
      <c r="L254" s="47"/>
      <c r="M254" s="232"/>
      <c r="N254" s="233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9" t="s">
        <v>218</v>
      </c>
      <c r="AU254" s="19" t="s">
        <v>90</v>
      </c>
    </row>
    <row r="255" s="2" customFormat="1" ht="24.15" customHeight="1">
      <c r="A255" s="41"/>
      <c r="B255" s="42"/>
      <c r="C255" s="216" t="s">
        <v>740</v>
      </c>
      <c r="D255" s="216" t="s">
        <v>211</v>
      </c>
      <c r="E255" s="217" t="s">
        <v>1675</v>
      </c>
      <c r="F255" s="218" t="s">
        <v>1676</v>
      </c>
      <c r="G255" s="219" t="s">
        <v>214</v>
      </c>
      <c r="H255" s="220">
        <v>0.034000000000000002</v>
      </c>
      <c r="I255" s="221"/>
      <c r="J255" s="222">
        <f>ROUND(I255*H255,2)</f>
        <v>0</v>
      </c>
      <c r="K255" s="218" t="s">
        <v>215</v>
      </c>
      <c r="L255" s="47"/>
      <c r="M255" s="223" t="s">
        <v>35</v>
      </c>
      <c r="N255" s="224" t="s">
        <v>51</v>
      </c>
      <c r="O255" s="87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27" t="s">
        <v>408</v>
      </c>
      <c r="AT255" s="227" t="s">
        <v>211</v>
      </c>
      <c r="AU255" s="227" t="s">
        <v>90</v>
      </c>
      <c r="AY255" s="19" t="s">
        <v>208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9" t="s">
        <v>88</v>
      </c>
      <c r="BK255" s="228">
        <f>ROUND(I255*H255,2)</f>
        <v>0</v>
      </c>
      <c r="BL255" s="19" t="s">
        <v>408</v>
      </c>
      <c r="BM255" s="227" t="s">
        <v>2002</v>
      </c>
    </row>
    <row r="256" s="2" customFormat="1">
      <c r="A256" s="41"/>
      <c r="B256" s="42"/>
      <c r="C256" s="43"/>
      <c r="D256" s="229" t="s">
        <v>218</v>
      </c>
      <c r="E256" s="43"/>
      <c r="F256" s="230" t="s">
        <v>1678</v>
      </c>
      <c r="G256" s="43"/>
      <c r="H256" s="43"/>
      <c r="I256" s="231"/>
      <c r="J256" s="43"/>
      <c r="K256" s="43"/>
      <c r="L256" s="47"/>
      <c r="M256" s="232"/>
      <c r="N256" s="233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19" t="s">
        <v>218</v>
      </c>
      <c r="AU256" s="19" t="s">
        <v>90</v>
      </c>
    </row>
    <row r="257" s="2" customFormat="1" ht="24.15" customHeight="1">
      <c r="A257" s="41"/>
      <c r="B257" s="42"/>
      <c r="C257" s="216" t="s">
        <v>747</v>
      </c>
      <c r="D257" s="216" t="s">
        <v>211</v>
      </c>
      <c r="E257" s="217" t="s">
        <v>1679</v>
      </c>
      <c r="F257" s="218" t="s">
        <v>1680</v>
      </c>
      <c r="G257" s="219" t="s">
        <v>214</v>
      </c>
      <c r="H257" s="220">
        <v>0.034000000000000002</v>
      </c>
      <c r="I257" s="221"/>
      <c r="J257" s="222">
        <f>ROUND(I257*H257,2)</f>
        <v>0</v>
      </c>
      <c r="K257" s="218" t="s">
        <v>215</v>
      </c>
      <c r="L257" s="47"/>
      <c r="M257" s="223" t="s">
        <v>35</v>
      </c>
      <c r="N257" s="224" t="s">
        <v>51</v>
      </c>
      <c r="O257" s="87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7" t="s">
        <v>408</v>
      </c>
      <c r="AT257" s="227" t="s">
        <v>211</v>
      </c>
      <c r="AU257" s="227" t="s">
        <v>90</v>
      </c>
      <c r="AY257" s="19" t="s">
        <v>208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9" t="s">
        <v>88</v>
      </c>
      <c r="BK257" s="228">
        <f>ROUND(I257*H257,2)</f>
        <v>0</v>
      </c>
      <c r="BL257" s="19" t="s">
        <v>408</v>
      </c>
      <c r="BM257" s="227" t="s">
        <v>2003</v>
      </c>
    </row>
    <row r="258" s="2" customFormat="1">
      <c r="A258" s="41"/>
      <c r="B258" s="42"/>
      <c r="C258" s="43"/>
      <c r="D258" s="229" t="s">
        <v>218</v>
      </c>
      <c r="E258" s="43"/>
      <c r="F258" s="230" t="s">
        <v>1682</v>
      </c>
      <c r="G258" s="43"/>
      <c r="H258" s="43"/>
      <c r="I258" s="231"/>
      <c r="J258" s="43"/>
      <c r="K258" s="43"/>
      <c r="L258" s="47"/>
      <c r="M258" s="232"/>
      <c r="N258" s="233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9" t="s">
        <v>218</v>
      </c>
      <c r="AU258" s="19" t="s">
        <v>90</v>
      </c>
    </row>
    <row r="259" s="12" customFormat="1" ht="22.8" customHeight="1">
      <c r="A259" s="12"/>
      <c r="B259" s="200"/>
      <c r="C259" s="201"/>
      <c r="D259" s="202" t="s">
        <v>79</v>
      </c>
      <c r="E259" s="214" t="s">
        <v>1683</v>
      </c>
      <c r="F259" s="214" t="s">
        <v>1684</v>
      </c>
      <c r="G259" s="201"/>
      <c r="H259" s="201"/>
      <c r="I259" s="204"/>
      <c r="J259" s="215">
        <f>BK259</f>
        <v>0</v>
      </c>
      <c r="K259" s="201"/>
      <c r="L259" s="206"/>
      <c r="M259" s="207"/>
      <c r="N259" s="208"/>
      <c r="O259" s="208"/>
      <c r="P259" s="209">
        <f>SUM(P260:P281)</f>
        <v>0</v>
      </c>
      <c r="Q259" s="208"/>
      <c r="R259" s="209">
        <f>SUM(R260:R281)</f>
        <v>0.0077400000000000004</v>
      </c>
      <c r="S259" s="208"/>
      <c r="T259" s="210">
        <f>SUM(T260:T281)</f>
        <v>0.085800000000000001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1" t="s">
        <v>90</v>
      </c>
      <c r="AT259" s="212" t="s">
        <v>79</v>
      </c>
      <c r="AU259" s="212" t="s">
        <v>88</v>
      </c>
      <c r="AY259" s="211" t="s">
        <v>208</v>
      </c>
      <c r="BK259" s="213">
        <f>SUM(BK260:BK281)</f>
        <v>0</v>
      </c>
    </row>
    <row r="260" s="2" customFormat="1" ht="16.5" customHeight="1">
      <c r="A260" s="41"/>
      <c r="B260" s="42"/>
      <c r="C260" s="216" t="s">
        <v>759</v>
      </c>
      <c r="D260" s="216" t="s">
        <v>211</v>
      </c>
      <c r="E260" s="217" t="s">
        <v>1685</v>
      </c>
      <c r="F260" s="218" t="s">
        <v>1686</v>
      </c>
      <c r="G260" s="219" t="s">
        <v>679</v>
      </c>
      <c r="H260" s="220">
        <v>1</v>
      </c>
      <c r="I260" s="221"/>
      <c r="J260" s="222">
        <f>ROUND(I260*H260,2)</f>
        <v>0</v>
      </c>
      <c r="K260" s="218" t="s">
        <v>35</v>
      </c>
      <c r="L260" s="47"/>
      <c r="M260" s="223" t="s">
        <v>35</v>
      </c>
      <c r="N260" s="224" t="s">
        <v>51</v>
      </c>
      <c r="O260" s="87"/>
      <c r="P260" s="225">
        <f>O260*H260</f>
        <v>0</v>
      </c>
      <c r="Q260" s="225">
        <v>0.00089999999999999998</v>
      </c>
      <c r="R260" s="225">
        <f>Q260*H260</f>
        <v>0.00089999999999999998</v>
      </c>
      <c r="S260" s="225">
        <v>0.085800000000000001</v>
      </c>
      <c r="T260" s="226">
        <f>S260*H260</f>
        <v>0.085800000000000001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7" t="s">
        <v>408</v>
      </c>
      <c r="AT260" s="227" t="s">
        <v>211</v>
      </c>
      <c r="AU260" s="227" t="s">
        <v>90</v>
      </c>
      <c r="AY260" s="19" t="s">
        <v>208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88</v>
      </c>
      <c r="BK260" s="228">
        <f>ROUND(I260*H260,2)</f>
        <v>0</v>
      </c>
      <c r="BL260" s="19" t="s">
        <v>408</v>
      </c>
      <c r="BM260" s="227" t="s">
        <v>2004</v>
      </c>
    </row>
    <row r="261" s="2" customFormat="1" ht="24.15" customHeight="1">
      <c r="A261" s="41"/>
      <c r="B261" s="42"/>
      <c r="C261" s="216" t="s">
        <v>771</v>
      </c>
      <c r="D261" s="216" t="s">
        <v>211</v>
      </c>
      <c r="E261" s="217" t="s">
        <v>1688</v>
      </c>
      <c r="F261" s="218" t="s">
        <v>1689</v>
      </c>
      <c r="G261" s="219" t="s">
        <v>381</v>
      </c>
      <c r="H261" s="220">
        <v>4</v>
      </c>
      <c r="I261" s="221"/>
      <c r="J261" s="222">
        <f>ROUND(I261*H261,2)</f>
        <v>0</v>
      </c>
      <c r="K261" s="218" t="s">
        <v>215</v>
      </c>
      <c r="L261" s="47"/>
      <c r="M261" s="223" t="s">
        <v>35</v>
      </c>
      <c r="N261" s="224" t="s">
        <v>51</v>
      </c>
      <c r="O261" s="87"/>
      <c r="P261" s="225">
        <f>O261*H261</f>
        <v>0</v>
      </c>
      <c r="Q261" s="225">
        <v>0.00069999999999999999</v>
      </c>
      <c r="R261" s="225">
        <f>Q261*H261</f>
        <v>0.0028</v>
      </c>
      <c r="S261" s="225">
        <v>0</v>
      </c>
      <c r="T261" s="226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7" t="s">
        <v>408</v>
      </c>
      <c r="AT261" s="227" t="s">
        <v>211</v>
      </c>
      <c r="AU261" s="227" t="s">
        <v>90</v>
      </c>
      <c r="AY261" s="19" t="s">
        <v>208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9" t="s">
        <v>88</v>
      </c>
      <c r="BK261" s="228">
        <f>ROUND(I261*H261,2)</f>
        <v>0</v>
      </c>
      <c r="BL261" s="19" t="s">
        <v>408</v>
      </c>
      <c r="BM261" s="227" t="s">
        <v>2005</v>
      </c>
    </row>
    <row r="262" s="2" customFormat="1">
      <c r="A262" s="41"/>
      <c r="B262" s="42"/>
      <c r="C262" s="43"/>
      <c r="D262" s="229" t="s">
        <v>218</v>
      </c>
      <c r="E262" s="43"/>
      <c r="F262" s="230" t="s">
        <v>1691</v>
      </c>
      <c r="G262" s="43"/>
      <c r="H262" s="43"/>
      <c r="I262" s="231"/>
      <c r="J262" s="43"/>
      <c r="K262" s="43"/>
      <c r="L262" s="47"/>
      <c r="M262" s="232"/>
      <c r="N262" s="233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9" t="s">
        <v>218</v>
      </c>
      <c r="AU262" s="19" t="s">
        <v>90</v>
      </c>
    </row>
    <row r="263" s="14" customFormat="1">
      <c r="A263" s="14"/>
      <c r="B263" s="245"/>
      <c r="C263" s="246"/>
      <c r="D263" s="236" t="s">
        <v>226</v>
      </c>
      <c r="E263" s="247" t="s">
        <v>35</v>
      </c>
      <c r="F263" s="248" t="s">
        <v>1822</v>
      </c>
      <c r="G263" s="246"/>
      <c r="H263" s="249">
        <v>4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226</v>
      </c>
      <c r="AU263" s="255" t="s">
        <v>90</v>
      </c>
      <c r="AV263" s="14" t="s">
        <v>90</v>
      </c>
      <c r="AW263" s="14" t="s">
        <v>41</v>
      </c>
      <c r="AX263" s="14" t="s">
        <v>88</v>
      </c>
      <c r="AY263" s="255" t="s">
        <v>208</v>
      </c>
    </row>
    <row r="264" s="2" customFormat="1" ht="16.5" customHeight="1">
      <c r="A264" s="41"/>
      <c r="B264" s="42"/>
      <c r="C264" s="216" t="s">
        <v>777</v>
      </c>
      <c r="D264" s="216" t="s">
        <v>211</v>
      </c>
      <c r="E264" s="217" t="s">
        <v>1692</v>
      </c>
      <c r="F264" s="218" t="s">
        <v>1693</v>
      </c>
      <c r="G264" s="219" t="s">
        <v>490</v>
      </c>
      <c r="H264" s="220">
        <v>8</v>
      </c>
      <c r="I264" s="221"/>
      <c r="J264" s="222">
        <f>ROUND(I264*H264,2)</f>
        <v>0</v>
      </c>
      <c r="K264" s="218" t="s">
        <v>215</v>
      </c>
      <c r="L264" s="47"/>
      <c r="M264" s="223" t="s">
        <v>35</v>
      </c>
      <c r="N264" s="224" t="s">
        <v>51</v>
      </c>
      <c r="O264" s="87"/>
      <c r="P264" s="225">
        <f>O264*H264</f>
        <v>0</v>
      </c>
      <c r="Q264" s="225">
        <v>0.00046000000000000001</v>
      </c>
      <c r="R264" s="225">
        <f>Q264*H264</f>
        <v>0.0036800000000000001</v>
      </c>
      <c r="S264" s="225">
        <v>0</v>
      </c>
      <c r="T264" s="226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7" t="s">
        <v>408</v>
      </c>
      <c r="AT264" s="227" t="s">
        <v>211</v>
      </c>
      <c r="AU264" s="227" t="s">
        <v>90</v>
      </c>
      <c r="AY264" s="19" t="s">
        <v>208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9" t="s">
        <v>88</v>
      </c>
      <c r="BK264" s="228">
        <f>ROUND(I264*H264,2)</f>
        <v>0</v>
      </c>
      <c r="BL264" s="19" t="s">
        <v>408</v>
      </c>
      <c r="BM264" s="227" t="s">
        <v>2006</v>
      </c>
    </row>
    <row r="265" s="2" customFormat="1">
      <c r="A265" s="41"/>
      <c r="B265" s="42"/>
      <c r="C265" s="43"/>
      <c r="D265" s="229" t="s">
        <v>218</v>
      </c>
      <c r="E265" s="43"/>
      <c r="F265" s="230" t="s">
        <v>1695</v>
      </c>
      <c r="G265" s="43"/>
      <c r="H265" s="43"/>
      <c r="I265" s="231"/>
      <c r="J265" s="43"/>
      <c r="K265" s="43"/>
      <c r="L265" s="47"/>
      <c r="M265" s="232"/>
      <c r="N265" s="233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19" t="s">
        <v>218</v>
      </c>
      <c r="AU265" s="19" t="s">
        <v>90</v>
      </c>
    </row>
    <row r="266" s="14" customFormat="1">
      <c r="A266" s="14"/>
      <c r="B266" s="245"/>
      <c r="C266" s="246"/>
      <c r="D266" s="236" t="s">
        <v>226</v>
      </c>
      <c r="E266" s="247" t="s">
        <v>35</v>
      </c>
      <c r="F266" s="248" t="s">
        <v>340</v>
      </c>
      <c r="G266" s="246"/>
      <c r="H266" s="249">
        <v>8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226</v>
      </c>
      <c r="AU266" s="255" t="s">
        <v>90</v>
      </c>
      <c r="AV266" s="14" t="s">
        <v>90</v>
      </c>
      <c r="AW266" s="14" t="s">
        <v>41</v>
      </c>
      <c r="AX266" s="14" t="s">
        <v>88</v>
      </c>
      <c r="AY266" s="255" t="s">
        <v>208</v>
      </c>
    </row>
    <row r="267" s="2" customFormat="1" ht="16.5" customHeight="1">
      <c r="A267" s="41"/>
      <c r="B267" s="42"/>
      <c r="C267" s="216" t="s">
        <v>783</v>
      </c>
      <c r="D267" s="216" t="s">
        <v>211</v>
      </c>
      <c r="E267" s="217" t="s">
        <v>1700</v>
      </c>
      <c r="F267" s="218" t="s">
        <v>1701</v>
      </c>
      <c r="G267" s="219" t="s">
        <v>381</v>
      </c>
      <c r="H267" s="220">
        <v>4</v>
      </c>
      <c r="I267" s="221"/>
      <c r="J267" s="222">
        <f>ROUND(I267*H267,2)</f>
        <v>0</v>
      </c>
      <c r="K267" s="218" t="s">
        <v>215</v>
      </c>
      <c r="L267" s="47"/>
      <c r="M267" s="223" t="s">
        <v>35</v>
      </c>
      <c r="N267" s="224" t="s">
        <v>51</v>
      </c>
      <c r="O267" s="87"/>
      <c r="P267" s="225">
        <f>O267*H267</f>
        <v>0</v>
      </c>
      <c r="Q267" s="225">
        <v>1.0000000000000001E-05</v>
      </c>
      <c r="R267" s="225">
        <f>Q267*H267</f>
        <v>4.0000000000000003E-05</v>
      </c>
      <c r="S267" s="225">
        <v>0</v>
      </c>
      <c r="T267" s="226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27" t="s">
        <v>408</v>
      </c>
      <c r="AT267" s="227" t="s">
        <v>211</v>
      </c>
      <c r="AU267" s="227" t="s">
        <v>90</v>
      </c>
      <c r="AY267" s="19" t="s">
        <v>208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9" t="s">
        <v>88</v>
      </c>
      <c r="BK267" s="228">
        <f>ROUND(I267*H267,2)</f>
        <v>0</v>
      </c>
      <c r="BL267" s="19" t="s">
        <v>408</v>
      </c>
      <c r="BM267" s="227" t="s">
        <v>2007</v>
      </c>
    </row>
    <row r="268" s="2" customFormat="1">
      <c r="A268" s="41"/>
      <c r="B268" s="42"/>
      <c r="C268" s="43"/>
      <c r="D268" s="229" t="s">
        <v>218</v>
      </c>
      <c r="E268" s="43"/>
      <c r="F268" s="230" t="s">
        <v>1703</v>
      </c>
      <c r="G268" s="43"/>
      <c r="H268" s="43"/>
      <c r="I268" s="231"/>
      <c r="J268" s="43"/>
      <c r="K268" s="43"/>
      <c r="L268" s="47"/>
      <c r="M268" s="232"/>
      <c r="N268" s="233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19" t="s">
        <v>218</v>
      </c>
      <c r="AU268" s="19" t="s">
        <v>90</v>
      </c>
    </row>
    <row r="269" s="14" customFormat="1">
      <c r="A269" s="14"/>
      <c r="B269" s="245"/>
      <c r="C269" s="246"/>
      <c r="D269" s="236" t="s">
        <v>226</v>
      </c>
      <c r="E269" s="247" t="s">
        <v>35</v>
      </c>
      <c r="F269" s="248" t="s">
        <v>2008</v>
      </c>
      <c r="G269" s="246"/>
      <c r="H269" s="249">
        <v>4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226</v>
      </c>
      <c r="AU269" s="255" t="s">
        <v>90</v>
      </c>
      <c r="AV269" s="14" t="s">
        <v>90</v>
      </c>
      <c r="AW269" s="14" t="s">
        <v>41</v>
      </c>
      <c r="AX269" s="14" t="s">
        <v>88</v>
      </c>
      <c r="AY269" s="255" t="s">
        <v>208</v>
      </c>
    </row>
    <row r="270" s="2" customFormat="1" ht="16.5" customHeight="1">
      <c r="A270" s="41"/>
      <c r="B270" s="42"/>
      <c r="C270" s="216" t="s">
        <v>788</v>
      </c>
      <c r="D270" s="216" t="s">
        <v>211</v>
      </c>
      <c r="E270" s="217" t="s">
        <v>1705</v>
      </c>
      <c r="F270" s="218" t="s">
        <v>1706</v>
      </c>
      <c r="G270" s="219" t="s">
        <v>490</v>
      </c>
      <c r="H270" s="220">
        <v>8</v>
      </c>
      <c r="I270" s="221"/>
      <c r="J270" s="222">
        <f>ROUND(I270*H270,2)</f>
        <v>0</v>
      </c>
      <c r="K270" s="218" t="s">
        <v>215</v>
      </c>
      <c r="L270" s="47"/>
      <c r="M270" s="223" t="s">
        <v>35</v>
      </c>
      <c r="N270" s="224" t="s">
        <v>51</v>
      </c>
      <c r="O270" s="87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7" t="s">
        <v>408</v>
      </c>
      <c r="AT270" s="227" t="s">
        <v>211</v>
      </c>
      <c r="AU270" s="227" t="s">
        <v>90</v>
      </c>
      <c r="AY270" s="19" t="s">
        <v>208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9" t="s">
        <v>88</v>
      </c>
      <c r="BK270" s="228">
        <f>ROUND(I270*H270,2)</f>
        <v>0</v>
      </c>
      <c r="BL270" s="19" t="s">
        <v>408</v>
      </c>
      <c r="BM270" s="227" t="s">
        <v>2009</v>
      </c>
    </row>
    <row r="271" s="2" customFormat="1">
      <c r="A271" s="41"/>
      <c r="B271" s="42"/>
      <c r="C271" s="43"/>
      <c r="D271" s="229" t="s">
        <v>218</v>
      </c>
      <c r="E271" s="43"/>
      <c r="F271" s="230" t="s">
        <v>1708</v>
      </c>
      <c r="G271" s="43"/>
      <c r="H271" s="43"/>
      <c r="I271" s="231"/>
      <c r="J271" s="43"/>
      <c r="K271" s="43"/>
      <c r="L271" s="47"/>
      <c r="M271" s="232"/>
      <c r="N271" s="233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218</v>
      </c>
      <c r="AU271" s="19" t="s">
        <v>90</v>
      </c>
    </row>
    <row r="272" s="14" customFormat="1">
      <c r="A272" s="14"/>
      <c r="B272" s="245"/>
      <c r="C272" s="246"/>
      <c r="D272" s="236" t="s">
        <v>226</v>
      </c>
      <c r="E272" s="247" t="s">
        <v>35</v>
      </c>
      <c r="F272" s="248" t="s">
        <v>340</v>
      </c>
      <c r="G272" s="246"/>
      <c r="H272" s="249">
        <v>8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226</v>
      </c>
      <c r="AU272" s="255" t="s">
        <v>90</v>
      </c>
      <c r="AV272" s="14" t="s">
        <v>90</v>
      </c>
      <c r="AW272" s="14" t="s">
        <v>41</v>
      </c>
      <c r="AX272" s="14" t="s">
        <v>88</v>
      </c>
      <c r="AY272" s="255" t="s">
        <v>208</v>
      </c>
    </row>
    <row r="273" s="2" customFormat="1" ht="24.15" customHeight="1">
      <c r="A273" s="41"/>
      <c r="B273" s="42"/>
      <c r="C273" s="216" t="s">
        <v>794</v>
      </c>
      <c r="D273" s="216" t="s">
        <v>211</v>
      </c>
      <c r="E273" s="217" t="s">
        <v>1714</v>
      </c>
      <c r="F273" s="218" t="s">
        <v>1715</v>
      </c>
      <c r="G273" s="219" t="s">
        <v>490</v>
      </c>
      <c r="H273" s="220">
        <v>8</v>
      </c>
      <c r="I273" s="221"/>
      <c r="J273" s="222">
        <f>ROUND(I273*H273,2)</f>
        <v>0</v>
      </c>
      <c r="K273" s="218" t="s">
        <v>215</v>
      </c>
      <c r="L273" s="47"/>
      <c r="M273" s="223" t="s">
        <v>35</v>
      </c>
      <c r="N273" s="224" t="s">
        <v>51</v>
      </c>
      <c r="O273" s="87"/>
      <c r="P273" s="225">
        <f>O273*H273</f>
        <v>0</v>
      </c>
      <c r="Q273" s="225">
        <v>4.0000000000000003E-05</v>
      </c>
      <c r="R273" s="225">
        <f>Q273*H273</f>
        <v>0.00032000000000000003</v>
      </c>
      <c r="S273" s="225">
        <v>0</v>
      </c>
      <c r="T273" s="226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27" t="s">
        <v>408</v>
      </c>
      <c r="AT273" s="227" t="s">
        <v>211</v>
      </c>
      <c r="AU273" s="227" t="s">
        <v>90</v>
      </c>
      <c r="AY273" s="19" t="s">
        <v>208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9" t="s">
        <v>88</v>
      </c>
      <c r="BK273" s="228">
        <f>ROUND(I273*H273,2)</f>
        <v>0</v>
      </c>
      <c r="BL273" s="19" t="s">
        <v>408</v>
      </c>
      <c r="BM273" s="227" t="s">
        <v>2010</v>
      </c>
    </row>
    <row r="274" s="2" customFormat="1">
      <c r="A274" s="41"/>
      <c r="B274" s="42"/>
      <c r="C274" s="43"/>
      <c r="D274" s="229" t="s">
        <v>218</v>
      </c>
      <c r="E274" s="43"/>
      <c r="F274" s="230" t="s">
        <v>1717</v>
      </c>
      <c r="G274" s="43"/>
      <c r="H274" s="43"/>
      <c r="I274" s="231"/>
      <c r="J274" s="43"/>
      <c r="K274" s="43"/>
      <c r="L274" s="47"/>
      <c r="M274" s="232"/>
      <c r="N274" s="233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9" t="s">
        <v>218</v>
      </c>
      <c r="AU274" s="19" t="s">
        <v>90</v>
      </c>
    </row>
    <row r="275" s="14" customFormat="1">
      <c r="A275" s="14"/>
      <c r="B275" s="245"/>
      <c r="C275" s="246"/>
      <c r="D275" s="236" t="s">
        <v>226</v>
      </c>
      <c r="E275" s="247" t="s">
        <v>35</v>
      </c>
      <c r="F275" s="248" t="s">
        <v>340</v>
      </c>
      <c r="G275" s="246"/>
      <c r="H275" s="249">
        <v>8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226</v>
      </c>
      <c r="AU275" s="255" t="s">
        <v>90</v>
      </c>
      <c r="AV275" s="14" t="s">
        <v>90</v>
      </c>
      <c r="AW275" s="14" t="s">
        <v>41</v>
      </c>
      <c r="AX275" s="14" t="s">
        <v>88</v>
      </c>
      <c r="AY275" s="255" t="s">
        <v>208</v>
      </c>
    </row>
    <row r="276" s="2" customFormat="1" ht="24.15" customHeight="1">
      <c r="A276" s="41"/>
      <c r="B276" s="42"/>
      <c r="C276" s="216" t="s">
        <v>800</v>
      </c>
      <c r="D276" s="216" t="s">
        <v>211</v>
      </c>
      <c r="E276" s="217" t="s">
        <v>1718</v>
      </c>
      <c r="F276" s="218" t="s">
        <v>1719</v>
      </c>
      <c r="G276" s="219" t="s">
        <v>214</v>
      </c>
      <c r="H276" s="220">
        <v>0.0080000000000000002</v>
      </c>
      <c r="I276" s="221"/>
      <c r="J276" s="222">
        <f>ROUND(I276*H276,2)</f>
        <v>0</v>
      </c>
      <c r="K276" s="218" t="s">
        <v>215</v>
      </c>
      <c r="L276" s="47"/>
      <c r="M276" s="223" t="s">
        <v>35</v>
      </c>
      <c r="N276" s="224" t="s">
        <v>51</v>
      </c>
      <c r="O276" s="87"/>
      <c r="P276" s="225">
        <f>O276*H276</f>
        <v>0</v>
      </c>
      <c r="Q276" s="225">
        <v>0</v>
      </c>
      <c r="R276" s="225">
        <f>Q276*H276</f>
        <v>0</v>
      </c>
      <c r="S276" s="225">
        <v>0</v>
      </c>
      <c r="T276" s="226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7" t="s">
        <v>408</v>
      </c>
      <c r="AT276" s="227" t="s">
        <v>211</v>
      </c>
      <c r="AU276" s="227" t="s">
        <v>90</v>
      </c>
      <c r="AY276" s="19" t="s">
        <v>208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9" t="s">
        <v>88</v>
      </c>
      <c r="BK276" s="228">
        <f>ROUND(I276*H276,2)</f>
        <v>0</v>
      </c>
      <c r="BL276" s="19" t="s">
        <v>408</v>
      </c>
      <c r="BM276" s="227" t="s">
        <v>2011</v>
      </c>
    </row>
    <row r="277" s="2" customFormat="1">
      <c r="A277" s="41"/>
      <c r="B277" s="42"/>
      <c r="C277" s="43"/>
      <c r="D277" s="229" t="s">
        <v>218</v>
      </c>
      <c r="E277" s="43"/>
      <c r="F277" s="230" t="s">
        <v>1721</v>
      </c>
      <c r="G277" s="43"/>
      <c r="H277" s="43"/>
      <c r="I277" s="231"/>
      <c r="J277" s="43"/>
      <c r="K277" s="43"/>
      <c r="L277" s="47"/>
      <c r="M277" s="232"/>
      <c r="N277" s="233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218</v>
      </c>
      <c r="AU277" s="19" t="s">
        <v>90</v>
      </c>
    </row>
    <row r="278" s="2" customFormat="1" ht="24.15" customHeight="1">
      <c r="A278" s="41"/>
      <c r="B278" s="42"/>
      <c r="C278" s="216" t="s">
        <v>805</v>
      </c>
      <c r="D278" s="216" t="s">
        <v>211</v>
      </c>
      <c r="E278" s="217" t="s">
        <v>1722</v>
      </c>
      <c r="F278" s="218" t="s">
        <v>1723</v>
      </c>
      <c r="G278" s="219" t="s">
        <v>214</v>
      </c>
      <c r="H278" s="220">
        <v>0.0080000000000000002</v>
      </c>
      <c r="I278" s="221"/>
      <c r="J278" s="222">
        <f>ROUND(I278*H278,2)</f>
        <v>0</v>
      </c>
      <c r="K278" s="218" t="s">
        <v>215</v>
      </c>
      <c r="L278" s="47"/>
      <c r="M278" s="223" t="s">
        <v>35</v>
      </c>
      <c r="N278" s="224" t="s">
        <v>51</v>
      </c>
      <c r="O278" s="87"/>
      <c r="P278" s="225">
        <f>O278*H278</f>
        <v>0</v>
      </c>
      <c r="Q278" s="225">
        <v>0</v>
      </c>
      <c r="R278" s="225">
        <f>Q278*H278</f>
        <v>0</v>
      </c>
      <c r="S278" s="225">
        <v>0</v>
      </c>
      <c r="T278" s="226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27" t="s">
        <v>408</v>
      </c>
      <c r="AT278" s="227" t="s">
        <v>211</v>
      </c>
      <c r="AU278" s="227" t="s">
        <v>90</v>
      </c>
      <c r="AY278" s="19" t="s">
        <v>208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9" t="s">
        <v>88</v>
      </c>
      <c r="BK278" s="228">
        <f>ROUND(I278*H278,2)</f>
        <v>0</v>
      </c>
      <c r="BL278" s="19" t="s">
        <v>408</v>
      </c>
      <c r="BM278" s="227" t="s">
        <v>2012</v>
      </c>
    </row>
    <row r="279" s="2" customFormat="1">
      <c r="A279" s="41"/>
      <c r="B279" s="42"/>
      <c r="C279" s="43"/>
      <c r="D279" s="229" t="s">
        <v>218</v>
      </c>
      <c r="E279" s="43"/>
      <c r="F279" s="230" t="s">
        <v>1725</v>
      </c>
      <c r="G279" s="43"/>
      <c r="H279" s="43"/>
      <c r="I279" s="231"/>
      <c r="J279" s="43"/>
      <c r="K279" s="43"/>
      <c r="L279" s="47"/>
      <c r="M279" s="232"/>
      <c r="N279" s="233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19" t="s">
        <v>218</v>
      </c>
      <c r="AU279" s="19" t="s">
        <v>90</v>
      </c>
    </row>
    <row r="280" s="2" customFormat="1" ht="24.15" customHeight="1">
      <c r="A280" s="41"/>
      <c r="B280" s="42"/>
      <c r="C280" s="216" t="s">
        <v>810</v>
      </c>
      <c r="D280" s="216" t="s">
        <v>211</v>
      </c>
      <c r="E280" s="217" t="s">
        <v>1726</v>
      </c>
      <c r="F280" s="218" t="s">
        <v>1727</v>
      </c>
      <c r="G280" s="219" t="s">
        <v>214</v>
      </c>
      <c r="H280" s="220">
        <v>0.0080000000000000002</v>
      </c>
      <c r="I280" s="221"/>
      <c r="J280" s="222">
        <f>ROUND(I280*H280,2)</f>
        <v>0</v>
      </c>
      <c r="K280" s="218" t="s">
        <v>215</v>
      </c>
      <c r="L280" s="47"/>
      <c r="M280" s="223" t="s">
        <v>35</v>
      </c>
      <c r="N280" s="224" t="s">
        <v>51</v>
      </c>
      <c r="O280" s="87"/>
      <c r="P280" s="225">
        <f>O280*H280</f>
        <v>0</v>
      </c>
      <c r="Q280" s="225">
        <v>0</v>
      </c>
      <c r="R280" s="225">
        <f>Q280*H280</f>
        <v>0</v>
      </c>
      <c r="S280" s="225">
        <v>0</v>
      </c>
      <c r="T280" s="226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7" t="s">
        <v>408</v>
      </c>
      <c r="AT280" s="227" t="s">
        <v>211</v>
      </c>
      <c r="AU280" s="227" t="s">
        <v>90</v>
      </c>
      <c r="AY280" s="19" t="s">
        <v>208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9" t="s">
        <v>88</v>
      </c>
      <c r="BK280" s="228">
        <f>ROUND(I280*H280,2)</f>
        <v>0</v>
      </c>
      <c r="BL280" s="19" t="s">
        <v>408</v>
      </c>
      <c r="BM280" s="227" t="s">
        <v>2013</v>
      </c>
    </row>
    <row r="281" s="2" customFormat="1">
      <c r="A281" s="41"/>
      <c r="B281" s="42"/>
      <c r="C281" s="43"/>
      <c r="D281" s="229" t="s">
        <v>218</v>
      </c>
      <c r="E281" s="43"/>
      <c r="F281" s="230" t="s">
        <v>1729</v>
      </c>
      <c r="G281" s="43"/>
      <c r="H281" s="43"/>
      <c r="I281" s="231"/>
      <c r="J281" s="43"/>
      <c r="K281" s="43"/>
      <c r="L281" s="47"/>
      <c r="M281" s="232"/>
      <c r="N281" s="233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19" t="s">
        <v>218</v>
      </c>
      <c r="AU281" s="19" t="s">
        <v>90</v>
      </c>
    </row>
    <row r="282" s="12" customFormat="1" ht="22.8" customHeight="1">
      <c r="A282" s="12"/>
      <c r="B282" s="200"/>
      <c r="C282" s="201"/>
      <c r="D282" s="202" t="s">
        <v>79</v>
      </c>
      <c r="E282" s="214" t="s">
        <v>1730</v>
      </c>
      <c r="F282" s="214" t="s">
        <v>1731</v>
      </c>
      <c r="G282" s="201"/>
      <c r="H282" s="201"/>
      <c r="I282" s="204"/>
      <c r="J282" s="215">
        <f>BK282</f>
        <v>0</v>
      </c>
      <c r="K282" s="201"/>
      <c r="L282" s="206"/>
      <c r="M282" s="207"/>
      <c r="N282" s="208"/>
      <c r="O282" s="208"/>
      <c r="P282" s="209">
        <f>SUM(P283:P301)</f>
        <v>0</v>
      </c>
      <c r="Q282" s="208"/>
      <c r="R282" s="209">
        <f>SUM(R283:R301)</f>
        <v>0.0032199999999999998</v>
      </c>
      <c r="S282" s="208"/>
      <c r="T282" s="210">
        <f>SUM(T283:T301)</f>
        <v>0.021000000000000001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1" t="s">
        <v>90</v>
      </c>
      <c r="AT282" s="212" t="s">
        <v>79</v>
      </c>
      <c r="AU282" s="212" t="s">
        <v>88</v>
      </c>
      <c r="AY282" s="211" t="s">
        <v>208</v>
      </c>
      <c r="BK282" s="213">
        <f>SUM(BK283:BK301)</f>
        <v>0</v>
      </c>
    </row>
    <row r="283" s="2" customFormat="1" ht="16.5" customHeight="1">
      <c r="A283" s="41"/>
      <c r="B283" s="42"/>
      <c r="C283" s="216" t="s">
        <v>815</v>
      </c>
      <c r="D283" s="216" t="s">
        <v>211</v>
      </c>
      <c r="E283" s="217" t="s">
        <v>1732</v>
      </c>
      <c r="F283" s="218" t="s">
        <v>1733</v>
      </c>
      <c r="G283" s="219" t="s">
        <v>679</v>
      </c>
      <c r="H283" s="220">
        <v>1</v>
      </c>
      <c r="I283" s="221"/>
      <c r="J283" s="222">
        <f>ROUND(I283*H283,2)</f>
        <v>0</v>
      </c>
      <c r="K283" s="218" t="s">
        <v>35</v>
      </c>
      <c r="L283" s="47"/>
      <c r="M283" s="223" t="s">
        <v>35</v>
      </c>
      <c r="N283" s="224" t="s">
        <v>51</v>
      </c>
      <c r="O283" s="87"/>
      <c r="P283" s="225">
        <f>O283*H283</f>
        <v>0</v>
      </c>
      <c r="Q283" s="225">
        <v>0.0012600000000000001</v>
      </c>
      <c r="R283" s="225">
        <f>Q283*H283</f>
        <v>0.0012600000000000001</v>
      </c>
      <c r="S283" s="225">
        <v>0.021000000000000001</v>
      </c>
      <c r="T283" s="226">
        <f>S283*H283</f>
        <v>0.021000000000000001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7" t="s">
        <v>408</v>
      </c>
      <c r="AT283" s="227" t="s">
        <v>211</v>
      </c>
      <c r="AU283" s="227" t="s">
        <v>90</v>
      </c>
      <c r="AY283" s="19" t="s">
        <v>208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19" t="s">
        <v>88</v>
      </c>
      <c r="BK283" s="228">
        <f>ROUND(I283*H283,2)</f>
        <v>0</v>
      </c>
      <c r="BL283" s="19" t="s">
        <v>408</v>
      </c>
      <c r="BM283" s="227" t="s">
        <v>2014</v>
      </c>
    </row>
    <row r="284" s="14" customFormat="1">
      <c r="A284" s="14"/>
      <c r="B284" s="245"/>
      <c r="C284" s="246"/>
      <c r="D284" s="236" t="s">
        <v>226</v>
      </c>
      <c r="E284" s="247" t="s">
        <v>35</v>
      </c>
      <c r="F284" s="248" t="s">
        <v>88</v>
      </c>
      <c r="G284" s="246"/>
      <c r="H284" s="249">
        <v>1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226</v>
      </c>
      <c r="AU284" s="255" t="s">
        <v>90</v>
      </c>
      <c r="AV284" s="14" t="s">
        <v>90</v>
      </c>
      <c r="AW284" s="14" t="s">
        <v>41</v>
      </c>
      <c r="AX284" s="14" t="s">
        <v>88</v>
      </c>
      <c r="AY284" s="255" t="s">
        <v>208</v>
      </c>
    </row>
    <row r="285" s="2" customFormat="1" ht="24.15" customHeight="1">
      <c r="A285" s="41"/>
      <c r="B285" s="42"/>
      <c r="C285" s="216" t="s">
        <v>822</v>
      </c>
      <c r="D285" s="216" t="s">
        <v>211</v>
      </c>
      <c r="E285" s="217" t="s">
        <v>1735</v>
      </c>
      <c r="F285" s="218" t="s">
        <v>1736</v>
      </c>
      <c r="G285" s="219" t="s">
        <v>381</v>
      </c>
      <c r="H285" s="220">
        <v>2</v>
      </c>
      <c r="I285" s="221"/>
      <c r="J285" s="222">
        <f>ROUND(I285*H285,2)</f>
        <v>0</v>
      </c>
      <c r="K285" s="218" t="s">
        <v>215</v>
      </c>
      <c r="L285" s="47"/>
      <c r="M285" s="223" t="s">
        <v>35</v>
      </c>
      <c r="N285" s="224" t="s">
        <v>51</v>
      </c>
      <c r="O285" s="87"/>
      <c r="P285" s="225">
        <f>O285*H285</f>
        <v>0</v>
      </c>
      <c r="Q285" s="225">
        <v>0.00023000000000000001</v>
      </c>
      <c r="R285" s="225">
        <f>Q285*H285</f>
        <v>0.00046000000000000001</v>
      </c>
      <c r="S285" s="225">
        <v>0</v>
      </c>
      <c r="T285" s="226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27" t="s">
        <v>408</v>
      </c>
      <c r="AT285" s="227" t="s">
        <v>211</v>
      </c>
      <c r="AU285" s="227" t="s">
        <v>90</v>
      </c>
      <c r="AY285" s="19" t="s">
        <v>208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9" t="s">
        <v>88</v>
      </c>
      <c r="BK285" s="228">
        <f>ROUND(I285*H285,2)</f>
        <v>0</v>
      </c>
      <c r="BL285" s="19" t="s">
        <v>408</v>
      </c>
      <c r="BM285" s="227" t="s">
        <v>2015</v>
      </c>
    </row>
    <row r="286" s="2" customFormat="1">
      <c r="A286" s="41"/>
      <c r="B286" s="42"/>
      <c r="C286" s="43"/>
      <c r="D286" s="229" t="s">
        <v>218</v>
      </c>
      <c r="E286" s="43"/>
      <c r="F286" s="230" t="s">
        <v>1738</v>
      </c>
      <c r="G286" s="43"/>
      <c r="H286" s="43"/>
      <c r="I286" s="231"/>
      <c r="J286" s="43"/>
      <c r="K286" s="43"/>
      <c r="L286" s="47"/>
      <c r="M286" s="232"/>
      <c r="N286" s="233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19" t="s">
        <v>218</v>
      </c>
      <c r="AU286" s="19" t="s">
        <v>90</v>
      </c>
    </row>
    <row r="287" s="14" customFormat="1">
      <c r="A287" s="14"/>
      <c r="B287" s="245"/>
      <c r="C287" s="246"/>
      <c r="D287" s="236" t="s">
        <v>226</v>
      </c>
      <c r="E287" s="247" t="s">
        <v>35</v>
      </c>
      <c r="F287" s="248" t="s">
        <v>1453</v>
      </c>
      <c r="G287" s="246"/>
      <c r="H287" s="249">
        <v>2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5" t="s">
        <v>226</v>
      </c>
      <c r="AU287" s="255" t="s">
        <v>90</v>
      </c>
      <c r="AV287" s="14" t="s">
        <v>90</v>
      </c>
      <c r="AW287" s="14" t="s">
        <v>41</v>
      </c>
      <c r="AX287" s="14" t="s">
        <v>88</v>
      </c>
      <c r="AY287" s="255" t="s">
        <v>208</v>
      </c>
    </row>
    <row r="288" s="2" customFormat="1" ht="16.5" customHeight="1">
      <c r="A288" s="41"/>
      <c r="B288" s="42"/>
      <c r="C288" s="216" t="s">
        <v>834</v>
      </c>
      <c r="D288" s="216" t="s">
        <v>211</v>
      </c>
      <c r="E288" s="217" t="s">
        <v>1739</v>
      </c>
      <c r="F288" s="218" t="s">
        <v>1740</v>
      </c>
      <c r="G288" s="219" t="s">
        <v>381</v>
      </c>
      <c r="H288" s="220">
        <v>2</v>
      </c>
      <c r="I288" s="221"/>
      <c r="J288" s="222">
        <f>ROUND(I288*H288,2)</f>
        <v>0</v>
      </c>
      <c r="K288" s="218" t="s">
        <v>35</v>
      </c>
      <c r="L288" s="47"/>
      <c r="M288" s="223" t="s">
        <v>35</v>
      </c>
      <c r="N288" s="224" t="s">
        <v>51</v>
      </c>
      <c r="O288" s="87"/>
      <c r="P288" s="225">
        <f>O288*H288</f>
        <v>0</v>
      </c>
      <c r="Q288" s="225">
        <v>0.00013999999999999999</v>
      </c>
      <c r="R288" s="225">
        <f>Q288*H288</f>
        <v>0.00027999999999999998</v>
      </c>
      <c r="S288" s="225">
        <v>0</v>
      </c>
      <c r="T288" s="226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27" t="s">
        <v>408</v>
      </c>
      <c r="AT288" s="227" t="s">
        <v>211</v>
      </c>
      <c r="AU288" s="227" t="s">
        <v>90</v>
      </c>
      <c r="AY288" s="19" t="s">
        <v>208</v>
      </c>
      <c r="BE288" s="228">
        <f>IF(N288="základní",J288,0)</f>
        <v>0</v>
      </c>
      <c r="BF288" s="228">
        <f>IF(N288="snížená",J288,0)</f>
        <v>0</v>
      </c>
      <c r="BG288" s="228">
        <f>IF(N288="zákl. přenesená",J288,0)</f>
        <v>0</v>
      </c>
      <c r="BH288" s="228">
        <f>IF(N288="sníž. přenesená",J288,0)</f>
        <v>0</v>
      </c>
      <c r="BI288" s="228">
        <f>IF(N288="nulová",J288,0)</f>
        <v>0</v>
      </c>
      <c r="BJ288" s="19" t="s">
        <v>88</v>
      </c>
      <c r="BK288" s="228">
        <f>ROUND(I288*H288,2)</f>
        <v>0</v>
      </c>
      <c r="BL288" s="19" t="s">
        <v>408</v>
      </c>
      <c r="BM288" s="227" t="s">
        <v>2016</v>
      </c>
    </row>
    <row r="289" s="14" customFormat="1">
      <c r="A289" s="14"/>
      <c r="B289" s="245"/>
      <c r="C289" s="246"/>
      <c r="D289" s="236" t="s">
        <v>226</v>
      </c>
      <c r="E289" s="247" t="s">
        <v>35</v>
      </c>
      <c r="F289" s="248" t="s">
        <v>1453</v>
      </c>
      <c r="G289" s="246"/>
      <c r="H289" s="249">
        <v>2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226</v>
      </c>
      <c r="AU289" s="255" t="s">
        <v>90</v>
      </c>
      <c r="AV289" s="14" t="s">
        <v>90</v>
      </c>
      <c r="AW289" s="14" t="s">
        <v>41</v>
      </c>
      <c r="AX289" s="14" t="s">
        <v>88</v>
      </c>
      <c r="AY289" s="255" t="s">
        <v>208</v>
      </c>
    </row>
    <row r="290" s="2" customFormat="1" ht="16.5" customHeight="1">
      <c r="A290" s="41"/>
      <c r="B290" s="42"/>
      <c r="C290" s="216" t="s">
        <v>840</v>
      </c>
      <c r="D290" s="216" t="s">
        <v>211</v>
      </c>
      <c r="E290" s="217" t="s">
        <v>1742</v>
      </c>
      <c r="F290" s="218" t="s">
        <v>1743</v>
      </c>
      <c r="G290" s="219" t="s">
        <v>381</v>
      </c>
      <c r="H290" s="220">
        <v>2</v>
      </c>
      <c r="I290" s="221"/>
      <c r="J290" s="222">
        <f>ROUND(I290*H290,2)</f>
        <v>0</v>
      </c>
      <c r="K290" s="218" t="s">
        <v>215</v>
      </c>
      <c r="L290" s="47"/>
      <c r="M290" s="223" t="s">
        <v>35</v>
      </c>
      <c r="N290" s="224" t="s">
        <v>51</v>
      </c>
      <c r="O290" s="87"/>
      <c r="P290" s="225">
        <f>O290*H290</f>
        <v>0</v>
      </c>
      <c r="Q290" s="225">
        <v>0.00024000000000000001</v>
      </c>
      <c r="R290" s="225">
        <f>Q290*H290</f>
        <v>0.00048000000000000001</v>
      </c>
      <c r="S290" s="225">
        <v>0</v>
      </c>
      <c r="T290" s="226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27" t="s">
        <v>408</v>
      </c>
      <c r="AT290" s="227" t="s">
        <v>211</v>
      </c>
      <c r="AU290" s="227" t="s">
        <v>90</v>
      </c>
      <c r="AY290" s="19" t="s">
        <v>208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9" t="s">
        <v>88</v>
      </c>
      <c r="BK290" s="228">
        <f>ROUND(I290*H290,2)</f>
        <v>0</v>
      </c>
      <c r="BL290" s="19" t="s">
        <v>408</v>
      </c>
      <c r="BM290" s="227" t="s">
        <v>2017</v>
      </c>
    </row>
    <row r="291" s="2" customFormat="1">
      <c r="A291" s="41"/>
      <c r="B291" s="42"/>
      <c r="C291" s="43"/>
      <c r="D291" s="229" t="s">
        <v>218</v>
      </c>
      <c r="E291" s="43"/>
      <c r="F291" s="230" t="s">
        <v>1745</v>
      </c>
      <c r="G291" s="43"/>
      <c r="H291" s="43"/>
      <c r="I291" s="231"/>
      <c r="J291" s="43"/>
      <c r="K291" s="43"/>
      <c r="L291" s="47"/>
      <c r="M291" s="232"/>
      <c r="N291" s="233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19" t="s">
        <v>218</v>
      </c>
      <c r="AU291" s="19" t="s">
        <v>90</v>
      </c>
    </row>
    <row r="292" s="14" customFormat="1">
      <c r="A292" s="14"/>
      <c r="B292" s="245"/>
      <c r="C292" s="246"/>
      <c r="D292" s="236" t="s">
        <v>226</v>
      </c>
      <c r="E292" s="247" t="s">
        <v>35</v>
      </c>
      <c r="F292" s="248" t="s">
        <v>90</v>
      </c>
      <c r="G292" s="246"/>
      <c r="H292" s="249">
        <v>2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226</v>
      </c>
      <c r="AU292" s="255" t="s">
        <v>90</v>
      </c>
      <c r="AV292" s="14" t="s">
        <v>90</v>
      </c>
      <c r="AW292" s="14" t="s">
        <v>41</v>
      </c>
      <c r="AX292" s="14" t="s">
        <v>88</v>
      </c>
      <c r="AY292" s="255" t="s">
        <v>208</v>
      </c>
    </row>
    <row r="293" s="2" customFormat="1" ht="16.5" customHeight="1">
      <c r="A293" s="41"/>
      <c r="B293" s="42"/>
      <c r="C293" s="216" t="s">
        <v>845</v>
      </c>
      <c r="D293" s="216" t="s">
        <v>211</v>
      </c>
      <c r="E293" s="217" t="s">
        <v>1746</v>
      </c>
      <c r="F293" s="218" t="s">
        <v>1747</v>
      </c>
      <c r="G293" s="219" t="s">
        <v>381</v>
      </c>
      <c r="H293" s="220">
        <v>2</v>
      </c>
      <c r="I293" s="221"/>
      <c r="J293" s="222">
        <f>ROUND(I293*H293,2)</f>
        <v>0</v>
      </c>
      <c r="K293" s="218" t="s">
        <v>215</v>
      </c>
      <c r="L293" s="47"/>
      <c r="M293" s="223" t="s">
        <v>35</v>
      </c>
      <c r="N293" s="224" t="s">
        <v>51</v>
      </c>
      <c r="O293" s="87"/>
      <c r="P293" s="225">
        <f>O293*H293</f>
        <v>0</v>
      </c>
      <c r="Q293" s="225">
        <v>0.00036999999999999999</v>
      </c>
      <c r="R293" s="225">
        <f>Q293*H293</f>
        <v>0.00073999999999999999</v>
      </c>
      <c r="S293" s="225">
        <v>0</v>
      </c>
      <c r="T293" s="226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27" t="s">
        <v>408</v>
      </c>
      <c r="AT293" s="227" t="s">
        <v>211</v>
      </c>
      <c r="AU293" s="227" t="s">
        <v>90</v>
      </c>
      <c r="AY293" s="19" t="s">
        <v>208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9" t="s">
        <v>88</v>
      </c>
      <c r="BK293" s="228">
        <f>ROUND(I293*H293,2)</f>
        <v>0</v>
      </c>
      <c r="BL293" s="19" t="s">
        <v>408</v>
      </c>
      <c r="BM293" s="227" t="s">
        <v>2018</v>
      </c>
    </row>
    <row r="294" s="2" customFormat="1">
      <c r="A294" s="41"/>
      <c r="B294" s="42"/>
      <c r="C294" s="43"/>
      <c r="D294" s="229" t="s">
        <v>218</v>
      </c>
      <c r="E294" s="43"/>
      <c r="F294" s="230" t="s">
        <v>1749</v>
      </c>
      <c r="G294" s="43"/>
      <c r="H294" s="43"/>
      <c r="I294" s="231"/>
      <c r="J294" s="43"/>
      <c r="K294" s="43"/>
      <c r="L294" s="47"/>
      <c r="M294" s="232"/>
      <c r="N294" s="233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19" t="s">
        <v>218</v>
      </c>
      <c r="AU294" s="19" t="s">
        <v>90</v>
      </c>
    </row>
    <row r="295" s="14" customFormat="1">
      <c r="A295" s="14"/>
      <c r="B295" s="245"/>
      <c r="C295" s="246"/>
      <c r="D295" s="236" t="s">
        <v>226</v>
      </c>
      <c r="E295" s="247" t="s">
        <v>35</v>
      </c>
      <c r="F295" s="248" t="s">
        <v>1453</v>
      </c>
      <c r="G295" s="246"/>
      <c r="H295" s="249">
        <v>2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226</v>
      </c>
      <c r="AU295" s="255" t="s">
        <v>90</v>
      </c>
      <c r="AV295" s="14" t="s">
        <v>90</v>
      </c>
      <c r="AW295" s="14" t="s">
        <v>41</v>
      </c>
      <c r="AX295" s="14" t="s">
        <v>88</v>
      </c>
      <c r="AY295" s="255" t="s">
        <v>208</v>
      </c>
    </row>
    <row r="296" s="2" customFormat="1" ht="24.15" customHeight="1">
      <c r="A296" s="41"/>
      <c r="B296" s="42"/>
      <c r="C296" s="216" t="s">
        <v>857</v>
      </c>
      <c r="D296" s="216" t="s">
        <v>211</v>
      </c>
      <c r="E296" s="217" t="s">
        <v>1750</v>
      </c>
      <c r="F296" s="218" t="s">
        <v>1751</v>
      </c>
      <c r="G296" s="219" t="s">
        <v>214</v>
      </c>
      <c r="H296" s="220">
        <v>0.0030000000000000001</v>
      </c>
      <c r="I296" s="221"/>
      <c r="J296" s="222">
        <f>ROUND(I296*H296,2)</f>
        <v>0</v>
      </c>
      <c r="K296" s="218" t="s">
        <v>215</v>
      </c>
      <c r="L296" s="47"/>
      <c r="M296" s="223" t="s">
        <v>35</v>
      </c>
      <c r="N296" s="224" t="s">
        <v>51</v>
      </c>
      <c r="O296" s="87"/>
      <c r="P296" s="225">
        <f>O296*H296</f>
        <v>0</v>
      </c>
      <c r="Q296" s="225">
        <v>0</v>
      </c>
      <c r="R296" s="225">
        <f>Q296*H296</f>
        <v>0</v>
      </c>
      <c r="S296" s="225">
        <v>0</v>
      </c>
      <c r="T296" s="226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27" t="s">
        <v>408</v>
      </c>
      <c r="AT296" s="227" t="s">
        <v>211</v>
      </c>
      <c r="AU296" s="227" t="s">
        <v>90</v>
      </c>
      <c r="AY296" s="19" t="s">
        <v>208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9" t="s">
        <v>88</v>
      </c>
      <c r="BK296" s="228">
        <f>ROUND(I296*H296,2)</f>
        <v>0</v>
      </c>
      <c r="BL296" s="19" t="s">
        <v>408</v>
      </c>
      <c r="BM296" s="227" t="s">
        <v>2019</v>
      </c>
    </row>
    <row r="297" s="2" customFormat="1">
      <c r="A297" s="41"/>
      <c r="B297" s="42"/>
      <c r="C297" s="43"/>
      <c r="D297" s="229" t="s">
        <v>218</v>
      </c>
      <c r="E297" s="43"/>
      <c r="F297" s="230" t="s">
        <v>1753</v>
      </c>
      <c r="G297" s="43"/>
      <c r="H297" s="43"/>
      <c r="I297" s="231"/>
      <c r="J297" s="43"/>
      <c r="K297" s="43"/>
      <c r="L297" s="47"/>
      <c r="M297" s="232"/>
      <c r="N297" s="233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19" t="s">
        <v>218</v>
      </c>
      <c r="AU297" s="19" t="s">
        <v>90</v>
      </c>
    </row>
    <row r="298" s="2" customFormat="1" ht="24.15" customHeight="1">
      <c r="A298" s="41"/>
      <c r="B298" s="42"/>
      <c r="C298" s="216" t="s">
        <v>861</v>
      </c>
      <c r="D298" s="216" t="s">
        <v>211</v>
      </c>
      <c r="E298" s="217" t="s">
        <v>1754</v>
      </c>
      <c r="F298" s="218" t="s">
        <v>1755</v>
      </c>
      <c r="G298" s="219" t="s">
        <v>214</v>
      </c>
      <c r="H298" s="220">
        <v>0.0030000000000000001</v>
      </c>
      <c r="I298" s="221"/>
      <c r="J298" s="222">
        <f>ROUND(I298*H298,2)</f>
        <v>0</v>
      </c>
      <c r="K298" s="218" t="s">
        <v>215</v>
      </c>
      <c r="L298" s="47"/>
      <c r="M298" s="223" t="s">
        <v>35</v>
      </c>
      <c r="N298" s="224" t="s">
        <v>51</v>
      </c>
      <c r="O298" s="87"/>
      <c r="P298" s="225">
        <f>O298*H298</f>
        <v>0</v>
      </c>
      <c r="Q298" s="225">
        <v>0</v>
      </c>
      <c r="R298" s="225">
        <f>Q298*H298</f>
        <v>0</v>
      </c>
      <c r="S298" s="225">
        <v>0</v>
      </c>
      <c r="T298" s="226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27" t="s">
        <v>408</v>
      </c>
      <c r="AT298" s="227" t="s">
        <v>211</v>
      </c>
      <c r="AU298" s="227" t="s">
        <v>90</v>
      </c>
      <c r="AY298" s="19" t="s">
        <v>208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9" t="s">
        <v>88</v>
      </c>
      <c r="BK298" s="228">
        <f>ROUND(I298*H298,2)</f>
        <v>0</v>
      </c>
      <c r="BL298" s="19" t="s">
        <v>408</v>
      </c>
      <c r="BM298" s="227" t="s">
        <v>2020</v>
      </c>
    </row>
    <row r="299" s="2" customFormat="1">
      <c r="A299" s="41"/>
      <c r="B299" s="42"/>
      <c r="C299" s="43"/>
      <c r="D299" s="229" t="s">
        <v>218</v>
      </c>
      <c r="E299" s="43"/>
      <c r="F299" s="230" t="s">
        <v>1757</v>
      </c>
      <c r="G299" s="43"/>
      <c r="H299" s="43"/>
      <c r="I299" s="231"/>
      <c r="J299" s="43"/>
      <c r="K299" s="43"/>
      <c r="L299" s="47"/>
      <c r="M299" s="232"/>
      <c r="N299" s="233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19" t="s">
        <v>218</v>
      </c>
      <c r="AU299" s="19" t="s">
        <v>90</v>
      </c>
    </row>
    <row r="300" s="2" customFormat="1" ht="24.15" customHeight="1">
      <c r="A300" s="41"/>
      <c r="B300" s="42"/>
      <c r="C300" s="216" t="s">
        <v>866</v>
      </c>
      <c r="D300" s="216" t="s">
        <v>211</v>
      </c>
      <c r="E300" s="217" t="s">
        <v>1758</v>
      </c>
      <c r="F300" s="218" t="s">
        <v>1759</v>
      </c>
      <c r="G300" s="219" t="s">
        <v>214</v>
      </c>
      <c r="H300" s="220">
        <v>0.0030000000000000001</v>
      </c>
      <c r="I300" s="221"/>
      <c r="J300" s="222">
        <f>ROUND(I300*H300,2)</f>
        <v>0</v>
      </c>
      <c r="K300" s="218" t="s">
        <v>215</v>
      </c>
      <c r="L300" s="47"/>
      <c r="M300" s="223" t="s">
        <v>35</v>
      </c>
      <c r="N300" s="224" t="s">
        <v>51</v>
      </c>
      <c r="O300" s="87"/>
      <c r="P300" s="225">
        <f>O300*H300</f>
        <v>0</v>
      </c>
      <c r="Q300" s="225">
        <v>0</v>
      </c>
      <c r="R300" s="225">
        <f>Q300*H300</f>
        <v>0</v>
      </c>
      <c r="S300" s="225">
        <v>0</v>
      </c>
      <c r="T300" s="226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27" t="s">
        <v>408</v>
      </c>
      <c r="AT300" s="227" t="s">
        <v>211</v>
      </c>
      <c r="AU300" s="227" t="s">
        <v>90</v>
      </c>
      <c r="AY300" s="19" t="s">
        <v>208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9" t="s">
        <v>88</v>
      </c>
      <c r="BK300" s="228">
        <f>ROUND(I300*H300,2)</f>
        <v>0</v>
      </c>
      <c r="BL300" s="19" t="s">
        <v>408</v>
      </c>
      <c r="BM300" s="227" t="s">
        <v>2021</v>
      </c>
    </row>
    <row r="301" s="2" customFormat="1">
      <c r="A301" s="41"/>
      <c r="B301" s="42"/>
      <c r="C301" s="43"/>
      <c r="D301" s="229" t="s">
        <v>218</v>
      </c>
      <c r="E301" s="43"/>
      <c r="F301" s="230" t="s">
        <v>1761</v>
      </c>
      <c r="G301" s="43"/>
      <c r="H301" s="43"/>
      <c r="I301" s="231"/>
      <c r="J301" s="43"/>
      <c r="K301" s="43"/>
      <c r="L301" s="47"/>
      <c r="M301" s="232"/>
      <c r="N301" s="233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19" t="s">
        <v>218</v>
      </c>
      <c r="AU301" s="19" t="s">
        <v>90</v>
      </c>
    </row>
    <row r="302" s="12" customFormat="1" ht="22.8" customHeight="1">
      <c r="A302" s="12"/>
      <c r="B302" s="200"/>
      <c r="C302" s="201"/>
      <c r="D302" s="202" t="s">
        <v>79</v>
      </c>
      <c r="E302" s="214" t="s">
        <v>1762</v>
      </c>
      <c r="F302" s="214" t="s">
        <v>1763</v>
      </c>
      <c r="G302" s="201"/>
      <c r="H302" s="201"/>
      <c r="I302" s="204"/>
      <c r="J302" s="215">
        <f>BK302</f>
        <v>0</v>
      </c>
      <c r="K302" s="201"/>
      <c r="L302" s="206"/>
      <c r="M302" s="207"/>
      <c r="N302" s="208"/>
      <c r="O302" s="208"/>
      <c r="P302" s="209">
        <f>SUM(P303:P317)</f>
        <v>0</v>
      </c>
      <c r="Q302" s="208"/>
      <c r="R302" s="209">
        <f>SUM(R303:R317)</f>
        <v>0.014839999999999999</v>
      </c>
      <c r="S302" s="208"/>
      <c r="T302" s="210">
        <f>SUM(T303:T317)</f>
        <v>0.059320000000000005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1" t="s">
        <v>90</v>
      </c>
      <c r="AT302" s="212" t="s">
        <v>79</v>
      </c>
      <c r="AU302" s="212" t="s">
        <v>88</v>
      </c>
      <c r="AY302" s="211" t="s">
        <v>208</v>
      </c>
      <c r="BK302" s="213">
        <f>SUM(BK303:BK317)</f>
        <v>0</v>
      </c>
    </row>
    <row r="303" s="2" customFormat="1" ht="24.15" customHeight="1">
      <c r="A303" s="41"/>
      <c r="B303" s="42"/>
      <c r="C303" s="216" t="s">
        <v>871</v>
      </c>
      <c r="D303" s="216" t="s">
        <v>211</v>
      </c>
      <c r="E303" s="217" t="s">
        <v>1764</v>
      </c>
      <c r="F303" s="218" t="s">
        <v>1765</v>
      </c>
      <c r="G303" s="219" t="s">
        <v>381</v>
      </c>
      <c r="H303" s="220">
        <v>2</v>
      </c>
      <c r="I303" s="221"/>
      <c r="J303" s="222">
        <f>ROUND(I303*H303,2)</f>
        <v>0</v>
      </c>
      <c r="K303" s="218" t="s">
        <v>215</v>
      </c>
      <c r="L303" s="47"/>
      <c r="M303" s="223" t="s">
        <v>35</v>
      </c>
      <c r="N303" s="224" t="s">
        <v>51</v>
      </c>
      <c r="O303" s="87"/>
      <c r="P303" s="225">
        <f>O303*H303</f>
        <v>0</v>
      </c>
      <c r="Q303" s="225">
        <v>0.0071999999999999998</v>
      </c>
      <c r="R303" s="225">
        <f>Q303*H303</f>
        <v>0.0144</v>
      </c>
      <c r="S303" s="225">
        <v>0</v>
      </c>
      <c r="T303" s="226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27" t="s">
        <v>408</v>
      </c>
      <c r="AT303" s="227" t="s">
        <v>211</v>
      </c>
      <c r="AU303" s="227" t="s">
        <v>90</v>
      </c>
      <c r="AY303" s="19" t="s">
        <v>208</v>
      </c>
      <c r="BE303" s="228">
        <f>IF(N303="základní",J303,0)</f>
        <v>0</v>
      </c>
      <c r="BF303" s="228">
        <f>IF(N303="snížená",J303,0)</f>
        <v>0</v>
      </c>
      <c r="BG303" s="228">
        <f>IF(N303="zákl. přenesená",J303,0)</f>
        <v>0</v>
      </c>
      <c r="BH303" s="228">
        <f>IF(N303="sníž. přenesená",J303,0)</f>
        <v>0</v>
      </c>
      <c r="BI303" s="228">
        <f>IF(N303="nulová",J303,0)</f>
        <v>0</v>
      </c>
      <c r="BJ303" s="19" t="s">
        <v>88</v>
      </c>
      <c r="BK303" s="228">
        <f>ROUND(I303*H303,2)</f>
        <v>0</v>
      </c>
      <c r="BL303" s="19" t="s">
        <v>408</v>
      </c>
      <c r="BM303" s="227" t="s">
        <v>2022</v>
      </c>
    </row>
    <row r="304" s="2" customFormat="1">
      <c r="A304" s="41"/>
      <c r="B304" s="42"/>
      <c r="C304" s="43"/>
      <c r="D304" s="229" t="s">
        <v>218</v>
      </c>
      <c r="E304" s="43"/>
      <c r="F304" s="230" t="s">
        <v>1767</v>
      </c>
      <c r="G304" s="43"/>
      <c r="H304" s="43"/>
      <c r="I304" s="231"/>
      <c r="J304" s="43"/>
      <c r="K304" s="43"/>
      <c r="L304" s="47"/>
      <c r="M304" s="232"/>
      <c r="N304" s="233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19" t="s">
        <v>218</v>
      </c>
      <c r="AU304" s="19" t="s">
        <v>90</v>
      </c>
    </row>
    <row r="305" s="2" customFormat="1" ht="21.75" customHeight="1">
      <c r="A305" s="41"/>
      <c r="B305" s="42"/>
      <c r="C305" s="216" t="s">
        <v>878</v>
      </c>
      <c r="D305" s="216" t="s">
        <v>211</v>
      </c>
      <c r="E305" s="217" t="s">
        <v>1768</v>
      </c>
      <c r="F305" s="218" t="s">
        <v>1769</v>
      </c>
      <c r="G305" s="219" t="s">
        <v>381</v>
      </c>
      <c r="H305" s="220">
        <v>2</v>
      </c>
      <c r="I305" s="221"/>
      <c r="J305" s="222">
        <f>ROUND(I305*H305,2)</f>
        <v>0</v>
      </c>
      <c r="K305" s="218" t="s">
        <v>215</v>
      </c>
      <c r="L305" s="47"/>
      <c r="M305" s="223" t="s">
        <v>35</v>
      </c>
      <c r="N305" s="224" t="s">
        <v>51</v>
      </c>
      <c r="O305" s="87"/>
      <c r="P305" s="225">
        <f>O305*H305</f>
        <v>0</v>
      </c>
      <c r="Q305" s="225">
        <v>0.00020000000000000001</v>
      </c>
      <c r="R305" s="225">
        <f>Q305*H305</f>
        <v>0.00040000000000000002</v>
      </c>
      <c r="S305" s="225">
        <v>0.028160000000000001</v>
      </c>
      <c r="T305" s="226">
        <f>S305*H305</f>
        <v>0.056320000000000002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27" t="s">
        <v>408</v>
      </c>
      <c r="AT305" s="227" t="s">
        <v>211</v>
      </c>
      <c r="AU305" s="227" t="s">
        <v>90</v>
      </c>
      <c r="AY305" s="19" t="s">
        <v>208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9" t="s">
        <v>88</v>
      </c>
      <c r="BK305" s="228">
        <f>ROUND(I305*H305,2)</f>
        <v>0</v>
      </c>
      <c r="BL305" s="19" t="s">
        <v>408</v>
      </c>
      <c r="BM305" s="227" t="s">
        <v>2023</v>
      </c>
    </row>
    <row r="306" s="2" customFormat="1">
      <c r="A306" s="41"/>
      <c r="B306" s="42"/>
      <c r="C306" s="43"/>
      <c r="D306" s="229" t="s">
        <v>218</v>
      </c>
      <c r="E306" s="43"/>
      <c r="F306" s="230" t="s">
        <v>1771</v>
      </c>
      <c r="G306" s="43"/>
      <c r="H306" s="43"/>
      <c r="I306" s="231"/>
      <c r="J306" s="43"/>
      <c r="K306" s="43"/>
      <c r="L306" s="47"/>
      <c r="M306" s="232"/>
      <c r="N306" s="233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19" t="s">
        <v>218</v>
      </c>
      <c r="AU306" s="19" t="s">
        <v>90</v>
      </c>
    </row>
    <row r="307" s="2" customFormat="1" ht="16.5" customHeight="1">
      <c r="A307" s="41"/>
      <c r="B307" s="42"/>
      <c r="C307" s="216" t="s">
        <v>888</v>
      </c>
      <c r="D307" s="216" t="s">
        <v>211</v>
      </c>
      <c r="E307" s="217" t="s">
        <v>1772</v>
      </c>
      <c r="F307" s="218" t="s">
        <v>1773</v>
      </c>
      <c r="G307" s="219" t="s">
        <v>381</v>
      </c>
      <c r="H307" s="220">
        <v>4</v>
      </c>
      <c r="I307" s="221"/>
      <c r="J307" s="222">
        <f>ROUND(I307*H307,2)</f>
        <v>0</v>
      </c>
      <c r="K307" s="218" t="s">
        <v>215</v>
      </c>
      <c r="L307" s="47"/>
      <c r="M307" s="223" t="s">
        <v>35</v>
      </c>
      <c r="N307" s="224" t="s">
        <v>51</v>
      </c>
      <c r="O307" s="87"/>
      <c r="P307" s="225">
        <f>O307*H307</f>
        <v>0</v>
      </c>
      <c r="Q307" s="225">
        <v>1.0000000000000001E-05</v>
      </c>
      <c r="R307" s="225">
        <f>Q307*H307</f>
        <v>4.0000000000000003E-05</v>
      </c>
      <c r="S307" s="225">
        <v>0.00075000000000000002</v>
      </c>
      <c r="T307" s="226">
        <f>S307*H307</f>
        <v>0.0030000000000000001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27" t="s">
        <v>408</v>
      </c>
      <c r="AT307" s="227" t="s">
        <v>211</v>
      </c>
      <c r="AU307" s="227" t="s">
        <v>90</v>
      </c>
      <c r="AY307" s="19" t="s">
        <v>208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9" t="s">
        <v>88</v>
      </c>
      <c r="BK307" s="228">
        <f>ROUND(I307*H307,2)</f>
        <v>0</v>
      </c>
      <c r="BL307" s="19" t="s">
        <v>408</v>
      </c>
      <c r="BM307" s="227" t="s">
        <v>2024</v>
      </c>
    </row>
    <row r="308" s="2" customFormat="1">
      <c r="A308" s="41"/>
      <c r="B308" s="42"/>
      <c r="C308" s="43"/>
      <c r="D308" s="229" t="s">
        <v>218</v>
      </c>
      <c r="E308" s="43"/>
      <c r="F308" s="230" t="s">
        <v>1775</v>
      </c>
      <c r="G308" s="43"/>
      <c r="H308" s="43"/>
      <c r="I308" s="231"/>
      <c r="J308" s="43"/>
      <c r="K308" s="43"/>
      <c r="L308" s="47"/>
      <c r="M308" s="232"/>
      <c r="N308" s="233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19" t="s">
        <v>218</v>
      </c>
      <c r="AU308" s="19" t="s">
        <v>90</v>
      </c>
    </row>
    <row r="309" s="14" customFormat="1">
      <c r="A309" s="14"/>
      <c r="B309" s="245"/>
      <c r="C309" s="246"/>
      <c r="D309" s="236" t="s">
        <v>226</v>
      </c>
      <c r="E309" s="247" t="s">
        <v>35</v>
      </c>
      <c r="F309" s="248" t="s">
        <v>1776</v>
      </c>
      <c r="G309" s="246"/>
      <c r="H309" s="249">
        <v>4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5" t="s">
        <v>226</v>
      </c>
      <c r="AU309" s="255" t="s">
        <v>90</v>
      </c>
      <c r="AV309" s="14" t="s">
        <v>90</v>
      </c>
      <c r="AW309" s="14" t="s">
        <v>41</v>
      </c>
      <c r="AX309" s="14" t="s">
        <v>88</v>
      </c>
      <c r="AY309" s="255" t="s">
        <v>208</v>
      </c>
    </row>
    <row r="310" s="2" customFormat="1" ht="16.5" customHeight="1">
      <c r="A310" s="41"/>
      <c r="B310" s="42"/>
      <c r="C310" s="216" t="s">
        <v>897</v>
      </c>
      <c r="D310" s="216" t="s">
        <v>211</v>
      </c>
      <c r="E310" s="217" t="s">
        <v>1777</v>
      </c>
      <c r="F310" s="218" t="s">
        <v>1778</v>
      </c>
      <c r="G310" s="219" t="s">
        <v>149</v>
      </c>
      <c r="H310" s="220">
        <v>10</v>
      </c>
      <c r="I310" s="221"/>
      <c r="J310" s="222">
        <f>ROUND(I310*H310,2)</f>
        <v>0</v>
      </c>
      <c r="K310" s="218" t="s">
        <v>215</v>
      </c>
      <c r="L310" s="47"/>
      <c r="M310" s="223" t="s">
        <v>35</v>
      </c>
      <c r="N310" s="224" t="s">
        <v>51</v>
      </c>
      <c r="O310" s="87"/>
      <c r="P310" s="225">
        <f>O310*H310</f>
        <v>0</v>
      </c>
      <c r="Q310" s="225">
        <v>0</v>
      </c>
      <c r="R310" s="225">
        <f>Q310*H310</f>
        <v>0</v>
      </c>
      <c r="S310" s="225">
        <v>0</v>
      </c>
      <c r="T310" s="226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27" t="s">
        <v>408</v>
      </c>
      <c r="AT310" s="227" t="s">
        <v>211</v>
      </c>
      <c r="AU310" s="227" t="s">
        <v>90</v>
      </c>
      <c r="AY310" s="19" t="s">
        <v>208</v>
      </c>
      <c r="BE310" s="228">
        <f>IF(N310="základní",J310,0)</f>
        <v>0</v>
      </c>
      <c r="BF310" s="228">
        <f>IF(N310="snížená",J310,0)</f>
        <v>0</v>
      </c>
      <c r="BG310" s="228">
        <f>IF(N310="zákl. přenesená",J310,0)</f>
        <v>0</v>
      </c>
      <c r="BH310" s="228">
        <f>IF(N310="sníž. přenesená",J310,0)</f>
        <v>0</v>
      </c>
      <c r="BI310" s="228">
        <f>IF(N310="nulová",J310,0)</f>
        <v>0</v>
      </c>
      <c r="BJ310" s="19" t="s">
        <v>88</v>
      </c>
      <c r="BK310" s="228">
        <f>ROUND(I310*H310,2)</f>
        <v>0</v>
      </c>
      <c r="BL310" s="19" t="s">
        <v>408</v>
      </c>
      <c r="BM310" s="227" t="s">
        <v>2025</v>
      </c>
    </row>
    <row r="311" s="2" customFormat="1">
      <c r="A311" s="41"/>
      <c r="B311" s="42"/>
      <c r="C311" s="43"/>
      <c r="D311" s="229" t="s">
        <v>218</v>
      </c>
      <c r="E311" s="43"/>
      <c r="F311" s="230" t="s">
        <v>1780</v>
      </c>
      <c r="G311" s="43"/>
      <c r="H311" s="43"/>
      <c r="I311" s="231"/>
      <c r="J311" s="43"/>
      <c r="K311" s="43"/>
      <c r="L311" s="47"/>
      <c r="M311" s="232"/>
      <c r="N311" s="233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19" t="s">
        <v>218</v>
      </c>
      <c r="AU311" s="19" t="s">
        <v>90</v>
      </c>
    </row>
    <row r="312" s="2" customFormat="1" ht="24.15" customHeight="1">
      <c r="A312" s="41"/>
      <c r="B312" s="42"/>
      <c r="C312" s="216" t="s">
        <v>903</v>
      </c>
      <c r="D312" s="216" t="s">
        <v>211</v>
      </c>
      <c r="E312" s="217" t="s">
        <v>1789</v>
      </c>
      <c r="F312" s="218" t="s">
        <v>1790</v>
      </c>
      <c r="G312" s="219" t="s">
        <v>214</v>
      </c>
      <c r="H312" s="220">
        <v>0.014999999999999999</v>
      </c>
      <c r="I312" s="221"/>
      <c r="J312" s="222">
        <f>ROUND(I312*H312,2)</f>
        <v>0</v>
      </c>
      <c r="K312" s="218" t="s">
        <v>215</v>
      </c>
      <c r="L312" s="47"/>
      <c r="M312" s="223" t="s">
        <v>35</v>
      </c>
      <c r="N312" s="224" t="s">
        <v>51</v>
      </c>
      <c r="O312" s="87"/>
      <c r="P312" s="225">
        <f>O312*H312</f>
        <v>0</v>
      </c>
      <c r="Q312" s="225">
        <v>0</v>
      </c>
      <c r="R312" s="225">
        <f>Q312*H312</f>
        <v>0</v>
      </c>
      <c r="S312" s="225">
        <v>0</v>
      </c>
      <c r="T312" s="226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27" t="s">
        <v>408</v>
      </c>
      <c r="AT312" s="227" t="s">
        <v>211</v>
      </c>
      <c r="AU312" s="227" t="s">
        <v>90</v>
      </c>
      <c r="AY312" s="19" t="s">
        <v>208</v>
      </c>
      <c r="BE312" s="228">
        <f>IF(N312="základní",J312,0)</f>
        <v>0</v>
      </c>
      <c r="BF312" s="228">
        <f>IF(N312="snížená",J312,0)</f>
        <v>0</v>
      </c>
      <c r="BG312" s="228">
        <f>IF(N312="zákl. přenesená",J312,0)</f>
        <v>0</v>
      </c>
      <c r="BH312" s="228">
        <f>IF(N312="sníž. přenesená",J312,0)</f>
        <v>0</v>
      </c>
      <c r="BI312" s="228">
        <f>IF(N312="nulová",J312,0)</f>
        <v>0</v>
      </c>
      <c r="BJ312" s="19" t="s">
        <v>88</v>
      </c>
      <c r="BK312" s="228">
        <f>ROUND(I312*H312,2)</f>
        <v>0</v>
      </c>
      <c r="BL312" s="19" t="s">
        <v>408</v>
      </c>
      <c r="BM312" s="227" t="s">
        <v>2026</v>
      </c>
    </row>
    <row r="313" s="2" customFormat="1">
      <c r="A313" s="41"/>
      <c r="B313" s="42"/>
      <c r="C313" s="43"/>
      <c r="D313" s="229" t="s">
        <v>218</v>
      </c>
      <c r="E313" s="43"/>
      <c r="F313" s="230" t="s">
        <v>1792</v>
      </c>
      <c r="G313" s="43"/>
      <c r="H313" s="43"/>
      <c r="I313" s="231"/>
      <c r="J313" s="43"/>
      <c r="K313" s="43"/>
      <c r="L313" s="47"/>
      <c r="M313" s="232"/>
      <c r="N313" s="233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19" t="s">
        <v>218</v>
      </c>
      <c r="AU313" s="19" t="s">
        <v>90</v>
      </c>
    </row>
    <row r="314" s="2" customFormat="1" ht="24.15" customHeight="1">
      <c r="A314" s="41"/>
      <c r="B314" s="42"/>
      <c r="C314" s="216" t="s">
        <v>910</v>
      </c>
      <c r="D314" s="216" t="s">
        <v>211</v>
      </c>
      <c r="E314" s="217" t="s">
        <v>1781</v>
      </c>
      <c r="F314" s="218" t="s">
        <v>1782</v>
      </c>
      <c r="G314" s="219" t="s">
        <v>214</v>
      </c>
      <c r="H314" s="220">
        <v>0.014999999999999999</v>
      </c>
      <c r="I314" s="221"/>
      <c r="J314" s="222">
        <f>ROUND(I314*H314,2)</f>
        <v>0</v>
      </c>
      <c r="K314" s="218" t="s">
        <v>215</v>
      </c>
      <c r="L314" s="47"/>
      <c r="M314" s="223" t="s">
        <v>35</v>
      </c>
      <c r="N314" s="224" t="s">
        <v>51</v>
      </c>
      <c r="O314" s="87"/>
      <c r="P314" s="225">
        <f>O314*H314</f>
        <v>0</v>
      </c>
      <c r="Q314" s="225">
        <v>0</v>
      </c>
      <c r="R314" s="225">
        <f>Q314*H314</f>
        <v>0</v>
      </c>
      <c r="S314" s="225">
        <v>0</v>
      </c>
      <c r="T314" s="226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27" t="s">
        <v>408</v>
      </c>
      <c r="AT314" s="227" t="s">
        <v>211</v>
      </c>
      <c r="AU314" s="227" t="s">
        <v>90</v>
      </c>
      <c r="AY314" s="19" t="s">
        <v>208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9" t="s">
        <v>88</v>
      </c>
      <c r="BK314" s="228">
        <f>ROUND(I314*H314,2)</f>
        <v>0</v>
      </c>
      <c r="BL314" s="19" t="s">
        <v>408</v>
      </c>
      <c r="BM314" s="227" t="s">
        <v>2027</v>
      </c>
    </row>
    <row r="315" s="2" customFormat="1">
      <c r="A315" s="41"/>
      <c r="B315" s="42"/>
      <c r="C315" s="43"/>
      <c r="D315" s="229" t="s">
        <v>218</v>
      </c>
      <c r="E315" s="43"/>
      <c r="F315" s="230" t="s">
        <v>1784</v>
      </c>
      <c r="G315" s="43"/>
      <c r="H315" s="43"/>
      <c r="I315" s="231"/>
      <c r="J315" s="43"/>
      <c r="K315" s="43"/>
      <c r="L315" s="47"/>
      <c r="M315" s="232"/>
      <c r="N315" s="233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19" t="s">
        <v>218</v>
      </c>
      <c r="AU315" s="19" t="s">
        <v>90</v>
      </c>
    </row>
    <row r="316" s="2" customFormat="1" ht="24.15" customHeight="1">
      <c r="A316" s="41"/>
      <c r="B316" s="42"/>
      <c r="C316" s="216" t="s">
        <v>915</v>
      </c>
      <c r="D316" s="216" t="s">
        <v>211</v>
      </c>
      <c r="E316" s="217" t="s">
        <v>1785</v>
      </c>
      <c r="F316" s="218" t="s">
        <v>1786</v>
      </c>
      <c r="G316" s="219" t="s">
        <v>214</v>
      </c>
      <c r="H316" s="220">
        <v>0.014999999999999999</v>
      </c>
      <c r="I316" s="221"/>
      <c r="J316" s="222">
        <f>ROUND(I316*H316,2)</f>
        <v>0</v>
      </c>
      <c r="K316" s="218" t="s">
        <v>215</v>
      </c>
      <c r="L316" s="47"/>
      <c r="M316" s="223" t="s">
        <v>35</v>
      </c>
      <c r="N316" s="224" t="s">
        <v>51</v>
      </c>
      <c r="O316" s="87"/>
      <c r="P316" s="225">
        <f>O316*H316</f>
        <v>0</v>
      </c>
      <c r="Q316" s="225">
        <v>0</v>
      </c>
      <c r="R316" s="225">
        <f>Q316*H316</f>
        <v>0</v>
      </c>
      <c r="S316" s="225">
        <v>0</v>
      </c>
      <c r="T316" s="226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7" t="s">
        <v>408</v>
      </c>
      <c r="AT316" s="227" t="s">
        <v>211</v>
      </c>
      <c r="AU316" s="227" t="s">
        <v>90</v>
      </c>
      <c r="AY316" s="19" t="s">
        <v>208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9" t="s">
        <v>88</v>
      </c>
      <c r="BK316" s="228">
        <f>ROUND(I316*H316,2)</f>
        <v>0</v>
      </c>
      <c r="BL316" s="19" t="s">
        <v>408</v>
      </c>
      <c r="BM316" s="227" t="s">
        <v>2028</v>
      </c>
    </row>
    <row r="317" s="2" customFormat="1">
      <c r="A317" s="41"/>
      <c r="B317" s="42"/>
      <c r="C317" s="43"/>
      <c r="D317" s="229" t="s">
        <v>218</v>
      </c>
      <c r="E317" s="43"/>
      <c r="F317" s="230" t="s">
        <v>1788</v>
      </c>
      <c r="G317" s="43"/>
      <c r="H317" s="43"/>
      <c r="I317" s="231"/>
      <c r="J317" s="43"/>
      <c r="K317" s="43"/>
      <c r="L317" s="47"/>
      <c r="M317" s="292"/>
      <c r="N317" s="293"/>
      <c r="O317" s="294"/>
      <c r="P317" s="294"/>
      <c r="Q317" s="294"/>
      <c r="R317" s="294"/>
      <c r="S317" s="294"/>
      <c r="T317" s="295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9" t="s">
        <v>218</v>
      </c>
      <c r="AU317" s="19" t="s">
        <v>90</v>
      </c>
    </row>
    <row r="318" s="2" customFormat="1" ht="6.96" customHeight="1">
      <c r="A318" s="41"/>
      <c r="B318" s="62"/>
      <c r="C318" s="63"/>
      <c r="D318" s="63"/>
      <c r="E318" s="63"/>
      <c r="F318" s="63"/>
      <c r="G318" s="63"/>
      <c r="H318" s="63"/>
      <c r="I318" s="63"/>
      <c r="J318" s="63"/>
      <c r="K318" s="63"/>
      <c r="L318" s="47"/>
      <c r="M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</row>
  </sheetData>
  <sheetProtection sheet="1" autoFilter="0" formatColumns="0" formatRows="0" objects="1" scenarios="1" spinCount="100000" saltValue="BDMaynHMeVrwR/6PzGWDqfz9aa7k8wu8ocZ0goRwbk5x/3y2tRc+Xea0R1RaxZbWHDJSLoWYMed6abeTjDB24g==" hashValue="8YeDhSSjM+2zRH8MjRLwbqqcJhSq7DSUwAI9sg+LCgN+FAwnBqDjKh7/kn9Wwln66Muduta7yAsvf6dyJT5EVg==" algorithmName="SHA-512" password="C74A"/>
  <autoFilter ref="C89:K317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3" r:id="rId1" display="https://podminky.urs.cz/item/CS_URS_2022_02/997013213"/>
    <hyperlink ref="F95" r:id="rId2" display="https://podminky.urs.cz/item/CS_URS_2022_02/997013219"/>
    <hyperlink ref="F98" r:id="rId3" display="https://podminky.urs.cz/item/CS_URS_2022_02/997013501"/>
    <hyperlink ref="F100" r:id="rId4" display="https://podminky.urs.cz/item/CS_URS_2022_02/997013509"/>
    <hyperlink ref="F103" r:id="rId5" display="https://podminky.urs.cz/item/CS_URS_2022_02/997013631"/>
    <hyperlink ref="F107" r:id="rId6" display="https://podminky.urs.cz/item/CS_URS_2022_02/971033231"/>
    <hyperlink ref="F110" r:id="rId7" display="https://podminky.urs.cz/item/CS_URS_2022_02/971033331"/>
    <hyperlink ref="F115" r:id="rId8" display="https://podminky.urs.cz/item/CS_URS_2022_02/971033431"/>
    <hyperlink ref="F120" r:id="rId9" display="https://podminky.urs.cz/item/CS_URS_2022_02/971033521"/>
    <hyperlink ref="F125" r:id="rId10" display="https://podminky.urs.cz/item/CS_URS_2022_02/974031133"/>
    <hyperlink ref="F128" r:id="rId11" display="https://podminky.urs.cz/item/CS_URS_2022_02/974031142"/>
    <hyperlink ref="F131" r:id="rId12" display="https://podminky.urs.cz/item/CS_URS_2022_02/974031154"/>
    <hyperlink ref="F136" r:id="rId13" display="https://podminky.urs.cz/item/CS_URS_2022_02/721170975"/>
    <hyperlink ref="F141" r:id="rId14" display="https://podminky.urs.cz/item/CS_URS_2022_02/721171905"/>
    <hyperlink ref="F146" r:id="rId15" display="https://podminky.urs.cz/item/CS_URS_2022_02/721171915"/>
    <hyperlink ref="F151" r:id="rId16" display="https://podminky.urs.cz/item/CS_URS_2022_02/721174042"/>
    <hyperlink ref="F154" r:id="rId17" display="https://podminky.urs.cz/item/CS_URS_2022_02/721174045"/>
    <hyperlink ref="F157" r:id="rId18" display="https://podminky.urs.cz/item/CS_URS_2022_02/721194104"/>
    <hyperlink ref="F160" r:id="rId19" display="https://podminky.urs.cz/item/CS_URS_2022_02/721194109"/>
    <hyperlink ref="F163" r:id="rId20" display="https://podminky.urs.cz/item/CS_URS_2022_02/721290111"/>
    <hyperlink ref="F168" r:id="rId21" display="https://podminky.urs.cz/item/CS_URS_2022_02/721910912"/>
    <hyperlink ref="F171" r:id="rId22" display="https://podminky.urs.cz/item/CS_URS_2022_02/998721102"/>
    <hyperlink ref="F173" r:id="rId23" display="https://podminky.urs.cz/item/CS_URS_2022_02/998721181"/>
    <hyperlink ref="F175" r:id="rId24" display="https://podminky.urs.cz/item/CS_URS_2022_02/998721192"/>
    <hyperlink ref="F180" r:id="rId25" display="https://podminky.urs.cz/item/CS_URS_2022_02/722131914"/>
    <hyperlink ref="F183" r:id="rId26" display="https://podminky.urs.cz/item/CS_URS_2022_02/722174022"/>
    <hyperlink ref="F186" r:id="rId27" display="https://podminky.urs.cz/item/CS_URS_2022_02/722181221"/>
    <hyperlink ref="F189" r:id="rId28" display="https://podminky.urs.cz/item/CS_URS_2022_02/722181222"/>
    <hyperlink ref="F192" r:id="rId29" display="https://podminky.urs.cz/item/CS_URS_2022_02/722181245"/>
    <hyperlink ref="F195" r:id="rId30" display="https://podminky.urs.cz/item/CS_URS_2022_02/722190401"/>
    <hyperlink ref="F200" r:id="rId31" display="https://podminky.urs.cz/item/CS_URS_2022_02/722190901"/>
    <hyperlink ref="F203" r:id="rId32" display="https://podminky.urs.cz/item/CS_URS_2022_02/722240122"/>
    <hyperlink ref="F206" r:id="rId33" display="https://podminky.urs.cz/item/CS_URS_2022_02/722290226"/>
    <hyperlink ref="F211" r:id="rId34" display="https://podminky.urs.cz/item/CS_URS_2022_02/722290234"/>
    <hyperlink ref="F214" r:id="rId35" display="https://podminky.urs.cz/item/CS_URS_2022_02/998722102"/>
    <hyperlink ref="F216" r:id="rId36" display="https://podminky.urs.cz/item/CS_URS_2022_02/998722181"/>
    <hyperlink ref="F218" r:id="rId37" display="https://podminky.urs.cz/item/CS_URS_2022_02/998722192"/>
    <hyperlink ref="F222" r:id="rId38" display="https://podminky.urs.cz/item/CS_URS_2022_02/725119125"/>
    <hyperlink ref="F229" r:id="rId39" display="https://podminky.urs.cz/item/CS_URS_2022_02/725211616"/>
    <hyperlink ref="F232" r:id="rId40" display="https://podminky.urs.cz/item/CS_URS_2022_02/725829111"/>
    <hyperlink ref="F237" r:id="rId41" display="https://podminky.urs.cz/item/CS_URS_2022_02/998725102"/>
    <hyperlink ref="F239" r:id="rId42" display="https://podminky.urs.cz/item/CS_URS_2022_02/998725181"/>
    <hyperlink ref="F241" r:id="rId43" display="https://podminky.urs.cz/item/CS_URS_2022_02/998725192"/>
    <hyperlink ref="F244" r:id="rId44" display="https://podminky.urs.cz/item/CS_URS_2022_02/726131204"/>
    <hyperlink ref="F251" r:id="rId45" display="https://podminky.urs.cz/item/CS_URS_2022_02/726191001"/>
    <hyperlink ref="F254" r:id="rId46" display="https://podminky.urs.cz/item/CS_URS_2022_02/998726112"/>
    <hyperlink ref="F256" r:id="rId47" display="https://podminky.urs.cz/item/CS_URS_2022_02/998726181"/>
    <hyperlink ref="F258" r:id="rId48" display="https://podminky.urs.cz/item/CS_URS_2022_02/998726192"/>
    <hyperlink ref="F262" r:id="rId49" display="https://podminky.urs.cz/item/CS_URS_2022_02/733191925"/>
    <hyperlink ref="F265" r:id="rId50" display="https://podminky.urs.cz/item/CS_URS_2022_02/733221102"/>
    <hyperlink ref="F268" r:id="rId51" display="https://podminky.urs.cz/item/CS_URS_2022_02/733224222"/>
    <hyperlink ref="F271" r:id="rId52" display="https://podminky.urs.cz/item/CS_URS_2022_02/733291101"/>
    <hyperlink ref="F274" r:id="rId53" display="https://podminky.urs.cz/item/CS_URS_2022_02/733811211"/>
    <hyperlink ref="F277" r:id="rId54" display="https://podminky.urs.cz/item/CS_URS_2022_02/998733102"/>
    <hyperlink ref="F279" r:id="rId55" display="https://podminky.urs.cz/item/CS_URS_2022_02/998733181"/>
    <hyperlink ref="F281" r:id="rId56" display="https://podminky.urs.cz/item/CS_URS_2022_02/998733193"/>
    <hyperlink ref="F286" r:id="rId57" display="https://podminky.urs.cz/item/CS_URS_2022_02/734221542"/>
    <hyperlink ref="F291" r:id="rId58" display="https://podminky.urs.cz/item/CS_URS_2022_02/734261417"/>
    <hyperlink ref="F294" r:id="rId59" display="https://podminky.urs.cz/item/CS_URS_2022_02/734292764"/>
    <hyperlink ref="F297" r:id="rId60" display="https://podminky.urs.cz/item/CS_URS_2022_02/998734102"/>
    <hyperlink ref="F299" r:id="rId61" display="https://podminky.urs.cz/item/CS_URS_2022_02/998734181"/>
    <hyperlink ref="F301" r:id="rId62" display="https://podminky.urs.cz/item/CS_URS_2022_02/998734193"/>
    <hyperlink ref="F304" r:id="rId63" display="https://podminky.urs.cz/item/CS_URS_2022_02/735151171"/>
    <hyperlink ref="F306" r:id="rId64" display="https://podminky.urs.cz/item/CS_URS_2022_02/735221822"/>
    <hyperlink ref="F308" r:id="rId65" display="https://podminky.urs.cz/item/CS_URS_2022_02/735291800"/>
    <hyperlink ref="F311" r:id="rId66" display="https://podminky.urs.cz/item/CS_URS_2022_02/735494811"/>
    <hyperlink ref="F313" r:id="rId67" display="https://podminky.urs.cz/item/CS_URS_2022_02/998735102"/>
    <hyperlink ref="F315" r:id="rId68" display="https://podminky.urs.cz/item/CS_URS_2022_02/998735181"/>
    <hyperlink ref="F317" r:id="rId69" display="https://podminky.urs.cz/item/CS_URS_2022_02/998735193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70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2" customFormat="1" ht="12" customHeight="1">
      <c r="A8" s="41"/>
      <c r="B8" s="47"/>
      <c r="C8" s="41"/>
      <c r="D8" s="146" t="s">
        <v>168</v>
      </c>
      <c r="E8" s="41"/>
      <c r="F8" s="41"/>
      <c r="G8" s="41"/>
      <c r="H8" s="41"/>
      <c r="I8" s="41"/>
      <c r="J8" s="41"/>
      <c r="K8" s="41"/>
      <c r="L8" s="1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9" t="s">
        <v>2029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6" t="s">
        <v>18</v>
      </c>
      <c r="E11" s="41"/>
      <c r="F11" s="136" t="s">
        <v>19</v>
      </c>
      <c r="G11" s="41"/>
      <c r="H11" s="41"/>
      <c r="I11" s="146" t="s">
        <v>20</v>
      </c>
      <c r="J11" s="136" t="s">
        <v>35</v>
      </c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6" t="s">
        <v>22</v>
      </c>
      <c r="E12" s="41"/>
      <c r="F12" s="136" t="s">
        <v>23</v>
      </c>
      <c r="G12" s="41"/>
      <c r="H12" s="41"/>
      <c r="I12" s="146" t="s">
        <v>24</v>
      </c>
      <c r="J12" s="150" t="str">
        <f>'Rekapitulace stavby'!AN8</f>
        <v>9. 11. 2022</v>
      </c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30</v>
      </c>
      <c r="E14" s="41"/>
      <c r="F14" s="41"/>
      <c r="G14" s="41"/>
      <c r="H14" s="41"/>
      <c r="I14" s="146" t="s">
        <v>31</v>
      </c>
      <c r="J14" s="136" t="s">
        <v>32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6" t="s">
        <v>34</v>
      </c>
      <c r="J15" s="136" t="s">
        <v>35</v>
      </c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6" t="s">
        <v>36</v>
      </c>
      <c r="E17" s="41"/>
      <c r="F17" s="41"/>
      <c r="G17" s="41"/>
      <c r="H17" s="41"/>
      <c r="I17" s="146" t="s">
        <v>31</v>
      </c>
      <c r="J17" s="35" t="str">
        <f>'Rekapitulace stavby'!AN13</f>
        <v>Vyplň údaj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6" t="s">
        <v>34</v>
      </c>
      <c r="J18" s="35" t="str">
        <f>'Rekapitulace stavby'!AN14</f>
        <v>Vyplň údaj</v>
      </c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6" t="s">
        <v>38</v>
      </c>
      <c r="E20" s="41"/>
      <c r="F20" s="41"/>
      <c r="G20" s="41"/>
      <c r="H20" s="41"/>
      <c r="I20" s="146" t="s">
        <v>31</v>
      </c>
      <c r="J20" s="136" t="s">
        <v>39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6" t="s">
        <v>34</v>
      </c>
      <c r="J21" s="136" t="s">
        <v>35</v>
      </c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6" t="s">
        <v>42</v>
      </c>
      <c r="E23" s="41"/>
      <c r="F23" s="41"/>
      <c r="G23" s="41"/>
      <c r="H23" s="41"/>
      <c r="I23" s="146" t="s">
        <v>31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">
        <v>43</v>
      </c>
      <c r="F24" s="41"/>
      <c r="G24" s="41"/>
      <c r="H24" s="41"/>
      <c r="I24" s="146" t="s">
        <v>34</v>
      </c>
      <c r="J24" s="136" t="s">
        <v>35</v>
      </c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6" t="s">
        <v>44</v>
      </c>
      <c r="E26" s="41"/>
      <c r="F26" s="41"/>
      <c r="G26" s="41"/>
      <c r="H26" s="41"/>
      <c r="I26" s="41"/>
      <c r="J26" s="41"/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47.25" customHeight="1">
      <c r="A27" s="151"/>
      <c r="B27" s="152"/>
      <c r="C27" s="151"/>
      <c r="D27" s="151"/>
      <c r="E27" s="153" t="s">
        <v>170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5"/>
      <c r="E29" s="155"/>
      <c r="F29" s="155"/>
      <c r="G29" s="155"/>
      <c r="H29" s="155"/>
      <c r="I29" s="155"/>
      <c r="J29" s="155"/>
      <c r="K29" s="155"/>
      <c r="L29" s="14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6" t="s">
        <v>46</v>
      </c>
      <c r="E30" s="41"/>
      <c r="F30" s="41"/>
      <c r="G30" s="41"/>
      <c r="H30" s="41"/>
      <c r="I30" s="41"/>
      <c r="J30" s="157">
        <f>ROUND(J90, 2)</f>
        <v>0</v>
      </c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8" t="s">
        <v>48</v>
      </c>
      <c r="G32" s="41"/>
      <c r="H32" s="41"/>
      <c r="I32" s="158" t="s">
        <v>47</v>
      </c>
      <c r="J32" s="158" t="s">
        <v>49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9" t="s">
        <v>50</v>
      </c>
      <c r="E33" s="146" t="s">
        <v>51</v>
      </c>
      <c r="F33" s="160">
        <f>ROUND((SUM(BE90:BE343)),  2)</f>
        <v>0</v>
      </c>
      <c r="G33" s="41"/>
      <c r="H33" s="41"/>
      <c r="I33" s="161">
        <v>0.20999999999999999</v>
      </c>
      <c r="J33" s="160">
        <f>ROUND(((SUM(BE90:BE343))*I33),  2)</f>
        <v>0</v>
      </c>
      <c r="K33" s="41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6" t="s">
        <v>52</v>
      </c>
      <c r="F34" s="160">
        <f>ROUND((SUM(BF90:BF343)),  2)</f>
        <v>0</v>
      </c>
      <c r="G34" s="41"/>
      <c r="H34" s="41"/>
      <c r="I34" s="161">
        <v>0.14999999999999999</v>
      </c>
      <c r="J34" s="160">
        <f>ROUND(((SUM(BF90:BF343))*I34),  2)</f>
        <v>0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6" t="s">
        <v>53</v>
      </c>
      <c r="F35" s="160">
        <f>ROUND((SUM(BG90:BG343)),  2)</f>
        <v>0</v>
      </c>
      <c r="G35" s="41"/>
      <c r="H35" s="41"/>
      <c r="I35" s="161">
        <v>0.20999999999999999</v>
      </c>
      <c r="J35" s="160">
        <f>0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6" t="s">
        <v>54</v>
      </c>
      <c r="F36" s="160">
        <f>ROUND((SUM(BH90:BH343)),  2)</f>
        <v>0</v>
      </c>
      <c r="G36" s="41"/>
      <c r="H36" s="41"/>
      <c r="I36" s="161">
        <v>0.14999999999999999</v>
      </c>
      <c r="J36" s="160">
        <f>0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55</v>
      </c>
      <c r="F37" s="160">
        <f>ROUND((SUM(BI90:BI343)),  2)</f>
        <v>0</v>
      </c>
      <c r="G37" s="41"/>
      <c r="H37" s="41"/>
      <c r="I37" s="161">
        <v>0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2"/>
      <c r="D39" s="163" t="s">
        <v>56</v>
      </c>
      <c r="E39" s="164"/>
      <c r="F39" s="164"/>
      <c r="G39" s="165" t="s">
        <v>57</v>
      </c>
      <c r="H39" s="166" t="s">
        <v>58</v>
      </c>
      <c r="I39" s="164"/>
      <c r="J39" s="167">
        <f>SUM(J30:J37)</f>
        <v>0</v>
      </c>
      <c r="K39" s="168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171</v>
      </c>
      <c r="D45" s="43"/>
      <c r="E45" s="43"/>
      <c r="F45" s="43"/>
      <c r="G45" s="43"/>
      <c r="H45" s="43"/>
      <c r="I45" s="43"/>
      <c r="J45" s="43"/>
      <c r="K45" s="43"/>
      <c r="L45" s="14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Nemocnice Bruntál - oprava WC pro veřejnost, WC 1, 2, 3, 5 , 6, 7</v>
      </c>
      <c r="F48" s="34"/>
      <c r="G48" s="34"/>
      <c r="H48" s="34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168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 06 - ZTI+UT WC5</v>
      </c>
      <c r="F50" s="43"/>
      <c r="G50" s="43"/>
      <c r="H50" s="43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Nemocnice Bruntál, Nádražní 1589/29</v>
      </c>
      <c r="G52" s="43"/>
      <c r="H52" s="43"/>
      <c r="I52" s="34" t="s">
        <v>24</v>
      </c>
      <c r="J52" s="75" t="str">
        <f>IF(J12="","",J12)</f>
        <v>9. 11. 2022</v>
      </c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40.05" customHeight="1">
      <c r="A54" s="41"/>
      <c r="B54" s="42"/>
      <c r="C54" s="34" t="s">
        <v>30</v>
      </c>
      <c r="D54" s="43"/>
      <c r="E54" s="43"/>
      <c r="F54" s="29" t="str">
        <f>E15</f>
        <v xml:space="preserve">Město Bruntál, Nádražní 20, Bruntál, 792 01 </v>
      </c>
      <c r="G54" s="43"/>
      <c r="H54" s="43"/>
      <c r="I54" s="34" t="s">
        <v>38</v>
      </c>
      <c r="J54" s="39" t="str">
        <f>E21</f>
        <v xml:space="preserve">Ing. Roman Macoszek, Palackého 368, Vrbno p/Prad. </v>
      </c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 xml:space="preserve"> </v>
      </c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172</v>
      </c>
      <c r="D57" s="175"/>
      <c r="E57" s="175"/>
      <c r="F57" s="175"/>
      <c r="G57" s="175"/>
      <c r="H57" s="175"/>
      <c r="I57" s="175"/>
      <c r="J57" s="176" t="s">
        <v>173</v>
      </c>
      <c r="K57" s="175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7" t="s">
        <v>78</v>
      </c>
      <c r="D59" s="43"/>
      <c r="E59" s="43"/>
      <c r="F59" s="43"/>
      <c r="G59" s="43"/>
      <c r="H59" s="43"/>
      <c r="I59" s="43"/>
      <c r="J59" s="105">
        <f>J90</f>
        <v>0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174</v>
      </c>
    </row>
    <row r="60" s="9" customFormat="1" ht="24.96" customHeight="1">
      <c r="A60" s="9"/>
      <c r="B60" s="178"/>
      <c r="C60" s="179"/>
      <c r="D60" s="180" t="s">
        <v>1794</v>
      </c>
      <c r="E60" s="181"/>
      <c r="F60" s="181"/>
      <c r="G60" s="181"/>
      <c r="H60" s="181"/>
      <c r="I60" s="181"/>
      <c r="J60" s="182">
        <f>J91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78"/>
      <c r="C61" s="179"/>
      <c r="D61" s="180" t="s">
        <v>175</v>
      </c>
      <c r="E61" s="181"/>
      <c r="F61" s="181"/>
      <c r="G61" s="181"/>
      <c r="H61" s="181"/>
      <c r="I61" s="181"/>
      <c r="J61" s="182">
        <f>J104</f>
        <v>0</v>
      </c>
      <c r="K61" s="179"/>
      <c r="L61" s="18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84"/>
      <c r="C62" s="128"/>
      <c r="D62" s="185" t="s">
        <v>178</v>
      </c>
      <c r="E62" s="186"/>
      <c r="F62" s="186"/>
      <c r="G62" s="186"/>
      <c r="H62" s="186"/>
      <c r="I62" s="186"/>
      <c r="J62" s="187">
        <f>J105</f>
        <v>0</v>
      </c>
      <c r="K62" s="128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78"/>
      <c r="C63" s="179"/>
      <c r="D63" s="180" t="s">
        <v>181</v>
      </c>
      <c r="E63" s="181"/>
      <c r="F63" s="181"/>
      <c r="G63" s="181"/>
      <c r="H63" s="181"/>
      <c r="I63" s="181"/>
      <c r="J63" s="182">
        <f>J132</f>
        <v>0</v>
      </c>
      <c r="K63" s="179"/>
      <c r="L63" s="18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10" customFormat="1" ht="19.92" customHeight="1">
      <c r="A64" s="10"/>
      <c r="B64" s="184"/>
      <c r="C64" s="128"/>
      <c r="D64" s="185" t="s">
        <v>1397</v>
      </c>
      <c r="E64" s="186"/>
      <c r="F64" s="186"/>
      <c r="G64" s="186"/>
      <c r="H64" s="186"/>
      <c r="I64" s="186"/>
      <c r="J64" s="187">
        <f>J133</f>
        <v>0</v>
      </c>
      <c r="K64" s="128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28"/>
      <c r="D65" s="185" t="s">
        <v>1398</v>
      </c>
      <c r="E65" s="186"/>
      <c r="F65" s="186"/>
      <c r="G65" s="186"/>
      <c r="H65" s="186"/>
      <c r="I65" s="186"/>
      <c r="J65" s="187">
        <f>J181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4"/>
      <c r="C66" s="128"/>
      <c r="D66" s="185" t="s">
        <v>183</v>
      </c>
      <c r="E66" s="186"/>
      <c r="F66" s="186"/>
      <c r="G66" s="186"/>
      <c r="H66" s="186"/>
      <c r="I66" s="186"/>
      <c r="J66" s="187">
        <f>J235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4"/>
      <c r="C67" s="128"/>
      <c r="D67" s="185" t="s">
        <v>1399</v>
      </c>
      <c r="E67" s="186"/>
      <c r="F67" s="186"/>
      <c r="G67" s="186"/>
      <c r="H67" s="186"/>
      <c r="I67" s="186"/>
      <c r="J67" s="187">
        <f>J266</f>
        <v>0</v>
      </c>
      <c r="K67" s="128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4"/>
      <c r="C68" s="128"/>
      <c r="D68" s="185" t="s">
        <v>1400</v>
      </c>
      <c r="E68" s="186"/>
      <c r="F68" s="186"/>
      <c r="G68" s="186"/>
      <c r="H68" s="186"/>
      <c r="I68" s="186"/>
      <c r="J68" s="187">
        <f>J285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4"/>
      <c r="C69" s="128"/>
      <c r="D69" s="185" t="s">
        <v>1401</v>
      </c>
      <c r="E69" s="186"/>
      <c r="F69" s="186"/>
      <c r="G69" s="186"/>
      <c r="H69" s="186"/>
      <c r="I69" s="186"/>
      <c r="J69" s="187">
        <f>J308</f>
        <v>0</v>
      </c>
      <c r="K69" s="128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8"/>
      <c r="D70" s="185" t="s">
        <v>1402</v>
      </c>
      <c r="E70" s="186"/>
      <c r="F70" s="186"/>
      <c r="G70" s="186"/>
      <c r="H70" s="186"/>
      <c r="I70" s="186"/>
      <c r="J70" s="187">
        <f>J328</f>
        <v>0</v>
      </c>
      <c r="K70" s="128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="2" customFormat="1" ht="6.96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24.96" customHeight="1">
      <c r="A77" s="41"/>
      <c r="B77" s="42"/>
      <c r="C77" s="25" t="s">
        <v>193</v>
      </c>
      <c r="D77" s="43"/>
      <c r="E77" s="43"/>
      <c r="F77" s="43"/>
      <c r="G77" s="43"/>
      <c r="H77" s="43"/>
      <c r="I77" s="43"/>
      <c r="J77" s="43"/>
      <c r="K77" s="43"/>
      <c r="L77" s="14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16</v>
      </c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173" t="str">
        <f>E7</f>
        <v>Nemocnice Bruntál - oprava WC pro veřejnost, WC 1, 2, 3, 5 , 6, 7</v>
      </c>
      <c r="F80" s="34"/>
      <c r="G80" s="34"/>
      <c r="H80" s="34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168</v>
      </c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72" t="str">
        <f>E9</f>
        <v>SO 06 - ZTI+UT WC5</v>
      </c>
      <c r="F82" s="43"/>
      <c r="G82" s="43"/>
      <c r="H82" s="43"/>
      <c r="I82" s="43"/>
      <c r="J82" s="43"/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22</v>
      </c>
      <c r="D84" s="43"/>
      <c r="E84" s="43"/>
      <c r="F84" s="29" t="str">
        <f>F12</f>
        <v>Nemocnice Bruntál, Nádražní 1589/29</v>
      </c>
      <c r="G84" s="43"/>
      <c r="H84" s="43"/>
      <c r="I84" s="34" t="s">
        <v>24</v>
      </c>
      <c r="J84" s="75" t="str">
        <f>IF(J12="","",J12)</f>
        <v>9. 11. 2022</v>
      </c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40.05" customHeight="1">
      <c r="A86" s="41"/>
      <c r="B86" s="42"/>
      <c r="C86" s="34" t="s">
        <v>30</v>
      </c>
      <c r="D86" s="43"/>
      <c r="E86" s="43"/>
      <c r="F86" s="29" t="str">
        <f>E15</f>
        <v xml:space="preserve">Město Bruntál, Nádražní 20, Bruntál, 792 01 </v>
      </c>
      <c r="G86" s="43"/>
      <c r="H86" s="43"/>
      <c r="I86" s="34" t="s">
        <v>38</v>
      </c>
      <c r="J86" s="39" t="str">
        <f>E21</f>
        <v xml:space="preserve">Ing. Roman Macoszek, Palackého 368, Vrbno p/Prad. </v>
      </c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5.15" customHeight="1">
      <c r="A87" s="41"/>
      <c r="B87" s="42"/>
      <c r="C87" s="34" t="s">
        <v>36</v>
      </c>
      <c r="D87" s="43"/>
      <c r="E87" s="43"/>
      <c r="F87" s="29" t="str">
        <f>IF(E18="","",E18)</f>
        <v>Vyplň údaj</v>
      </c>
      <c r="G87" s="43"/>
      <c r="H87" s="43"/>
      <c r="I87" s="34" t="s">
        <v>42</v>
      </c>
      <c r="J87" s="39" t="str">
        <f>E24</f>
        <v xml:space="preserve"> </v>
      </c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0.32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11" customFormat="1" ht="29.28" customHeight="1">
      <c r="A89" s="189"/>
      <c r="B89" s="190"/>
      <c r="C89" s="191" t="s">
        <v>194</v>
      </c>
      <c r="D89" s="192" t="s">
        <v>65</v>
      </c>
      <c r="E89" s="192" t="s">
        <v>61</v>
      </c>
      <c r="F89" s="192" t="s">
        <v>62</v>
      </c>
      <c r="G89" s="192" t="s">
        <v>195</v>
      </c>
      <c r="H89" s="192" t="s">
        <v>196</v>
      </c>
      <c r="I89" s="192" t="s">
        <v>197</v>
      </c>
      <c r="J89" s="192" t="s">
        <v>173</v>
      </c>
      <c r="K89" s="193" t="s">
        <v>198</v>
      </c>
      <c r="L89" s="194"/>
      <c r="M89" s="95" t="s">
        <v>35</v>
      </c>
      <c r="N89" s="96" t="s">
        <v>50</v>
      </c>
      <c r="O89" s="96" t="s">
        <v>199</v>
      </c>
      <c r="P89" s="96" t="s">
        <v>200</v>
      </c>
      <c r="Q89" s="96" t="s">
        <v>201</v>
      </c>
      <c r="R89" s="96" t="s">
        <v>202</v>
      </c>
      <c r="S89" s="96" t="s">
        <v>203</v>
      </c>
      <c r="T89" s="97" t="s">
        <v>204</v>
      </c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</row>
    <row r="90" s="2" customFormat="1" ht="22.8" customHeight="1">
      <c r="A90" s="41"/>
      <c r="B90" s="42"/>
      <c r="C90" s="102" t="s">
        <v>205</v>
      </c>
      <c r="D90" s="43"/>
      <c r="E90" s="43"/>
      <c r="F90" s="43"/>
      <c r="G90" s="43"/>
      <c r="H90" s="43"/>
      <c r="I90" s="43"/>
      <c r="J90" s="195">
        <f>BK90</f>
        <v>0</v>
      </c>
      <c r="K90" s="43"/>
      <c r="L90" s="47"/>
      <c r="M90" s="98"/>
      <c r="N90" s="196"/>
      <c r="O90" s="99"/>
      <c r="P90" s="197">
        <f>P91+P104+P132</f>
        <v>0</v>
      </c>
      <c r="Q90" s="99"/>
      <c r="R90" s="197">
        <f>R91+R104+R132</f>
        <v>0.22622500000000001</v>
      </c>
      <c r="S90" s="99"/>
      <c r="T90" s="198">
        <f>T91+T104+T132</f>
        <v>0.90782000000000007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79</v>
      </c>
      <c r="AU90" s="19" t="s">
        <v>174</v>
      </c>
      <c r="BK90" s="199">
        <f>BK91+BK104+BK132</f>
        <v>0</v>
      </c>
    </row>
    <row r="91" s="12" customFormat="1" ht="25.92" customHeight="1">
      <c r="A91" s="12"/>
      <c r="B91" s="200"/>
      <c r="C91" s="201"/>
      <c r="D91" s="202" t="s">
        <v>79</v>
      </c>
      <c r="E91" s="203" t="s">
        <v>557</v>
      </c>
      <c r="F91" s="203" t="s">
        <v>558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SUM(P92:P103)</f>
        <v>0</v>
      </c>
      <c r="Q91" s="208"/>
      <c r="R91" s="209">
        <f>SUM(R92:R103)</f>
        <v>0</v>
      </c>
      <c r="S91" s="208"/>
      <c r="T91" s="210">
        <f>SUM(T92:T103)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1" t="s">
        <v>88</v>
      </c>
      <c r="AT91" s="212" t="s">
        <v>79</v>
      </c>
      <c r="AU91" s="212" t="s">
        <v>80</v>
      </c>
      <c r="AY91" s="211" t="s">
        <v>208</v>
      </c>
      <c r="BK91" s="213">
        <f>SUM(BK92:BK103)</f>
        <v>0</v>
      </c>
    </row>
    <row r="92" s="2" customFormat="1" ht="24.15" customHeight="1">
      <c r="A92" s="41"/>
      <c r="B92" s="42"/>
      <c r="C92" s="216" t="s">
        <v>88</v>
      </c>
      <c r="D92" s="216" t="s">
        <v>211</v>
      </c>
      <c r="E92" s="217" t="s">
        <v>560</v>
      </c>
      <c r="F92" s="218" t="s">
        <v>561</v>
      </c>
      <c r="G92" s="219" t="s">
        <v>214</v>
      </c>
      <c r="H92" s="220">
        <v>0.90800000000000003</v>
      </c>
      <c r="I92" s="221"/>
      <c r="J92" s="222">
        <f>ROUND(I92*H92,2)</f>
        <v>0</v>
      </c>
      <c r="K92" s="218" t="s">
        <v>215</v>
      </c>
      <c r="L92" s="47"/>
      <c r="M92" s="223" t="s">
        <v>35</v>
      </c>
      <c r="N92" s="224" t="s">
        <v>51</v>
      </c>
      <c r="O92" s="87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7" t="s">
        <v>216</v>
      </c>
      <c r="AT92" s="227" t="s">
        <v>211</v>
      </c>
      <c r="AU92" s="227" t="s">
        <v>88</v>
      </c>
      <c r="AY92" s="19" t="s">
        <v>208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88</v>
      </c>
      <c r="BK92" s="228">
        <f>ROUND(I92*H92,2)</f>
        <v>0</v>
      </c>
      <c r="BL92" s="19" t="s">
        <v>216</v>
      </c>
      <c r="BM92" s="227" t="s">
        <v>2030</v>
      </c>
    </row>
    <row r="93" s="2" customFormat="1">
      <c r="A93" s="41"/>
      <c r="B93" s="42"/>
      <c r="C93" s="43"/>
      <c r="D93" s="229" t="s">
        <v>218</v>
      </c>
      <c r="E93" s="43"/>
      <c r="F93" s="230" t="s">
        <v>563</v>
      </c>
      <c r="G93" s="43"/>
      <c r="H93" s="43"/>
      <c r="I93" s="231"/>
      <c r="J93" s="43"/>
      <c r="K93" s="43"/>
      <c r="L93" s="47"/>
      <c r="M93" s="232"/>
      <c r="N93" s="233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218</v>
      </c>
      <c r="AU93" s="19" t="s">
        <v>88</v>
      </c>
    </row>
    <row r="94" s="2" customFormat="1" ht="33" customHeight="1">
      <c r="A94" s="41"/>
      <c r="B94" s="42"/>
      <c r="C94" s="216" t="s">
        <v>90</v>
      </c>
      <c r="D94" s="216" t="s">
        <v>211</v>
      </c>
      <c r="E94" s="217" t="s">
        <v>565</v>
      </c>
      <c r="F94" s="218" t="s">
        <v>566</v>
      </c>
      <c r="G94" s="219" t="s">
        <v>214</v>
      </c>
      <c r="H94" s="220">
        <v>1.8160000000000001</v>
      </c>
      <c r="I94" s="221"/>
      <c r="J94" s="222">
        <f>ROUND(I94*H94,2)</f>
        <v>0</v>
      </c>
      <c r="K94" s="218" t="s">
        <v>215</v>
      </c>
      <c r="L94" s="47"/>
      <c r="M94" s="223" t="s">
        <v>35</v>
      </c>
      <c r="N94" s="224" t="s">
        <v>51</v>
      </c>
      <c r="O94" s="87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7" t="s">
        <v>216</v>
      </c>
      <c r="AT94" s="227" t="s">
        <v>211</v>
      </c>
      <c r="AU94" s="227" t="s">
        <v>88</v>
      </c>
      <c r="AY94" s="19" t="s">
        <v>208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88</v>
      </c>
      <c r="BK94" s="228">
        <f>ROUND(I94*H94,2)</f>
        <v>0</v>
      </c>
      <c r="BL94" s="19" t="s">
        <v>216</v>
      </c>
      <c r="BM94" s="227" t="s">
        <v>2031</v>
      </c>
    </row>
    <row r="95" s="2" customFormat="1">
      <c r="A95" s="41"/>
      <c r="B95" s="42"/>
      <c r="C95" s="43"/>
      <c r="D95" s="229" t="s">
        <v>218</v>
      </c>
      <c r="E95" s="43"/>
      <c r="F95" s="230" t="s">
        <v>568</v>
      </c>
      <c r="G95" s="43"/>
      <c r="H95" s="43"/>
      <c r="I95" s="231"/>
      <c r="J95" s="43"/>
      <c r="K95" s="43"/>
      <c r="L95" s="47"/>
      <c r="M95" s="232"/>
      <c r="N95" s="233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218</v>
      </c>
      <c r="AU95" s="19" t="s">
        <v>88</v>
      </c>
    </row>
    <row r="96" s="14" customFormat="1">
      <c r="A96" s="14"/>
      <c r="B96" s="245"/>
      <c r="C96" s="246"/>
      <c r="D96" s="236" t="s">
        <v>226</v>
      </c>
      <c r="E96" s="246"/>
      <c r="F96" s="248" t="s">
        <v>2032</v>
      </c>
      <c r="G96" s="246"/>
      <c r="H96" s="249">
        <v>1.8160000000000001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5" t="s">
        <v>226</v>
      </c>
      <c r="AU96" s="255" t="s">
        <v>88</v>
      </c>
      <c r="AV96" s="14" t="s">
        <v>90</v>
      </c>
      <c r="AW96" s="14" t="s">
        <v>4</v>
      </c>
      <c r="AX96" s="14" t="s">
        <v>88</v>
      </c>
      <c r="AY96" s="255" t="s">
        <v>208</v>
      </c>
    </row>
    <row r="97" s="2" customFormat="1" ht="21.75" customHeight="1">
      <c r="A97" s="41"/>
      <c r="B97" s="42"/>
      <c r="C97" s="216" t="s">
        <v>209</v>
      </c>
      <c r="D97" s="216" t="s">
        <v>211</v>
      </c>
      <c r="E97" s="217" t="s">
        <v>571</v>
      </c>
      <c r="F97" s="218" t="s">
        <v>572</v>
      </c>
      <c r="G97" s="219" t="s">
        <v>214</v>
      </c>
      <c r="H97" s="220">
        <v>0.90800000000000003</v>
      </c>
      <c r="I97" s="221"/>
      <c r="J97" s="222">
        <f>ROUND(I97*H97,2)</f>
        <v>0</v>
      </c>
      <c r="K97" s="218" t="s">
        <v>215</v>
      </c>
      <c r="L97" s="47"/>
      <c r="M97" s="223" t="s">
        <v>35</v>
      </c>
      <c r="N97" s="224" t="s">
        <v>51</v>
      </c>
      <c r="O97" s="87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7" t="s">
        <v>216</v>
      </c>
      <c r="AT97" s="227" t="s">
        <v>211</v>
      </c>
      <c r="AU97" s="227" t="s">
        <v>88</v>
      </c>
      <c r="AY97" s="19" t="s">
        <v>208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88</v>
      </c>
      <c r="BK97" s="228">
        <f>ROUND(I97*H97,2)</f>
        <v>0</v>
      </c>
      <c r="BL97" s="19" t="s">
        <v>216</v>
      </c>
      <c r="BM97" s="227" t="s">
        <v>2033</v>
      </c>
    </row>
    <row r="98" s="2" customFormat="1">
      <c r="A98" s="41"/>
      <c r="B98" s="42"/>
      <c r="C98" s="43"/>
      <c r="D98" s="229" t="s">
        <v>218</v>
      </c>
      <c r="E98" s="43"/>
      <c r="F98" s="230" t="s">
        <v>574</v>
      </c>
      <c r="G98" s="43"/>
      <c r="H98" s="43"/>
      <c r="I98" s="231"/>
      <c r="J98" s="43"/>
      <c r="K98" s="43"/>
      <c r="L98" s="47"/>
      <c r="M98" s="232"/>
      <c r="N98" s="233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218</v>
      </c>
      <c r="AU98" s="19" t="s">
        <v>88</v>
      </c>
    </row>
    <row r="99" s="2" customFormat="1" ht="24.15" customHeight="1">
      <c r="A99" s="41"/>
      <c r="B99" s="42"/>
      <c r="C99" s="216" t="s">
        <v>216</v>
      </c>
      <c r="D99" s="216" t="s">
        <v>211</v>
      </c>
      <c r="E99" s="217" t="s">
        <v>576</v>
      </c>
      <c r="F99" s="218" t="s">
        <v>577</v>
      </c>
      <c r="G99" s="219" t="s">
        <v>214</v>
      </c>
      <c r="H99" s="220">
        <v>12.712</v>
      </c>
      <c r="I99" s="221"/>
      <c r="J99" s="222">
        <f>ROUND(I99*H99,2)</f>
        <v>0</v>
      </c>
      <c r="K99" s="218" t="s">
        <v>215</v>
      </c>
      <c r="L99" s="47"/>
      <c r="M99" s="223" t="s">
        <v>35</v>
      </c>
      <c r="N99" s="224" t="s">
        <v>51</v>
      </c>
      <c r="O99" s="87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7" t="s">
        <v>216</v>
      </c>
      <c r="AT99" s="227" t="s">
        <v>211</v>
      </c>
      <c r="AU99" s="227" t="s">
        <v>88</v>
      </c>
      <c r="AY99" s="19" t="s">
        <v>208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88</v>
      </c>
      <c r="BK99" s="228">
        <f>ROUND(I99*H99,2)</f>
        <v>0</v>
      </c>
      <c r="BL99" s="19" t="s">
        <v>216</v>
      </c>
      <c r="BM99" s="227" t="s">
        <v>2034</v>
      </c>
    </row>
    <row r="100" s="2" customFormat="1">
      <c r="A100" s="41"/>
      <c r="B100" s="42"/>
      <c r="C100" s="43"/>
      <c r="D100" s="229" t="s">
        <v>218</v>
      </c>
      <c r="E100" s="43"/>
      <c r="F100" s="230" t="s">
        <v>579</v>
      </c>
      <c r="G100" s="43"/>
      <c r="H100" s="43"/>
      <c r="I100" s="231"/>
      <c r="J100" s="43"/>
      <c r="K100" s="43"/>
      <c r="L100" s="47"/>
      <c r="M100" s="232"/>
      <c r="N100" s="233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218</v>
      </c>
      <c r="AU100" s="19" t="s">
        <v>88</v>
      </c>
    </row>
    <row r="101" s="14" customFormat="1">
      <c r="A101" s="14"/>
      <c r="B101" s="245"/>
      <c r="C101" s="246"/>
      <c r="D101" s="236" t="s">
        <v>226</v>
      </c>
      <c r="E101" s="246"/>
      <c r="F101" s="248" t="s">
        <v>2035</v>
      </c>
      <c r="G101" s="246"/>
      <c r="H101" s="249">
        <v>12.712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226</v>
      </c>
      <c r="AU101" s="255" t="s">
        <v>88</v>
      </c>
      <c r="AV101" s="14" t="s">
        <v>90</v>
      </c>
      <c r="AW101" s="14" t="s">
        <v>4</v>
      </c>
      <c r="AX101" s="14" t="s">
        <v>88</v>
      </c>
      <c r="AY101" s="255" t="s">
        <v>208</v>
      </c>
    </row>
    <row r="102" s="2" customFormat="1" ht="24.15" customHeight="1">
      <c r="A102" s="41"/>
      <c r="B102" s="42"/>
      <c r="C102" s="216" t="s">
        <v>271</v>
      </c>
      <c r="D102" s="216" t="s">
        <v>211</v>
      </c>
      <c r="E102" s="217" t="s">
        <v>582</v>
      </c>
      <c r="F102" s="218" t="s">
        <v>583</v>
      </c>
      <c r="G102" s="219" t="s">
        <v>214</v>
      </c>
      <c r="H102" s="220">
        <v>0.90800000000000003</v>
      </c>
      <c r="I102" s="221"/>
      <c r="J102" s="222">
        <f>ROUND(I102*H102,2)</f>
        <v>0</v>
      </c>
      <c r="K102" s="218" t="s">
        <v>215</v>
      </c>
      <c r="L102" s="47"/>
      <c r="M102" s="223" t="s">
        <v>35</v>
      </c>
      <c r="N102" s="224" t="s">
        <v>51</v>
      </c>
      <c r="O102" s="87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7" t="s">
        <v>216</v>
      </c>
      <c r="AT102" s="227" t="s">
        <v>211</v>
      </c>
      <c r="AU102" s="227" t="s">
        <v>88</v>
      </c>
      <c r="AY102" s="19" t="s">
        <v>208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88</v>
      </c>
      <c r="BK102" s="228">
        <f>ROUND(I102*H102,2)</f>
        <v>0</v>
      </c>
      <c r="BL102" s="19" t="s">
        <v>216</v>
      </c>
      <c r="BM102" s="227" t="s">
        <v>2036</v>
      </c>
    </row>
    <row r="103" s="2" customFormat="1">
      <c r="A103" s="41"/>
      <c r="B103" s="42"/>
      <c r="C103" s="43"/>
      <c r="D103" s="229" t="s">
        <v>218</v>
      </c>
      <c r="E103" s="43"/>
      <c r="F103" s="230" t="s">
        <v>585</v>
      </c>
      <c r="G103" s="43"/>
      <c r="H103" s="43"/>
      <c r="I103" s="231"/>
      <c r="J103" s="43"/>
      <c r="K103" s="43"/>
      <c r="L103" s="47"/>
      <c r="M103" s="232"/>
      <c r="N103" s="233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218</v>
      </c>
      <c r="AU103" s="19" t="s">
        <v>88</v>
      </c>
    </row>
    <row r="104" s="12" customFormat="1" ht="25.92" customHeight="1">
      <c r="A104" s="12"/>
      <c r="B104" s="200"/>
      <c r="C104" s="201"/>
      <c r="D104" s="202" t="s">
        <v>79</v>
      </c>
      <c r="E104" s="203" t="s">
        <v>206</v>
      </c>
      <c r="F104" s="203" t="s">
        <v>207</v>
      </c>
      <c r="G104" s="201"/>
      <c r="H104" s="201"/>
      <c r="I104" s="204"/>
      <c r="J104" s="205">
        <f>BK104</f>
        <v>0</v>
      </c>
      <c r="K104" s="201"/>
      <c r="L104" s="206"/>
      <c r="M104" s="207"/>
      <c r="N104" s="208"/>
      <c r="O104" s="208"/>
      <c r="P104" s="209">
        <f>P105</f>
        <v>0</v>
      </c>
      <c r="Q104" s="208"/>
      <c r="R104" s="209">
        <f>R105</f>
        <v>0</v>
      </c>
      <c r="S104" s="208"/>
      <c r="T104" s="210">
        <f>T105</f>
        <v>0.42630000000000001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1" t="s">
        <v>88</v>
      </c>
      <c r="AT104" s="212" t="s">
        <v>79</v>
      </c>
      <c r="AU104" s="212" t="s">
        <v>80</v>
      </c>
      <c r="AY104" s="211" t="s">
        <v>208</v>
      </c>
      <c r="BK104" s="213">
        <f>BK105</f>
        <v>0</v>
      </c>
    </row>
    <row r="105" s="12" customFormat="1" ht="22.8" customHeight="1">
      <c r="A105" s="12"/>
      <c r="B105" s="200"/>
      <c r="C105" s="201"/>
      <c r="D105" s="202" t="s">
        <v>79</v>
      </c>
      <c r="E105" s="214" t="s">
        <v>345</v>
      </c>
      <c r="F105" s="214" t="s">
        <v>422</v>
      </c>
      <c r="G105" s="201"/>
      <c r="H105" s="201"/>
      <c r="I105" s="204"/>
      <c r="J105" s="215">
        <f>BK105</f>
        <v>0</v>
      </c>
      <c r="K105" s="201"/>
      <c r="L105" s="206"/>
      <c r="M105" s="207"/>
      <c r="N105" s="208"/>
      <c r="O105" s="208"/>
      <c r="P105" s="209">
        <f>SUM(P106:P131)</f>
        <v>0</v>
      </c>
      <c r="Q105" s="208"/>
      <c r="R105" s="209">
        <f>SUM(R106:R131)</f>
        <v>0</v>
      </c>
      <c r="S105" s="208"/>
      <c r="T105" s="210">
        <f>SUM(T106:T131)</f>
        <v>0.42630000000000001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1" t="s">
        <v>88</v>
      </c>
      <c r="AT105" s="212" t="s">
        <v>79</v>
      </c>
      <c r="AU105" s="212" t="s">
        <v>88</v>
      </c>
      <c r="AY105" s="211" t="s">
        <v>208</v>
      </c>
      <c r="BK105" s="213">
        <f>SUM(BK106:BK131)</f>
        <v>0</v>
      </c>
    </row>
    <row r="106" s="2" customFormat="1" ht="24.15" customHeight="1">
      <c r="A106" s="41"/>
      <c r="B106" s="42"/>
      <c r="C106" s="216" t="s">
        <v>220</v>
      </c>
      <c r="D106" s="216" t="s">
        <v>211</v>
      </c>
      <c r="E106" s="217" t="s">
        <v>1403</v>
      </c>
      <c r="F106" s="218" t="s">
        <v>1404</v>
      </c>
      <c r="G106" s="219" t="s">
        <v>381</v>
      </c>
      <c r="H106" s="220">
        <v>1</v>
      </c>
      <c r="I106" s="221"/>
      <c r="J106" s="222">
        <f>ROUND(I106*H106,2)</f>
        <v>0</v>
      </c>
      <c r="K106" s="218" t="s">
        <v>215</v>
      </c>
      <c r="L106" s="47"/>
      <c r="M106" s="223" t="s">
        <v>35</v>
      </c>
      <c r="N106" s="224" t="s">
        <v>51</v>
      </c>
      <c r="O106" s="87"/>
      <c r="P106" s="225">
        <f>O106*H106</f>
        <v>0</v>
      </c>
      <c r="Q106" s="225">
        <v>0</v>
      </c>
      <c r="R106" s="225">
        <f>Q106*H106</f>
        <v>0</v>
      </c>
      <c r="S106" s="225">
        <v>0.0040000000000000001</v>
      </c>
      <c r="T106" s="226">
        <f>S106*H106</f>
        <v>0.0040000000000000001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7" t="s">
        <v>216</v>
      </c>
      <c r="AT106" s="227" t="s">
        <v>211</v>
      </c>
      <c r="AU106" s="227" t="s">
        <v>90</v>
      </c>
      <c r="AY106" s="19" t="s">
        <v>208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88</v>
      </c>
      <c r="BK106" s="228">
        <f>ROUND(I106*H106,2)</f>
        <v>0</v>
      </c>
      <c r="BL106" s="19" t="s">
        <v>216</v>
      </c>
      <c r="BM106" s="227" t="s">
        <v>2037</v>
      </c>
    </row>
    <row r="107" s="2" customFormat="1">
      <c r="A107" s="41"/>
      <c r="B107" s="42"/>
      <c r="C107" s="43"/>
      <c r="D107" s="229" t="s">
        <v>218</v>
      </c>
      <c r="E107" s="43"/>
      <c r="F107" s="230" t="s">
        <v>1406</v>
      </c>
      <c r="G107" s="43"/>
      <c r="H107" s="43"/>
      <c r="I107" s="231"/>
      <c r="J107" s="43"/>
      <c r="K107" s="43"/>
      <c r="L107" s="47"/>
      <c r="M107" s="232"/>
      <c r="N107" s="233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218</v>
      </c>
      <c r="AU107" s="19" t="s">
        <v>90</v>
      </c>
    </row>
    <row r="108" s="14" customFormat="1">
      <c r="A108" s="14"/>
      <c r="B108" s="245"/>
      <c r="C108" s="246"/>
      <c r="D108" s="236" t="s">
        <v>226</v>
      </c>
      <c r="E108" s="247" t="s">
        <v>35</v>
      </c>
      <c r="F108" s="248" t="s">
        <v>2038</v>
      </c>
      <c r="G108" s="246"/>
      <c r="H108" s="249">
        <v>1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226</v>
      </c>
      <c r="AU108" s="255" t="s">
        <v>90</v>
      </c>
      <c r="AV108" s="14" t="s">
        <v>90</v>
      </c>
      <c r="AW108" s="14" t="s">
        <v>41</v>
      </c>
      <c r="AX108" s="14" t="s">
        <v>88</v>
      </c>
      <c r="AY108" s="255" t="s">
        <v>208</v>
      </c>
    </row>
    <row r="109" s="2" customFormat="1" ht="24.15" customHeight="1">
      <c r="A109" s="41"/>
      <c r="B109" s="42"/>
      <c r="C109" s="216" t="s">
        <v>335</v>
      </c>
      <c r="D109" s="216" t="s">
        <v>211</v>
      </c>
      <c r="E109" s="217" t="s">
        <v>1408</v>
      </c>
      <c r="F109" s="218" t="s">
        <v>1409</v>
      </c>
      <c r="G109" s="219" t="s">
        <v>381</v>
      </c>
      <c r="H109" s="220">
        <v>1</v>
      </c>
      <c r="I109" s="221"/>
      <c r="J109" s="222">
        <f>ROUND(I109*H109,2)</f>
        <v>0</v>
      </c>
      <c r="K109" s="218" t="s">
        <v>215</v>
      </c>
      <c r="L109" s="47"/>
      <c r="M109" s="223" t="s">
        <v>35</v>
      </c>
      <c r="N109" s="224" t="s">
        <v>51</v>
      </c>
      <c r="O109" s="87"/>
      <c r="P109" s="225">
        <f>O109*H109</f>
        <v>0</v>
      </c>
      <c r="Q109" s="225">
        <v>0</v>
      </c>
      <c r="R109" s="225">
        <f>Q109*H109</f>
        <v>0</v>
      </c>
      <c r="S109" s="225">
        <v>0.025000000000000001</v>
      </c>
      <c r="T109" s="226">
        <f>S109*H109</f>
        <v>0.025000000000000001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7" t="s">
        <v>216</v>
      </c>
      <c r="AT109" s="227" t="s">
        <v>211</v>
      </c>
      <c r="AU109" s="227" t="s">
        <v>90</v>
      </c>
      <c r="AY109" s="19" t="s">
        <v>208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88</v>
      </c>
      <c r="BK109" s="228">
        <f>ROUND(I109*H109,2)</f>
        <v>0</v>
      </c>
      <c r="BL109" s="19" t="s">
        <v>216</v>
      </c>
      <c r="BM109" s="227" t="s">
        <v>2039</v>
      </c>
    </row>
    <row r="110" s="2" customFormat="1">
      <c r="A110" s="41"/>
      <c r="B110" s="42"/>
      <c r="C110" s="43"/>
      <c r="D110" s="229" t="s">
        <v>218</v>
      </c>
      <c r="E110" s="43"/>
      <c r="F110" s="230" t="s">
        <v>1411</v>
      </c>
      <c r="G110" s="43"/>
      <c r="H110" s="43"/>
      <c r="I110" s="231"/>
      <c r="J110" s="43"/>
      <c r="K110" s="43"/>
      <c r="L110" s="47"/>
      <c r="M110" s="232"/>
      <c r="N110" s="233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218</v>
      </c>
      <c r="AU110" s="19" t="s">
        <v>90</v>
      </c>
    </row>
    <row r="111" s="14" customFormat="1">
      <c r="A111" s="14"/>
      <c r="B111" s="245"/>
      <c r="C111" s="246"/>
      <c r="D111" s="236" t="s">
        <v>226</v>
      </c>
      <c r="E111" s="247" t="s">
        <v>35</v>
      </c>
      <c r="F111" s="248" t="s">
        <v>2040</v>
      </c>
      <c r="G111" s="246"/>
      <c r="H111" s="249">
        <v>1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226</v>
      </c>
      <c r="AU111" s="255" t="s">
        <v>90</v>
      </c>
      <c r="AV111" s="14" t="s">
        <v>90</v>
      </c>
      <c r="AW111" s="14" t="s">
        <v>41</v>
      </c>
      <c r="AX111" s="14" t="s">
        <v>88</v>
      </c>
      <c r="AY111" s="255" t="s">
        <v>208</v>
      </c>
    </row>
    <row r="112" s="2" customFormat="1" ht="24.15" customHeight="1">
      <c r="A112" s="41"/>
      <c r="B112" s="42"/>
      <c r="C112" s="216" t="s">
        <v>340</v>
      </c>
      <c r="D112" s="216" t="s">
        <v>211</v>
      </c>
      <c r="E112" s="217" t="s">
        <v>482</v>
      </c>
      <c r="F112" s="218" t="s">
        <v>483</v>
      </c>
      <c r="G112" s="219" t="s">
        <v>381</v>
      </c>
      <c r="H112" s="220">
        <v>2</v>
      </c>
      <c r="I112" s="221"/>
      <c r="J112" s="222">
        <f>ROUND(I112*H112,2)</f>
        <v>0</v>
      </c>
      <c r="K112" s="218" t="s">
        <v>215</v>
      </c>
      <c r="L112" s="47"/>
      <c r="M112" s="223" t="s">
        <v>35</v>
      </c>
      <c r="N112" s="224" t="s">
        <v>51</v>
      </c>
      <c r="O112" s="87"/>
      <c r="P112" s="225">
        <f>O112*H112</f>
        <v>0</v>
      </c>
      <c r="Q112" s="225">
        <v>0</v>
      </c>
      <c r="R112" s="225">
        <f>Q112*H112</f>
        <v>0</v>
      </c>
      <c r="S112" s="225">
        <v>0.069000000000000006</v>
      </c>
      <c r="T112" s="226">
        <f>S112*H112</f>
        <v>0.13800000000000001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7" t="s">
        <v>216</v>
      </c>
      <c r="AT112" s="227" t="s">
        <v>211</v>
      </c>
      <c r="AU112" s="227" t="s">
        <v>90</v>
      </c>
      <c r="AY112" s="19" t="s">
        <v>208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88</v>
      </c>
      <c r="BK112" s="228">
        <f>ROUND(I112*H112,2)</f>
        <v>0</v>
      </c>
      <c r="BL112" s="19" t="s">
        <v>216</v>
      </c>
      <c r="BM112" s="227" t="s">
        <v>2041</v>
      </c>
    </row>
    <row r="113" s="2" customFormat="1">
      <c r="A113" s="41"/>
      <c r="B113" s="42"/>
      <c r="C113" s="43"/>
      <c r="D113" s="229" t="s">
        <v>218</v>
      </c>
      <c r="E113" s="43"/>
      <c r="F113" s="230" t="s">
        <v>485</v>
      </c>
      <c r="G113" s="43"/>
      <c r="H113" s="43"/>
      <c r="I113" s="231"/>
      <c r="J113" s="43"/>
      <c r="K113" s="43"/>
      <c r="L113" s="47"/>
      <c r="M113" s="232"/>
      <c r="N113" s="233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218</v>
      </c>
      <c r="AU113" s="19" t="s">
        <v>90</v>
      </c>
    </row>
    <row r="114" s="14" customFormat="1">
      <c r="A114" s="14"/>
      <c r="B114" s="245"/>
      <c r="C114" s="246"/>
      <c r="D114" s="236" t="s">
        <v>226</v>
      </c>
      <c r="E114" s="247" t="s">
        <v>35</v>
      </c>
      <c r="F114" s="248" t="s">
        <v>2040</v>
      </c>
      <c r="G114" s="246"/>
      <c r="H114" s="249">
        <v>1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226</v>
      </c>
      <c r="AU114" s="255" t="s">
        <v>90</v>
      </c>
      <c r="AV114" s="14" t="s">
        <v>90</v>
      </c>
      <c r="AW114" s="14" t="s">
        <v>41</v>
      </c>
      <c r="AX114" s="14" t="s">
        <v>80</v>
      </c>
      <c r="AY114" s="255" t="s">
        <v>208</v>
      </c>
    </row>
    <row r="115" s="14" customFormat="1">
      <c r="A115" s="14"/>
      <c r="B115" s="245"/>
      <c r="C115" s="246"/>
      <c r="D115" s="236" t="s">
        <v>226</v>
      </c>
      <c r="E115" s="247" t="s">
        <v>35</v>
      </c>
      <c r="F115" s="248" t="s">
        <v>2042</v>
      </c>
      <c r="G115" s="246"/>
      <c r="H115" s="249">
        <v>1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226</v>
      </c>
      <c r="AU115" s="255" t="s">
        <v>90</v>
      </c>
      <c r="AV115" s="14" t="s">
        <v>90</v>
      </c>
      <c r="AW115" s="14" t="s">
        <v>41</v>
      </c>
      <c r="AX115" s="14" t="s">
        <v>80</v>
      </c>
      <c r="AY115" s="255" t="s">
        <v>208</v>
      </c>
    </row>
    <row r="116" s="16" customFormat="1">
      <c r="A116" s="16"/>
      <c r="B116" s="267"/>
      <c r="C116" s="268"/>
      <c r="D116" s="236" t="s">
        <v>226</v>
      </c>
      <c r="E116" s="269" t="s">
        <v>35</v>
      </c>
      <c r="F116" s="270" t="s">
        <v>261</v>
      </c>
      <c r="G116" s="268"/>
      <c r="H116" s="271">
        <v>2</v>
      </c>
      <c r="I116" s="272"/>
      <c r="J116" s="268"/>
      <c r="K116" s="268"/>
      <c r="L116" s="273"/>
      <c r="M116" s="274"/>
      <c r="N116" s="275"/>
      <c r="O116" s="275"/>
      <c r="P116" s="275"/>
      <c r="Q116" s="275"/>
      <c r="R116" s="275"/>
      <c r="S116" s="275"/>
      <c r="T116" s="27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T116" s="277" t="s">
        <v>226</v>
      </c>
      <c r="AU116" s="277" t="s">
        <v>90</v>
      </c>
      <c r="AV116" s="16" t="s">
        <v>216</v>
      </c>
      <c r="AW116" s="16" t="s">
        <v>41</v>
      </c>
      <c r="AX116" s="16" t="s">
        <v>88</v>
      </c>
      <c r="AY116" s="277" t="s">
        <v>208</v>
      </c>
    </row>
    <row r="117" s="2" customFormat="1" ht="24.15" customHeight="1">
      <c r="A117" s="41"/>
      <c r="B117" s="42"/>
      <c r="C117" s="216" t="s">
        <v>345</v>
      </c>
      <c r="D117" s="216" t="s">
        <v>211</v>
      </c>
      <c r="E117" s="217" t="s">
        <v>1415</v>
      </c>
      <c r="F117" s="218" t="s">
        <v>1416</v>
      </c>
      <c r="G117" s="219" t="s">
        <v>149</v>
      </c>
      <c r="H117" s="220">
        <v>0.40000000000000002</v>
      </c>
      <c r="I117" s="221"/>
      <c r="J117" s="222">
        <f>ROUND(I117*H117,2)</f>
        <v>0</v>
      </c>
      <c r="K117" s="218" t="s">
        <v>215</v>
      </c>
      <c r="L117" s="47"/>
      <c r="M117" s="223" t="s">
        <v>35</v>
      </c>
      <c r="N117" s="224" t="s">
        <v>51</v>
      </c>
      <c r="O117" s="87"/>
      <c r="P117" s="225">
        <f>O117*H117</f>
        <v>0</v>
      </c>
      <c r="Q117" s="225">
        <v>0</v>
      </c>
      <c r="R117" s="225">
        <f>Q117*H117</f>
        <v>0</v>
      </c>
      <c r="S117" s="225">
        <v>0.187</v>
      </c>
      <c r="T117" s="226">
        <f>S117*H117</f>
        <v>0.074800000000000005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7" t="s">
        <v>216</v>
      </c>
      <c r="AT117" s="227" t="s">
        <v>211</v>
      </c>
      <c r="AU117" s="227" t="s">
        <v>90</v>
      </c>
      <c r="AY117" s="19" t="s">
        <v>208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88</v>
      </c>
      <c r="BK117" s="228">
        <f>ROUND(I117*H117,2)</f>
        <v>0</v>
      </c>
      <c r="BL117" s="19" t="s">
        <v>216</v>
      </c>
      <c r="BM117" s="227" t="s">
        <v>2043</v>
      </c>
    </row>
    <row r="118" s="2" customFormat="1">
      <c r="A118" s="41"/>
      <c r="B118" s="42"/>
      <c r="C118" s="43"/>
      <c r="D118" s="229" t="s">
        <v>218</v>
      </c>
      <c r="E118" s="43"/>
      <c r="F118" s="230" t="s">
        <v>1418</v>
      </c>
      <c r="G118" s="43"/>
      <c r="H118" s="43"/>
      <c r="I118" s="231"/>
      <c r="J118" s="43"/>
      <c r="K118" s="43"/>
      <c r="L118" s="47"/>
      <c r="M118" s="232"/>
      <c r="N118" s="233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218</v>
      </c>
      <c r="AU118" s="19" t="s">
        <v>90</v>
      </c>
    </row>
    <row r="119" s="14" customFormat="1">
      <c r="A119" s="14"/>
      <c r="B119" s="245"/>
      <c r="C119" s="246"/>
      <c r="D119" s="236" t="s">
        <v>226</v>
      </c>
      <c r="E119" s="247" t="s">
        <v>35</v>
      </c>
      <c r="F119" s="248" t="s">
        <v>2044</v>
      </c>
      <c r="G119" s="246"/>
      <c r="H119" s="249">
        <v>0.40000000000000002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226</v>
      </c>
      <c r="AU119" s="255" t="s">
        <v>90</v>
      </c>
      <c r="AV119" s="14" t="s">
        <v>90</v>
      </c>
      <c r="AW119" s="14" t="s">
        <v>41</v>
      </c>
      <c r="AX119" s="14" t="s">
        <v>88</v>
      </c>
      <c r="AY119" s="255" t="s">
        <v>208</v>
      </c>
    </row>
    <row r="120" s="2" customFormat="1" ht="21.75" customHeight="1">
      <c r="A120" s="41"/>
      <c r="B120" s="42"/>
      <c r="C120" s="216" t="s">
        <v>351</v>
      </c>
      <c r="D120" s="216" t="s">
        <v>211</v>
      </c>
      <c r="E120" s="217" t="s">
        <v>1420</v>
      </c>
      <c r="F120" s="218" t="s">
        <v>1421</v>
      </c>
      <c r="G120" s="219" t="s">
        <v>490</v>
      </c>
      <c r="H120" s="220">
        <v>3</v>
      </c>
      <c r="I120" s="221"/>
      <c r="J120" s="222">
        <f>ROUND(I120*H120,2)</f>
        <v>0</v>
      </c>
      <c r="K120" s="218" t="s">
        <v>215</v>
      </c>
      <c r="L120" s="47"/>
      <c r="M120" s="223" t="s">
        <v>35</v>
      </c>
      <c r="N120" s="224" t="s">
        <v>51</v>
      </c>
      <c r="O120" s="87"/>
      <c r="P120" s="225">
        <f>O120*H120</f>
        <v>0</v>
      </c>
      <c r="Q120" s="225">
        <v>0</v>
      </c>
      <c r="R120" s="225">
        <f>Q120*H120</f>
        <v>0</v>
      </c>
      <c r="S120" s="225">
        <v>0.0060000000000000001</v>
      </c>
      <c r="T120" s="226">
        <f>S120*H120</f>
        <v>0.018000000000000002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7" t="s">
        <v>216</v>
      </c>
      <c r="AT120" s="227" t="s">
        <v>211</v>
      </c>
      <c r="AU120" s="227" t="s">
        <v>90</v>
      </c>
      <c r="AY120" s="19" t="s">
        <v>208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88</v>
      </c>
      <c r="BK120" s="228">
        <f>ROUND(I120*H120,2)</f>
        <v>0</v>
      </c>
      <c r="BL120" s="19" t="s">
        <v>216</v>
      </c>
      <c r="BM120" s="227" t="s">
        <v>2045</v>
      </c>
    </row>
    <row r="121" s="2" customFormat="1">
      <c r="A121" s="41"/>
      <c r="B121" s="42"/>
      <c r="C121" s="43"/>
      <c r="D121" s="229" t="s">
        <v>218</v>
      </c>
      <c r="E121" s="43"/>
      <c r="F121" s="230" t="s">
        <v>1423</v>
      </c>
      <c r="G121" s="43"/>
      <c r="H121" s="43"/>
      <c r="I121" s="231"/>
      <c r="J121" s="43"/>
      <c r="K121" s="43"/>
      <c r="L121" s="47"/>
      <c r="M121" s="232"/>
      <c r="N121" s="233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218</v>
      </c>
      <c r="AU121" s="19" t="s">
        <v>90</v>
      </c>
    </row>
    <row r="122" s="14" customFormat="1">
      <c r="A122" s="14"/>
      <c r="B122" s="245"/>
      <c r="C122" s="246"/>
      <c r="D122" s="236" t="s">
        <v>226</v>
      </c>
      <c r="E122" s="247" t="s">
        <v>35</v>
      </c>
      <c r="F122" s="248" t="s">
        <v>1424</v>
      </c>
      <c r="G122" s="246"/>
      <c r="H122" s="249">
        <v>3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226</v>
      </c>
      <c r="AU122" s="255" t="s">
        <v>90</v>
      </c>
      <c r="AV122" s="14" t="s">
        <v>90</v>
      </c>
      <c r="AW122" s="14" t="s">
        <v>41</v>
      </c>
      <c r="AX122" s="14" t="s">
        <v>88</v>
      </c>
      <c r="AY122" s="255" t="s">
        <v>208</v>
      </c>
    </row>
    <row r="123" s="2" customFormat="1" ht="21.75" customHeight="1">
      <c r="A123" s="41"/>
      <c r="B123" s="42"/>
      <c r="C123" s="216" t="s">
        <v>354</v>
      </c>
      <c r="D123" s="216" t="s">
        <v>211</v>
      </c>
      <c r="E123" s="217" t="s">
        <v>1425</v>
      </c>
      <c r="F123" s="218" t="s">
        <v>1426</v>
      </c>
      <c r="G123" s="219" t="s">
        <v>490</v>
      </c>
      <c r="H123" s="220">
        <v>4</v>
      </c>
      <c r="I123" s="221"/>
      <c r="J123" s="222">
        <f>ROUND(I123*H123,2)</f>
        <v>0</v>
      </c>
      <c r="K123" s="218" t="s">
        <v>215</v>
      </c>
      <c r="L123" s="47"/>
      <c r="M123" s="223" t="s">
        <v>35</v>
      </c>
      <c r="N123" s="224" t="s">
        <v>51</v>
      </c>
      <c r="O123" s="87"/>
      <c r="P123" s="225">
        <f>O123*H123</f>
        <v>0</v>
      </c>
      <c r="Q123" s="225">
        <v>0</v>
      </c>
      <c r="R123" s="225">
        <f>Q123*H123</f>
        <v>0</v>
      </c>
      <c r="S123" s="225">
        <v>0.0089999999999999993</v>
      </c>
      <c r="T123" s="226">
        <f>S123*H123</f>
        <v>0.035999999999999997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7" t="s">
        <v>216</v>
      </c>
      <c r="AT123" s="227" t="s">
        <v>211</v>
      </c>
      <c r="AU123" s="227" t="s">
        <v>90</v>
      </c>
      <c r="AY123" s="19" t="s">
        <v>208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88</v>
      </c>
      <c r="BK123" s="228">
        <f>ROUND(I123*H123,2)</f>
        <v>0</v>
      </c>
      <c r="BL123" s="19" t="s">
        <v>216</v>
      </c>
      <c r="BM123" s="227" t="s">
        <v>2046</v>
      </c>
    </row>
    <row r="124" s="2" customFormat="1">
      <c r="A124" s="41"/>
      <c r="B124" s="42"/>
      <c r="C124" s="43"/>
      <c r="D124" s="229" t="s">
        <v>218</v>
      </c>
      <c r="E124" s="43"/>
      <c r="F124" s="230" t="s">
        <v>1428</v>
      </c>
      <c r="G124" s="43"/>
      <c r="H124" s="43"/>
      <c r="I124" s="231"/>
      <c r="J124" s="43"/>
      <c r="K124" s="43"/>
      <c r="L124" s="47"/>
      <c r="M124" s="232"/>
      <c r="N124" s="233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19" t="s">
        <v>218</v>
      </c>
      <c r="AU124" s="19" t="s">
        <v>90</v>
      </c>
    </row>
    <row r="125" s="14" customFormat="1">
      <c r="A125" s="14"/>
      <c r="B125" s="245"/>
      <c r="C125" s="246"/>
      <c r="D125" s="236" t="s">
        <v>226</v>
      </c>
      <c r="E125" s="247" t="s">
        <v>35</v>
      </c>
      <c r="F125" s="248" t="s">
        <v>1429</v>
      </c>
      <c r="G125" s="246"/>
      <c r="H125" s="249">
        <v>4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226</v>
      </c>
      <c r="AU125" s="255" t="s">
        <v>90</v>
      </c>
      <c r="AV125" s="14" t="s">
        <v>90</v>
      </c>
      <c r="AW125" s="14" t="s">
        <v>41</v>
      </c>
      <c r="AX125" s="14" t="s">
        <v>88</v>
      </c>
      <c r="AY125" s="255" t="s">
        <v>208</v>
      </c>
    </row>
    <row r="126" s="2" customFormat="1" ht="21.75" customHeight="1">
      <c r="A126" s="41"/>
      <c r="B126" s="42"/>
      <c r="C126" s="216" t="s">
        <v>367</v>
      </c>
      <c r="D126" s="216" t="s">
        <v>211</v>
      </c>
      <c r="E126" s="217" t="s">
        <v>1430</v>
      </c>
      <c r="F126" s="218" t="s">
        <v>1431</v>
      </c>
      <c r="G126" s="219" t="s">
        <v>490</v>
      </c>
      <c r="H126" s="220">
        <v>4</v>
      </c>
      <c r="I126" s="221"/>
      <c r="J126" s="222">
        <f>ROUND(I126*H126,2)</f>
        <v>0</v>
      </c>
      <c r="K126" s="218" t="s">
        <v>215</v>
      </c>
      <c r="L126" s="47"/>
      <c r="M126" s="223" t="s">
        <v>35</v>
      </c>
      <c r="N126" s="224" t="s">
        <v>51</v>
      </c>
      <c r="O126" s="87"/>
      <c r="P126" s="225">
        <f>O126*H126</f>
        <v>0</v>
      </c>
      <c r="Q126" s="225">
        <v>0</v>
      </c>
      <c r="R126" s="225">
        <f>Q126*H126</f>
        <v>0</v>
      </c>
      <c r="S126" s="225">
        <v>0.0089999999999999993</v>
      </c>
      <c r="T126" s="226">
        <f>S126*H126</f>
        <v>0.035999999999999997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7" t="s">
        <v>216</v>
      </c>
      <c r="AT126" s="227" t="s">
        <v>211</v>
      </c>
      <c r="AU126" s="227" t="s">
        <v>90</v>
      </c>
      <c r="AY126" s="19" t="s">
        <v>208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88</v>
      </c>
      <c r="BK126" s="228">
        <f>ROUND(I126*H126,2)</f>
        <v>0</v>
      </c>
      <c r="BL126" s="19" t="s">
        <v>216</v>
      </c>
      <c r="BM126" s="227" t="s">
        <v>2047</v>
      </c>
    </row>
    <row r="127" s="2" customFormat="1">
      <c r="A127" s="41"/>
      <c r="B127" s="42"/>
      <c r="C127" s="43"/>
      <c r="D127" s="229" t="s">
        <v>218</v>
      </c>
      <c r="E127" s="43"/>
      <c r="F127" s="230" t="s">
        <v>1433</v>
      </c>
      <c r="G127" s="43"/>
      <c r="H127" s="43"/>
      <c r="I127" s="231"/>
      <c r="J127" s="43"/>
      <c r="K127" s="43"/>
      <c r="L127" s="47"/>
      <c r="M127" s="232"/>
      <c r="N127" s="233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218</v>
      </c>
      <c r="AU127" s="19" t="s">
        <v>90</v>
      </c>
    </row>
    <row r="128" s="14" customFormat="1">
      <c r="A128" s="14"/>
      <c r="B128" s="245"/>
      <c r="C128" s="246"/>
      <c r="D128" s="236" t="s">
        <v>226</v>
      </c>
      <c r="E128" s="247" t="s">
        <v>35</v>
      </c>
      <c r="F128" s="248" t="s">
        <v>1434</v>
      </c>
      <c r="G128" s="246"/>
      <c r="H128" s="249">
        <v>4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226</v>
      </c>
      <c r="AU128" s="255" t="s">
        <v>90</v>
      </c>
      <c r="AV128" s="14" t="s">
        <v>90</v>
      </c>
      <c r="AW128" s="14" t="s">
        <v>41</v>
      </c>
      <c r="AX128" s="14" t="s">
        <v>88</v>
      </c>
      <c r="AY128" s="255" t="s">
        <v>208</v>
      </c>
    </row>
    <row r="129" s="2" customFormat="1" ht="24.15" customHeight="1">
      <c r="A129" s="41"/>
      <c r="B129" s="42"/>
      <c r="C129" s="216" t="s">
        <v>378</v>
      </c>
      <c r="D129" s="216" t="s">
        <v>211</v>
      </c>
      <c r="E129" s="217" t="s">
        <v>1435</v>
      </c>
      <c r="F129" s="218" t="s">
        <v>1436</v>
      </c>
      <c r="G129" s="219" t="s">
        <v>490</v>
      </c>
      <c r="H129" s="220">
        <v>3.5</v>
      </c>
      <c r="I129" s="221"/>
      <c r="J129" s="222">
        <f>ROUND(I129*H129,2)</f>
        <v>0</v>
      </c>
      <c r="K129" s="218" t="s">
        <v>215</v>
      </c>
      <c r="L129" s="47"/>
      <c r="M129" s="223" t="s">
        <v>35</v>
      </c>
      <c r="N129" s="224" t="s">
        <v>51</v>
      </c>
      <c r="O129" s="87"/>
      <c r="P129" s="225">
        <f>O129*H129</f>
        <v>0</v>
      </c>
      <c r="Q129" s="225">
        <v>0</v>
      </c>
      <c r="R129" s="225">
        <f>Q129*H129</f>
        <v>0</v>
      </c>
      <c r="S129" s="225">
        <v>0.027</v>
      </c>
      <c r="T129" s="226">
        <f>S129*H129</f>
        <v>0.094500000000000001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7" t="s">
        <v>216</v>
      </c>
      <c r="AT129" s="227" t="s">
        <v>211</v>
      </c>
      <c r="AU129" s="227" t="s">
        <v>90</v>
      </c>
      <c r="AY129" s="19" t="s">
        <v>208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88</v>
      </c>
      <c r="BK129" s="228">
        <f>ROUND(I129*H129,2)</f>
        <v>0</v>
      </c>
      <c r="BL129" s="19" t="s">
        <v>216</v>
      </c>
      <c r="BM129" s="227" t="s">
        <v>2048</v>
      </c>
    </row>
    <row r="130" s="2" customFormat="1">
      <c r="A130" s="41"/>
      <c r="B130" s="42"/>
      <c r="C130" s="43"/>
      <c r="D130" s="229" t="s">
        <v>218</v>
      </c>
      <c r="E130" s="43"/>
      <c r="F130" s="230" t="s">
        <v>1438</v>
      </c>
      <c r="G130" s="43"/>
      <c r="H130" s="43"/>
      <c r="I130" s="231"/>
      <c r="J130" s="43"/>
      <c r="K130" s="43"/>
      <c r="L130" s="47"/>
      <c r="M130" s="232"/>
      <c r="N130" s="233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218</v>
      </c>
      <c r="AU130" s="19" t="s">
        <v>90</v>
      </c>
    </row>
    <row r="131" s="14" customFormat="1">
      <c r="A131" s="14"/>
      <c r="B131" s="245"/>
      <c r="C131" s="246"/>
      <c r="D131" s="236" t="s">
        <v>226</v>
      </c>
      <c r="E131" s="247" t="s">
        <v>35</v>
      </c>
      <c r="F131" s="248" t="s">
        <v>1439</v>
      </c>
      <c r="G131" s="246"/>
      <c r="H131" s="249">
        <v>3.5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226</v>
      </c>
      <c r="AU131" s="255" t="s">
        <v>90</v>
      </c>
      <c r="AV131" s="14" t="s">
        <v>90</v>
      </c>
      <c r="AW131" s="14" t="s">
        <v>41</v>
      </c>
      <c r="AX131" s="14" t="s">
        <v>88</v>
      </c>
      <c r="AY131" s="255" t="s">
        <v>208</v>
      </c>
    </row>
    <row r="132" s="12" customFormat="1" ht="25.92" customHeight="1">
      <c r="A132" s="12"/>
      <c r="B132" s="200"/>
      <c r="C132" s="201"/>
      <c r="D132" s="202" t="s">
        <v>79</v>
      </c>
      <c r="E132" s="203" t="s">
        <v>593</v>
      </c>
      <c r="F132" s="203" t="s">
        <v>594</v>
      </c>
      <c r="G132" s="201"/>
      <c r="H132" s="201"/>
      <c r="I132" s="204"/>
      <c r="J132" s="205">
        <f>BK132</f>
        <v>0</v>
      </c>
      <c r="K132" s="201"/>
      <c r="L132" s="206"/>
      <c r="M132" s="207"/>
      <c r="N132" s="208"/>
      <c r="O132" s="208"/>
      <c r="P132" s="209">
        <f>P133+P181+P235+P266+P285+P308+P328</f>
        <v>0</v>
      </c>
      <c r="Q132" s="208"/>
      <c r="R132" s="209">
        <f>R133+R181+R235+R266+R285+R308+R328</f>
        <v>0.22622500000000001</v>
      </c>
      <c r="S132" s="208"/>
      <c r="T132" s="210">
        <f>T133+T181+T235+T266+T285+T308+T328</f>
        <v>0.48152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1" t="s">
        <v>90</v>
      </c>
      <c r="AT132" s="212" t="s">
        <v>79</v>
      </c>
      <c r="AU132" s="212" t="s">
        <v>80</v>
      </c>
      <c r="AY132" s="211" t="s">
        <v>208</v>
      </c>
      <c r="BK132" s="213">
        <f>BK133+BK181+BK235+BK266+BK285+BK308+BK328</f>
        <v>0</v>
      </c>
    </row>
    <row r="133" s="12" customFormat="1" ht="22.8" customHeight="1">
      <c r="A133" s="12"/>
      <c r="B133" s="200"/>
      <c r="C133" s="201"/>
      <c r="D133" s="202" t="s">
        <v>79</v>
      </c>
      <c r="E133" s="214" t="s">
        <v>1447</v>
      </c>
      <c r="F133" s="214" t="s">
        <v>1448</v>
      </c>
      <c r="G133" s="201"/>
      <c r="H133" s="201"/>
      <c r="I133" s="204"/>
      <c r="J133" s="215">
        <f>BK133</f>
        <v>0</v>
      </c>
      <c r="K133" s="201"/>
      <c r="L133" s="206"/>
      <c r="M133" s="207"/>
      <c r="N133" s="208"/>
      <c r="O133" s="208"/>
      <c r="P133" s="209">
        <f>SUM(P134:P180)</f>
        <v>0</v>
      </c>
      <c r="Q133" s="208"/>
      <c r="R133" s="209">
        <f>SUM(R134:R180)</f>
        <v>0.011825</v>
      </c>
      <c r="S133" s="208"/>
      <c r="T133" s="210">
        <f>SUM(T134:T180)</f>
        <v>0.0263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90</v>
      </c>
      <c r="AT133" s="212" t="s">
        <v>79</v>
      </c>
      <c r="AU133" s="212" t="s">
        <v>88</v>
      </c>
      <c r="AY133" s="211" t="s">
        <v>208</v>
      </c>
      <c r="BK133" s="213">
        <f>SUM(BK134:BK180)</f>
        <v>0</v>
      </c>
    </row>
    <row r="134" s="2" customFormat="1" ht="16.5" customHeight="1">
      <c r="A134" s="41"/>
      <c r="B134" s="42"/>
      <c r="C134" s="216" t="s">
        <v>390</v>
      </c>
      <c r="D134" s="216" t="s">
        <v>211</v>
      </c>
      <c r="E134" s="217" t="s">
        <v>1449</v>
      </c>
      <c r="F134" s="218" t="s">
        <v>1450</v>
      </c>
      <c r="G134" s="219" t="s">
        <v>381</v>
      </c>
      <c r="H134" s="220">
        <v>2</v>
      </c>
      <c r="I134" s="221"/>
      <c r="J134" s="222">
        <f>ROUND(I134*H134,2)</f>
        <v>0</v>
      </c>
      <c r="K134" s="218" t="s">
        <v>215</v>
      </c>
      <c r="L134" s="47"/>
      <c r="M134" s="223" t="s">
        <v>35</v>
      </c>
      <c r="N134" s="224" t="s">
        <v>51</v>
      </c>
      <c r="O134" s="87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7" t="s">
        <v>408</v>
      </c>
      <c r="AT134" s="227" t="s">
        <v>211</v>
      </c>
      <c r="AU134" s="227" t="s">
        <v>90</v>
      </c>
      <c r="AY134" s="19" t="s">
        <v>208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88</v>
      </c>
      <c r="BK134" s="228">
        <f>ROUND(I134*H134,2)</f>
        <v>0</v>
      </c>
      <c r="BL134" s="19" t="s">
        <v>408</v>
      </c>
      <c r="BM134" s="227" t="s">
        <v>2049</v>
      </c>
    </row>
    <row r="135" s="2" customFormat="1">
      <c r="A135" s="41"/>
      <c r="B135" s="42"/>
      <c r="C135" s="43"/>
      <c r="D135" s="229" t="s">
        <v>218</v>
      </c>
      <c r="E135" s="43"/>
      <c r="F135" s="230" t="s">
        <v>1452</v>
      </c>
      <c r="G135" s="43"/>
      <c r="H135" s="43"/>
      <c r="I135" s="231"/>
      <c r="J135" s="43"/>
      <c r="K135" s="43"/>
      <c r="L135" s="47"/>
      <c r="M135" s="232"/>
      <c r="N135" s="233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218</v>
      </c>
      <c r="AU135" s="19" t="s">
        <v>90</v>
      </c>
    </row>
    <row r="136" s="14" customFormat="1">
      <c r="A136" s="14"/>
      <c r="B136" s="245"/>
      <c r="C136" s="246"/>
      <c r="D136" s="236" t="s">
        <v>226</v>
      </c>
      <c r="E136" s="247" t="s">
        <v>35</v>
      </c>
      <c r="F136" s="248" t="s">
        <v>1453</v>
      </c>
      <c r="G136" s="246"/>
      <c r="H136" s="249">
        <v>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226</v>
      </c>
      <c r="AU136" s="255" t="s">
        <v>90</v>
      </c>
      <c r="AV136" s="14" t="s">
        <v>90</v>
      </c>
      <c r="AW136" s="14" t="s">
        <v>41</v>
      </c>
      <c r="AX136" s="14" t="s">
        <v>88</v>
      </c>
      <c r="AY136" s="255" t="s">
        <v>208</v>
      </c>
    </row>
    <row r="137" s="2" customFormat="1" ht="16.5" customHeight="1">
      <c r="A137" s="41"/>
      <c r="B137" s="42"/>
      <c r="C137" s="216" t="s">
        <v>8</v>
      </c>
      <c r="D137" s="216" t="s">
        <v>211</v>
      </c>
      <c r="E137" s="217" t="s">
        <v>1454</v>
      </c>
      <c r="F137" s="218" t="s">
        <v>1455</v>
      </c>
      <c r="G137" s="219" t="s">
        <v>679</v>
      </c>
      <c r="H137" s="220">
        <v>1</v>
      </c>
      <c r="I137" s="221"/>
      <c r="J137" s="222">
        <f>ROUND(I137*H137,2)</f>
        <v>0</v>
      </c>
      <c r="K137" s="218" t="s">
        <v>35</v>
      </c>
      <c r="L137" s="47"/>
      <c r="M137" s="223" t="s">
        <v>35</v>
      </c>
      <c r="N137" s="224" t="s">
        <v>51</v>
      </c>
      <c r="O137" s="87"/>
      <c r="P137" s="225">
        <f>O137*H137</f>
        <v>0</v>
      </c>
      <c r="Q137" s="225">
        <v>0</v>
      </c>
      <c r="R137" s="225">
        <f>Q137*H137</f>
        <v>0</v>
      </c>
      <c r="S137" s="225">
        <v>0.0263</v>
      </c>
      <c r="T137" s="226">
        <f>S137*H137</f>
        <v>0.0263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7" t="s">
        <v>408</v>
      </c>
      <c r="AT137" s="227" t="s">
        <v>211</v>
      </c>
      <c r="AU137" s="227" t="s">
        <v>90</v>
      </c>
      <c r="AY137" s="19" t="s">
        <v>208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88</v>
      </c>
      <c r="BK137" s="228">
        <f>ROUND(I137*H137,2)</f>
        <v>0</v>
      </c>
      <c r="BL137" s="19" t="s">
        <v>408</v>
      </c>
      <c r="BM137" s="227" t="s">
        <v>2050</v>
      </c>
    </row>
    <row r="138" s="14" customFormat="1">
      <c r="A138" s="14"/>
      <c r="B138" s="245"/>
      <c r="C138" s="246"/>
      <c r="D138" s="236" t="s">
        <v>226</v>
      </c>
      <c r="E138" s="247" t="s">
        <v>35</v>
      </c>
      <c r="F138" s="248" t="s">
        <v>88</v>
      </c>
      <c r="G138" s="246"/>
      <c r="H138" s="249">
        <v>1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226</v>
      </c>
      <c r="AU138" s="255" t="s">
        <v>90</v>
      </c>
      <c r="AV138" s="14" t="s">
        <v>90</v>
      </c>
      <c r="AW138" s="14" t="s">
        <v>41</v>
      </c>
      <c r="AX138" s="14" t="s">
        <v>88</v>
      </c>
      <c r="AY138" s="255" t="s">
        <v>208</v>
      </c>
    </row>
    <row r="139" s="2" customFormat="1" ht="16.5" customHeight="1">
      <c r="A139" s="41"/>
      <c r="B139" s="42"/>
      <c r="C139" s="216" t="s">
        <v>408</v>
      </c>
      <c r="D139" s="216" t="s">
        <v>211</v>
      </c>
      <c r="E139" s="217" t="s">
        <v>1457</v>
      </c>
      <c r="F139" s="218" t="s">
        <v>1458</v>
      </c>
      <c r="G139" s="219" t="s">
        <v>381</v>
      </c>
      <c r="H139" s="220">
        <v>2</v>
      </c>
      <c r="I139" s="221"/>
      <c r="J139" s="222">
        <f>ROUND(I139*H139,2)</f>
        <v>0</v>
      </c>
      <c r="K139" s="218" t="s">
        <v>215</v>
      </c>
      <c r="L139" s="47"/>
      <c r="M139" s="223" t="s">
        <v>35</v>
      </c>
      <c r="N139" s="224" t="s">
        <v>51</v>
      </c>
      <c r="O139" s="87"/>
      <c r="P139" s="225">
        <f>O139*H139</f>
        <v>0</v>
      </c>
      <c r="Q139" s="225">
        <v>0.0017899999999999999</v>
      </c>
      <c r="R139" s="225">
        <f>Q139*H139</f>
        <v>0.0035799999999999998</v>
      </c>
      <c r="S139" s="225">
        <v>0</v>
      </c>
      <c r="T139" s="226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7" t="s">
        <v>408</v>
      </c>
      <c r="AT139" s="227" t="s">
        <v>211</v>
      </c>
      <c r="AU139" s="227" t="s">
        <v>90</v>
      </c>
      <c r="AY139" s="19" t="s">
        <v>208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88</v>
      </c>
      <c r="BK139" s="228">
        <f>ROUND(I139*H139,2)</f>
        <v>0</v>
      </c>
      <c r="BL139" s="19" t="s">
        <v>408</v>
      </c>
      <c r="BM139" s="227" t="s">
        <v>2051</v>
      </c>
    </row>
    <row r="140" s="2" customFormat="1">
      <c r="A140" s="41"/>
      <c r="B140" s="42"/>
      <c r="C140" s="43"/>
      <c r="D140" s="229" t="s">
        <v>218</v>
      </c>
      <c r="E140" s="43"/>
      <c r="F140" s="230" t="s">
        <v>1460</v>
      </c>
      <c r="G140" s="43"/>
      <c r="H140" s="43"/>
      <c r="I140" s="231"/>
      <c r="J140" s="43"/>
      <c r="K140" s="43"/>
      <c r="L140" s="47"/>
      <c r="M140" s="232"/>
      <c r="N140" s="233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218</v>
      </c>
      <c r="AU140" s="19" t="s">
        <v>90</v>
      </c>
    </row>
    <row r="141" s="14" customFormat="1">
      <c r="A141" s="14"/>
      <c r="B141" s="245"/>
      <c r="C141" s="246"/>
      <c r="D141" s="236" t="s">
        <v>226</v>
      </c>
      <c r="E141" s="247" t="s">
        <v>35</v>
      </c>
      <c r="F141" s="248" t="s">
        <v>1461</v>
      </c>
      <c r="G141" s="246"/>
      <c r="H141" s="249">
        <v>1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226</v>
      </c>
      <c r="AU141" s="255" t="s">
        <v>90</v>
      </c>
      <c r="AV141" s="14" t="s">
        <v>90</v>
      </c>
      <c r="AW141" s="14" t="s">
        <v>41</v>
      </c>
      <c r="AX141" s="14" t="s">
        <v>80</v>
      </c>
      <c r="AY141" s="255" t="s">
        <v>208</v>
      </c>
    </row>
    <row r="142" s="14" customFormat="1">
      <c r="A142" s="14"/>
      <c r="B142" s="245"/>
      <c r="C142" s="246"/>
      <c r="D142" s="236" t="s">
        <v>226</v>
      </c>
      <c r="E142" s="247" t="s">
        <v>35</v>
      </c>
      <c r="F142" s="248" t="s">
        <v>1462</v>
      </c>
      <c r="G142" s="246"/>
      <c r="H142" s="249">
        <v>1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226</v>
      </c>
      <c r="AU142" s="255" t="s">
        <v>90</v>
      </c>
      <c r="AV142" s="14" t="s">
        <v>90</v>
      </c>
      <c r="AW142" s="14" t="s">
        <v>41</v>
      </c>
      <c r="AX142" s="14" t="s">
        <v>80</v>
      </c>
      <c r="AY142" s="255" t="s">
        <v>208</v>
      </c>
    </row>
    <row r="143" s="16" customFormat="1">
      <c r="A143" s="16"/>
      <c r="B143" s="267"/>
      <c r="C143" s="268"/>
      <c r="D143" s="236" t="s">
        <v>226</v>
      </c>
      <c r="E143" s="269" t="s">
        <v>35</v>
      </c>
      <c r="F143" s="270" t="s">
        <v>261</v>
      </c>
      <c r="G143" s="268"/>
      <c r="H143" s="271">
        <v>2</v>
      </c>
      <c r="I143" s="272"/>
      <c r="J143" s="268"/>
      <c r="K143" s="268"/>
      <c r="L143" s="273"/>
      <c r="M143" s="274"/>
      <c r="N143" s="275"/>
      <c r="O143" s="275"/>
      <c r="P143" s="275"/>
      <c r="Q143" s="275"/>
      <c r="R143" s="275"/>
      <c r="S143" s="275"/>
      <c r="T143" s="27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77" t="s">
        <v>226</v>
      </c>
      <c r="AU143" s="277" t="s">
        <v>90</v>
      </c>
      <c r="AV143" s="16" t="s">
        <v>216</v>
      </c>
      <c r="AW143" s="16" t="s">
        <v>41</v>
      </c>
      <c r="AX143" s="16" t="s">
        <v>88</v>
      </c>
      <c r="AY143" s="277" t="s">
        <v>208</v>
      </c>
    </row>
    <row r="144" s="2" customFormat="1" ht="16.5" customHeight="1">
      <c r="A144" s="41"/>
      <c r="B144" s="42"/>
      <c r="C144" s="216" t="s">
        <v>413</v>
      </c>
      <c r="D144" s="216" t="s">
        <v>211</v>
      </c>
      <c r="E144" s="217" t="s">
        <v>1463</v>
      </c>
      <c r="F144" s="218" t="s">
        <v>1464</v>
      </c>
      <c r="G144" s="219" t="s">
        <v>381</v>
      </c>
      <c r="H144" s="220">
        <v>2</v>
      </c>
      <c r="I144" s="221"/>
      <c r="J144" s="222">
        <f>ROUND(I144*H144,2)</f>
        <v>0</v>
      </c>
      <c r="K144" s="218" t="s">
        <v>215</v>
      </c>
      <c r="L144" s="47"/>
      <c r="M144" s="223" t="s">
        <v>35</v>
      </c>
      <c r="N144" s="224" t="s">
        <v>51</v>
      </c>
      <c r="O144" s="87"/>
      <c r="P144" s="225">
        <f>O144*H144</f>
        <v>0</v>
      </c>
      <c r="Q144" s="225">
        <v>0.001</v>
      </c>
      <c r="R144" s="225">
        <f>Q144*H144</f>
        <v>0.002</v>
      </c>
      <c r="S144" s="225">
        <v>0</v>
      </c>
      <c r="T144" s="226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7" t="s">
        <v>408</v>
      </c>
      <c r="AT144" s="227" t="s">
        <v>211</v>
      </c>
      <c r="AU144" s="227" t="s">
        <v>90</v>
      </c>
      <c r="AY144" s="19" t="s">
        <v>208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88</v>
      </c>
      <c r="BK144" s="228">
        <f>ROUND(I144*H144,2)</f>
        <v>0</v>
      </c>
      <c r="BL144" s="19" t="s">
        <v>408</v>
      </c>
      <c r="BM144" s="227" t="s">
        <v>2052</v>
      </c>
    </row>
    <row r="145" s="2" customFormat="1">
      <c r="A145" s="41"/>
      <c r="B145" s="42"/>
      <c r="C145" s="43"/>
      <c r="D145" s="229" t="s">
        <v>218</v>
      </c>
      <c r="E145" s="43"/>
      <c r="F145" s="230" t="s">
        <v>1466</v>
      </c>
      <c r="G145" s="43"/>
      <c r="H145" s="43"/>
      <c r="I145" s="231"/>
      <c r="J145" s="43"/>
      <c r="K145" s="43"/>
      <c r="L145" s="47"/>
      <c r="M145" s="232"/>
      <c r="N145" s="233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218</v>
      </c>
      <c r="AU145" s="19" t="s">
        <v>90</v>
      </c>
    </row>
    <row r="146" s="14" customFormat="1">
      <c r="A146" s="14"/>
      <c r="B146" s="245"/>
      <c r="C146" s="246"/>
      <c r="D146" s="236" t="s">
        <v>226</v>
      </c>
      <c r="E146" s="247" t="s">
        <v>35</v>
      </c>
      <c r="F146" s="248" t="s">
        <v>1467</v>
      </c>
      <c r="G146" s="246"/>
      <c r="H146" s="249">
        <v>1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226</v>
      </c>
      <c r="AU146" s="255" t="s">
        <v>90</v>
      </c>
      <c r="AV146" s="14" t="s">
        <v>90</v>
      </c>
      <c r="AW146" s="14" t="s">
        <v>41</v>
      </c>
      <c r="AX146" s="14" t="s">
        <v>80</v>
      </c>
      <c r="AY146" s="255" t="s">
        <v>208</v>
      </c>
    </row>
    <row r="147" s="14" customFormat="1">
      <c r="A147" s="14"/>
      <c r="B147" s="245"/>
      <c r="C147" s="246"/>
      <c r="D147" s="236" t="s">
        <v>226</v>
      </c>
      <c r="E147" s="247" t="s">
        <v>35</v>
      </c>
      <c r="F147" s="248" t="s">
        <v>1468</v>
      </c>
      <c r="G147" s="246"/>
      <c r="H147" s="249">
        <v>1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226</v>
      </c>
      <c r="AU147" s="255" t="s">
        <v>90</v>
      </c>
      <c r="AV147" s="14" t="s">
        <v>90</v>
      </c>
      <c r="AW147" s="14" t="s">
        <v>41</v>
      </c>
      <c r="AX147" s="14" t="s">
        <v>80</v>
      </c>
      <c r="AY147" s="255" t="s">
        <v>208</v>
      </c>
    </row>
    <row r="148" s="16" customFormat="1">
      <c r="A148" s="16"/>
      <c r="B148" s="267"/>
      <c r="C148" s="268"/>
      <c r="D148" s="236" t="s">
        <v>226</v>
      </c>
      <c r="E148" s="269" t="s">
        <v>35</v>
      </c>
      <c r="F148" s="270" t="s">
        <v>261</v>
      </c>
      <c r="G148" s="268"/>
      <c r="H148" s="271">
        <v>2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7" t="s">
        <v>226</v>
      </c>
      <c r="AU148" s="277" t="s">
        <v>90</v>
      </c>
      <c r="AV148" s="16" t="s">
        <v>216</v>
      </c>
      <c r="AW148" s="16" t="s">
        <v>41</v>
      </c>
      <c r="AX148" s="16" t="s">
        <v>88</v>
      </c>
      <c r="AY148" s="277" t="s">
        <v>208</v>
      </c>
    </row>
    <row r="149" s="2" customFormat="1" ht="16.5" customHeight="1">
      <c r="A149" s="41"/>
      <c r="B149" s="42"/>
      <c r="C149" s="216" t="s">
        <v>418</v>
      </c>
      <c r="D149" s="216" t="s">
        <v>211</v>
      </c>
      <c r="E149" s="217" t="s">
        <v>1469</v>
      </c>
      <c r="F149" s="218" t="s">
        <v>1470</v>
      </c>
      <c r="G149" s="219" t="s">
        <v>490</v>
      </c>
      <c r="H149" s="220">
        <v>1.5</v>
      </c>
      <c r="I149" s="221"/>
      <c r="J149" s="222">
        <f>ROUND(I149*H149,2)</f>
        <v>0</v>
      </c>
      <c r="K149" s="218" t="s">
        <v>215</v>
      </c>
      <c r="L149" s="47"/>
      <c r="M149" s="223" t="s">
        <v>35</v>
      </c>
      <c r="N149" s="224" t="s">
        <v>51</v>
      </c>
      <c r="O149" s="87"/>
      <c r="P149" s="225">
        <f>O149*H149</f>
        <v>0</v>
      </c>
      <c r="Q149" s="225">
        <v>0.00040999999999999999</v>
      </c>
      <c r="R149" s="225">
        <f>Q149*H149</f>
        <v>0.00061499999999999999</v>
      </c>
      <c r="S149" s="225">
        <v>0</v>
      </c>
      <c r="T149" s="226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7" t="s">
        <v>408</v>
      </c>
      <c r="AT149" s="227" t="s">
        <v>211</v>
      </c>
      <c r="AU149" s="227" t="s">
        <v>90</v>
      </c>
      <c r="AY149" s="19" t="s">
        <v>208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88</v>
      </c>
      <c r="BK149" s="228">
        <f>ROUND(I149*H149,2)</f>
        <v>0</v>
      </c>
      <c r="BL149" s="19" t="s">
        <v>408</v>
      </c>
      <c r="BM149" s="227" t="s">
        <v>2053</v>
      </c>
    </row>
    <row r="150" s="2" customFormat="1">
      <c r="A150" s="41"/>
      <c r="B150" s="42"/>
      <c r="C150" s="43"/>
      <c r="D150" s="229" t="s">
        <v>218</v>
      </c>
      <c r="E150" s="43"/>
      <c r="F150" s="230" t="s">
        <v>1472</v>
      </c>
      <c r="G150" s="43"/>
      <c r="H150" s="43"/>
      <c r="I150" s="231"/>
      <c r="J150" s="43"/>
      <c r="K150" s="43"/>
      <c r="L150" s="47"/>
      <c r="M150" s="232"/>
      <c r="N150" s="233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218</v>
      </c>
      <c r="AU150" s="19" t="s">
        <v>90</v>
      </c>
    </row>
    <row r="151" s="14" customFormat="1">
      <c r="A151" s="14"/>
      <c r="B151" s="245"/>
      <c r="C151" s="246"/>
      <c r="D151" s="236" t="s">
        <v>226</v>
      </c>
      <c r="E151" s="247" t="s">
        <v>35</v>
      </c>
      <c r="F151" s="248" t="s">
        <v>1473</v>
      </c>
      <c r="G151" s="246"/>
      <c r="H151" s="249">
        <v>1.5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226</v>
      </c>
      <c r="AU151" s="255" t="s">
        <v>90</v>
      </c>
      <c r="AV151" s="14" t="s">
        <v>90</v>
      </c>
      <c r="AW151" s="14" t="s">
        <v>41</v>
      </c>
      <c r="AX151" s="14" t="s">
        <v>88</v>
      </c>
      <c r="AY151" s="255" t="s">
        <v>208</v>
      </c>
    </row>
    <row r="152" s="2" customFormat="1" ht="16.5" customHeight="1">
      <c r="A152" s="41"/>
      <c r="B152" s="42"/>
      <c r="C152" s="216" t="s">
        <v>423</v>
      </c>
      <c r="D152" s="216" t="s">
        <v>211</v>
      </c>
      <c r="E152" s="217" t="s">
        <v>1474</v>
      </c>
      <c r="F152" s="218" t="s">
        <v>1475</v>
      </c>
      <c r="G152" s="219" t="s">
        <v>490</v>
      </c>
      <c r="H152" s="220">
        <v>2.5</v>
      </c>
      <c r="I152" s="221"/>
      <c r="J152" s="222">
        <f>ROUND(I152*H152,2)</f>
        <v>0</v>
      </c>
      <c r="K152" s="218" t="s">
        <v>215</v>
      </c>
      <c r="L152" s="47"/>
      <c r="M152" s="223" t="s">
        <v>35</v>
      </c>
      <c r="N152" s="224" t="s">
        <v>51</v>
      </c>
      <c r="O152" s="87"/>
      <c r="P152" s="225">
        <f>O152*H152</f>
        <v>0</v>
      </c>
      <c r="Q152" s="225">
        <v>0.00048000000000000001</v>
      </c>
      <c r="R152" s="225">
        <f>Q152*H152</f>
        <v>0.0012000000000000001</v>
      </c>
      <c r="S152" s="225">
        <v>0</v>
      </c>
      <c r="T152" s="226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7" t="s">
        <v>408</v>
      </c>
      <c r="AT152" s="227" t="s">
        <v>211</v>
      </c>
      <c r="AU152" s="227" t="s">
        <v>90</v>
      </c>
      <c r="AY152" s="19" t="s">
        <v>208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88</v>
      </c>
      <c r="BK152" s="228">
        <f>ROUND(I152*H152,2)</f>
        <v>0</v>
      </c>
      <c r="BL152" s="19" t="s">
        <v>408</v>
      </c>
      <c r="BM152" s="227" t="s">
        <v>2054</v>
      </c>
    </row>
    <row r="153" s="2" customFormat="1">
      <c r="A153" s="41"/>
      <c r="B153" s="42"/>
      <c r="C153" s="43"/>
      <c r="D153" s="229" t="s">
        <v>218</v>
      </c>
      <c r="E153" s="43"/>
      <c r="F153" s="230" t="s">
        <v>1477</v>
      </c>
      <c r="G153" s="43"/>
      <c r="H153" s="43"/>
      <c r="I153" s="231"/>
      <c r="J153" s="43"/>
      <c r="K153" s="43"/>
      <c r="L153" s="47"/>
      <c r="M153" s="232"/>
      <c r="N153" s="233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218</v>
      </c>
      <c r="AU153" s="19" t="s">
        <v>90</v>
      </c>
    </row>
    <row r="154" s="14" customFormat="1">
      <c r="A154" s="14"/>
      <c r="B154" s="245"/>
      <c r="C154" s="246"/>
      <c r="D154" s="236" t="s">
        <v>226</v>
      </c>
      <c r="E154" s="247" t="s">
        <v>35</v>
      </c>
      <c r="F154" s="248" t="s">
        <v>1478</v>
      </c>
      <c r="G154" s="246"/>
      <c r="H154" s="249">
        <v>2.5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226</v>
      </c>
      <c r="AU154" s="255" t="s">
        <v>90</v>
      </c>
      <c r="AV154" s="14" t="s">
        <v>90</v>
      </c>
      <c r="AW154" s="14" t="s">
        <v>41</v>
      </c>
      <c r="AX154" s="14" t="s">
        <v>88</v>
      </c>
      <c r="AY154" s="255" t="s">
        <v>208</v>
      </c>
    </row>
    <row r="155" s="2" customFormat="1" ht="16.5" customHeight="1">
      <c r="A155" s="41"/>
      <c r="B155" s="42"/>
      <c r="C155" s="216" t="s">
        <v>434</v>
      </c>
      <c r="D155" s="216" t="s">
        <v>211</v>
      </c>
      <c r="E155" s="217" t="s">
        <v>1479</v>
      </c>
      <c r="F155" s="218" t="s">
        <v>1480</v>
      </c>
      <c r="G155" s="219" t="s">
        <v>490</v>
      </c>
      <c r="H155" s="220">
        <v>1.5</v>
      </c>
      <c r="I155" s="221"/>
      <c r="J155" s="222">
        <f>ROUND(I155*H155,2)</f>
        <v>0</v>
      </c>
      <c r="K155" s="218" t="s">
        <v>215</v>
      </c>
      <c r="L155" s="47"/>
      <c r="M155" s="223" t="s">
        <v>35</v>
      </c>
      <c r="N155" s="224" t="s">
        <v>51</v>
      </c>
      <c r="O155" s="87"/>
      <c r="P155" s="225">
        <f>O155*H155</f>
        <v>0</v>
      </c>
      <c r="Q155" s="225">
        <v>0.0022399999999999998</v>
      </c>
      <c r="R155" s="225">
        <f>Q155*H155</f>
        <v>0.0033599999999999997</v>
      </c>
      <c r="S155" s="225">
        <v>0</v>
      </c>
      <c r="T155" s="226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7" t="s">
        <v>408</v>
      </c>
      <c r="AT155" s="227" t="s">
        <v>211</v>
      </c>
      <c r="AU155" s="227" t="s">
        <v>90</v>
      </c>
      <c r="AY155" s="19" t="s">
        <v>208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88</v>
      </c>
      <c r="BK155" s="228">
        <f>ROUND(I155*H155,2)</f>
        <v>0</v>
      </c>
      <c r="BL155" s="19" t="s">
        <v>408</v>
      </c>
      <c r="BM155" s="227" t="s">
        <v>2055</v>
      </c>
    </row>
    <row r="156" s="2" customFormat="1">
      <c r="A156" s="41"/>
      <c r="B156" s="42"/>
      <c r="C156" s="43"/>
      <c r="D156" s="229" t="s">
        <v>218</v>
      </c>
      <c r="E156" s="43"/>
      <c r="F156" s="230" t="s">
        <v>1482</v>
      </c>
      <c r="G156" s="43"/>
      <c r="H156" s="43"/>
      <c r="I156" s="231"/>
      <c r="J156" s="43"/>
      <c r="K156" s="43"/>
      <c r="L156" s="47"/>
      <c r="M156" s="232"/>
      <c r="N156" s="233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9" t="s">
        <v>218</v>
      </c>
      <c r="AU156" s="19" t="s">
        <v>90</v>
      </c>
    </row>
    <row r="157" s="14" customFormat="1">
      <c r="A157" s="14"/>
      <c r="B157" s="245"/>
      <c r="C157" s="246"/>
      <c r="D157" s="236" t="s">
        <v>226</v>
      </c>
      <c r="E157" s="247" t="s">
        <v>35</v>
      </c>
      <c r="F157" s="248" t="s">
        <v>1473</v>
      </c>
      <c r="G157" s="246"/>
      <c r="H157" s="249">
        <v>1.5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226</v>
      </c>
      <c r="AU157" s="255" t="s">
        <v>90</v>
      </c>
      <c r="AV157" s="14" t="s">
        <v>90</v>
      </c>
      <c r="AW157" s="14" t="s">
        <v>41</v>
      </c>
      <c r="AX157" s="14" t="s">
        <v>88</v>
      </c>
      <c r="AY157" s="255" t="s">
        <v>208</v>
      </c>
    </row>
    <row r="158" s="2" customFormat="1" ht="16.5" customHeight="1">
      <c r="A158" s="41"/>
      <c r="B158" s="42"/>
      <c r="C158" s="216" t="s">
        <v>7</v>
      </c>
      <c r="D158" s="216" t="s">
        <v>211</v>
      </c>
      <c r="E158" s="217" t="s">
        <v>1483</v>
      </c>
      <c r="F158" s="218" t="s">
        <v>1484</v>
      </c>
      <c r="G158" s="219" t="s">
        <v>381</v>
      </c>
      <c r="H158" s="220">
        <v>2</v>
      </c>
      <c r="I158" s="221"/>
      <c r="J158" s="222">
        <f>ROUND(I158*H158,2)</f>
        <v>0</v>
      </c>
      <c r="K158" s="218" t="s">
        <v>215</v>
      </c>
      <c r="L158" s="47"/>
      <c r="M158" s="223" t="s">
        <v>35</v>
      </c>
      <c r="N158" s="224" t="s">
        <v>51</v>
      </c>
      <c r="O158" s="87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7" t="s">
        <v>408</v>
      </c>
      <c r="AT158" s="227" t="s">
        <v>211</v>
      </c>
      <c r="AU158" s="227" t="s">
        <v>90</v>
      </c>
      <c r="AY158" s="19" t="s">
        <v>208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88</v>
      </c>
      <c r="BK158" s="228">
        <f>ROUND(I158*H158,2)</f>
        <v>0</v>
      </c>
      <c r="BL158" s="19" t="s">
        <v>408</v>
      </c>
      <c r="BM158" s="227" t="s">
        <v>2056</v>
      </c>
    </row>
    <row r="159" s="2" customFormat="1">
      <c r="A159" s="41"/>
      <c r="B159" s="42"/>
      <c r="C159" s="43"/>
      <c r="D159" s="229" t="s">
        <v>218</v>
      </c>
      <c r="E159" s="43"/>
      <c r="F159" s="230" t="s">
        <v>1487</v>
      </c>
      <c r="G159" s="43"/>
      <c r="H159" s="43"/>
      <c r="I159" s="231"/>
      <c r="J159" s="43"/>
      <c r="K159" s="43"/>
      <c r="L159" s="47"/>
      <c r="M159" s="232"/>
      <c r="N159" s="233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218</v>
      </c>
      <c r="AU159" s="19" t="s">
        <v>90</v>
      </c>
    </row>
    <row r="160" s="14" customFormat="1">
      <c r="A160" s="14"/>
      <c r="B160" s="245"/>
      <c r="C160" s="246"/>
      <c r="D160" s="236" t="s">
        <v>226</v>
      </c>
      <c r="E160" s="247" t="s">
        <v>35</v>
      </c>
      <c r="F160" s="248" t="s">
        <v>1488</v>
      </c>
      <c r="G160" s="246"/>
      <c r="H160" s="249">
        <v>2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226</v>
      </c>
      <c r="AU160" s="255" t="s">
        <v>90</v>
      </c>
      <c r="AV160" s="14" t="s">
        <v>90</v>
      </c>
      <c r="AW160" s="14" t="s">
        <v>41</v>
      </c>
      <c r="AX160" s="14" t="s">
        <v>88</v>
      </c>
      <c r="AY160" s="255" t="s">
        <v>208</v>
      </c>
    </row>
    <row r="161" s="2" customFormat="1" ht="16.5" customHeight="1">
      <c r="A161" s="41"/>
      <c r="B161" s="42"/>
      <c r="C161" s="216" t="s">
        <v>440</v>
      </c>
      <c r="D161" s="216" t="s">
        <v>211</v>
      </c>
      <c r="E161" s="217" t="s">
        <v>1489</v>
      </c>
      <c r="F161" s="218" t="s">
        <v>1490</v>
      </c>
      <c r="G161" s="219" t="s">
        <v>381</v>
      </c>
      <c r="H161" s="220">
        <v>2</v>
      </c>
      <c r="I161" s="221"/>
      <c r="J161" s="222">
        <f>ROUND(I161*H161,2)</f>
        <v>0</v>
      </c>
      <c r="K161" s="218" t="s">
        <v>215</v>
      </c>
      <c r="L161" s="47"/>
      <c r="M161" s="223" t="s">
        <v>35</v>
      </c>
      <c r="N161" s="224" t="s">
        <v>51</v>
      </c>
      <c r="O161" s="87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7" t="s">
        <v>408</v>
      </c>
      <c r="AT161" s="227" t="s">
        <v>211</v>
      </c>
      <c r="AU161" s="227" t="s">
        <v>90</v>
      </c>
      <c r="AY161" s="19" t="s">
        <v>208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88</v>
      </c>
      <c r="BK161" s="228">
        <f>ROUND(I161*H161,2)</f>
        <v>0</v>
      </c>
      <c r="BL161" s="19" t="s">
        <v>408</v>
      </c>
      <c r="BM161" s="227" t="s">
        <v>2057</v>
      </c>
    </row>
    <row r="162" s="2" customFormat="1">
      <c r="A162" s="41"/>
      <c r="B162" s="42"/>
      <c r="C162" s="43"/>
      <c r="D162" s="229" t="s">
        <v>218</v>
      </c>
      <c r="E162" s="43"/>
      <c r="F162" s="230" t="s">
        <v>1492</v>
      </c>
      <c r="G162" s="43"/>
      <c r="H162" s="43"/>
      <c r="I162" s="231"/>
      <c r="J162" s="43"/>
      <c r="K162" s="43"/>
      <c r="L162" s="47"/>
      <c r="M162" s="232"/>
      <c r="N162" s="233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9" t="s">
        <v>218</v>
      </c>
      <c r="AU162" s="19" t="s">
        <v>90</v>
      </c>
    </row>
    <row r="163" s="14" customFormat="1">
      <c r="A163" s="14"/>
      <c r="B163" s="245"/>
      <c r="C163" s="246"/>
      <c r="D163" s="236" t="s">
        <v>226</v>
      </c>
      <c r="E163" s="247" t="s">
        <v>35</v>
      </c>
      <c r="F163" s="248" t="s">
        <v>1493</v>
      </c>
      <c r="G163" s="246"/>
      <c r="H163" s="249">
        <v>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226</v>
      </c>
      <c r="AU163" s="255" t="s">
        <v>90</v>
      </c>
      <c r="AV163" s="14" t="s">
        <v>90</v>
      </c>
      <c r="AW163" s="14" t="s">
        <v>41</v>
      </c>
      <c r="AX163" s="14" t="s">
        <v>88</v>
      </c>
      <c r="AY163" s="255" t="s">
        <v>208</v>
      </c>
    </row>
    <row r="164" s="2" customFormat="1" ht="16.5" customHeight="1">
      <c r="A164" s="41"/>
      <c r="B164" s="42"/>
      <c r="C164" s="216" t="s">
        <v>445</v>
      </c>
      <c r="D164" s="216" t="s">
        <v>211</v>
      </c>
      <c r="E164" s="217" t="s">
        <v>1494</v>
      </c>
      <c r="F164" s="218" t="s">
        <v>1495</v>
      </c>
      <c r="G164" s="219" t="s">
        <v>381</v>
      </c>
      <c r="H164" s="220">
        <v>2</v>
      </c>
      <c r="I164" s="221"/>
      <c r="J164" s="222">
        <f>ROUND(I164*H164,2)</f>
        <v>0</v>
      </c>
      <c r="K164" s="218" t="s">
        <v>215</v>
      </c>
      <c r="L164" s="47"/>
      <c r="M164" s="223" t="s">
        <v>35</v>
      </c>
      <c r="N164" s="224" t="s">
        <v>51</v>
      </c>
      <c r="O164" s="87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7" t="s">
        <v>408</v>
      </c>
      <c r="AT164" s="227" t="s">
        <v>211</v>
      </c>
      <c r="AU164" s="227" t="s">
        <v>90</v>
      </c>
      <c r="AY164" s="19" t="s">
        <v>208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88</v>
      </c>
      <c r="BK164" s="228">
        <f>ROUND(I164*H164,2)</f>
        <v>0</v>
      </c>
      <c r="BL164" s="19" t="s">
        <v>408</v>
      </c>
      <c r="BM164" s="227" t="s">
        <v>2058</v>
      </c>
    </row>
    <row r="165" s="2" customFormat="1">
      <c r="A165" s="41"/>
      <c r="B165" s="42"/>
      <c r="C165" s="43"/>
      <c r="D165" s="229" t="s">
        <v>218</v>
      </c>
      <c r="E165" s="43"/>
      <c r="F165" s="230" t="s">
        <v>1497</v>
      </c>
      <c r="G165" s="43"/>
      <c r="H165" s="43"/>
      <c r="I165" s="231"/>
      <c r="J165" s="43"/>
      <c r="K165" s="43"/>
      <c r="L165" s="47"/>
      <c r="M165" s="232"/>
      <c r="N165" s="233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218</v>
      </c>
      <c r="AU165" s="19" t="s">
        <v>90</v>
      </c>
    </row>
    <row r="166" s="14" customFormat="1">
      <c r="A166" s="14"/>
      <c r="B166" s="245"/>
      <c r="C166" s="246"/>
      <c r="D166" s="236" t="s">
        <v>226</v>
      </c>
      <c r="E166" s="247" t="s">
        <v>35</v>
      </c>
      <c r="F166" s="248" t="s">
        <v>1498</v>
      </c>
      <c r="G166" s="246"/>
      <c r="H166" s="249">
        <v>2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226</v>
      </c>
      <c r="AU166" s="255" t="s">
        <v>90</v>
      </c>
      <c r="AV166" s="14" t="s">
        <v>90</v>
      </c>
      <c r="AW166" s="14" t="s">
        <v>41</v>
      </c>
      <c r="AX166" s="14" t="s">
        <v>88</v>
      </c>
      <c r="AY166" s="255" t="s">
        <v>208</v>
      </c>
    </row>
    <row r="167" s="2" customFormat="1" ht="16.5" customHeight="1">
      <c r="A167" s="41"/>
      <c r="B167" s="42"/>
      <c r="C167" s="216" t="s">
        <v>455</v>
      </c>
      <c r="D167" s="216" t="s">
        <v>211</v>
      </c>
      <c r="E167" s="217" t="s">
        <v>1499</v>
      </c>
      <c r="F167" s="218" t="s">
        <v>1500</v>
      </c>
      <c r="G167" s="219" t="s">
        <v>490</v>
      </c>
      <c r="H167" s="220">
        <v>5.5</v>
      </c>
      <c r="I167" s="221"/>
      <c r="J167" s="222">
        <f>ROUND(I167*H167,2)</f>
        <v>0</v>
      </c>
      <c r="K167" s="218" t="s">
        <v>215</v>
      </c>
      <c r="L167" s="47"/>
      <c r="M167" s="223" t="s">
        <v>35</v>
      </c>
      <c r="N167" s="224" t="s">
        <v>51</v>
      </c>
      <c r="O167" s="87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7" t="s">
        <v>408</v>
      </c>
      <c r="AT167" s="227" t="s">
        <v>211</v>
      </c>
      <c r="AU167" s="227" t="s">
        <v>90</v>
      </c>
      <c r="AY167" s="19" t="s">
        <v>208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88</v>
      </c>
      <c r="BK167" s="228">
        <f>ROUND(I167*H167,2)</f>
        <v>0</v>
      </c>
      <c r="BL167" s="19" t="s">
        <v>408</v>
      </c>
      <c r="BM167" s="227" t="s">
        <v>2059</v>
      </c>
    </row>
    <row r="168" s="2" customFormat="1">
      <c r="A168" s="41"/>
      <c r="B168" s="42"/>
      <c r="C168" s="43"/>
      <c r="D168" s="229" t="s">
        <v>218</v>
      </c>
      <c r="E168" s="43"/>
      <c r="F168" s="230" t="s">
        <v>1502</v>
      </c>
      <c r="G168" s="43"/>
      <c r="H168" s="43"/>
      <c r="I168" s="231"/>
      <c r="J168" s="43"/>
      <c r="K168" s="43"/>
      <c r="L168" s="47"/>
      <c r="M168" s="232"/>
      <c r="N168" s="233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9" t="s">
        <v>218</v>
      </c>
      <c r="AU168" s="19" t="s">
        <v>90</v>
      </c>
    </row>
    <row r="169" s="14" customFormat="1">
      <c r="A169" s="14"/>
      <c r="B169" s="245"/>
      <c r="C169" s="246"/>
      <c r="D169" s="236" t="s">
        <v>226</v>
      </c>
      <c r="E169" s="247" t="s">
        <v>35</v>
      </c>
      <c r="F169" s="248" t="s">
        <v>1503</v>
      </c>
      <c r="G169" s="246"/>
      <c r="H169" s="249">
        <v>5.5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226</v>
      </c>
      <c r="AU169" s="255" t="s">
        <v>90</v>
      </c>
      <c r="AV169" s="14" t="s">
        <v>90</v>
      </c>
      <c r="AW169" s="14" t="s">
        <v>41</v>
      </c>
      <c r="AX169" s="14" t="s">
        <v>88</v>
      </c>
      <c r="AY169" s="255" t="s">
        <v>208</v>
      </c>
    </row>
    <row r="170" s="2" customFormat="1" ht="16.5" customHeight="1">
      <c r="A170" s="41"/>
      <c r="B170" s="42"/>
      <c r="C170" s="278" t="s">
        <v>463</v>
      </c>
      <c r="D170" s="278" t="s">
        <v>391</v>
      </c>
      <c r="E170" s="279" t="s">
        <v>1504</v>
      </c>
      <c r="F170" s="280" t="s">
        <v>1505</v>
      </c>
      <c r="G170" s="281" t="s">
        <v>1506</v>
      </c>
      <c r="H170" s="282">
        <v>1</v>
      </c>
      <c r="I170" s="283"/>
      <c r="J170" s="284">
        <f>ROUND(I170*H170,2)</f>
        <v>0</v>
      </c>
      <c r="K170" s="280" t="s">
        <v>215</v>
      </c>
      <c r="L170" s="285"/>
      <c r="M170" s="286" t="s">
        <v>35</v>
      </c>
      <c r="N170" s="287" t="s">
        <v>51</v>
      </c>
      <c r="O170" s="87"/>
      <c r="P170" s="225">
        <f>O170*H170</f>
        <v>0</v>
      </c>
      <c r="Q170" s="225">
        <v>0.00107</v>
      </c>
      <c r="R170" s="225">
        <f>Q170*H170</f>
        <v>0.00107</v>
      </c>
      <c r="S170" s="225">
        <v>0</v>
      </c>
      <c r="T170" s="226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7" t="s">
        <v>527</v>
      </c>
      <c r="AT170" s="227" t="s">
        <v>391</v>
      </c>
      <c r="AU170" s="227" t="s">
        <v>90</v>
      </c>
      <c r="AY170" s="19" t="s">
        <v>208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88</v>
      </c>
      <c r="BK170" s="228">
        <f>ROUND(I170*H170,2)</f>
        <v>0</v>
      </c>
      <c r="BL170" s="19" t="s">
        <v>408</v>
      </c>
      <c r="BM170" s="227" t="s">
        <v>2060</v>
      </c>
    </row>
    <row r="171" s="14" customFormat="1">
      <c r="A171" s="14"/>
      <c r="B171" s="245"/>
      <c r="C171" s="246"/>
      <c r="D171" s="236" t="s">
        <v>226</v>
      </c>
      <c r="E171" s="247" t="s">
        <v>35</v>
      </c>
      <c r="F171" s="248" t="s">
        <v>88</v>
      </c>
      <c r="G171" s="246"/>
      <c r="H171" s="249">
        <v>1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226</v>
      </c>
      <c r="AU171" s="255" t="s">
        <v>90</v>
      </c>
      <c r="AV171" s="14" t="s">
        <v>90</v>
      </c>
      <c r="AW171" s="14" t="s">
        <v>41</v>
      </c>
      <c r="AX171" s="14" t="s">
        <v>88</v>
      </c>
      <c r="AY171" s="255" t="s">
        <v>208</v>
      </c>
    </row>
    <row r="172" s="2" customFormat="1" ht="16.5" customHeight="1">
      <c r="A172" s="41"/>
      <c r="B172" s="42"/>
      <c r="C172" s="216" t="s">
        <v>469</v>
      </c>
      <c r="D172" s="216" t="s">
        <v>211</v>
      </c>
      <c r="E172" s="217" t="s">
        <v>1508</v>
      </c>
      <c r="F172" s="218" t="s">
        <v>1509</v>
      </c>
      <c r="G172" s="219" t="s">
        <v>381</v>
      </c>
      <c r="H172" s="220">
        <v>1</v>
      </c>
      <c r="I172" s="221"/>
      <c r="J172" s="222">
        <f>ROUND(I172*H172,2)</f>
        <v>0</v>
      </c>
      <c r="K172" s="218" t="s">
        <v>215</v>
      </c>
      <c r="L172" s="47"/>
      <c r="M172" s="223" t="s">
        <v>35</v>
      </c>
      <c r="N172" s="224" t="s">
        <v>51</v>
      </c>
      <c r="O172" s="87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7" t="s">
        <v>408</v>
      </c>
      <c r="AT172" s="227" t="s">
        <v>211</v>
      </c>
      <c r="AU172" s="227" t="s">
        <v>90</v>
      </c>
      <c r="AY172" s="19" t="s">
        <v>208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88</v>
      </c>
      <c r="BK172" s="228">
        <f>ROUND(I172*H172,2)</f>
        <v>0</v>
      </c>
      <c r="BL172" s="19" t="s">
        <v>408</v>
      </c>
      <c r="BM172" s="227" t="s">
        <v>2061</v>
      </c>
    </row>
    <row r="173" s="2" customFormat="1">
      <c r="A173" s="41"/>
      <c r="B173" s="42"/>
      <c r="C173" s="43"/>
      <c r="D173" s="229" t="s">
        <v>218</v>
      </c>
      <c r="E173" s="43"/>
      <c r="F173" s="230" t="s">
        <v>1511</v>
      </c>
      <c r="G173" s="43"/>
      <c r="H173" s="43"/>
      <c r="I173" s="231"/>
      <c r="J173" s="43"/>
      <c r="K173" s="43"/>
      <c r="L173" s="47"/>
      <c r="M173" s="232"/>
      <c r="N173" s="233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9" t="s">
        <v>218</v>
      </c>
      <c r="AU173" s="19" t="s">
        <v>90</v>
      </c>
    </row>
    <row r="174" s="14" customFormat="1">
      <c r="A174" s="14"/>
      <c r="B174" s="245"/>
      <c r="C174" s="246"/>
      <c r="D174" s="236" t="s">
        <v>226</v>
      </c>
      <c r="E174" s="247" t="s">
        <v>35</v>
      </c>
      <c r="F174" s="248" t="s">
        <v>88</v>
      </c>
      <c r="G174" s="246"/>
      <c r="H174" s="249">
        <v>1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226</v>
      </c>
      <c r="AU174" s="255" t="s">
        <v>90</v>
      </c>
      <c r="AV174" s="14" t="s">
        <v>90</v>
      </c>
      <c r="AW174" s="14" t="s">
        <v>41</v>
      </c>
      <c r="AX174" s="14" t="s">
        <v>88</v>
      </c>
      <c r="AY174" s="255" t="s">
        <v>208</v>
      </c>
    </row>
    <row r="175" s="2" customFormat="1" ht="24.15" customHeight="1">
      <c r="A175" s="41"/>
      <c r="B175" s="42"/>
      <c r="C175" s="216" t="s">
        <v>481</v>
      </c>
      <c r="D175" s="216" t="s">
        <v>211</v>
      </c>
      <c r="E175" s="217" t="s">
        <v>1512</v>
      </c>
      <c r="F175" s="218" t="s">
        <v>1513</v>
      </c>
      <c r="G175" s="219" t="s">
        <v>1514</v>
      </c>
      <c r="H175" s="220">
        <v>0.012</v>
      </c>
      <c r="I175" s="221"/>
      <c r="J175" s="222">
        <f>ROUND(I175*H175,2)</f>
        <v>0</v>
      </c>
      <c r="K175" s="218" t="s">
        <v>215</v>
      </c>
      <c r="L175" s="47"/>
      <c r="M175" s="223" t="s">
        <v>35</v>
      </c>
      <c r="N175" s="224" t="s">
        <v>51</v>
      </c>
      <c r="O175" s="87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7" t="s">
        <v>408</v>
      </c>
      <c r="AT175" s="227" t="s">
        <v>211</v>
      </c>
      <c r="AU175" s="227" t="s">
        <v>90</v>
      </c>
      <c r="AY175" s="19" t="s">
        <v>208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88</v>
      </c>
      <c r="BK175" s="228">
        <f>ROUND(I175*H175,2)</f>
        <v>0</v>
      </c>
      <c r="BL175" s="19" t="s">
        <v>408</v>
      </c>
      <c r="BM175" s="227" t="s">
        <v>2062</v>
      </c>
    </row>
    <row r="176" s="2" customFormat="1">
      <c r="A176" s="41"/>
      <c r="B176" s="42"/>
      <c r="C176" s="43"/>
      <c r="D176" s="229" t="s">
        <v>218</v>
      </c>
      <c r="E176" s="43"/>
      <c r="F176" s="230" t="s">
        <v>1516</v>
      </c>
      <c r="G176" s="43"/>
      <c r="H176" s="43"/>
      <c r="I176" s="231"/>
      <c r="J176" s="43"/>
      <c r="K176" s="43"/>
      <c r="L176" s="47"/>
      <c r="M176" s="232"/>
      <c r="N176" s="233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9" t="s">
        <v>218</v>
      </c>
      <c r="AU176" s="19" t="s">
        <v>90</v>
      </c>
    </row>
    <row r="177" s="2" customFormat="1" ht="24.15" customHeight="1">
      <c r="A177" s="41"/>
      <c r="B177" s="42"/>
      <c r="C177" s="216" t="s">
        <v>487</v>
      </c>
      <c r="D177" s="216" t="s">
        <v>211</v>
      </c>
      <c r="E177" s="217" t="s">
        <v>1517</v>
      </c>
      <c r="F177" s="218" t="s">
        <v>1518</v>
      </c>
      <c r="G177" s="219" t="s">
        <v>214</v>
      </c>
      <c r="H177" s="220">
        <v>0.012</v>
      </c>
      <c r="I177" s="221"/>
      <c r="J177" s="222">
        <f>ROUND(I177*H177,2)</f>
        <v>0</v>
      </c>
      <c r="K177" s="218" t="s">
        <v>215</v>
      </c>
      <c r="L177" s="47"/>
      <c r="M177" s="223" t="s">
        <v>35</v>
      </c>
      <c r="N177" s="224" t="s">
        <v>51</v>
      </c>
      <c r="O177" s="87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7" t="s">
        <v>408</v>
      </c>
      <c r="AT177" s="227" t="s">
        <v>211</v>
      </c>
      <c r="AU177" s="227" t="s">
        <v>90</v>
      </c>
      <c r="AY177" s="19" t="s">
        <v>208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88</v>
      </c>
      <c r="BK177" s="228">
        <f>ROUND(I177*H177,2)</f>
        <v>0</v>
      </c>
      <c r="BL177" s="19" t="s">
        <v>408</v>
      </c>
      <c r="BM177" s="227" t="s">
        <v>2063</v>
      </c>
    </row>
    <row r="178" s="2" customFormat="1">
      <c r="A178" s="41"/>
      <c r="B178" s="42"/>
      <c r="C178" s="43"/>
      <c r="D178" s="229" t="s">
        <v>218</v>
      </c>
      <c r="E178" s="43"/>
      <c r="F178" s="230" t="s">
        <v>1520</v>
      </c>
      <c r="G178" s="43"/>
      <c r="H178" s="43"/>
      <c r="I178" s="231"/>
      <c r="J178" s="43"/>
      <c r="K178" s="43"/>
      <c r="L178" s="47"/>
      <c r="M178" s="232"/>
      <c r="N178" s="233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9" t="s">
        <v>218</v>
      </c>
      <c r="AU178" s="19" t="s">
        <v>90</v>
      </c>
    </row>
    <row r="179" s="2" customFormat="1" ht="24.15" customHeight="1">
      <c r="A179" s="41"/>
      <c r="B179" s="42"/>
      <c r="C179" s="216" t="s">
        <v>501</v>
      </c>
      <c r="D179" s="216" t="s">
        <v>211</v>
      </c>
      <c r="E179" s="217" t="s">
        <v>1521</v>
      </c>
      <c r="F179" s="218" t="s">
        <v>1522</v>
      </c>
      <c r="G179" s="219" t="s">
        <v>214</v>
      </c>
      <c r="H179" s="220">
        <v>0.012</v>
      </c>
      <c r="I179" s="221"/>
      <c r="J179" s="222">
        <f>ROUND(I179*H179,2)</f>
        <v>0</v>
      </c>
      <c r="K179" s="218" t="s">
        <v>215</v>
      </c>
      <c r="L179" s="47"/>
      <c r="M179" s="223" t="s">
        <v>35</v>
      </c>
      <c r="N179" s="224" t="s">
        <v>51</v>
      </c>
      <c r="O179" s="87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7" t="s">
        <v>408</v>
      </c>
      <c r="AT179" s="227" t="s">
        <v>211</v>
      </c>
      <c r="AU179" s="227" t="s">
        <v>90</v>
      </c>
      <c r="AY179" s="19" t="s">
        <v>208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9" t="s">
        <v>88</v>
      </c>
      <c r="BK179" s="228">
        <f>ROUND(I179*H179,2)</f>
        <v>0</v>
      </c>
      <c r="BL179" s="19" t="s">
        <v>408</v>
      </c>
      <c r="BM179" s="227" t="s">
        <v>2064</v>
      </c>
    </row>
    <row r="180" s="2" customFormat="1">
      <c r="A180" s="41"/>
      <c r="B180" s="42"/>
      <c r="C180" s="43"/>
      <c r="D180" s="229" t="s">
        <v>218</v>
      </c>
      <c r="E180" s="43"/>
      <c r="F180" s="230" t="s">
        <v>1524</v>
      </c>
      <c r="G180" s="43"/>
      <c r="H180" s="43"/>
      <c r="I180" s="231"/>
      <c r="J180" s="43"/>
      <c r="K180" s="43"/>
      <c r="L180" s="47"/>
      <c r="M180" s="232"/>
      <c r="N180" s="233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9" t="s">
        <v>218</v>
      </c>
      <c r="AU180" s="19" t="s">
        <v>90</v>
      </c>
    </row>
    <row r="181" s="12" customFormat="1" ht="22.8" customHeight="1">
      <c r="A181" s="12"/>
      <c r="B181" s="200"/>
      <c r="C181" s="201"/>
      <c r="D181" s="202" t="s">
        <v>79</v>
      </c>
      <c r="E181" s="214" t="s">
        <v>1525</v>
      </c>
      <c r="F181" s="214" t="s">
        <v>1526</v>
      </c>
      <c r="G181" s="201"/>
      <c r="H181" s="201"/>
      <c r="I181" s="204"/>
      <c r="J181" s="215">
        <f>BK181</f>
        <v>0</v>
      </c>
      <c r="K181" s="201"/>
      <c r="L181" s="206"/>
      <c r="M181" s="207"/>
      <c r="N181" s="208"/>
      <c r="O181" s="208"/>
      <c r="P181" s="209">
        <f>SUM(P182:P234)</f>
        <v>0</v>
      </c>
      <c r="Q181" s="208"/>
      <c r="R181" s="209">
        <f>SUM(R182:R234)</f>
        <v>0.031809999999999998</v>
      </c>
      <c r="S181" s="208"/>
      <c r="T181" s="210">
        <f>SUM(T182:T234)</f>
        <v>0.049700000000000001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1" t="s">
        <v>90</v>
      </c>
      <c r="AT181" s="212" t="s">
        <v>79</v>
      </c>
      <c r="AU181" s="212" t="s">
        <v>88</v>
      </c>
      <c r="AY181" s="211" t="s">
        <v>208</v>
      </c>
      <c r="BK181" s="213">
        <f>SUM(BK182:BK234)</f>
        <v>0</v>
      </c>
    </row>
    <row r="182" s="2" customFormat="1" ht="16.5" customHeight="1">
      <c r="A182" s="41"/>
      <c r="B182" s="42"/>
      <c r="C182" s="216" t="s">
        <v>511</v>
      </c>
      <c r="D182" s="216" t="s">
        <v>211</v>
      </c>
      <c r="E182" s="217" t="s">
        <v>1527</v>
      </c>
      <c r="F182" s="218" t="s">
        <v>1528</v>
      </c>
      <c r="G182" s="219" t="s">
        <v>679</v>
      </c>
      <c r="H182" s="220">
        <v>1</v>
      </c>
      <c r="I182" s="221"/>
      <c r="J182" s="222">
        <f>ROUND(I182*H182,2)</f>
        <v>0</v>
      </c>
      <c r="K182" s="218" t="s">
        <v>35</v>
      </c>
      <c r="L182" s="47"/>
      <c r="M182" s="223" t="s">
        <v>35</v>
      </c>
      <c r="N182" s="224" t="s">
        <v>51</v>
      </c>
      <c r="O182" s="87"/>
      <c r="P182" s="225">
        <f>O182*H182</f>
        <v>0</v>
      </c>
      <c r="Q182" s="225">
        <v>0</v>
      </c>
      <c r="R182" s="225">
        <f>Q182*H182</f>
        <v>0</v>
      </c>
      <c r="S182" s="225">
        <v>0.049700000000000001</v>
      </c>
      <c r="T182" s="226">
        <f>S182*H182</f>
        <v>0.049700000000000001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7" t="s">
        <v>408</v>
      </c>
      <c r="AT182" s="227" t="s">
        <v>211</v>
      </c>
      <c r="AU182" s="227" t="s">
        <v>90</v>
      </c>
      <c r="AY182" s="19" t="s">
        <v>208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88</v>
      </c>
      <c r="BK182" s="228">
        <f>ROUND(I182*H182,2)</f>
        <v>0</v>
      </c>
      <c r="BL182" s="19" t="s">
        <v>408</v>
      </c>
      <c r="BM182" s="227" t="s">
        <v>2065</v>
      </c>
    </row>
    <row r="183" s="14" customFormat="1">
      <c r="A183" s="14"/>
      <c r="B183" s="245"/>
      <c r="C183" s="246"/>
      <c r="D183" s="236" t="s">
        <v>226</v>
      </c>
      <c r="E183" s="247" t="s">
        <v>35</v>
      </c>
      <c r="F183" s="248" t="s">
        <v>88</v>
      </c>
      <c r="G183" s="246"/>
      <c r="H183" s="249">
        <v>1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226</v>
      </c>
      <c r="AU183" s="255" t="s">
        <v>90</v>
      </c>
      <c r="AV183" s="14" t="s">
        <v>90</v>
      </c>
      <c r="AW183" s="14" t="s">
        <v>41</v>
      </c>
      <c r="AX183" s="14" t="s">
        <v>88</v>
      </c>
      <c r="AY183" s="255" t="s">
        <v>208</v>
      </c>
    </row>
    <row r="184" s="2" customFormat="1" ht="21.75" customHeight="1">
      <c r="A184" s="41"/>
      <c r="B184" s="42"/>
      <c r="C184" s="216" t="s">
        <v>521</v>
      </c>
      <c r="D184" s="216" t="s">
        <v>211</v>
      </c>
      <c r="E184" s="217" t="s">
        <v>1530</v>
      </c>
      <c r="F184" s="218" t="s">
        <v>1531</v>
      </c>
      <c r="G184" s="219" t="s">
        <v>679</v>
      </c>
      <c r="H184" s="220">
        <v>2</v>
      </c>
      <c r="I184" s="221"/>
      <c r="J184" s="222">
        <f>ROUND(I184*H184,2)</f>
        <v>0</v>
      </c>
      <c r="K184" s="218" t="s">
        <v>215</v>
      </c>
      <c r="L184" s="47"/>
      <c r="M184" s="223" t="s">
        <v>35</v>
      </c>
      <c r="N184" s="224" t="s">
        <v>51</v>
      </c>
      <c r="O184" s="87"/>
      <c r="P184" s="225">
        <f>O184*H184</f>
        <v>0</v>
      </c>
      <c r="Q184" s="225">
        <v>0.0064799999999999996</v>
      </c>
      <c r="R184" s="225">
        <f>Q184*H184</f>
        <v>0.012959999999999999</v>
      </c>
      <c r="S184" s="225">
        <v>0</v>
      </c>
      <c r="T184" s="226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7" t="s">
        <v>408</v>
      </c>
      <c r="AT184" s="227" t="s">
        <v>211</v>
      </c>
      <c r="AU184" s="227" t="s">
        <v>90</v>
      </c>
      <c r="AY184" s="19" t="s">
        <v>208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9" t="s">
        <v>88</v>
      </c>
      <c r="BK184" s="228">
        <f>ROUND(I184*H184,2)</f>
        <v>0</v>
      </c>
      <c r="BL184" s="19" t="s">
        <v>408</v>
      </c>
      <c r="BM184" s="227" t="s">
        <v>2066</v>
      </c>
    </row>
    <row r="185" s="2" customFormat="1">
      <c r="A185" s="41"/>
      <c r="B185" s="42"/>
      <c r="C185" s="43"/>
      <c r="D185" s="229" t="s">
        <v>218</v>
      </c>
      <c r="E185" s="43"/>
      <c r="F185" s="230" t="s">
        <v>1533</v>
      </c>
      <c r="G185" s="43"/>
      <c r="H185" s="43"/>
      <c r="I185" s="231"/>
      <c r="J185" s="43"/>
      <c r="K185" s="43"/>
      <c r="L185" s="47"/>
      <c r="M185" s="232"/>
      <c r="N185" s="233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9" t="s">
        <v>218</v>
      </c>
      <c r="AU185" s="19" t="s">
        <v>90</v>
      </c>
    </row>
    <row r="186" s="14" customFormat="1">
      <c r="A186" s="14"/>
      <c r="B186" s="245"/>
      <c r="C186" s="246"/>
      <c r="D186" s="236" t="s">
        <v>226</v>
      </c>
      <c r="E186" s="247" t="s">
        <v>35</v>
      </c>
      <c r="F186" s="248" t="s">
        <v>1453</v>
      </c>
      <c r="G186" s="246"/>
      <c r="H186" s="249">
        <v>2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226</v>
      </c>
      <c r="AU186" s="255" t="s">
        <v>90</v>
      </c>
      <c r="AV186" s="14" t="s">
        <v>90</v>
      </c>
      <c r="AW186" s="14" t="s">
        <v>41</v>
      </c>
      <c r="AX186" s="14" t="s">
        <v>88</v>
      </c>
      <c r="AY186" s="255" t="s">
        <v>208</v>
      </c>
    </row>
    <row r="187" s="2" customFormat="1" ht="21.75" customHeight="1">
      <c r="A187" s="41"/>
      <c r="B187" s="42"/>
      <c r="C187" s="216" t="s">
        <v>527</v>
      </c>
      <c r="D187" s="216" t="s">
        <v>211</v>
      </c>
      <c r="E187" s="217" t="s">
        <v>1554</v>
      </c>
      <c r="F187" s="218" t="s">
        <v>1555</v>
      </c>
      <c r="G187" s="219" t="s">
        <v>490</v>
      </c>
      <c r="H187" s="220">
        <v>7</v>
      </c>
      <c r="I187" s="221"/>
      <c r="J187" s="222">
        <f>ROUND(I187*H187,2)</f>
        <v>0</v>
      </c>
      <c r="K187" s="218" t="s">
        <v>215</v>
      </c>
      <c r="L187" s="47"/>
      <c r="M187" s="223" t="s">
        <v>35</v>
      </c>
      <c r="N187" s="224" t="s">
        <v>51</v>
      </c>
      <c r="O187" s="87"/>
      <c r="P187" s="225">
        <f>O187*H187</f>
        <v>0</v>
      </c>
      <c r="Q187" s="225">
        <v>0.00097999999999999997</v>
      </c>
      <c r="R187" s="225">
        <f>Q187*H187</f>
        <v>0.0068599999999999998</v>
      </c>
      <c r="S187" s="225">
        <v>0</v>
      </c>
      <c r="T187" s="226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27" t="s">
        <v>408</v>
      </c>
      <c r="AT187" s="227" t="s">
        <v>211</v>
      </c>
      <c r="AU187" s="227" t="s">
        <v>90</v>
      </c>
      <c r="AY187" s="19" t="s">
        <v>208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9" t="s">
        <v>88</v>
      </c>
      <c r="BK187" s="228">
        <f>ROUND(I187*H187,2)</f>
        <v>0</v>
      </c>
      <c r="BL187" s="19" t="s">
        <v>408</v>
      </c>
      <c r="BM187" s="227" t="s">
        <v>2067</v>
      </c>
    </row>
    <row r="188" s="2" customFormat="1">
      <c r="A188" s="41"/>
      <c r="B188" s="42"/>
      <c r="C188" s="43"/>
      <c r="D188" s="229" t="s">
        <v>218</v>
      </c>
      <c r="E188" s="43"/>
      <c r="F188" s="230" t="s">
        <v>1557</v>
      </c>
      <c r="G188" s="43"/>
      <c r="H188" s="43"/>
      <c r="I188" s="231"/>
      <c r="J188" s="43"/>
      <c r="K188" s="43"/>
      <c r="L188" s="47"/>
      <c r="M188" s="232"/>
      <c r="N188" s="233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9" t="s">
        <v>218</v>
      </c>
      <c r="AU188" s="19" t="s">
        <v>90</v>
      </c>
    </row>
    <row r="189" s="14" customFormat="1">
      <c r="A189" s="14"/>
      <c r="B189" s="245"/>
      <c r="C189" s="246"/>
      <c r="D189" s="236" t="s">
        <v>226</v>
      </c>
      <c r="E189" s="247" t="s">
        <v>35</v>
      </c>
      <c r="F189" s="248" t="s">
        <v>335</v>
      </c>
      <c r="G189" s="246"/>
      <c r="H189" s="249">
        <v>7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226</v>
      </c>
      <c r="AU189" s="255" t="s">
        <v>90</v>
      </c>
      <c r="AV189" s="14" t="s">
        <v>90</v>
      </c>
      <c r="AW189" s="14" t="s">
        <v>41</v>
      </c>
      <c r="AX189" s="14" t="s">
        <v>88</v>
      </c>
      <c r="AY189" s="255" t="s">
        <v>208</v>
      </c>
    </row>
    <row r="190" s="2" customFormat="1" ht="21.75" customHeight="1">
      <c r="A190" s="41"/>
      <c r="B190" s="42"/>
      <c r="C190" s="216" t="s">
        <v>539</v>
      </c>
      <c r="D190" s="216" t="s">
        <v>211</v>
      </c>
      <c r="E190" s="217" t="s">
        <v>1558</v>
      </c>
      <c r="F190" s="218" t="s">
        <v>1559</v>
      </c>
      <c r="G190" s="219" t="s">
        <v>490</v>
      </c>
      <c r="H190" s="220">
        <v>4</v>
      </c>
      <c r="I190" s="221"/>
      <c r="J190" s="222">
        <f>ROUND(I190*H190,2)</f>
        <v>0</v>
      </c>
      <c r="K190" s="218" t="s">
        <v>215</v>
      </c>
      <c r="L190" s="47"/>
      <c r="M190" s="223" t="s">
        <v>35</v>
      </c>
      <c r="N190" s="224" t="s">
        <v>51</v>
      </c>
      <c r="O190" s="87"/>
      <c r="P190" s="225">
        <f>O190*H190</f>
        <v>0</v>
      </c>
      <c r="Q190" s="225">
        <v>0.0012600000000000001</v>
      </c>
      <c r="R190" s="225">
        <f>Q190*H190</f>
        <v>0.0050400000000000002</v>
      </c>
      <c r="S190" s="225">
        <v>0</v>
      </c>
      <c r="T190" s="226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7" t="s">
        <v>408</v>
      </c>
      <c r="AT190" s="227" t="s">
        <v>211</v>
      </c>
      <c r="AU190" s="227" t="s">
        <v>90</v>
      </c>
      <c r="AY190" s="19" t="s">
        <v>208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9" t="s">
        <v>88</v>
      </c>
      <c r="BK190" s="228">
        <f>ROUND(I190*H190,2)</f>
        <v>0</v>
      </c>
      <c r="BL190" s="19" t="s">
        <v>408</v>
      </c>
      <c r="BM190" s="227" t="s">
        <v>2068</v>
      </c>
    </row>
    <row r="191" s="2" customFormat="1">
      <c r="A191" s="41"/>
      <c r="B191" s="42"/>
      <c r="C191" s="43"/>
      <c r="D191" s="229" t="s">
        <v>218</v>
      </c>
      <c r="E191" s="43"/>
      <c r="F191" s="230" t="s">
        <v>1561</v>
      </c>
      <c r="G191" s="43"/>
      <c r="H191" s="43"/>
      <c r="I191" s="231"/>
      <c r="J191" s="43"/>
      <c r="K191" s="43"/>
      <c r="L191" s="47"/>
      <c r="M191" s="232"/>
      <c r="N191" s="233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9" t="s">
        <v>218</v>
      </c>
      <c r="AU191" s="19" t="s">
        <v>90</v>
      </c>
    </row>
    <row r="192" s="14" customFormat="1">
      <c r="A192" s="14"/>
      <c r="B192" s="245"/>
      <c r="C192" s="246"/>
      <c r="D192" s="236" t="s">
        <v>226</v>
      </c>
      <c r="E192" s="247" t="s">
        <v>35</v>
      </c>
      <c r="F192" s="248" t="s">
        <v>216</v>
      </c>
      <c r="G192" s="246"/>
      <c r="H192" s="249">
        <v>4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226</v>
      </c>
      <c r="AU192" s="255" t="s">
        <v>90</v>
      </c>
      <c r="AV192" s="14" t="s">
        <v>90</v>
      </c>
      <c r="AW192" s="14" t="s">
        <v>41</v>
      </c>
      <c r="AX192" s="14" t="s">
        <v>88</v>
      </c>
      <c r="AY192" s="255" t="s">
        <v>208</v>
      </c>
    </row>
    <row r="193" s="2" customFormat="1" ht="24.15" customHeight="1">
      <c r="A193" s="41"/>
      <c r="B193" s="42"/>
      <c r="C193" s="216" t="s">
        <v>559</v>
      </c>
      <c r="D193" s="216" t="s">
        <v>211</v>
      </c>
      <c r="E193" s="217" t="s">
        <v>1562</v>
      </c>
      <c r="F193" s="218" t="s">
        <v>1563</v>
      </c>
      <c r="G193" s="219" t="s">
        <v>490</v>
      </c>
      <c r="H193" s="220">
        <v>7</v>
      </c>
      <c r="I193" s="221"/>
      <c r="J193" s="222">
        <f>ROUND(I193*H193,2)</f>
        <v>0</v>
      </c>
      <c r="K193" s="218" t="s">
        <v>215</v>
      </c>
      <c r="L193" s="47"/>
      <c r="M193" s="223" t="s">
        <v>35</v>
      </c>
      <c r="N193" s="224" t="s">
        <v>51</v>
      </c>
      <c r="O193" s="87"/>
      <c r="P193" s="225">
        <f>O193*H193</f>
        <v>0</v>
      </c>
      <c r="Q193" s="225">
        <v>5.0000000000000002E-05</v>
      </c>
      <c r="R193" s="225">
        <f>Q193*H193</f>
        <v>0.00035</v>
      </c>
      <c r="S193" s="225">
        <v>0</v>
      </c>
      <c r="T193" s="226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7" t="s">
        <v>408</v>
      </c>
      <c r="AT193" s="227" t="s">
        <v>211</v>
      </c>
      <c r="AU193" s="227" t="s">
        <v>90</v>
      </c>
      <c r="AY193" s="19" t="s">
        <v>208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9" t="s">
        <v>88</v>
      </c>
      <c r="BK193" s="228">
        <f>ROUND(I193*H193,2)</f>
        <v>0</v>
      </c>
      <c r="BL193" s="19" t="s">
        <v>408</v>
      </c>
      <c r="BM193" s="227" t="s">
        <v>2069</v>
      </c>
    </row>
    <row r="194" s="2" customFormat="1">
      <c r="A194" s="41"/>
      <c r="B194" s="42"/>
      <c r="C194" s="43"/>
      <c r="D194" s="229" t="s">
        <v>218</v>
      </c>
      <c r="E194" s="43"/>
      <c r="F194" s="230" t="s">
        <v>1565</v>
      </c>
      <c r="G194" s="43"/>
      <c r="H194" s="43"/>
      <c r="I194" s="231"/>
      <c r="J194" s="43"/>
      <c r="K194" s="43"/>
      <c r="L194" s="47"/>
      <c r="M194" s="232"/>
      <c r="N194" s="233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9" t="s">
        <v>218</v>
      </c>
      <c r="AU194" s="19" t="s">
        <v>90</v>
      </c>
    </row>
    <row r="195" s="14" customFormat="1">
      <c r="A195" s="14"/>
      <c r="B195" s="245"/>
      <c r="C195" s="246"/>
      <c r="D195" s="236" t="s">
        <v>226</v>
      </c>
      <c r="E195" s="247" t="s">
        <v>35</v>
      </c>
      <c r="F195" s="248" t="s">
        <v>1566</v>
      </c>
      <c r="G195" s="246"/>
      <c r="H195" s="249">
        <v>7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226</v>
      </c>
      <c r="AU195" s="255" t="s">
        <v>90</v>
      </c>
      <c r="AV195" s="14" t="s">
        <v>90</v>
      </c>
      <c r="AW195" s="14" t="s">
        <v>41</v>
      </c>
      <c r="AX195" s="14" t="s">
        <v>88</v>
      </c>
      <c r="AY195" s="255" t="s">
        <v>208</v>
      </c>
    </row>
    <row r="196" s="2" customFormat="1" ht="33" customHeight="1">
      <c r="A196" s="41"/>
      <c r="B196" s="42"/>
      <c r="C196" s="216" t="s">
        <v>564</v>
      </c>
      <c r="D196" s="216" t="s">
        <v>211</v>
      </c>
      <c r="E196" s="217" t="s">
        <v>1534</v>
      </c>
      <c r="F196" s="218" t="s">
        <v>1535</v>
      </c>
      <c r="G196" s="219" t="s">
        <v>490</v>
      </c>
      <c r="H196" s="220">
        <v>5.5</v>
      </c>
      <c r="I196" s="221"/>
      <c r="J196" s="222">
        <f>ROUND(I196*H196,2)</f>
        <v>0</v>
      </c>
      <c r="K196" s="218" t="s">
        <v>215</v>
      </c>
      <c r="L196" s="47"/>
      <c r="M196" s="223" t="s">
        <v>35</v>
      </c>
      <c r="N196" s="224" t="s">
        <v>51</v>
      </c>
      <c r="O196" s="87"/>
      <c r="P196" s="225">
        <f>O196*H196</f>
        <v>0</v>
      </c>
      <c r="Q196" s="225">
        <v>6.9999999999999994E-05</v>
      </c>
      <c r="R196" s="225">
        <f>Q196*H196</f>
        <v>0.00038499999999999998</v>
      </c>
      <c r="S196" s="225">
        <v>0</v>
      </c>
      <c r="T196" s="226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7" t="s">
        <v>408</v>
      </c>
      <c r="AT196" s="227" t="s">
        <v>211</v>
      </c>
      <c r="AU196" s="227" t="s">
        <v>90</v>
      </c>
      <c r="AY196" s="19" t="s">
        <v>208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9" t="s">
        <v>88</v>
      </c>
      <c r="BK196" s="228">
        <f>ROUND(I196*H196,2)</f>
        <v>0</v>
      </c>
      <c r="BL196" s="19" t="s">
        <v>408</v>
      </c>
      <c r="BM196" s="227" t="s">
        <v>2070</v>
      </c>
    </row>
    <row r="197" s="2" customFormat="1">
      <c r="A197" s="41"/>
      <c r="B197" s="42"/>
      <c r="C197" s="43"/>
      <c r="D197" s="229" t="s">
        <v>218</v>
      </c>
      <c r="E197" s="43"/>
      <c r="F197" s="230" t="s">
        <v>1537</v>
      </c>
      <c r="G197" s="43"/>
      <c r="H197" s="43"/>
      <c r="I197" s="231"/>
      <c r="J197" s="43"/>
      <c r="K197" s="43"/>
      <c r="L197" s="47"/>
      <c r="M197" s="232"/>
      <c r="N197" s="233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19" t="s">
        <v>218</v>
      </c>
      <c r="AU197" s="19" t="s">
        <v>90</v>
      </c>
    </row>
    <row r="198" s="14" customFormat="1">
      <c r="A198" s="14"/>
      <c r="B198" s="245"/>
      <c r="C198" s="246"/>
      <c r="D198" s="236" t="s">
        <v>226</v>
      </c>
      <c r="E198" s="247" t="s">
        <v>35</v>
      </c>
      <c r="F198" s="248" t="s">
        <v>1538</v>
      </c>
      <c r="G198" s="246"/>
      <c r="H198" s="249">
        <v>1.5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226</v>
      </c>
      <c r="AU198" s="255" t="s">
        <v>90</v>
      </c>
      <c r="AV198" s="14" t="s">
        <v>90</v>
      </c>
      <c r="AW198" s="14" t="s">
        <v>41</v>
      </c>
      <c r="AX198" s="14" t="s">
        <v>80</v>
      </c>
      <c r="AY198" s="255" t="s">
        <v>208</v>
      </c>
    </row>
    <row r="199" s="14" customFormat="1">
      <c r="A199" s="14"/>
      <c r="B199" s="245"/>
      <c r="C199" s="246"/>
      <c r="D199" s="236" t="s">
        <v>226</v>
      </c>
      <c r="E199" s="247" t="s">
        <v>35</v>
      </c>
      <c r="F199" s="248" t="s">
        <v>1539</v>
      </c>
      <c r="G199" s="246"/>
      <c r="H199" s="249">
        <v>4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226</v>
      </c>
      <c r="AU199" s="255" t="s">
        <v>90</v>
      </c>
      <c r="AV199" s="14" t="s">
        <v>90</v>
      </c>
      <c r="AW199" s="14" t="s">
        <v>41</v>
      </c>
      <c r="AX199" s="14" t="s">
        <v>80</v>
      </c>
      <c r="AY199" s="255" t="s">
        <v>208</v>
      </c>
    </row>
    <row r="200" s="16" customFormat="1">
      <c r="A200" s="16"/>
      <c r="B200" s="267"/>
      <c r="C200" s="268"/>
      <c r="D200" s="236" t="s">
        <v>226</v>
      </c>
      <c r="E200" s="269" t="s">
        <v>35</v>
      </c>
      <c r="F200" s="270" t="s">
        <v>261</v>
      </c>
      <c r="G200" s="268"/>
      <c r="H200" s="271">
        <v>5.5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77" t="s">
        <v>226</v>
      </c>
      <c r="AU200" s="277" t="s">
        <v>90</v>
      </c>
      <c r="AV200" s="16" t="s">
        <v>216</v>
      </c>
      <c r="AW200" s="16" t="s">
        <v>41</v>
      </c>
      <c r="AX200" s="16" t="s">
        <v>88</v>
      </c>
      <c r="AY200" s="277" t="s">
        <v>208</v>
      </c>
    </row>
    <row r="201" s="2" customFormat="1" ht="33" customHeight="1">
      <c r="A201" s="41"/>
      <c r="B201" s="42"/>
      <c r="C201" s="216" t="s">
        <v>570</v>
      </c>
      <c r="D201" s="216" t="s">
        <v>211</v>
      </c>
      <c r="E201" s="217" t="s">
        <v>1540</v>
      </c>
      <c r="F201" s="218" t="s">
        <v>1541</v>
      </c>
      <c r="G201" s="219" t="s">
        <v>490</v>
      </c>
      <c r="H201" s="220">
        <v>2.5</v>
      </c>
      <c r="I201" s="221"/>
      <c r="J201" s="222">
        <f>ROUND(I201*H201,2)</f>
        <v>0</v>
      </c>
      <c r="K201" s="218" t="s">
        <v>215</v>
      </c>
      <c r="L201" s="47"/>
      <c r="M201" s="223" t="s">
        <v>35</v>
      </c>
      <c r="N201" s="224" t="s">
        <v>51</v>
      </c>
      <c r="O201" s="87"/>
      <c r="P201" s="225">
        <f>O201*H201</f>
        <v>0</v>
      </c>
      <c r="Q201" s="225">
        <v>8.0000000000000007E-05</v>
      </c>
      <c r="R201" s="225">
        <f>Q201*H201</f>
        <v>0.00020000000000000001</v>
      </c>
      <c r="S201" s="225">
        <v>0</v>
      </c>
      <c r="T201" s="226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7" t="s">
        <v>408</v>
      </c>
      <c r="AT201" s="227" t="s">
        <v>211</v>
      </c>
      <c r="AU201" s="227" t="s">
        <v>90</v>
      </c>
      <c r="AY201" s="19" t="s">
        <v>208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88</v>
      </c>
      <c r="BK201" s="228">
        <f>ROUND(I201*H201,2)</f>
        <v>0</v>
      </c>
      <c r="BL201" s="19" t="s">
        <v>408</v>
      </c>
      <c r="BM201" s="227" t="s">
        <v>2071</v>
      </c>
    </row>
    <row r="202" s="2" customFormat="1">
      <c r="A202" s="41"/>
      <c r="B202" s="42"/>
      <c r="C202" s="43"/>
      <c r="D202" s="229" t="s">
        <v>218</v>
      </c>
      <c r="E202" s="43"/>
      <c r="F202" s="230" t="s">
        <v>1543</v>
      </c>
      <c r="G202" s="43"/>
      <c r="H202" s="43"/>
      <c r="I202" s="231"/>
      <c r="J202" s="43"/>
      <c r="K202" s="43"/>
      <c r="L202" s="47"/>
      <c r="M202" s="232"/>
      <c r="N202" s="233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9" t="s">
        <v>218</v>
      </c>
      <c r="AU202" s="19" t="s">
        <v>90</v>
      </c>
    </row>
    <row r="203" s="14" customFormat="1">
      <c r="A203" s="14"/>
      <c r="B203" s="245"/>
      <c r="C203" s="246"/>
      <c r="D203" s="236" t="s">
        <v>226</v>
      </c>
      <c r="E203" s="247" t="s">
        <v>35</v>
      </c>
      <c r="F203" s="248" t="s">
        <v>1544</v>
      </c>
      <c r="G203" s="246"/>
      <c r="H203" s="249">
        <v>2.5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226</v>
      </c>
      <c r="AU203" s="255" t="s">
        <v>90</v>
      </c>
      <c r="AV203" s="14" t="s">
        <v>90</v>
      </c>
      <c r="AW203" s="14" t="s">
        <v>41</v>
      </c>
      <c r="AX203" s="14" t="s">
        <v>88</v>
      </c>
      <c r="AY203" s="255" t="s">
        <v>208</v>
      </c>
    </row>
    <row r="204" s="2" customFormat="1" ht="33" customHeight="1">
      <c r="A204" s="41"/>
      <c r="B204" s="42"/>
      <c r="C204" s="216" t="s">
        <v>575</v>
      </c>
      <c r="D204" s="216" t="s">
        <v>211</v>
      </c>
      <c r="E204" s="217" t="s">
        <v>1545</v>
      </c>
      <c r="F204" s="218" t="s">
        <v>1546</v>
      </c>
      <c r="G204" s="219" t="s">
        <v>490</v>
      </c>
      <c r="H204" s="220">
        <v>1.5</v>
      </c>
      <c r="I204" s="221"/>
      <c r="J204" s="222">
        <f>ROUND(I204*H204,2)</f>
        <v>0</v>
      </c>
      <c r="K204" s="218" t="s">
        <v>215</v>
      </c>
      <c r="L204" s="47"/>
      <c r="M204" s="223" t="s">
        <v>35</v>
      </c>
      <c r="N204" s="224" t="s">
        <v>51</v>
      </c>
      <c r="O204" s="87"/>
      <c r="P204" s="225">
        <f>O204*H204</f>
        <v>0</v>
      </c>
      <c r="Q204" s="225">
        <v>0.00031</v>
      </c>
      <c r="R204" s="225">
        <f>Q204*H204</f>
        <v>0.00046500000000000003</v>
      </c>
      <c r="S204" s="225">
        <v>0</v>
      </c>
      <c r="T204" s="226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7" t="s">
        <v>408</v>
      </c>
      <c r="AT204" s="227" t="s">
        <v>211</v>
      </c>
      <c r="AU204" s="227" t="s">
        <v>90</v>
      </c>
      <c r="AY204" s="19" t="s">
        <v>208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9" t="s">
        <v>88</v>
      </c>
      <c r="BK204" s="228">
        <f>ROUND(I204*H204,2)</f>
        <v>0</v>
      </c>
      <c r="BL204" s="19" t="s">
        <v>408</v>
      </c>
      <c r="BM204" s="227" t="s">
        <v>2072</v>
      </c>
    </row>
    <row r="205" s="2" customFormat="1">
      <c r="A205" s="41"/>
      <c r="B205" s="42"/>
      <c r="C205" s="43"/>
      <c r="D205" s="229" t="s">
        <v>218</v>
      </c>
      <c r="E205" s="43"/>
      <c r="F205" s="230" t="s">
        <v>1548</v>
      </c>
      <c r="G205" s="43"/>
      <c r="H205" s="43"/>
      <c r="I205" s="231"/>
      <c r="J205" s="43"/>
      <c r="K205" s="43"/>
      <c r="L205" s="47"/>
      <c r="M205" s="232"/>
      <c r="N205" s="233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9" t="s">
        <v>218</v>
      </c>
      <c r="AU205" s="19" t="s">
        <v>90</v>
      </c>
    </row>
    <row r="206" s="14" customFormat="1">
      <c r="A206" s="14"/>
      <c r="B206" s="245"/>
      <c r="C206" s="246"/>
      <c r="D206" s="236" t="s">
        <v>226</v>
      </c>
      <c r="E206" s="247" t="s">
        <v>35</v>
      </c>
      <c r="F206" s="248" t="s">
        <v>1549</v>
      </c>
      <c r="G206" s="246"/>
      <c r="H206" s="249">
        <v>1.5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226</v>
      </c>
      <c r="AU206" s="255" t="s">
        <v>90</v>
      </c>
      <c r="AV206" s="14" t="s">
        <v>90</v>
      </c>
      <c r="AW206" s="14" t="s">
        <v>41</v>
      </c>
      <c r="AX206" s="14" t="s">
        <v>88</v>
      </c>
      <c r="AY206" s="255" t="s">
        <v>208</v>
      </c>
    </row>
    <row r="207" s="2" customFormat="1" ht="16.5" customHeight="1">
      <c r="A207" s="41"/>
      <c r="B207" s="42"/>
      <c r="C207" s="216" t="s">
        <v>581</v>
      </c>
      <c r="D207" s="216" t="s">
        <v>211</v>
      </c>
      <c r="E207" s="217" t="s">
        <v>1567</v>
      </c>
      <c r="F207" s="218" t="s">
        <v>1568</v>
      </c>
      <c r="G207" s="219" t="s">
        <v>381</v>
      </c>
      <c r="H207" s="220">
        <v>8</v>
      </c>
      <c r="I207" s="221"/>
      <c r="J207" s="222">
        <f>ROUND(I207*H207,2)</f>
        <v>0</v>
      </c>
      <c r="K207" s="218" t="s">
        <v>215</v>
      </c>
      <c r="L207" s="47"/>
      <c r="M207" s="223" t="s">
        <v>35</v>
      </c>
      <c r="N207" s="224" t="s">
        <v>51</v>
      </c>
      <c r="O207" s="87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7" t="s">
        <v>408</v>
      </c>
      <c r="AT207" s="227" t="s">
        <v>211</v>
      </c>
      <c r="AU207" s="227" t="s">
        <v>90</v>
      </c>
      <c r="AY207" s="19" t="s">
        <v>208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9" t="s">
        <v>88</v>
      </c>
      <c r="BK207" s="228">
        <f>ROUND(I207*H207,2)</f>
        <v>0</v>
      </c>
      <c r="BL207" s="19" t="s">
        <v>408</v>
      </c>
      <c r="BM207" s="227" t="s">
        <v>2073</v>
      </c>
    </row>
    <row r="208" s="2" customFormat="1">
      <c r="A208" s="41"/>
      <c r="B208" s="42"/>
      <c r="C208" s="43"/>
      <c r="D208" s="229" t="s">
        <v>218</v>
      </c>
      <c r="E208" s="43"/>
      <c r="F208" s="230" t="s">
        <v>1570</v>
      </c>
      <c r="G208" s="43"/>
      <c r="H208" s="43"/>
      <c r="I208" s="231"/>
      <c r="J208" s="43"/>
      <c r="K208" s="43"/>
      <c r="L208" s="47"/>
      <c r="M208" s="232"/>
      <c r="N208" s="233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9" t="s">
        <v>218</v>
      </c>
      <c r="AU208" s="19" t="s">
        <v>90</v>
      </c>
    </row>
    <row r="209" s="14" customFormat="1">
      <c r="A209" s="14"/>
      <c r="B209" s="245"/>
      <c r="C209" s="246"/>
      <c r="D209" s="236" t="s">
        <v>226</v>
      </c>
      <c r="E209" s="247" t="s">
        <v>35</v>
      </c>
      <c r="F209" s="248" t="s">
        <v>1571</v>
      </c>
      <c r="G209" s="246"/>
      <c r="H209" s="249">
        <v>8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226</v>
      </c>
      <c r="AU209" s="255" t="s">
        <v>90</v>
      </c>
      <c r="AV209" s="14" t="s">
        <v>90</v>
      </c>
      <c r="AW209" s="14" t="s">
        <v>41</v>
      </c>
      <c r="AX209" s="14" t="s">
        <v>88</v>
      </c>
      <c r="AY209" s="255" t="s">
        <v>208</v>
      </c>
    </row>
    <row r="210" s="2" customFormat="1" ht="16.5" customHeight="1">
      <c r="A210" s="41"/>
      <c r="B210" s="42"/>
      <c r="C210" s="278" t="s">
        <v>588</v>
      </c>
      <c r="D210" s="278" t="s">
        <v>391</v>
      </c>
      <c r="E210" s="279" t="s">
        <v>1572</v>
      </c>
      <c r="F210" s="280" t="s">
        <v>1573</v>
      </c>
      <c r="G210" s="281" t="s">
        <v>381</v>
      </c>
      <c r="H210" s="282">
        <v>8</v>
      </c>
      <c r="I210" s="283"/>
      <c r="J210" s="284">
        <f>ROUND(I210*H210,2)</f>
        <v>0</v>
      </c>
      <c r="K210" s="280" t="s">
        <v>215</v>
      </c>
      <c r="L210" s="285"/>
      <c r="M210" s="286" t="s">
        <v>35</v>
      </c>
      <c r="N210" s="287" t="s">
        <v>51</v>
      </c>
      <c r="O210" s="87"/>
      <c r="P210" s="225">
        <f>O210*H210</f>
        <v>0</v>
      </c>
      <c r="Q210" s="225">
        <v>6.9999999999999994E-05</v>
      </c>
      <c r="R210" s="225">
        <f>Q210*H210</f>
        <v>0.00055999999999999995</v>
      </c>
      <c r="S210" s="225">
        <v>0</v>
      </c>
      <c r="T210" s="226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7" t="s">
        <v>527</v>
      </c>
      <c r="AT210" s="227" t="s">
        <v>391</v>
      </c>
      <c r="AU210" s="227" t="s">
        <v>90</v>
      </c>
      <c r="AY210" s="19" t="s">
        <v>208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88</v>
      </c>
      <c r="BK210" s="228">
        <f>ROUND(I210*H210,2)</f>
        <v>0</v>
      </c>
      <c r="BL210" s="19" t="s">
        <v>408</v>
      </c>
      <c r="BM210" s="227" t="s">
        <v>2074</v>
      </c>
    </row>
    <row r="211" s="14" customFormat="1">
      <c r="A211" s="14"/>
      <c r="B211" s="245"/>
      <c r="C211" s="246"/>
      <c r="D211" s="236" t="s">
        <v>226</v>
      </c>
      <c r="E211" s="247" t="s">
        <v>35</v>
      </c>
      <c r="F211" s="248" t="s">
        <v>1571</v>
      </c>
      <c r="G211" s="246"/>
      <c r="H211" s="249">
        <v>8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226</v>
      </c>
      <c r="AU211" s="255" t="s">
        <v>90</v>
      </c>
      <c r="AV211" s="14" t="s">
        <v>90</v>
      </c>
      <c r="AW211" s="14" t="s">
        <v>41</v>
      </c>
      <c r="AX211" s="14" t="s">
        <v>88</v>
      </c>
      <c r="AY211" s="255" t="s">
        <v>208</v>
      </c>
    </row>
    <row r="212" s="2" customFormat="1" ht="21.75" customHeight="1">
      <c r="A212" s="41"/>
      <c r="B212" s="42"/>
      <c r="C212" s="216" t="s">
        <v>597</v>
      </c>
      <c r="D212" s="216" t="s">
        <v>211</v>
      </c>
      <c r="E212" s="217" t="s">
        <v>1550</v>
      </c>
      <c r="F212" s="218" t="s">
        <v>1551</v>
      </c>
      <c r="G212" s="219" t="s">
        <v>381</v>
      </c>
      <c r="H212" s="220">
        <v>2</v>
      </c>
      <c r="I212" s="221"/>
      <c r="J212" s="222">
        <f>ROUND(I212*H212,2)</f>
        <v>0</v>
      </c>
      <c r="K212" s="218" t="s">
        <v>215</v>
      </c>
      <c r="L212" s="47"/>
      <c r="M212" s="223" t="s">
        <v>35</v>
      </c>
      <c r="N212" s="224" t="s">
        <v>51</v>
      </c>
      <c r="O212" s="87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7" t="s">
        <v>408</v>
      </c>
      <c r="AT212" s="227" t="s">
        <v>211</v>
      </c>
      <c r="AU212" s="227" t="s">
        <v>90</v>
      </c>
      <c r="AY212" s="19" t="s">
        <v>208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9" t="s">
        <v>88</v>
      </c>
      <c r="BK212" s="228">
        <f>ROUND(I212*H212,2)</f>
        <v>0</v>
      </c>
      <c r="BL212" s="19" t="s">
        <v>408</v>
      </c>
      <c r="BM212" s="227" t="s">
        <v>2075</v>
      </c>
    </row>
    <row r="213" s="2" customFormat="1">
      <c r="A213" s="41"/>
      <c r="B213" s="42"/>
      <c r="C213" s="43"/>
      <c r="D213" s="229" t="s">
        <v>218</v>
      </c>
      <c r="E213" s="43"/>
      <c r="F213" s="230" t="s">
        <v>1553</v>
      </c>
      <c r="G213" s="43"/>
      <c r="H213" s="43"/>
      <c r="I213" s="231"/>
      <c r="J213" s="43"/>
      <c r="K213" s="43"/>
      <c r="L213" s="47"/>
      <c r="M213" s="232"/>
      <c r="N213" s="233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218</v>
      </c>
      <c r="AU213" s="19" t="s">
        <v>90</v>
      </c>
    </row>
    <row r="214" s="14" customFormat="1">
      <c r="A214" s="14"/>
      <c r="B214" s="245"/>
      <c r="C214" s="246"/>
      <c r="D214" s="236" t="s">
        <v>226</v>
      </c>
      <c r="E214" s="247" t="s">
        <v>35</v>
      </c>
      <c r="F214" s="248" t="s">
        <v>1453</v>
      </c>
      <c r="G214" s="246"/>
      <c r="H214" s="249">
        <v>2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226</v>
      </c>
      <c r="AU214" s="255" t="s">
        <v>90</v>
      </c>
      <c r="AV214" s="14" t="s">
        <v>90</v>
      </c>
      <c r="AW214" s="14" t="s">
        <v>41</v>
      </c>
      <c r="AX214" s="14" t="s">
        <v>88</v>
      </c>
      <c r="AY214" s="255" t="s">
        <v>208</v>
      </c>
    </row>
    <row r="215" s="2" customFormat="1" ht="16.5" customHeight="1">
      <c r="A215" s="41"/>
      <c r="B215" s="42"/>
      <c r="C215" s="216" t="s">
        <v>604</v>
      </c>
      <c r="D215" s="216" t="s">
        <v>211</v>
      </c>
      <c r="E215" s="217" t="s">
        <v>1575</v>
      </c>
      <c r="F215" s="218" t="s">
        <v>1576</v>
      </c>
      <c r="G215" s="219" t="s">
        <v>381</v>
      </c>
      <c r="H215" s="220">
        <v>1</v>
      </c>
      <c r="I215" s="221"/>
      <c r="J215" s="222">
        <f>ROUND(I215*H215,2)</f>
        <v>0</v>
      </c>
      <c r="K215" s="218" t="s">
        <v>215</v>
      </c>
      <c r="L215" s="47"/>
      <c r="M215" s="223" t="s">
        <v>35</v>
      </c>
      <c r="N215" s="224" t="s">
        <v>51</v>
      </c>
      <c r="O215" s="87"/>
      <c r="P215" s="225">
        <f>O215*H215</f>
        <v>0</v>
      </c>
      <c r="Q215" s="225">
        <v>0.00075000000000000002</v>
      </c>
      <c r="R215" s="225">
        <f>Q215*H215</f>
        <v>0.00075000000000000002</v>
      </c>
      <c r="S215" s="225">
        <v>0</v>
      </c>
      <c r="T215" s="226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7" t="s">
        <v>408</v>
      </c>
      <c r="AT215" s="227" t="s">
        <v>211</v>
      </c>
      <c r="AU215" s="227" t="s">
        <v>90</v>
      </c>
      <c r="AY215" s="19" t="s">
        <v>208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88</v>
      </c>
      <c r="BK215" s="228">
        <f>ROUND(I215*H215,2)</f>
        <v>0</v>
      </c>
      <c r="BL215" s="19" t="s">
        <v>408</v>
      </c>
      <c r="BM215" s="227" t="s">
        <v>2076</v>
      </c>
    </row>
    <row r="216" s="2" customFormat="1">
      <c r="A216" s="41"/>
      <c r="B216" s="42"/>
      <c r="C216" s="43"/>
      <c r="D216" s="229" t="s">
        <v>218</v>
      </c>
      <c r="E216" s="43"/>
      <c r="F216" s="230" t="s">
        <v>1578</v>
      </c>
      <c r="G216" s="43"/>
      <c r="H216" s="43"/>
      <c r="I216" s="231"/>
      <c r="J216" s="43"/>
      <c r="K216" s="43"/>
      <c r="L216" s="47"/>
      <c r="M216" s="232"/>
      <c r="N216" s="233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19" t="s">
        <v>218</v>
      </c>
      <c r="AU216" s="19" t="s">
        <v>90</v>
      </c>
    </row>
    <row r="217" s="14" customFormat="1">
      <c r="A217" s="14"/>
      <c r="B217" s="245"/>
      <c r="C217" s="246"/>
      <c r="D217" s="236" t="s">
        <v>226</v>
      </c>
      <c r="E217" s="247" t="s">
        <v>35</v>
      </c>
      <c r="F217" s="248" t="s">
        <v>88</v>
      </c>
      <c r="G217" s="246"/>
      <c r="H217" s="249">
        <v>1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226</v>
      </c>
      <c r="AU217" s="255" t="s">
        <v>90</v>
      </c>
      <c r="AV217" s="14" t="s">
        <v>90</v>
      </c>
      <c r="AW217" s="14" t="s">
        <v>41</v>
      </c>
      <c r="AX217" s="14" t="s">
        <v>88</v>
      </c>
      <c r="AY217" s="255" t="s">
        <v>208</v>
      </c>
    </row>
    <row r="218" s="2" customFormat="1" ht="16.5" customHeight="1">
      <c r="A218" s="41"/>
      <c r="B218" s="42"/>
      <c r="C218" s="216" t="s">
        <v>612</v>
      </c>
      <c r="D218" s="216" t="s">
        <v>211</v>
      </c>
      <c r="E218" s="217" t="s">
        <v>1579</v>
      </c>
      <c r="F218" s="218" t="s">
        <v>1580</v>
      </c>
      <c r="G218" s="219" t="s">
        <v>381</v>
      </c>
      <c r="H218" s="220">
        <v>1</v>
      </c>
      <c r="I218" s="221"/>
      <c r="J218" s="222">
        <f>ROUND(I218*H218,2)</f>
        <v>0</v>
      </c>
      <c r="K218" s="218" t="s">
        <v>215</v>
      </c>
      <c r="L218" s="47"/>
      <c r="M218" s="223" t="s">
        <v>35</v>
      </c>
      <c r="N218" s="224" t="s">
        <v>51</v>
      </c>
      <c r="O218" s="87"/>
      <c r="P218" s="225">
        <f>O218*H218</f>
        <v>0</v>
      </c>
      <c r="Q218" s="225">
        <v>0.00097000000000000005</v>
      </c>
      <c r="R218" s="225">
        <f>Q218*H218</f>
        <v>0.00097000000000000005</v>
      </c>
      <c r="S218" s="225">
        <v>0</v>
      </c>
      <c r="T218" s="226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7" t="s">
        <v>408</v>
      </c>
      <c r="AT218" s="227" t="s">
        <v>211</v>
      </c>
      <c r="AU218" s="227" t="s">
        <v>90</v>
      </c>
      <c r="AY218" s="19" t="s">
        <v>208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9" t="s">
        <v>88</v>
      </c>
      <c r="BK218" s="228">
        <f>ROUND(I218*H218,2)</f>
        <v>0</v>
      </c>
      <c r="BL218" s="19" t="s">
        <v>408</v>
      </c>
      <c r="BM218" s="227" t="s">
        <v>2077</v>
      </c>
    </row>
    <row r="219" s="2" customFormat="1">
      <c r="A219" s="41"/>
      <c r="B219" s="42"/>
      <c r="C219" s="43"/>
      <c r="D219" s="229" t="s">
        <v>218</v>
      </c>
      <c r="E219" s="43"/>
      <c r="F219" s="230" t="s">
        <v>1582</v>
      </c>
      <c r="G219" s="43"/>
      <c r="H219" s="43"/>
      <c r="I219" s="231"/>
      <c r="J219" s="43"/>
      <c r="K219" s="43"/>
      <c r="L219" s="47"/>
      <c r="M219" s="232"/>
      <c r="N219" s="233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9" t="s">
        <v>218</v>
      </c>
      <c r="AU219" s="19" t="s">
        <v>90</v>
      </c>
    </row>
    <row r="220" s="14" customFormat="1">
      <c r="A220" s="14"/>
      <c r="B220" s="245"/>
      <c r="C220" s="246"/>
      <c r="D220" s="236" t="s">
        <v>226</v>
      </c>
      <c r="E220" s="247" t="s">
        <v>35</v>
      </c>
      <c r="F220" s="248" t="s">
        <v>88</v>
      </c>
      <c r="G220" s="246"/>
      <c r="H220" s="249">
        <v>1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226</v>
      </c>
      <c r="AU220" s="255" t="s">
        <v>90</v>
      </c>
      <c r="AV220" s="14" t="s">
        <v>90</v>
      </c>
      <c r="AW220" s="14" t="s">
        <v>41</v>
      </c>
      <c r="AX220" s="14" t="s">
        <v>88</v>
      </c>
      <c r="AY220" s="255" t="s">
        <v>208</v>
      </c>
    </row>
    <row r="221" s="2" customFormat="1" ht="24.15" customHeight="1">
      <c r="A221" s="41"/>
      <c r="B221" s="42"/>
      <c r="C221" s="216" t="s">
        <v>649</v>
      </c>
      <c r="D221" s="216" t="s">
        <v>211</v>
      </c>
      <c r="E221" s="217" t="s">
        <v>1583</v>
      </c>
      <c r="F221" s="218" t="s">
        <v>1584</v>
      </c>
      <c r="G221" s="219" t="s">
        <v>490</v>
      </c>
      <c r="H221" s="220">
        <v>11</v>
      </c>
      <c r="I221" s="221"/>
      <c r="J221" s="222">
        <f>ROUND(I221*H221,2)</f>
        <v>0</v>
      </c>
      <c r="K221" s="218" t="s">
        <v>215</v>
      </c>
      <c r="L221" s="47"/>
      <c r="M221" s="223" t="s">
        <v>35</v>
      </c>
      <c r="N221" s="224" t="s">
        <v>51</v>
      </c>
      <c r="O221" s="87"/>
      <c r="P221" s="225">
        <f>O221*H221</f>
        <v>0</v>
      </c>
      <c r="Q221" s="225">
        <v>0.00019000000000000001</v>
      </c>
      <c r="R221" s="225">
        <f>Q221*H221</f>
        <v>0.0020900000000000003</v>
      </c>
      <c r="S221" s="225">
        <v>0</v>
      </c>
      <c r="T221" s="226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7" t="s">
        <v>408</v>
      </c>
      <c r="AT221" s="227" t="s">
        <v>211</v>
      </c>
      <c r="AU221" s="227" t="s">
        <v>90</v>
      </c>
      <c r="AY221" s="19" t="s">
        <v>208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9" t="s">
        <v>88</v>
      </c>
      <c r="BK221" s="228">
        <f>ROUND(I221*H221,2)</f>
        <v>0</v>
      </c>
      <c r="BL221" s="19" t="s">
        <v>408</v>
      </c>
      <c r="BM221" s="227" t="s">
        <v>2078</v>
      </c>
    </row>
    <row r="222" s="2" customFormat="1">
      <c r="A222" s="41"/>
      <c r="B222" s="42"/>
      <c r="C222" s="43"/>
      <c r="D222" s="229" t="s">
        <v>218</v>
      </c>
      <c r="E222" s="43"/>
      <c r="F222" s="230" t="s">
        <v>1586</v>
      </c>
      <c r="G222" s="43"/>
      <c r="H222" s="43"/>
      <c r="I222" s="231"/>
      <c r="J222" s="43"/>
      <c r="K222" s="43"/>
      <c r="L222" s="47"/>
      <c r="M222" s="232"/>
      <c r="N222" s="233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9" t="s">
        <v>218</v>
      </c>
      <c r="AU222" s="19" t="s">
        <v>90</v>
      </c>
    </row>
    <row r="223" s="14" customFormat="1">
      <c r="A223" s="14"/>
      <c r="B223" s="245"/>
      <c r="C223" s="246"/>
      <c r="D223" s="236" t="s">
        <v>226</v>
      </c>
      <c r="E223" s="247" t="s">
        <v>35</v>
      </c>
      <c r="F223" s="248" t="s">
        <v>1587</v>
      </c>
      <c r="G223" s="246"/>
      <c r="H223" s="249">
        <v>11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226</v>
      </c>
      <c r="AU223" s="255" t="s">
        <v>90</v>
      </c>
      <c r="AV223" s="14" t="s">
        <v>90</v>
      </c>
      <c r="AW223" s="14" t="s">
        <v>41</v>
      </c>
      <c r="AX223" s="14" t="s">
        <v>88</v>
      </c>
      <c r="AY223" s="255" t="s">
        <v>208</v>
      </c>
    </row>
    <row r="224" s="2" customFormat="1" ht="16.5" customHeight="1">
      <c r="A224" s="41"/>
      <c r="B224" s="42"/>
      <c r="C224" s="278" t="s">
        <v>654</v>
      </c>
      <c r="D224" s="278" t="s">
        <v>391</v>
      </c>
      <c r="E224" s="279" t="s">
        <v>1504</v>
      </c>
      <c r="F224" s="280" t="s">
        <v>1505</v>
      </c>
      <c r="G224" s="281" t="s">
        <v>1506</v>
      </c>
      <c r="H224" s="282">
        <v>1</v>
      </c>
      <c r="I224" s="283"/>
      <c r="J224" s="284">
        <f>ROUND(I224*H224,2)</f>
        <v>0</v>
      </c>
      <c r="K224" s="280" t="s">
        <v>215</v>
      </c>
      <c r="L224" s="285"/>
      <c r="M224" s="286" t="s">
        <v>35</v>
      </c>
      <c r="N224" s="287" t="s">
        <v>51</v>
      </c>
      <c r="O224" s="87"/>
      <c r="P224" s="225">
        <f>O224*H224</f>
        <v>0</v>
      </c>
      <c r="Q224" s="225">
        <v>0.00107</v>
      </c>
      <c r="R224" s="225">
        <f>Q224*H224</f>
        <v>0.00107</v>
      </c>
      <c r="S224" s="225">
        <v>0</v>
      </c>
      <c r="T224" s="226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7" t="s">
        <v>527</v>
      </c>
      <c r="AT224" s="227" t="s">
        <v>391</v>
      </c>
      <c r="AU224" s="227" t="s">
        <v>90</v>
      </c>
      <c r="AY224" s="19" t="s">
        <v>208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88</v>
      </c>
      <c r="BK224" s="228">
        <f>ROUND(I224*H224,2)</f>
        <v>0</v>
      </c>
      <c r="BL224" s="19" t="s">
        <v>408</v>
      </c>
      <c r="BM224" s="227" t="s">
        <v>2079</v>
      </c>
    </row>
    <row r="225" s="14" customFormat="1">
      <c r="A225" s="14"/>
      <c r="B225" s="245"/>
      <c r="C225" s="246"/>
      <c r="D225" s="236" t="s">
        <v>226</v>
      </c>
      <c r="E225" s="247" t="s">
        <v>35</v>
      </c>
      <c r="F225" s="248" t="s">
        <v>88</v>
      </c>
      <c r="G225" s="246"/>
      <c r="H225" s="249">
        <v>1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226</v>
      </c>
      <c r="AU225" s="255" t="s">
        <v>90</v>
      </c>
      <c r="AV225" s="14" t="s">
        <v>90</v>
      </c>
      <c r="AW225" s="14" t="s">
        <v>41</v>
      </c>
      <c r="AX225" s="14" t="s">
        <v>88</v>
      </c>
      <c r="AY225" s="255" t="s">
        <v>208</v>
      </c>
    </row>
    <row r="226" s="2" customFormat="1" ht="21.75" customHeight="1">
      <c r="A226" s="41"/>
      <c r="B226" s="42"/>
      <c r="C226" s="216" t="s">
        <v>659</v>
      </c>
      <c r="D226" s="216" t="s">
        <v>211</v>
      </c>
      <c r="E226" s="217" t="s">
        <v>1589</v>
      </c>
      <c r="F226" s="218" t="s">
        <v>1590</v>
      </c>
      <c r="G226" s="219" t="s">
        <v>490</v>
      </c>
      <c r="H226" s="220">
        <v>11</v>
      </c>
      <c r="I226" s="221"/>
      <c r="J226" s="222">
        <f>ROUND(I226*H226,2)</f>
        <v>0</v>
      </c>
      <c r="K226" s="218" t="s">
        <v>215</v>
      </c>
      <c r="L226" s="47"/>
      <c r="M226" s="223" t="s">
        <v>35</v>
      </c>
      <c r="N226" s="224" t="s">
        <v>51</v>
      </c>
      <c r="O226" s="87"/>
      <c r="P226" s="225">
        <f>O226*H226</f>
        <v>0</v>
      </c>
      <c r="Q226" s="225">
        <v>1.0000000000000001E-05</v>
      </c>
      <c r="R226" s="225">
        <f>Q226*H226</f>
        <v>0.00011</v>
      </c>
      <c r="S226" s="225">
        <v>0</v>
      </c>
      <c r="T226" s="226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7" t="s">
        <v>408</v>
      </c>
      <c r="AT226" s="227" t="s">
        <v>211</v>
      </c>
      <c r="AU226" s="227" t="s">
        <v>90</v>
      </c>
      <c r="AY226" s="19" t="s">
        <v>208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9" t="s">
        <v>88</v>
      </c>
      <c r="BK226" s="228">
        <f>ROUND(I226*H226,2)</f>
        <v>0</v>
      </c>
      <c r="BL226" s="19" t="s">
        <v>408</v>
      </c>
      <c r="BM226" s="227" t="s">
        <v>2080</v>
      </c>
    </row>
    <row r="227" s="2" customFormat="1">
      <c r="A227" s="41"/>
      <c r="B227" s="42"/>
      <c r="C227" s="43"/>
      <c r="D227" s="229" t="s">
        <v>218</v>
      </c>
      <c r="E227" s="43"/>
      <c r="F227" s="230" t="s">
        <v>1592</v>
      </c>
      <c r="G227" s="43"/>
      <c r="H227" s="43"/>
      <c r="I227" s="231"/>
      <c r="J227" s="43"/>
      <c r="K227" s="43"/>
      <c r="L227" s="47"/>
      <c r="M227" s="232"/>
      <c r="N227" s="233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19" t="s">
        <v>218</v>
      </c>
      <c r="AU227" s="19" t="s">
        <v>90</v>
      </c>
    </row>
    <row r="228" s="14" customFormat="1">
      <c r="A228" s="14"/>
      <c r="B228" s="245"/>
      <c r="C228" s="246"/>
      <c r="D228" s="236" t="s">
        <v>226</v>
      </c>
      <c r="E228" s="247" t="s">
        <v>35</v>
      </c>
      <c r="F228" s="248" t="s">
        <v>1587</v>
      </c>
      <c r="G228" s="246"/>
      <c r="H228" s="249">
        <v>11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226</v>
      </c>
      <c r="AU228" s="255" t="s">
        <v>90</v>
      </c>
      <c r="AV228" s="14" t="s">
        <v>90</v>
      </c>
      <c r="AW228" s="14" t="s">
        <v>41</v>
      </c>
      <c r="AX228" s="14" t="s">
        <v>88</v>
      </c>
      <c r="AY228" s="255" t="s">
        <v>208</v>
      </c>
    </row>
    <row r="229" s="2" customFormat="1" ht="24.15" customHeight="1">
      <c r="A229" s="41"/>
      <c r="B229" s="42"/>
      <c r="C229" s="216" t="s">
        <v>664</v>
      </c>
      <c r="D229" s="216" t="s">
        <v>211</v>
      </c>
      <c r="E229" s="217" t="s">
        <v>1593</v>
      </c>
      <c r="F229" s="218" t="s">
        <v>1594</v>
      </c>
      <c r="G229" s="219" t="s">
        <v>1514</v>
      </c>
      <c r="H229" s="220">
        <v>0.032000000000000001</v>
      </c>
      <c r="I229" s="221"/>
      <c r="J229" s="222">
        <f>ROUND(I229*H229,2)</f>
        <v>0</v>
      </c>
      <c r="K229" s="218" t="s">
        <v>215</v>
      </c>
      <c r="L229" s="47"/>
      <c r="M229" s="223" t="s">
        <v>35</v>
      </c>
      <c r="N229" s="224" t="s">
        <v>51</v>
      </c>
      <c r="O229" s="87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7" t="s">
        <v>408</v>
      </c>
      <c r="AT229" s="227" t="s">
        <v>211</v>
      </c>
      <c r="AU229" s="227" t="s">
        <v>90</v>
      </c>
      <c r="AY229" s="19" t="s">
        <v>208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9" t="s">
        <v>88</v>
      </c>
      <c r="BK229" s="228">
        <f>ROUND(I229*H229,2)</f>
        <v>0</v>
      </c>
      <c r="BL229" s="19" t="s">
        <v>408</v>
      </c>
      <c r="BM229" s="227" t="s">
        <v>2081</v>
      </c>
    </row>
    <row r="230" s="2" customFormat="1">
      <c r="A230" s="41"/>
      <c r="B230" s="42"/>
      <c r="C230" s="43"/>
      <c r="D230" s="229" t="s">
        <v>218</v>
      </c>
      <c r="E230" s="43"/>
      <c r="F230" s="230" t="s">
        <v>1596</v>
      </c>
      <c r="G230" s="43"/>
      <c r="H230" s="43"/>
      <c r="I230" s="231"/>
      <c r="J230" s="43"/>
      <c r="K230" s="43"/>
      <c r="L230" s="47"/>
      <c r="M230" s="232"/>
      <c r="N230" s="233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9" t="s">
        <v>218</v>
      </c>
      <c r="AU230" s="19" t="s">
        <v>90</v>
      </c>
    </row>
    <row r="231" s="2" customFormat="1" ht="24.15" customHeight="1">
      <c r="A231" s="41"/>
      <c r="B231" s="42"/>
      <c r="C231" s="216" t="s">
        <v>669</v>
      </c>
      <c r="D231" s="216" t="s">
        <v>211</v>
      </c>
      <c r="E231" s="217" t="s">
        <v>1597</v>
      </c>
      <c r="F231" s="218" t="s">
        <v>1598</v>
      </c>
      <c r="G231" s="219" t="s">
        <v>214</v>
      </c>
      <c r="H231" s="220">
        <v>0.032000000000000001</v>
      </c>
      <c r="I231" s="221"/>
      <c r="J231" s="222">
        <f>ROUND(I231*H231,2)</f>
        <v>0</v>
      </c>
      <c r="K231" s="218" t="s">
        <v>215</v>
      </c>
      <c r="L231" s="47"/>
      <c r="M231" s="223" t="s">
        <v>35</v>
      </c>
      <c r="N231" s="224" t="s">
        <v>51</v>
      </c>
      <c r="O231" s="87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7" t="s">
        <v>408</v>
      </c>
      <c r="AT231" s="227" t="s">
        <v>211</v>
      </c>
      <c r="AU231" s="227" t="s">
        <v>90</v>
      </c>
      <c r="AY231" s="19" t="s">
        <v>208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9" t="s">
        <v>88</v>
      </c>
      <c r="BK231" s="228">
        <f>ROUND(I231*H231,2)</f>
        <v>0</v>
      </c>
      <c r="BL231" s="19" t="s">
        <v>408</v>
      </c>
      <c r="BM231" s="227" t="s">
        <v>2082</v>
      </c>
    </row>
    <row r="232" s="2" customFormat="1">
      <c r="A232" s="41"/>
      <c r="B232" s="42"/>
      <c r="C232" s="43"/>
      <c r="D232" s="229" t="s">
        <v>218</v>
      </c>
      <c r="E232" s="43"/>
      <c r="F232" s="230" t="s">
        <v>1600</v>
      </c>
      <c r="G232" s="43"/>
      <c r="H232" s="43"/>
      <c r="I232" s="231"/>
      <c r="J232" s="43"/>
      <c r="K232" s="43"/>
      <c r="L232" s="47"/>
      <c r="M232" s="232"/>
      <c r="N232" s="233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9" t="s">
        <v>218</v>
      </c>
      <c r="AU232" s="19" t="s">
        <v>90</v>
      </c>
    </row>
    <row r="233" s="2" customFormat="1" ht="24.15" customHeight="1">
      <c r="A233" s="41"/>
      <c r="B233" s="42"/>
      <c r="C233" s="216" t="s">
        <v>676</v>
      </c>
      <c r="D233" s="216" t="s">
        <v>211</v>
      </c>
      <c r="E233" s="217" t="s">
        <v>1601</v>
      </c>
      <c r="F233" s="218" t="s">
        <v>1602</v>
      </c>
      <c r="G233" s="219" t="s">
        <v>214</v>
      </c>
      <c r="H233" s="220">
        <v>0.032000000000000001</v>
      </c>
      <c r="I233" s="221"/>
      <c r="J233" s="222">
        <f>ROUND(I233*H233,2)</f>
        <v>0</v>
      </c>
      <c r="K233" s="218" t="s">
        <v>215</v>
      </c>
      <c r="L233" s="47"/>
      <c r="M233" s="223" t="s">
        <v>35</v>
      </c>
      <c r="N233" s="224" t="s">
        <v>51</v>
      </c>
      <c r="O233" s="87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7" t="s">
        <v>408</v>
      </c>
      <c r="AT233" s="227" t="s">
        <v>211</v>
      </c>
      <c r="AU233" s="227" t="s">
        <v>90</v>
      </c>
      <c r="AY233" s="19" t="s">
        <v>208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9" t="s">
        <v>88</v>
      </c>
      <c r="BK233" s="228">
        <f>ROUND(I233*H233,2)</f>
        <v>0</v>
      </c>
      <c r="BL233" s="19" t="s">
        <v>408</v>
      </c>
      <c r="BM233" s="227" t="s">
        <v>2083</v>
      </c>
    </row>
    <row r="234" s="2" customFormat="1">
      <c r="A234" s="41"/>
      <c r="B234" s="42"/>
      <c r="C234" s="43"/>
      <c r="D234" s="229" t="s">
        <v>218</v>
      </c>
      <c r="E234" s="43"/>
      <c r="F234" s="230" t="s">
        <v>1604</v>
      </c>
      <c r="G234" s="43"/>
      <c r="H234" s="43"/>
      <c r="I234" s="231"/>
      <c r="J234" s="43"/>
      <c r="K234" s="43"/>
      <c r="L234" s="47"/>
      <c r="M234" s="232"/>
      <c r="N234" s="233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19" t="s">
        <v>218</v>
      </c>
      <c r="AU234" s="19" t="s">
        <v>90</v>
      </c>
    </row>
    <row r="235" s="12" customFormat="1" ht="22.8" customHeight="1">
      <c r="A235" s="12"/>
      <c r="B235" s="200"/>
      <c r="C235" s="201"/>
      <c r="D235" s="202" t="s">
        <v>79</v>
      </c>
      <c r="E235" s="214" t="s">
        <v>674</v>
      </c>
      <c r="F235" s="214" t="s">
        <v>675</v>
      </c>
      <c r="G235" s="201"/>
      <c r="H235" s="201"/>
      <c r="I235" s="204"/>
      <c r="J235" s="215">
        <f>BK235</f>
        <v>0</v>
      </c>
      <c r="K235" s="201"/>
      <c r="L235" s="206"/>
      <c r="M235" s="207"/>
      <c r="N235" s="208"/>
      <c r="O235" s="208"/>
      <c r="P235" s="209">
        <f>SUM(P236:P265)</f>
        <v>0</v>
      </c>
      <c r="Q235" s="208"/>
      <c r="R235" s="209">
        <f>SUM(R236:R265)</f>
        <v>0.12389</v>
      </c>
      <c r="S235" s="208"/>
      <c r="T235" s="210">
        <f>SUM(T236:T265)</f>
        <v>0.2394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1" t="s">
        <v>90</v>
      </c>
      <c r="AT235" s="212" t="s">
        <v>79</v>
      </c>
      <c r="AU235" s="212" t="s">
        <v>88</v>
      </c>
      <c r="AY235" s="211" t="s">
        <v>208</v>
      </c>
      <c r="BK235" s="213">
        <f>SUM(BK236:BK265)</f>
        <v>0</v>
      </c>
    </row>
    <row r="236" s="2" customFormat="1" ht="16.5" customHeight="1">
      <c r="A236" s="41"/>
      <c r="B236" s="42"/>
      <c r="C236" s="216" t="s">
        <v>684</v>
      </c>
      <c r="D236" s="216" t="s">
        <v>211</v>
      </c>
      <c r="E236" s="217" t="s">
        <v>1605</v>
      </c>
      <c r="F236" s="218" t="s">
        <v>1606</v>
      </c>
      <c r="G236" s="219" t="s">
        <v>679</v>
      </c>
      <c r="H236" s="220">
        <v>1</v>
      </c>
      <c r="I236" s="221"/>
      <c r="J236" s="222">
        <f>ROUND(I236*H236,2)</f>
        <v>0</v>
      </c>
      <c r="K236" s="218" t="s">
        <v>35</v>
      </c>
      <c r="L236" s="47"/>
      <c r="M236" s="223" t="s">
        <v>35</v>
      </c>
      <c r="N236" s="224" t="s">
        <v>51</v>
      </c>
      <c r="O236" s="87"/>
      <c r="P236" s="225">
        <f>O236*H236</f>
        <v>0</v>
      </c>
      <c r="Q236" s="225">
        <v>0</v>
      </c>
      <c r="R236" s="225">
        <f>Q236*H236</f>
        <v>0</v>
      </c>
      <c r="S236" s="225">
        <v>0.2394</v>
      </c>
      <c r="T236" s="226">
        <f>S236*H236</f>
        <v>0.2394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7" t="s">
        <v>408</v>
      </c>
      <c r="AT236" s="227" t="s">
        <v>211</v>
      </c>
      <c r="AU236" s="227" t="s">
        <v>90</v>
      </c>
      <c r="AY236" s="19" t="s">
        <v>208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9" t="s">
        <v>88</v>
      </c>
      <c r="BK236" s="228">
        <f>ROUND(I236*H236,2)</f>
        <v>0</v>
      </c>
      <c r="BL236" s="19" t="s">
        <v>408</v>
      </c>
      <c r="BM236" s="227" t="s">
        <v>2084</v>
      </c>
    </row>
    <row r="237" s="2" customFormat="1" ht="16.5" customHeight="1">
      <c r="A237" s="41"/>
      <c r="B237" s="42"/>
      <c r="C237" s="216" t="s">
        <v>691</v>
      </c>
      <c r="D237" s="216" t="s">
        <v>211</v>
      </c>
      <c r="E237" s="217" t="s">
        <v>1608</v>
      </c>
      <c r="F237" s="218" t="s">
        <v>1609</v>
      </c>
      <c r="G237" s="219" t="s">
        <v>381</v>
      </c>
      <c r="H237" s="220">
        <v>2</v>
      </c>
      <c r="I237" s="221"/>
      <c r="J237" s="222">
        <f>ROUND(I237*H237,2)</f>
        <v>0</v>
      </c>
      <c r="K237" s="218" t="s">
        <v>215</v>
      </c>
      <c r="L237" s="47"/>
      <c r="M237" s="223" t="s">
        <v>35</v>
      </c>
      <c r="N237" s="224" t="s">
        <v>51</v>
      </c>
      <c r="O237" s="87"/>
      <c r="P237" s="225">
        <f>O237*H237</f>
        <v>0</v>
      </c>
      <c r="Q237" s="225">
        <v>0.00247</v>
      </c>
      <c r="R237" s="225">
        <f>Q237*H237</f>
        <v>0.0049399999999999999</v>
      </c>
      <c r="S237" s="225">
        <v>0</v>
      </c>
      <c r="T237" s="226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7" t="s">
        <v>408</v>
      </c>
      <c r="AT237" s="227" t="s">
        <v>211</v>
      </c>
      <c r="AU237" s="227" t="s">
        <v>90</v>
      </c>
      <c r="AY237" s="19" t="s">
        <v>208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9" t="s">
        <v>88</v>
      </c>
      <c r="BK237" s="228">
        <f>ROUND(I237*H237,2)</f>
        <v>0</v>
      </c>
      <c r="BL237" s="19" t="s">
        <v>408</v>
      </c>
      <c r="BM237" s="227" t="s">
        <v>2085</v>
      </c>
    </row>
    <row r="238" s="2" customFormat="1">
      <c r="A238" s="41"/>
      <c r="B238" s="42"/>
      <c r="C238" s="43"/>
      <c r="D238" s="229" t="s">
        <v>218</v>
      </c>
      <c r="E238" s="43"/>
      <c r="F238" s="230" t="s">
        <v>1611</v>
      </c>
      <c r="G238" s="43"/>
      <c r="H238" s="43"/>
      <c r="I238" s="231"/>
      <c r="J238" s="43"/>
      <c r="K238" s="43"/>
      <c r="L238" s="47"/>
      <c r="M238" s="232"/>
      <c r="N238" s="233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218</v>
      </c>
      <c r="AU238" s="19" t="s">
        <v>90</v>
      </c>
    </row>
    <row r="239" s="14" customFormat="1">
      <c r="A239" s="14"/>
      <c r="B239" s="245"/>
      <c r="C239" s="246"/>
      <c r="D239" s="236" t="s">
        <v>226</v>
      </c>
      <c r="E239" s="247" t="s">
        <v>35</v>
      </c>
      <c r="F239" s="248" t="s">
        <v>1453</v>
      </c>
      <c r="G239" s="246"/>
      <c r="H239" s="249">
        <v>2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226</v>
      </c>
      <c r="AU239" s="255" t="s">
        <v>90</v>
      </c>
      <c r="AV239" s="14" t="s">
        <v>90</v>
      </c>
      <c r="AW239" s="14" t="s">
        <v>41</v>
      </c>
      <c r="AX239" s="14" t="s">
        <v>88</v>
      </c>
      <c r="AY239" s="255" t="s">
        <v>208</v>
      </c>
    </row>
    <row r="240" s="2" customFormat="1" ht="16.5" customHeight="1">
      <c r="A240" s="41"/>
      <c r="B240" s="42"/>
      <c r="C240" s="278" t="s">
        <v>698</v>
      </c>
      <c r="D240" s="278" t="s">
        <v>391</v>
      </c>
      <c r="E240" s="279" t="s">
        <v>1612</v>
      </c>
      <c r="F240" s="280" t="s">
        <v>1613</v>
      </c>
      <c r="G240" s="281" t="s">
        <v>381</v>
      </c>
      <c r="H240" s="282">
        <v>1</v>
      </c>
      <c r="I240" s="283"/>
      <c r="J240" s="284">
        <f>ROUND(I240*H240,2)</f>
        <v>0</v>
      </c>
      <c r="K240" s="280" t="s">
        <v>215</v>
      </c>
      <c r="L240" s="285"/>
      <c r="M240" s="286" t="s">
        <v>35</v>
      </c>
      <c r="N240" s="287" t="s">
        <v>51</v>
      </c>
      <c r="O240" s="87"/>
      <c r="P240" s="225">
        <f>O240*H240</f>
        <v>0</v>
      </c>
      <c r="Q240" s="225">
        <v>0.014999999999999999</v>
      </c>
      <c r="R240" s="225">
        <f>Q240*H240</f>
        <v>0.014999999999999999</v>
      </c>
      <c r="S240" s="225">
        <v>0</v>
      </c>
      <c r="T240" s="226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7" t="s">
        <v>527</v>
      </c>
      <c r="AT240" s="227" t="s">
        <v>391</v>
      </c>
      <c r="AU240" s="227" t="s">
        <v>90</v>
      </c>
      <c r="AY240" s="19" t="s">
        <v>208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9" t="s">
        <v>88</v>
      </c>
      <c r="BK240" s="228">
        <f>ROUND(I240*H240,2)</f>
        <v>0</v>
      </c>
      <c r="BL240" s="19" t="s">
        <v>408</v>
      </c>
      <c r="BM240" s="227" t="s">
        <v>2086</v>
      </c>
    </row>
    <row r="241" s="14" customFormat="1">
      <c r="A241" s="14"/>
      <c r="B241" s="245"/>
      <c r="C241" s="246"/>
      <c r="D241" s="236" t="s">
        <v>226</v>
      </c>
      <c r="E241" s="247" t="s">
        <v>35</v>
      </c>
      <c r="F241" s="248" t="s">
        <v>88</v>
      </c>
      <c r="G241" s="246"/>
      <c r="H241" s="249">
        <v>1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226</v>
      </c>
      <c r="AU241" s="255" t="s">
        <v>90</v>
      </c>
      <c r="AV241" s="14" t="s">
        <v>90</v>
      </c>
      <c r="AW241" s="14" t="s">
        <v>41</v>
      </c>
      <c r="AX241" s="14" t="s">
        <v>88</v>
      </c>
      <c r="AY241" s="255" t="s">
        <v>208</v>
      </c>
    </row>
    <row r="242" s="2" customFormat="1" ht="16.5" customHeight="1">
      <c r="A242" s="41"/>
      <c r="B242" s="42"/>
      <c r="C242" s="278" t="s">
        <v>703</v>
      </c>
      <c r="D242" s="278" t="s">
        <v>391</v>
      </c>
      <c r="E242" s="279" t="s">
        <v>1615</v>
      </c>
      <c r="F242" s="280" t="s">
        <v>1616</v>
      </c>
      <c r="G242" s="281" t="s">
        <v>381</v>
      </c>
      <c r="H242" s="282">
        <v>1</v>
      </c>
      <c r="I242" s="283"/>
      <c r="J242" s="284">
        <f>ROUND(I242*H242,2)</f>
        <v>0</v>
      </c>
      <c r="K242" s="280" t="s">
        <v>215</v>
      </c>
      <c r="L242" s="285"/>
      <c r="M242" s="286" t="s">
        <v>35</v>
      </c>
      <c r="N242" s="287" t="s">
        <v>51</v>
      </c>
      <c r="O242" s="87"/>
      <c r="P242" s="225">
        <f>O242*H242</f>
        <v>0</v>
      </c>
      <c r="Q242" s="225">
        <v>0.021899999999999999</v>
      </c>
      <c r="R242" s="225">
        <f>Q242*H242</f>
        <v>0.021899999999999999</v>
      </c>
      <c r="S242" s="225">
        <v>0</v>
      </c>
      <c r="T242" s="226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7" t="s">
        <v>527</v>
      </c>
      <c r="AT242" s="227" t="s">
        <v>391</v>
      </c>
      <c r="AU242" s="227" t="s">
        <v>90</v>
      </c>
      <c r="AY242" s="19" t="s">
        <v>208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9" t="s">
        <v>88</v>
      </c>
      <c r="BK242" s="228">
        <f>ROUND(I242*H242,2)</f>
        <v>0</v>
      </c>
      <c r="BL242" s="19" t="s">
        <v>408</v>
      </c>
      <c r="BM242" s="227" t="s">
        <v>2087</v>
      </c>
    </row>
    <row r="243" s="14" customFormat="1">
      <c r="A243" s="14"/>
      <c r="B243" s="245"/>
      <c r="C243" s="246"/>
      <c r="D243" s="236" t="s">
        <v>226</v>
      </c>
      <c r="E243" s="247" t="s">
        <v>35</v>
      </c>
      <c r="F243" s="248" t="s">
        <v>88</v>
      </c>
      <c r="G243" s="246"/>
      <c r="H243" s="249">
        <v>1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226</v>
      </c>
      <c r="AU243" s="255" t="s">
        <v>90</v>
      </c>
      <c r="AV243" s="14" t="s">
        <v>90</v>
      </c>
      <c r="AW243" s="14" t="s">
        <v>41</v>
      </c>
      <c r="AX243" s="14" t="s">
        <v>88</v>
      </c>
      <c r="AY243" s="255" t="s">
        <v>208</v>
      </c>
    </row>
    <row r="244" s="2" customFormat="1" ht="16.5" customHeight="1">
      <c r="A244" s="41"/>
      <c r="B244" s="42"/>
      <c r="C244" s="278" t="s">
        <v>708</v>
      </c>
      <c r="D244" s="278" t="s">
        <v>391</v>
      </c>
      <c r="E244" s="279" t="s">
        <v>1618</v>
      </c>
      <c r="F244" s="280" t="s">
        <v>1619</v>
      </c>
      <c r="G244" s="281" t="s">
        <v>381</v>
      </c>
      <c r="H244" s="282">
        <v>2</v>
      </c>
      <c r="I244" s="283"/>
      <c r="J244" s="284">
        <f>ROUND(I244*H244,2)</f>
        <v>0</v>
      </c>
      <c r="K244" s="280" t="s">
        <v>1876</v>
      </c>
      <c r="L244" s="285"/>
      <c r="M244" s="286" t="s">
        <v>35</v>
      </c>
      <c r="N244" s="287" t="s">
        <v>51</v>
      </c>
      <c r="O244" s="87"/>
      <c r="P244" s="225">
        <f>O244*H244</f>
        <v>0</v>
      </c>
      <c r="Q244" s="225">
        <v>0.0012800000000000001</v>
      </c>
      <c r="R244" s="225">
        <f>Q244*H244</f>
        <v>0.0025600000000000002</v>
      </c>
      <c r="S244" s="225">
        <v>0</v>
      </c>
      <c r="T244" s="226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7" t="s">
        <v>527</v>
      </c>
      <c r="AT244" s="227" t="s">
        <v>391</v>
      </c>
      <c r="AU244" s="227" t="s">
        <v>90</v>
      </c>
      <c r="AY244" s="19" t="s">
        <v>208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9" t="s">
        <v>88</v>
      </c>
      <c r="BK244" s="228">
        <f>ROUND(I244*H244,2)</f>
        <v>0</v>
      </c>
      <c r="BL244" s="19" t="s">
        <v>408</v>
      </c>
      <c r="BM244" s="227" t="s">
        <v>2088</v>
      </c>
    </row>
    <row r="245" s="14" customFormat="1">
      <c r="A245" s="14"/>
      <c r="B245" s="245"/>
      <c r="C245" s="246"/>
      <c r="D245" s="236" t="s">
        <v>226</v>
      </c>
      <c r="E245" s="247" t="s">
        <v>35</v>
      </c>
      <c r="F245" s="248" t="s">
        <v>1453</v>
      </c>
      <c r="G245" s="246"/>
      <c r="H245" s="249">
        <v>2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226</v>
      </c>
      <c r="AU245" s="255" t="s">
        <v>90</v>
      </c>
      <c r="AV245" s="14" t="s">
        <v>90</v>
      </c>
      <c r="AW245" s="14" t="s">
        <v>41</v>
      </c>
      <c r="AX245" s="14" t="s">
        <v>88</v>
      </c>
      <c r="AY245" s="255" t="s">
        <v>208</v>
      </c>
    </row>
    <row r="246" s="2" customFormat="1" ht="16.5" customHeight="1">
      <c r="A246" s="41"/>
      <c r="B246" s="42"/>
      <c r="C246" s="216" t="s">
        <v>713</v>
      </c>
      <c r="D246" s="216" t="s">
        <v>211</v>
      </c>
      <c r="E246" s="217" t="s">
        <v>1621</v>
      </c>
      <c r="F246" s="218" t="s">
        <v>1622</v>
      </c>
      <c r="G246" s="219" t="s">
        <v>381</v>
      </c>
      <c r="H246" s="220">
        <v>2</v>
      </c>
      <c r="I246" s="221"/>
      <c r="J246" s="222">
        <f>ROUND(I246*H246,2)</f>
        <v>0</v>
      </c>
      <c r="K246" s="218" t="s">
        <v>215</v>
      </c>
      <c r="L246" s="47"/>
      <c r="M246" s="223" t="s">
        <v>35</v>
      </c>
      <c r="N246" s="224" t="s">
        <v>51</v>
      </c>
      <c r="O246" s="87"/>
      <c r="P246" s="225">
        <f>O246*H246</f>
        <v>0</v>
      </c>
      <c r="Q246" s="225">
        <v>8.0000000000000007E-05</v>
      </c>
      <c r="R246" s="225">
        <f>Q246*H246</f>
        <v>0.00016000000000000001</v>
      </c>
      <c r="S246" s="225">
        <v>0</v>
      </c>
      <c r="T246" s="226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7" t="s">
        <v>408</v>
      </c>
      <c r="AT246" s="227" t="s">
        <v>211</v>
      </c>
      <c r="AU246" s="227" t="s">
        <v>90</v>
      </c>
      <c r="AY246" s="19" t="s">
        <v>208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88</v>
      </c>
      <c r="BK246" s="228">
        <f>ROUND(I246*H246,2)</f>
        <v>0</v>
      </c>
      <c r="BL246" s="19" t="s">
        <v>408</v>
      </c>
      <c r="BM246" s="227" t="s">
        <v>2089</v>
      </c>
    </row>
    <row r="247" s="2" customFormat="1">
      <c r="A247" s="41"/>
      <c r="B247" s="42"/>
      <c r="C247" s="43"/>
      <c r="D247" s="229" t="s">
        <v>218</v>
      </c>
      <c r="E247" s="43"/>
      <c r="F247" s="230" t="s">
        <v>1624</v>
      </c>
      <c r="G247" s="43"/>
      <c r="H247" s="43"/>
      <c r="I247" s="231"/>
      <c r="J247" s="43"/>
      <c r="K247" s="43"/>
      <c r="L247" s="47"/>
      <c r="M247" s="232"/>
      <c r="N247" s="233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19" t="s">
        <v>218</v>
      </c>
      <c r="AU247" s="19" t="s">
        <v>90</v>
      </c>
    </row>
    <row r="248" s="2" customFormat="1" ht="16.5" customHeight="1">
      <c r="A248" s="41"/>
      <c r="B248" s="42"/>
      <c r="C248" s="278" t="s">
        <v>720</v>
      </c>
      <c r="D248" s="278" t="s">
        <v>391</v>
      </c>
      <c r="E248" s="279" t="s">
        <v>1625</v>
      </c>
      <c r="F248" s="280" t="s">
        <v>1626</v>
      </c>
      <c r="G248" s="281" t="s">
        <v>381</v>
      </c>
      <c r="H248" s="282">
        <v>2</v>
      </c>
      <c r="I248" s="283"/>
      <c r="J248" s="284">
        <f>ROUND(I248*H248,2)</f>
        <v>0</v>
      </c>
      <c r="K248" s="280" t="s">
        <v>215</v>
      </c>
      <c r="L248" s="285"/>
      <c r="M248" s="286" t="s">
        <v>35</v>
      </c>
      <c r="N248" s="287" t="s">
        <v>51</v>
      </c>
      <c r="O248" s="87"/>
      <c r="P248" s="225">
        <f>O248*H248</f>
        <v>0</v>
      </c>
      <c r="Q248" s="225">
        <v>0.017999999999999999</v>
      </c>
      <c r="R248" s="225">
        <f>Q248*H248</f>
        <v>0.035999999999999997</v>
      </c>
      <c r="S248" s="225">
        <v>0</v>
      </c>
      <c r="T248" s="226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7" t="s">
        <v>527</v>
      </c>
      <c r="AT248" s="227" t="s">
        <v>391</v>
      </c>
      <c r="AU248" s="227" t="s">
        <v>90</v>
      </c>
      <c r="AY248" s="19" t="s">
        <v>208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9" t="s">
        <v>88</v>
      </c>
      <c r="BK248" s="228">
        <f>ROUND(I248*H248,2)</f>
        <v>0</v>
      </c>
      <c r="BL248" s="19" t="s">
        <v>408</v>
      </c>
      <c r="BM248" s="227" t="s">
        <v>2090</v>
      </c>
    </row>
    <row r="249" s="2" customFormat="1" ht="24.15" customHeight="1">
      <c r="A249" s="41"/>
      <c r="B249" s="42"/>
      <c r="C249" s="216" t="s">
        <v>731</v>
      </c>
      <c r="D249" s="216" t="s">
        <v>211</v>
      </c>
      <c r="E249" s="217" t="s">
        <v>1628</v>
      </c>
      <c r="F249" s="218" t="s">
        <v>1629</v>
      </c>
      <c r="G249" s="219" t="s">
        <v>679</v>
      </c>
      <c r="H249" s="220">
        <v>1</v>
      </c>
      <c r="I249" s="221"/>
      <c r="J249" s="222">
        <f>ROUND(I249*H249,2)</f>
        <v>0</v>
      </c>
      <c r="K249" s="218" t="s">
        <v>215</v>
      </c>
      <c r="L249" s="47"/>
      <c r="M249" s="223" t="s">
        <v>35</v>
      </c>
      <c r="N249" s="224" t="s">
        <v>51</v>
      </c>
      <c r="O249" s="87"/>
      <c r="P249" s="225">
        <f>O249*H249</f>
        <v>0</v>
      </c>
      <c r="Q249" s="225">
        <v>0.020729999999999998</v>
      </c>
      <c r="R249" s="225">
        <f>Q249*H249</f>
        <v>0.020729999999999998</v>
      </c>
      <c r="S249" s="225">
        <v>0</v>
      </c>
      <c r="T249" s="226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7" t="s">
        <v>408</v>
      </c>
      <c r="AT249" s="227" t="s">
        <v>211</v>
      </c>
      <c r="AU249" s="227" t="s">
        <v>90</v>
      </c>
      <c r="AY249" s="19" t="s">
        <v>208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9" t="s">
        <v>88</v>
      </c>
      <c r="BK249" s="228">
        <f>ROUND(I249*H249,2)</f>
        <v>0</v>
      </c>
      <c r="BL249" s="19" t="s">
        <v>408</v>
      </c>
      <c r="BM249" s="227" t="s">
        <v>2091</v>
      </c>
    </row>
    <row r="250" s="2" customFormat="1">
      <c r="A250" s="41"/>
      <c r="B250" s="42"/>
      <c r="C250" s="43"/>
      <c r="D250" s="229" t="s">
        <v>218</v>
      </c>
      <c r="E250" s="43"/>
      <c r="F250" s="230" t="s">
        <v>1631</v>
      </c>
      <c r="G250" s="43"/>
      <c r="H250" s="43"/>
      <c r="I250" s="231"/>
      <c r="J250" s="43"/>
      <c r="K250" s="43"/>
      <c r="L250" s="47"/>
      <c r="M250" s="232"/>
      <c r="N250" s="233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9" t="s">
        <v>218</v>
      </c>
      <c r="AU250" s="19" t="s">
        <v>90</v>
      </c>
    </row>
    <row r="251" s="2" customFormat="1" ht="24.15" customHeight="1">
      <c r="A251" s="41"/>
      <c r="B251" s="42"/>
      <c r="C251" s="216" t="s">
        <v>735</v>
      </c>
      <c r="D251" s="216" t="s">
        <v>211</v>
      </c>
      <c r="E251" s="217" t="s">
        <v>1632</v>
      </c>
      <c r="F251" s="218" t="s">
        <v>1633</v>
      </c>
      <c r="G251" s="219" t="s">
        <v>679</v>
      </c>
      <c r="H251" s="220">
        <v>1</v>
      </c>
      <c r="I251" s="221"/>
      <c r="J251" s="222">
        <f>ROUND(I251*H251,2)</f>
        <v>0</v>
      </c>
      <c r="K251" s="218" t="s">
        <v>215</v>
      </c>
      <c r="L251" s="47"/>
      <c r="M251" s="223" t="s">
        <v>35</v>
      </c>
      <c r="N251" s="224" t="s">
        <v>51</v>
      </c>
      <c r="O251" s="87"/>
      <c r="P251" s="225">
        <f>O251*H251</f>
        <v>0</v>
      </c>
      <c r="Q251" s="225">
        <v>0.019210000000000001</v>
      </c>
      <c r="R251" s="225">
        <f>Q251*H251</f>
        <v>0.019210000000000001</v>
      </c>
      <c r="S251" s="225">
        <v>0</v>
      </c>
      <c r="T251" s="226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7" t="s">
        <v>408</v>
      </c>
      <c r="AT251" s="227" t="s">
        <v>211</v>
      </c>
      <c r="AU251" s="227" t="s">
        <v>90</v>
      </c>
      <c r="AY251" s="19" t="s">
        <v>208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9" t="s">
        <v>88</v>
      </c>
      <c r="BK251" s="228">
        <f>ROUND(I251*H251,2)</f>
        <v>0</v>
      </c>
      <c r="BL251" s="19" t="s">
        <v>408</v>
      </c>
      <c r="BM251" s="227" t="s">
        <v>2092</v>
      </c>
    </row>
    <row r="252" s="2" customFormat="1">
      <c r="A252" s="41"/>
      <c r="B252" s="42"/>
      <c r="C252" s="43"/>
      <c r="D252" s="229" t="s">
        <v>218</v>
      </c>
      <c r="E252" s="43"/>
      <c r="F252" s="230" t="s">
        <v>1635</v>
      </c>
      <c r="G252" s="43"/>
      <c r="H252" s="43"/>
      <c r="I252" s="231"/>
      <c r="J252" s="43"/>
      <c r="K252" s="43"/>
      <c r="L252" s="47"/>
      <c r="M252" s="232"/>
      <c r="N252" s="233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9" t="s">
        <v>218</v>
      </c>
      <c r="AU252" s="19" t="s">
        <v>90</v>
      </c>
    </row>
    <row r="253" s="2" customFormat="1" ht="16.5" customHeight="1">
      <c r="A253" s="41"/>
      <c r="B253" s="42"/>
      <c r="C253" s="216" t="s">
        <v>740</v>
      </c>
      <c r="D253" s="216" t="s">
        <v>211</v>
      </c>
      <c r="E253" s="217" t="s">
        <v>1636</v>
      </c>
      <c r="F253" s="218" t="s">
        <v>1637</v>
      </c>
      <c r="G253" s="219" t="s">
        <v>381</v>
      </c>
      <c r="H253" s="220">
        <v>2</v>
      </c>
      <c r="I253" s="221"/>
      <c r="J253" s="222">
        <f>ROUND(I253*H253,2)</f>
        <v>0</v>
      </c>
      <c r="K253" s="218" t="s">
        <v>215</v>
      </c>
      <c r="L253" s="47"/>
      <c r="M253" s="223" t="s">
        <v>35</v>
      </c>
      <c r="N253" s="224" t="s">
        <v>51</v>
      </c>
      <c r="O253" s="87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7" t="s">
        <v>408</v>
      </c>
      <c r="AT253" s="227" t="s">
        <v>211</v>
      </c>
      <c r="AU253" s="227" t="s">
        <v>90</v>
      </c>
      <c r="AY253" s="19" t="s">
        <v>208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88</v>
      </c>
      <c r="BK253" s="228">
        <f>ROUND(I253*H253,2)</f>
        <v>0</v>
      </c>
      <c r="BL253" s="19" t="s">
        <v>408</v>
      </c>
      <c r="BM253" s="227" t="s">
        <v>2093</v>
      </c>
    </row>
    <row r="254" s="2" customFormat="1">
      <c r="A254" s="41"/>
      <c r="B254" s="42"/>
      <c r="C254" s="43"/>
      <c r="D254" s="229" t="s">
        <v>218</v>
      </c>
      <c r="E254" s="43"/>
      <c r="F254" s="230" t="s">
        <v>1639</v>
      </c>
      <c r="G254" s="43"/>
      <c r="H254" s="43"/>
      <c r="I254" s="231"/>
      <c r="J254" s="43"/>
      <c r="K254" s="43"/>
      <c r="L254" s="47"/>
      <c r="M254" s="232"/>
      <c r="N254" s="233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9" t="s">
        <v>218</v>
      </c>
      <c r="AU254" s="19" t="s">
        <v>90</v>
      </c>
    </row>
    <row r="255" s="14" customFormat="1">
      <c r="A255" s="14"/>
      <c r="B255" s="245"/>
      <c r="C255" s="246"/>
      <c r="D255" s="236" t="s">
        <v>226</v>
      </c>
      <c r="E255" s="247" t="s">
        <v>35</v>
      </c>
      <c r="F255" s="248" t="s">
        <v>1640</v>
      </c>
      <c r="G255" s="246"/>
      <c r="H255" s="249">
        <v>2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226</v>
      </c>
      <c r="AU255" s="255" t="s">
        <v>90</v>
      </c>
      <c r="AV255" s="14" t="s">
        <v>90</v>
      </c>
      <c r="AW255" s="14" t="s">
        <v>41</v>
      </c>
      <c r="AX255" s="14" t="s">
        <v>88</v>
      </c>
      <c r="AY255" s="255" t="s">
        <v>208</v>
      </c>
    </row>
    <row r="256" s="2" customFormat="1" ht="16.5" customHeight="1">
      <c r="A256" s="41"/>
      <c r="B256" s="42"/>
      <c r="C256" s="278" t="s">
        <v>747</v>
      </c>
      <c r="D256" s="278" t="s">
        <v>391</v>
      </c>
      <c r="E256" s="279" t="s">
        <v>1641</v>
      </c>
      <c r="F256" s="280" t="s">
        <v>1642</v>
      </c>
      <c r="G256" s="281" t="s">
        <v>381</v>
      </c>
      <c r="H256" s="282">
        <v>1</v>
      </c>
      <c r="I256" s="283"/>
      <c r="J256" s="284">
        <f>ROUND(I256*H256,2)</f>
        <v>0</v>
      </c>
      <c r="K256" s="280" t="s">
        <v>35</v>
      </c>
      <c r="L256" s="285"/>
      <c r="M256" s="286" t="s">
        <v>35</v>
      </c>
      <c r="N256" s="287" t="s">
        <v>51</v>
      </c>
      <c r="O256" s="87"/>
      <c r="P256" s="225">
        <f>O256*H256</f>
        <v>0</v>
      </c>
      <c r="Q256" s="225">
        <v>0.0018</v>
      </c>
      <c r="R256" s="225">
        <f>Q256*H256</f>
        <v>0.0018</v>
      </c>
      <c r="S256" s="225">
        <v>0</v>
      </c>
      <c r="T256" s="226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7" t="s">
        <v>527</v>
      </c>
      <c r="AT256" s="227" t="s">
        <v>391</v>
      </c>
      <c r="AU256" s="227" t="s">
        <v>90</v>
      </c>
      <c r="AY256" s="19" t="s">
        <v>208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9" t="s">
        <v>88</v>
      </c>
      <c r="BK256" s="228">
        <f>ROUND(I256*H256,2)</f>
        <v>0</v>
      </c>
      <c r="BL256" s="19" t="s">
        <v>408</v>
      </c>
      <c r="BM256" s="227" t="s">
        <v>2094</v>
      </c>
    </row>
    <row r="257" s="14" customFormat="1">
      <c r="A257" s="14"/>
      <c r="B257" s="245"/>
      <c r="C257" s="246"/>
      <c r="D257" s="236" t="s">
        <v>226</v>
      </c>
      <c r="E257" s="247" t="s">
        <v>35</v>
      </c>
      <c r="F257" s="248" t="s">
        <v>1644</v>
      </c>
      <c r="G257" s="246"/>
      <c r="H257" s="249">
        <v>1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226</v>
      </c>
      <c r="AU257" s="255" t="s">
        <v>90</v>
      </c>
      <c r="AV257" s="14" t="s">
        <v>90</v>
      </c>
      <c r="AW257" s="14" t="s">
        <v>41</v>
      </c>
      <c r="AX257" s="14" t="s">
        <v>88</v>
      </c>
      <c r="AY257" s="255" t="s">
        <v>208</v>
      </c>
    </row>
    <row r="258" s="2" customFormat="1" ht="16.5" customHeight="1">
      <c r="A258" s="41"/>
      <c r="B258" s="42"/>
      <c r="C258" s="278" t="s">
        <v>759</v>
      </c>
      <c r="D258" s="278" t="s">
        <v>391</v>
      </c>
      <c r="E258" s="279" t="s">
        <v>1645</v>
      </c>
      <c r="F258" s="280" t="s">
        <v>1646</v>
      </c>
      <c r="G258" s="281" t="s">
        <v>381</v>
      </c>
      <c r="H258" s="282">
        <v>1</v>
      </c>
      <c r="I258" s="283"/>
      <c r="J258" s="284">
        <f>ROUND(I258*H258,2)</f>
        <v>0</v>
      </c>
      <c r="K258" s="280" t="s">
        <v>215</v>
      </c>
      <c r="L258" s="285"/>
      <c r="M258" s="286" t="s">
        <v>35</v>
      </c>
      <c r="N258" s="287" t="s">
        <v>51</v>
      </c>
      <c r="O258" s="87"/>
      <c r="P258" s="225">
        <f>O258*H258</f>
        <v>0</v>
      </c>
      <c r="Q258" s="225">
        <v>0.0015900000000000001</v>
      </c>
      <c r="R258" s="225">
        <f>Q258*H258</f>
        <v>0.0015900000000000001</v>
      </c>
      <c r="S258" s="225">
        <v>0</v>
      </c>
      <c r="T258" s="226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7" t="s">
        <v>527</v>
      </c>
      <c r="AT258" s="227" t="s">
        <v>391</v>
      </c>
      <c r="AU258" s="227" t="s">
        <v>90</v>
      </c>
      <c r="AY258" s="19" t="s">
        <v>208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9" t="s">
        <v>88</v>
      </c>
      <c r="BK258" s="228">
        <f>ROUND(I258*H258,2)</f>
        <v>0</v>
      </c>
      <c r="BL258" s="19" t="s">
        <v>408</v>
      </c>
      <c r="BM258" s="227" t="s">
        <v>2095</v>
      </c>
    </row>
    <row r="259" s="14" customFormat="1">
      <c r="A259" s="14"/>
      <c r="B259" s="245"/>
      <c r="C259" s="246"/>
      <c r="D259" s="236" t="s">
        <v>226</v>
      </c>
      <c r="E259" s="247" t="s">
        <v>35</v>
      </c>
      <c r="F259" s="248" t="s">
        <v>1648</v>
      </c>
      <c r="G259" s="246"/>
      <c r="H259" s="249">
        <v>1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226</v>
      </c>
      <c r="AU259" s="255" t="s">
        <v>90</v>
      </c>
      <c r="AV259" s="14" t="s">
        <v>90</v>
      </c>
      <c r="AW259" s="14" t="s">
        <v>41</v>
      </c>
      <c r="AX259" s="14" t="s">
        <v>88</v>
      </c>
      <c r="AY259" s="255" t="s">
        <v>208</v>
      </c>
    </row>
    <row r="260" s="2" customFormat="1" ht="24.15" customHeight="1">
      <c r="A260" s="41"/>
      <c r="B260" s="42"/>
      <c r="C260" s="216" t="s">
        <v>771</v>
      </c>
      <c r="D260" s="216" t="s">
        <v>211</v>
      </c>
      <c r="E260" s="217" t="s">
        <v>704</v>
      </c>
      <c r="F260" s="218" t="s">
        <v>705</v>
      </c>
      <c r="G260" s="219" t="s">
        <v>214</v>
      </c>
      <c r="H260" s="220">
        <v>0.124</v>
      </c>
      <c r="I260" s="221"/>
      <c r="J260" s="222">
        <f>ROUND(I260*H260,2)</f>
        <v>0</v>
      </c>
      <c r="K260" s="218" t="s">
        <v>215</v>
      </c>
      <c r="L260" s="47"/>
      <c r="M260" s="223" t="s">
        <v>35</v>
      </c>
      <c r="N260" s="224" t="s">
        <v>51</v>
      </c>
      <c r="O260" s="87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7" t="s">
        <v>408</v>
      </c>
      <c r="AT260" s="227" t="s">
        <v>211</v>
      </c>
      <c r="AU260" s="227" t="s">
        <v>90</v>
      </c>
      <c r="AY260" s="19" t="s">
        <v>208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88</v>
      </c>
      <c r="BK260" s="228">
        <f>ROUND(I260*H260,2)</f>
        <v>0</v>
      </c>
      <c r="BL260" s="19" t="s">
        <v>408</v>
      </c>
      <c r="BM260" s="227" t="s">
        <v>2096</v>
      </c>
    </row>
    <row r="261" s="2" customFormat="1">
      <c r="A261" s="41"/>
      <c r="B261" s="42"/>
      <c r="C261" s="43"/>
      <c r="D261" s="229" t="s">
        <v>218</v>
      </c>
      <c r="E261" s="43"/>
      <c r="F261" s="230" t="s">
        <v>707</v>
      </c>
      <c r="G261" s="43"/>
      <c r="H261" s="43"/>
      <c r="I261" s="231"/>
      <c r="J261" s="43"/>
      <c r="K261" s="43"/>
      <c r="L261" s="47"/>
      <c r="M261" s="232"/>
      <c r="N261" s="233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19" t="s">
        <v>218</v>
      </c>
      <c r="AU261" s="19" t="s">
        <v>90</v>
      </c>
    </row>
    <row r="262" s="2" customFormat="1" ht="24.15" customHeight="1">
      <c r="A262" s="41"/>
      <c r="B262" s="42"/>
      <c r="C262" s="216" t="s">
        <v>777</v>
      </c>
      <c r="D262" s="216" t="s">
        <v>211</v>
      </c>
      <c r="E262" s="217" t="s">
        <v>709</v>
      </c>
      <c r="F262" s="218" t="s">
        <v>710</v>
      </c>
      <c r="G262" s="219" t="s">
        <v>214</v>
      </c>
      <c r="H262" s="220">
        <v>0.124</v>
      </c>
      <c r="I262" s="221"/>
      <c r="J262" s="222">
        <f>ROUND(I262*H262,2)</f>
        <v>0</v>
      </c>
      <c r="K262" s="218" t="s">
        <v>215</v>
      </c>
      <c r="L262" s="47"/>
      <c r="M262" s="223" t="s">
        <v>35</v>
      </c>
      <c r="N262" s="224" t="s">
        <v>51</v>
      </c>
      <c r="O262" s="87"/>
      <c r="P262" s="225">
        <f>O262*H262</f>
        <v>0</v>
      </c>
      <c r="Q262" s="225">
        <v>0</v>
      </c>
      <c r="R262" s="225">
        <f>Q262*H262</f>
        <v>0</v>
      </c>
      <c r="S262" s="225">
        <v>0</v>
      </c>
      <c r="T262" s="226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7" t="s">
        <v>408</v>
      </c>
      <c r="AT262" s="227" t="s">
        <v>211</v>
      </c>
      <c r="AU262" s="227" t="s">
        <v>90</v>
      </c>
      <c r="AY262" s="19" t="s">
        <v>208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9" t="s">
        <v>88</v>
      </c>
      <c r="BK262" s="228">
        <f>ROUND(I262*H262,2)</f>
        <v>0</v>
      </c>
      <c r="BL262" s="19" t="s">
        <v>408</v>
      </c>
      <c r="BM262" s="227" t="s">
        <v>2097</v>
      </c>
    </row>
    <row r="263" s="2" customFormat="1">
      <c r="A263" s="41"/>
      <c r="B263" s="42"/>
      <c r="C263" s="43"/>
      <c r="D263" s="229" t="s">
        <v>218</v>
      </c>
      <c r="E263" s="43"/>
      <c r="F263" s="230" t="s">
        <v>712</v>
      </c>
      <c r="G263" s="43"/>
      <c r="H263" s="43"/>
      <c r="I263" s="231"/>
      <c r="J263" s="43"/>
      <c r="K263" s="43"/>
      <c r="L263" s="47"/>
      <c r="M263" s="232"/>
      <c r="N263" s="233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19" t="s">
        <v>218</v>
      </c>
      <c r="AU263" s="19" t="s">
        <v>90</v>
      </c>
    </row>
    <row r="264" s="2" customFormat="1" ht="24.15" customHeight="1">
      <c r="A264" s="41"/>
      <c r="B264" s="42"/>
      <c r="C264" s="216" t="s">
        <v>783</v>
      </c>
      <c r="D264" s="216" t="s">
        <v>211</v>
      </c>
      <c r="E264" s="217" t="s">
        <v>714</v>
      </c>
      <c r="F264" s="218" t="s">
        <v>715</v>
      </c>
      <c r="G264" s="219" t="s">
        <v>214</v>
      </c>
      <c r="H264" s="220">
        <v>0.124</v>
      </c>
      <c r="I264" s="221"/>
      <c r="J264" s="222">
        <f>ROUND(I264*H264,2)</f>
        <v>0</v>
      </c>
      <c r="K264" s="218" t="s">
        <v>215</v>
      </c>
      <c r="L264" s="47"/>
      <c r="M264" s="223" t="s">
        <v>35</v>
      </c>
      <c r="N264" s="224" t="s">
        <v>51</v>
      </c>
      <c r="O264" s="87"/>
      <c r="P264" s="225">
        <f>O264*H264</f>
        <v>0</v>
      </c>
      <c r="Q264" s="225">
        <v>0</v>
      </c>
      <c r="R264" s="225">
        <f>Q264*H264</f>
        <v>0</v>
      </c>
      <c r="S264" s="225">
        <v>0</v>
      </c>
      <c r="T264" s="226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7" t="s">
        <v>408</v>
      </c>
      <c r="AT264" s="227" t="s">
        <v>211</v>
      </c>
      <c r="AU264" s="227" t="s">
        <v>90</v>
      </c>
      <c r="AY264" s="19" t="s">
        <v>208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9" t="s">
        <v>88</v>
      </c>
      <c r="BK264" s="228">
        <f>ROUND(I264*H264,2)</f>
        <v>0</v>
      </c>
      <c r="BL264" s="19" t="s">
        <v>408</v>
      </c>
      <c r="BM264" s="227" t="s">
        <v>2098</v>
      </c>
    </row>
    <row r="265" s="2" customFormat="1">
      <c r="A265" s="41"/>
      <c r="B265" s="42"/>
      <c r="C265" s="43"/>
      <c r="D265" s="229" t="s">
        <v>218</v>
      </c>
      <c r="E265" s="43"/>
      <c r="F265" s="230" t="s">
        <v>717</v>
      </c>
      <c r="G265" s="43"/>
      <c r="H265" s="43"/>
      <c r="I265" s="231"/>
      <c r="J265" s="43"/>
      <c r="K265" s="43"/>
      <c r="L265" s="47"/>
      <c r="M265" s="232"/>
      <c r="N265" s="233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19" t="s">
        <v>218</v>
      </c>
      <c r="AU265" s="19" t="s">
        <v>90</v>
      </c>
    </row>
    <row r="266" s="12" customFormat="1" ht="22.8" customHeight="1">
      <c r="A266" s="12"/>
      <c r="B266" s="200"/>
      <c r="C266" s="201"/>
      <c r="D266" s="202" t="s">
        <v>79</v>
      </c>
      <c r="E266" s="214" t="s">
        <v>1652</v>
      </c>
      <c r="F266" s="214" t="s">
        <v>1653</v>
      </c>
      <c r="G266" s="201"/>
      <c r="H266" s="201"/>
      <c r="I266" s="204"/>
      <c r="J266" s="215">
        <f>BK266</f>
        <v>0</v>
      </c>
      <c r="K266" s="201"/>
      <c r="L266" s="206"/>
      <c r="M266" s="207"/>
      <c r="N266" s="208"/>
      <c r="O266" s="208"/>
      <c r="P266" s="209">
        <f>SUM(P267:P284)</f>
        <v>0</v>
      </c>
      <c r="Q266" s="208"/>
      <c r="R266" s="209">
        <f>SUM(R267:R284)</f>
        <v>0.034300000000000004</v>
      </c>
      <c r="S266" s="208"/>
      <c r="T266" s="210">
        <f>SUM(T267:T284)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1" t="s">
        <v>90</v>
      </c>
      <c r="AT266" s="212" t="s">
        <v>79</v>
      </c>
      <c r="AU266" s="212" t="s">
        <v>88</v>
      </c>
      <c r="AY266" s="211" t="s">
        <v>208</v>
      </c>
      <c r="BK266" s="213">
        <f>SUM(BK267:BK284)</f>
        <v>0</v>
      </c>
    </row>
    <row r="267" s="2" customFormat="1" ht="16.5" customHeight="1">
      <c r="A267" s="41"/>
      <c r="B267" s="42"/>
      <c r="C267" s="216" t="s">
        <v>788</v>
      </c>
      <c r="D267" s="216" t="s">
        <v>211</v>
      </c>
      <c r="E267" s="217" t="s">
        <v>1654</v>
      </c>
      <c r="F267" s="218" t="s">
        <v>1655</v>
      </c>
      <c r="G267" s="219" t="s">
        <v>679</v>
      </c>
      <c r="H267" s="220">
        <v>2</v>
      </c>
      <c r="I267" s="221"/>
      <c r="J267" s="222">
        <f>ROUND(I267*H267,2)</f>
        <v>0</v>
      </c>
      <c r="K267" s="218" t="s">
        <v>215</v>
      </c>
      <c r="L267" s="47"/>
      <c r="M267" s="223" t="s">
        <v>35</v>
      </c>
      <c r="N267" s="224" t="s">
        <v>51</v>
      </c>
      <c r="O267" s="87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27" t="s">
        <v>408</v>
      </c>
      <c r="AT267" s="227" t="s">
        <v>211</v>
      </c>
      <c r="AU267" s="227" t="s">
        <v>90</v>
      </c>
      <c r="AY267" s="19" t="s">
        <v>208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9" t="s">
        <v>88</v>
      </c>
      <c r="BK267" s="228">
        <f>ROUND(I267*H267,2)</f>
        <v>0</v>
      </c>
      <c r="BL267" s="19" t="s">
        <v>408</v>
      </c>
      <c r="BM267" s="227" t="s">
        <v>2099</v>
      </c>
    </row>
    <row r="268" s="2" customFormat="1">
      <c r="A268" s="41"/>
      <c r="B268" s="42"/>
      <c r="C268" s="43"/>
      <c r="D268" s="229" t="s">
        <v>218</v>
      </c>
      <c r="E268" s="43"/>
      <c r="F268" s="230" t="s">
        <v>1657</v>
      </c>
      <c r="G268" s="43"/>
      <c r="H268" s="43"/>
      <c r="I268" s="231"/>
      <c r="J268" s="43"/>
      <c r="K268" s="43"/>
      <c r="L268" s="47"/>
      <c r="M268" s="232"/>
      <c r="N268" s="233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19" t="s">
        <v>218</v>
      </c>
      <c r="AU268" s="19" t="s">
        <v>90</v>
      </c>
    </row>
    <row r="269" s="14" customFormat="1">
      <c r="A269" s="14"/>
      <c r="B269" s="245"/>
      <c r="C269" s="246"/>
      <c r="D269" s="236" t="s">
        <v>226</v>
      </c>
      <c r="E269" s="247" t="s">
        <v>35</v>
      </c>
      <c r="F269" s="248" t="s">
        <v>1453</v>
      </c>
      <c r="G269" s="246"/>
      <c r="H269" s="249">
        <v>2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226</v>
      </c>
      <c r="AU269" s="255" t="s">
        <v>90</v>
      </c>
      <c r="AV269" s="14" t="s">
        <v>90</v>
      </c>
      <c r="AW269" s="14" t="s">
        <v>41</v>
      </c>
      <c r="AX269" s="14" t="s">
        <v>88</v>
      </c>
      <c r="AY269" s="255" t="s">
        <v>208</v>
      </c>
    </row>
    <row r="270" s="2" customFormat="1" ht="21.75" customHeight="1">
      <c r="A270" s="41"/>
      <c r="B270" s="42"/>
      <c r="C270" s="278" t="s">
        <v>794</v>
      </c>
      <c r="D270" s="278" t="s">
        <v>391</v>
      </c>
      <c r="E270" s="279" t="s">
        <v>1658</v>
      </c>
      <c r="F270" s="280" t="s">
        <v>1659</v>
      </c>
      <c r="G270" s="281" t="s">
        <v>381</v>
      </c>
      <c r="H270" s="282">
        <v>1</v>
      </c>
      <c r="I270" s="283"/>
      <c r="J270" s="284">
        <f>ROUND(I270*H270,2)</f>
        <v>0</v>
      </c>
      <c r="K270" s="280" t="s">
        <v>215</v>
      </c>
      <c r="L270" s="285"/>
      <c r="M270" s="286" t="s">
        <v>35</v>
      </c>
      <c r="N270" s="287" t="s">
        <v>51</v>
      </c>
      <c r="O270" s="87"/>
      <c r="P270" s="225">
        <f>O270*H270</f>
        <v>0</v>
      </c>
      <c r="Q270" s="225">
        <v>0.016</v>
      </c>
      <c r="R270" s="225">
        <f>Q270*H270</f>
        <v>0.016</v>
      </c>
      <c r="S270" s="225">
        <v>0</v>
      </c>
      <c r="T270" s="226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7" t="s">
        <v>527</v>
      </c>
      <c r="AT270" s="227" t="s">
        <v>391</v>
      </c>
      <c r="AU270" s="227" t="s">
        <v>90</v>
      </c>
      <c r="AY270" s="19" t="s">
        <v>208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9" t="s">
        <v>88</v>
      </c>
      <c r="BK270" s="228">
        <f>ROUND(I270*H270,2)</f>
        <v>0</v>
      </c>
      <c r="BL270" s="19" t="s">
        <v>408</v>
      </c>
      <c r="BM270" s="227" t="s">
        <v>2100</v>
      </c>
    </row>
    <row r="271" s="14" customFormat="1">
      <c r="A271" s="14"/>
      <c r="B271" s="245"/>
      <c r="C271" s="246"/>
      <c r="D271" s="236" t="s">
        <v>226</v>
      </c>
      <c r="E271" s="247" t="s">
        <v>35</v>
      </c>
      <c r="F271" s="248" t="s">
        <v>88</v>
      </c>
      <c r="G271" s="246"/>
      <c r="H271" s="249">
        <v>1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226</v>
      </c>
      <c r="AU271" s="255" t="s">
        <v>90</v>
      </c>
      <c r="AV271" s="14" t="s">
        <v>90</v>
      </c>
      <c r="AW271" s="14" t="s">
        <v>41</v>
      </c>
      <c r="AX271" s="14" t="s">
        <v>88</v>
      </c>
      <c r="AY271" s="255" t="s">
        <v>208</v>
      </c>
    </row>
    <row r="272" s="2" customFormat="1" ht="16.5" customHeight="1">
      <c r="A272" s="41"/>
      <c r="B272" s="42"/>
      <c r="C272" s="278" t="s">
        <v>800</v>
      </c>
      <c r="D272" s="278" t="s">
        <v>391</v>
      </c>
      <c r="E272" s="279" t="s">
        <v>1661</v>
      </c>
      <c r="F272" s="280" t="s">
        <v>1662</v>
      </c>
      <c r="G272" s="281" t="s">
        <v>381</v>
      </c>
      <c r="H272" s="282">
        <v>2</v>
      </c>
      <c r="I272" s="283"/>
      <c r="J272" s="284">
        <f>ROUND(I272*H272,2)</f>
        <v>0</v>
      </c>
      <c r="K272" s="280" t="s">
        <v>215</v>
      </c>
      <c r="L272" s="285"/>
      <c r="M272" s="286" t="s">
        <v>35</v>
      </c>
      <c r="N272" s="287" t="s">
        <v>51</v>
      </c>
      <c r="O272" s="87"/>
      <c r="P272" s="225">
        <f>O272*H272</f>
        <v>0</v>
      </c>
      <c r="Q272" s="225">
        <v>0.001</v>
      </c>
      <c r="R272" s="225">
        <f>Q272*H272</f>
        <v>0.002</v>
      </c>
      <c r="S272" s="225">
        <v>0</v>
      </c>
      <c r="T272" s="226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7" t="s">
        <v>527</v>
      </c>
      <c r="AT272" s="227" t="s">
        <v>391</v>
      </c>
      <c r="AU272" s="227" t="s">
        <v>90</v>
      </c>
      <c r="AY272" s="19" t="s">
        <v>208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9" t="s">
        <v>88</v>
      </c>
      <c r="BK272" s="228">
        <f>ROUND(I272*H272,2)</f>
        <v>0</v>
      </c>
      <c r="BL272" s="19" t="s">
        <v>408</v>
      </c>
      <c r="BM272" s="227" t="s">
        <v>2101</v>
      </c>
    </row>
    <row r="273" s="14" customFormat="1">
      <c r="A273" s="14"/>
      <c r="B273" s="245"/>
      <c r="C273" s="246"/>
      <c r="D273" s="236" t="s">
        <v>226</v>
      </c>
      <c r="E273" s="247" t="s">
        <v>35</v>
      </c>
      <c r="F273" s="248" t="s">
        <v>1453</v>
      </c>
      <c r="G273" s="246"/>
      <c r="H273" s="249">
        <v>2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5" t="s">
        <v>226</v>
      </c>
      <c r="AU273" s="255" t="s">
        <v>90</v>
      </c>
      <c r="AV273" s="14" t="s">
        <v>90</v>
      </c>
      <c r="AW273" s="14" t="s">
        <v>41</v>
      </c>
      <c r="AX273" s="14" t="s">
        <v>88</v>
      </c>
      <c r="AY273" s="255" t="s">
        <v>208</v>
      </c>
    </row>
    <row r="274" s="2" customFormat="1" ht="24.15" customHeight="1">
      <c r="A274" s="41"/>
      <c r="B274" s="42"/>
      <c r="C274" s="278" t="s">
        <v>805</v>
      </c>
      <c r="D274" s="278" t="s">
        <v>391</v>
      </c>
      <c r="E274" s="279" t="s">
        <v>1664</v>
      </c>
      <c r="F274" s="280" t="s">
        <v>1665</v>
      </c>
      <c r="G274" s="281" t="s">
        <v>381</v>
      </c>
      <c r="H274" s="282">
        <v>1</v>
      </c>
      <c r="I274" s="283"/>
      <c r="J274" s="284">
        <f>ROUND(I274*H274,2)</f>
        <v>0</v>
      </c>
      <c r="K274" s="280" t="s">
        <v>215</v>
      </c>
      <c r="L274" s="285"/>
      <c r="M274" s="286" t="s">
        <v>35</v>
      </c>
      <c r="N274" s="287" t="s">
        <v>51</v>
      </c>
      <c r="O274" s="87"/>
      <c r="P274" s="225">
        <f>O274*H274</f>
        <v>0</v>
      </c>
      <c r="Q274" s="225">
        <v>0.016</v>
      </c>
      <c r="R274" s="225">
        <f>Q274*H274</f>
        <v>0.016</v>
      </c>
      <c r="S274" s="225">
        <v>0</v>
      </c>
      <c r="T274" s="226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27" t="s">
        <v>527</v>
      </c>
      <c r="AT274" s="227" t="s">
        <v>391</v>
      </c>
      <c r="AU274" s="227" t="s">
        <v>90</v>
      </c>
      <c r="AY274" s="19" t="s">
        <v>208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9" t="s">
        <v>88</v>
      </c>
      <c r="BK274" s="228">
        <f>ROUND(I274*H274,2)</f>
        <v>0</v>
      </c>
      <c r="BL274" s="19" t="s">
        <v>408</v>
      </c>
      <c r="BM274" s="227" t="s">
        <v>2102</v>
      </c>
    </row>
    <row r="275" s="14" customFormat="1">
      <c r="A275" s="14"/>
      <c r="B275" s="245"/>
      <c r="C275" s="246"/>
      <c r="D275" s="236" t="s">
        <v>226</v>
      </c>
      <c r="E275" s="247" t="s">
        <v>35</v>
      </c>
      <c r="F275" s="248" t="s">
        <v>88</v>
      </c>
      <c r="G275" s="246"/>
      <c r="H275" s="249">
        <v>1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226</v>
      </c>
      <c r="AU275" s="255" t="s">
        <v>90</v>
      </c>
      <c r="AV275" s="14" t="s">
        <v>90</v>
      </c>
      <c r="AW275" s="14" t="s">
        <v>41</v>
      </c>
      <c r="AX275" s="14" t="s">
        <v>88</v>
      </c>
      <c r="AY275" s="255" t="s">
        <v>208</v>
      </c>
    </row>
    <row r="276" s="2" customFormat="1" ht="16.5" customHeight="1">
      <c r="A276" s="41"/>
      <c r="B276" s="42"/>
      <c r="C276" s="216" t="s">
        <v>810</v>
      </c>
      <c r="D276" s="216" t="s">
        <v>211</v>
      </c>
      <c r="E276" s="217" t="s">
        <v>1667</v>
      </c>
      <c r="F276" s="218" t="s">
        <v>1668</v>
      </c>
      <c r="G276" s="219" t="s">
        <v>679</v>
      </c>
      <c r="H276" s="220">
        <v>2</v>
      </c>
      <c r="I276" s="221"/>
      <c r="J276" s="222">
        <f>ROUND(I276*H276,2)</f>
        <v>0</v>
      </c>
      <c r="K276" s="218" t="s">
        <v>215</v>
      </c>
      <c r="L276" s="47"/>
      <c r="M276" s="223" t="s">
        <v>35</v>
      </c>
      <c r="N276" s="224" t="s">
        <v>51</v>
      </c>
      <c r="O276" s="87"/>
      <c r="P276" s="225">
        <f>O276*H276</f>
        <v>0</v>
      </c>
      <c r="Q276" s="225">
        <v>0.00014999999999999999</v>
      </c>
      <c r="R276" s="225">
        <f>Q276*H276</f>
        <v>0.00029999999999999997</v>
      </c>
      <c r="S276" s="225">
        <v>0</v>
      </c>
      <c r="T276" s="226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7" t="s">
        <v>408</v>
      </c>
      <c r="AT276" s="227" t="s">
        <v>211</v>
      </c>
      <c r="AU276" s="227" t="s">
        <v>90</v>
      </c>
      <c r="AY276" s="19" t="s">
        <v>208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9" t="s">
        <v>88</v>
      </c>
      <c r="BK276" s="228">
        <f>ROUND(I276*H276,2)</f>
        <v>0</v>
      </c>
      <c r="BL276" s="19" t="s">
        <v>408</v>
      </c>
      <c r="BM276" s="227" t="s">
        <v>2103</v>
      </c>
    </row>
    <row r="277" s="2" customFormat="1">
      <c r="A277" s="41"/>
      <c r="B277" s="42"/>
      <c r="C277" s="43"/>
      <c r="D277" s="229" t="s">
        <v>218</v>
      </c>
      <c r="E277" s="43"/>
      <c r="F277" s="230" t="s">
        <v>1670</v>
      </c>
      <c r="G277" s="43"/>
      <c r="H277" s="43"/>
      <c r="I277" s="231"/>
      <c r="J277" s="43"/>
      <c r="K277" s="43"/>
      <c r="L277" s="47"/>
      <c r="M277" s="232"/>
      <c r="N277" s="233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218</v>
      </c>
      <c r="AU277" s="19" t="s">
        <v>90</v>
      </c>
    </row>
    <row r="278" s="14" customFormat="1">
      <c r="A278" s="14"/>
      <c r="B278" s="245"/>
      <c r="C278" s="246"/>
      <c r="D278" s="236" t="s">
        <v>226</v>
      </c>
      <c r="E278" s="247" t="s">
        <v>35</v>
      </c>
      <c r="F278" s="248" t="s">
        <v>1453</v>
      </c>
      <c r="G278" s="246"/>
      <c r="H278" s="249">
        <v>2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5" t="s">
        <v>226</v>
      </c>
      <c r="AU278" s="255" t="s">
        <v>90</v>
      </c>
      <c r="AV278" s="14" t="s">
        <v>90</v>
      </c>
      <c r="AW278" s="14" t="s">
        <v>41</v>
      </c>
      <c r="AX278" s="14" t="s">
        <v>88</v>
      </c>
      <c r="AY278" s="255" t="s">
        <v>208</v>
      </c>
    </row>
    <row r="279" s="2" customFormat="1" ht="24.15" customHeight="1">
      <c r="A279" s="41"/>
      <c r="B279" s="42"/>
      <c r="C279" s="216" t="s">
        <v>815</v>
      </c>
      <c r="D279" s="216" t="s">
        <v>211</v>
      </c>
      <c r="E279" s="217" t="s">
        <v>1671</v>
      </c>
      <c r="F279" s="218" t="s">
        <v>1672</v>
      </c>
      <c r="G279" s="219" t="s">
        <v>214</v>
      </c>
      <c r="H279" s="220">
        <v>0.034000000000000002</v>
      </c>
      <c r="I279" s="221"/>
      <c r="J279" s="222">
        <f>ROUND(I279*H279,2)</f>
        <v>0</v>
      </c>
      <c r="K279" s="218" t="s">
        <v>215</v>
      </c>
      <c r="L279" s="47"/>
      <c r="M279" s="223" t="s">
        <v>35</v>
      </c>
      <c r="N279" s="224" t="s">
        <v>51</v>
      </c>
      <c r="O279" s="87"/>
      <c r="P279" s="225">
        <f>O279*H279</f>
        <v>0</v>
      </c>
      <c r="Q279" s="225">
        <v>0</v>
      </c>
      <c r="R279" s="225">
        <f>Q279*H279</f>
        <v>0</v>
      </c>
      <c r="S279" s="225">
        <v>0</v>
      </c>
      <c r="T279" s="226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27" t="s">
        <v>408</v>
      </c>
      <c r="AT279" s="227" t="s">
        <v>211</v>
      </c>
      <c r="AU279" s="227" t="s">
        <v>90</v>
      </c>
      <c r="AY279" s="19" t="s">
        <v>208</v>
      </c>
      <c r="BE279" s="228">
        <f>IF(N279="základní",J279,0)</f>
        <v>0</v>
      </c>
      <c r="BF279" s="228">
        <f>IF(N279="snížená",J279,0)</f>
        <v>0</v>
      </c>
      <c r="BG279" s="228">
        <f>IF(N279="zákl. přenesená",J279,0)</f>
        <v>0</v>
      </c>
      <c r="BH279" s="228">
        <f>IF(N279="sníž. přenesená",J279,0)</f>
        <v>0</v>
      </c>
      <c r="BI279" s="228">
        <f>IF(N279="nulová",J279,0)</f>
        <v>0</v>
      </c>
      <c r="BJ279" s="19" t="s">
        <v>88</v>
      </c>
      <c r="BK279" s="228">
        <f>ROUND(I279*H279,2)</f>
        <v>0</v>
      </c>
      <c r="BL279" s="19" t="s">
        <v>408</v>
      </c>
      <c r="BM279" s="227" t="s">
        <v>2104</v>
      </c>
    </row>
    <row r="280" s="2" customFormat="1">
      <c r="A280" s="41"/>
      <c r="B280" s="42"/>
      <c r="C280" s="43"/>
      <c r="D280" s="229" t="s">
        <v>218</v>
      </c>
      <c r="E280" s="43"/>
      <c r="F280" s="230" t="s">
        <v>1674</v>
      </c>
      <c r="G280" s="43"/>
      <c r="H280" s="43"/>
      <c r="I280" s="231"/>
      <c r="J280" s="43"/>
      <c r="K280" s="43"/>
      <c r="L280" s="47"/>
      <c r="M280" s="232"/>
      <c r="N280" s="233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19" t="s">
        <v>218</v>
      </c>
      <c r="AU280" s="19" t="s">
        <v>90</v>
      </c>
    </row>
    <row r="281" s="2" customFormat="1" ht="24.15" customHeight="1">
      <c r="A281" s="41"/>
      <c r="B281" s="42"/>
      <c r="C281" s="216" t="s">
        <v>822</v>
      </c>
      <c r="D281" s="216" t="s">
        <v>211</v>
      </c>
      <c r="E281" s="217" t="s">
        <v>1675</v>
      </c>
      <c r="F281" s="218" t="s">
        <v>1676</v>
      </c>
      <c r="G281" s="219" t="s">
        <v>214</v>
      </c>
      <c r="H281" s="220">
        <v>0.034000000000000002</v>
      </c>
      <c r="I281" s="221"/>
      <c r="J281" s="222">
        <f>ROUND(I281*H281,2)</f>
        <v>0</v>
      </c>
      <c r="K281" s="218" t="s">
        <v>215</v>
      </c>
      <c r="L281" s="47"/>
      <c r="M281" s="223" t="s">
        <v>35</v>
      </c>
      <c r="N281" s="224" t="s">
        <v>51</v>
      </c>
      <c r="O281" s="87"/>
      <c r="P281" s="225">
        <f>O281*H281</f>
        <v>0</v>
      </c>
      <c r="Q281" s="225">
        <v>0</v>
      </c>
      <c r="R281" s="225">
        <f>Q281*H281</f>
        <v>0</v>
      </c>
      <c r="S281" s="225">
        <v>0</v>
      </c>
      <c r="T281" s="226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27" t="s">
        <v>408</v>
      </c>
      <c r="AT281" s="227" t="s">
        <v>211</v>
      </c>
      <c r="AU281" s="227" t="s">
        <v>90</v>
      </c>
      <c r="AY281" s="19" t="s">
        <v>208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9" t="s">
        <v>88</v>
      </c>
      <c r="BK281" s="228">
        <f>ROUND(I281*H281,2)</f>
        <v>0</v>
      </c>
      <c r="BL281" s="19" t="s">
        <v>408</v>
      </c>
      <c r="BM281" s="227" t="s">
        <v>2105</v>
      </c>
    </row>
    <row r="282" s="2" customFormat="1">
      <c r="A282" s="41"/>
      <c r="B282" s="42"/>
      <c r="C282" s="43"/>
      <c r="D282" s="229" t="s">
        <v>218</v>
      </c>
      <c r="E282" s="43"/>
      <c r="F282" s="230" t="s">
        <v>1678</v>
      </c>
      <c r="G282" s="43"/>
      <c r="H282" s="43"/>
      <c r="I282" s="231"/>
      <c r="J282" s="43"/>
      <c r="K282" s="43"/>
      <c r="L282" s="47"/>
      <c r="M282" s="232"/>
      <c r="N282" s="233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19" t="s">
        <v>218</v>
      </c>
      <c r="AU282" s="19" t="s">
        <v>90</v>
      </c>
    </row>
    <row r="283" s="2" customFormat="1" ht="24.15" customHeight="1">
      <c r="A283" s="41"/>
      <c r="B283" s="42"/>
      <c r="C283" s="216" t="s">
        <v>834</v>
      </c>
      <c r="D283" s="216" t="s">
        <v>211</v>
      </c>
      <c r="E283" s="217" t="s">
        <v>1679</v>
      </c>
      <c r="F283" s="218" t="s">
        <v>1680</v>
      </c>
      <c r="G283" s="219" t="s">
        <v>214</v>
      </c>
      <c r="H283" s="220">
        <v>0.034000000000000002</v>
      </c>
      <c r="I283" s="221"/>
      <c r="J283" s="222">
        <f>ROUND(I283*H283,2)</f>
        <v>0</v>
      </c>
      <c r="K283" s="218" t="s">
        <v>215</v>
      </c>
      <c r="L283" s="47"/>
      <c r="M283" s="223" t="s">
        <v>35</v>
      </c>
      <c r="N283" s="224" t="s">
        <v>51</v>
      </c>
      <c r="O283" s="87"/>
      <c r="P283" s="225">
        <f>O283*H283</f>
        <v>0</v>
      </c>
      <c r="Q283" s="225">
        <v>0</v>
      </c>
      <c r="R283" s="225">
        <f>Q283*H283</f>
        <v>0</v>
      </c>
      <c r="S283" s="225">
        <v>0</v>
      </c>
      <c r="T283" s="226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7" t="s">
        <v>408</v>
      </c>
      <c r="AT283" s="227" t="s">
        <v>211</v>
      </c>
      <c r="AU283" s="227" t="s">
        <v>90</v>
      </c>
      <c r="AY283" s="19" t="s">
        <v>208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19" t="s">
        <v>88</v>
      </c>
      <c r="BK283" s="228">
        <f>ROUND(I283*H283,2)</f>
        <v>0</v>
      </c>
      <c r="BL283" s="19" t="s">
        <v>408</v>
      </c>
      <c r="BM283" s="227" t="s">
        <v>2106</v>
      </c>
    </row>
    <row r="284" s="2" customFormat="1">
      <c r="A284" s="41"/>
      <c r="B284" s="42"/>
      <c r="C284" s="43"/>
      <c r="D284" s="229" t="s">
        <v>218</v>
      </c>
      <c r="E284" s="43"/>
      <c r="F284" s="230" t="s">
        <v>1682</v>
      </c>
      <c r="G284" s="43"/>
      <c r="H284" s="43"/>
      <c r="I284" s="231"/>
      <c r="J284" s="43"/>
      <c r="K284" s="43"/>
      <c r="L284" s="47"/>
      <c r="M284" s="232"/>
      <c r="N284" s="233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19" t="s">
        <v>218</v>
      </c>
      <c r="AU284" s="19" t="s">
        <v>90</v>
      </c>
    </row>
    <row r="285" s="12" customFormat="1" ht="22.8" customHeight="1">
      <c r="A285" s="12"/>
      <c r="B285" s="200"/>
      <c r="C285" s="201"/>
      <c r="D285" s="202" t="s">
        <v>79</v>
      </c>
      <c r="E285" s="214" t="s">
        <v>1683</v>
      </c>
      <c r="F285" s="214" t="s">
        <v>1684</v>
      </c>
      <c r="G285" s="201"/>
      <c r="H285" s="201"/>
      <c r="I285" s="204"/>
      <c r="J285" s="215">
        <f>BK285</f>
        <v>0</v>
      </c>
      <c r="K285" s="201"/>
      <c r="L285" s="206"/>
      <c r="M285" s="207"/>
      <c r="N285" s="208"/>
      <c r="O285" s="208"/>
      <c r="P285" s="209">
        <f>SUM(P286:P307)</f>
        <v>0</v>
      </c>
      <c r="Q285" s="208"/>
      <c r="R285" s="209">
        <f>SUM(R286:R307)</f>
        <v>0.0063400000000000001</v>
      </c>
      <c r="S285" s="208"/>
      <c r="T285" s="210">
        <f>SUM(T286:T307)</f>
        <v>0.085800000000000001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1" t="s">
        <v>90</v>
      </c>
      <c r="AT285" s="212" t="s">
        <v>79</v>
      </c>
      <c r="AU285" s="212" t="s">
        <v>88</v>
      </c>
      <c r="AY285" s="211" t="s">
        <v>208</v>
      </c>
      <c r="BK285" s="213">
        <f>SUM(BK286:BK307)</f>
        <v>0</v>
      </c>
    </row>
    <row r="286" s="2" customFormat="1" ht="16.5" customHeight="1">
      <c r="A286" s="41"/>
      <c r="B286" s="42"/>
      <c r="C286" s="216" t="s">
        <v>840</v>
      </c>
      <c r="D286" s="216" t="s">
        <v>211</v>
      </c>
      <c r="E286" s="217" t="s">
        <v>1685</v>
      </c>
      <c r="F286" s="218" t="s">
        <v>1686</v>
      </c>
      <c r="G286" s="219" t="s">
        <v>679</v>
      </c>
      <c r="H286" s="220">
        <v>1</v>
      </c>
      <c r="I286" s="221"/>
      <c r="J286" s="222">
        <f>ROUND(I286*H286,2)</f>
        <v>0</v>
      </c>
      <c r="K286" s="218" t="s">
        <v>35</v>
      </c>
      <c r="L286" s="47"/>
      <c r="M286" s="223" t="s">
        <v>35</v>
      </c>
      <c r="N286" s="224" t="s">
        <v>51</v>
      </c>
      <c r="O286" s="87"/>
      <c r="P286" s="225">
        <f>O286*H286</f>
        <v>0</v>
      </c>
      <c r="Q286" s="225">
        <v>0.00089999999999999998</v>
      </c>
      <c r="R286" s="225">
        <f>Q286*H286</f>
        <v>0.00089999999999999998</v>
      </c>
      <c r="S286" s="225">
        <v>0.085800000000000001</v>
      </c>
      <c r="T286" s="226">
        <f>S286*H286</f>
        <v>0.085800000000000001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27" t="s">
        <v>408</v>
      </c>
      <c r="AT286" s="227" t="s">
        <v>211</v>
      </c>
      <c r="AU286" s="227" t="s">
        <v>90</v>
      </c>
      <c r="AY286" s="19" t="s">
        <v>208</v>
      </c>
      <c r="BE286" s="228">
        <f>IF(N286="základní",J286,0)</f>
        <v>0</v>
      </c>
      <c r="BF286" s="228">
        <f>IF(N286="snížená",J286,0)</f>
        <v>0</v>
      </c>
      <c r="BG286" s="228">
        <f>IF(N286="zákl. přenesená",J286,0)</f>
        <v>0</v>
      </c>
      <c r="BH286" s="228">
        <f>IF(N286="sníž. přenesená",J286,0)</f>
        <v>0</v>
      </c>
      <c r="BI286" s="228">
        <f>IF(N286="nulová",J286,0)</f>
        <v>0</v>
      </c>
      <c r="BJ286" s="19" t="s">
        <v>88</v>
      </c>
      <c r="BK286" s="228">
        <f>ROUND(I286*H286,2)</f>
        <v>0</v>
      </c>
      <c r="BL286" s="19" t="s">
        <v>408</v>
      </c>
      <c r="BM286" s="227" t="s">
        <v>2107</v>
      </c>
    </row>
    <row r="287" s="2" customFormat="1" ht="24.15" customHeight="1">
      <c r="A287" s="41"/>
      <c r="B287" s="42"/>
      <c r="C287" s="216" t="s">
        <v>845</v>
      </c>
      <c r="D287" s="216" t="s">
        <v>211</v>
      </c>
      <c r="E287" s="217" t="s">
        <v>1688</v>
      </c>
      <c r="F287" s="218" t="s">
        <v>1689</v>
      </c>
      <c r="G287" s="219" t="s">
        <v>381</v>
      </c>
      <c r="H287" s="220">
        <v>2</v>
      </c>
      <c r="I287" s="221"/>
      <c r="J287" s="222">
        <f>ROUND(I287*H287,2)</f>
        <v>0</v>
      </c>
      <c r="K287" s="218" t="s">
        <v>215</v>
      </c>
      <c r="L287" s="47"/>
      <c r="M287" s="223" t="s">
        <v>35</v>
      </c>
      <c r="N287" s="224" t="s">
        <v>51</v>
      </c>
      <c r="O287" s="87"/>
      <c r="P287" s="225">
        <f>O287*H287</f>
        <v>0</v>
      </c>
      <c r="Q287" s="225">
        <v>0.00069999999999999999</v>
      </c>
      <c r="R287" s="225">
        <f>Q287*H287</f>
        <v>0.0014</v>
      </c>
      <c r="S287" s="225">
        <v>0</v>
      </c>
      <c r="T287" s="226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27" t="s">
        <v>408</v>
      </c>
      <c r="AT287" s="227" t="s">
        <v>211</v>
      </c>
      <c r="AU287" s="227" t="s">
        <v>90</v>
      </c>
      <c r="AY287" s="19" t="s">
        <v>208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9" t="s">
        <v>88</v>
      </c>
      <c r="BK287" s="228">
        <f>ROUND(I287*H287,2)</f>
        <v>0</v>
      </c>
      <c r="BL287" s="19" t="s">
        <v>408</v>
      </c>
      <c r="BM287" s="227" t="s">
        <v>2108</v>
      </c>
    </row>
    <row r="288" s="2" customFormat="1">
      <c r="A288" s="41"/>
      <c r="B288" s="42"/>
      <c r="C288" s="43"/>
      <c r="D288" s="229" t="s">
        <v>218</v>
      </c>
      <c r="E288" s="43"/>
      <c r="F288" s="230" t="s">
        <v>1691</v>
      </c>
      <c r="G288" s="43"/>
      <c r="H288" s="43"/>
      <c r="I288" s="231"/>
      <c r="J288" s="43"/>
      <c r="K288" s="43"/>
      <c r="L288" s="47"/>
      <c r="M288" s="232"/>
      <c r="N288" s="233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19" t="s">
        <v>218</v>
      </c>
      <c r="AU288" s="19" t="s">
        <v>90</v>
      </c>
    </row>
    <row r="289" s="14" customFormat="1">
      <c r="A289" s="14"/>
      <c r="B289" s="245"/>
      <c r="C289" s="246"/>
      <c r="D289" s="236" t="s">
        <v>226</v>
      </c>
      <c r="E289" s="247" t="s">
        <v>35</v>
      </c>
      <c r="F289" s="248" t="s">
        <v>1453</v>
      </c>
      <c r="G289" s="246"/>
      <c r="H289" s="249">
        <v>2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226</v>
      </c>
      <c r="AU289" s="255" t="s">
        <v>90</v>
      </c>
      <c r="AV289" s="14" t="s">
        <v>90</v>
      </c>
      <c r="AW289" s="14" t="s">
        <v>41</v>
      </c>
      <c r="AX289" s="14" t="s">
        <v>88</v>
      </c>
      <c r="AY289" s="255" t="s">
        <v>208</v>
      </c>
    </row>
    <row r="290" s="2" customFormat="1" ht="16.5" customHeight="1">
      <c r="A290" s="41"/>
      <c r="B290" s="42"/>
      <c r="C290" s="216" t="s">
        <v>857</v>
      </c>
      <c r="D290" s="216" t="s">
        <v>211</v>
      </c>
      <c r="E290" s="217" t="s">
        <v>1692</v>
      </c>
      <c r="F290" s="218" t="s">
        <v>1693</v>
      </c>
      <c r="G290" s="219" t="s">
        <v>490</v>
      </c>
      <c r="H290" s="220">
        <v>8</v>
      </c>
      <c r="I290" s="221"/>
      <c r="J290" s="222">
        <f>ROUND(I290*H290,2)</f>
        <v>0</v>
      </c>
      <c r="K290" s="218" t="s">
        <v>215</v>
      </c>
      <c r="L290" s="47"/>
      <c r="M290" s="223" t="s">
        <v>35</v>
      </c>
      <c r="N290" s="224" t="s">
        <v>51</v>
      </c>
      <c r="O290" s="87"/>
      <c r="P290" s="225">
        <f>O290*H290</f>
        <v>0</v>
      </c>
      <c r="Q290" s="225">
        <v>0.00046000000000000001</v>
      </c>
      <c r="R290" s="225">
        <f>Q290*H290</f>
        <v>0.0036800000000000001</v>
      </c>
      <c r="S290" s="225">
        <v>0</v>
      </c>
      <c r="T290" s="226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27" t="s">
        <v>408</v>
      </c>
      <c r="AT290" s="227" t="s">
        <v>211</v>
      </c>
      <c r="AU290" s="227" t="s">
        <v>90</v>
      </c>
      <c r="AY290" s="19" t="s">
        <v>208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9" t="s">
        <v>88</v>
      </c>
      <c r="BK290" s="228">
        <f>ROUND(I290*H290,2)</f>
        <v>0</v>
      </c>
      <c r="BL290" s="19" t="s">
        <v>408</v>
      </c>
      <c r="BM290" s="227" t="s">
        <v>2109</v>
      </c>
    </row>
    <row r="291" s="2" customFormat="1">
      <c r="A291" s="41"/>
      <c r="B291" s="42"/>
      <c r="C291" s="43"/>
      <c r="D291" s="229" t="s">
        <v>218</v>
      </c>
      <c r="E291" s="43"/>
      <c r="F291" s="230" t="s">
        <v>1695</v>
      </c>
      <c r="G291" s="43"/>
      <c r="H291" s="43"/>
      <c r="I291" s="231"/>
      <c r="J291" s="43"/>
      <c r="K291" s="43"/>
      <c r="L291" s="47"/>
      <c r="M291" s="232"/>
      <c r="N291" s="233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19" t="s">
        <v>218</v>
      </c>
      <c r="AU291" s="19" t="s">
        <v>90</v>
      </c>
    </row>
    <row r="292" s="14" customFormat="1">
      <c r="A292" s="14"/>
      <c r="B292" s="245"/>
      <c r="C292" s="246"/>
      <c r="D292" s="236" t="s">
        <v>226</v>
      </c>
      <c r="E292" s="247" t="s">
        <v>35</v>
      </c>
      <c r="F292" s="248" t="s">
        <v>340</v>
      </c>
      <c r="G292" s="246"/>
      <c r="H292" s="249">
        <v>8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226</v>
      </c>
      <c r="AU292" s="255" t="s">
        <v>90</v>
      </c>
      <c r="AV292" s="14" t="s">
        <v>90</v>
      </c>
      <c r="AW292" s="14" t="s">
        <v>41</v>
      </c>
      <c r="AX292" s="14" t="s">
        <v>88</v>
      </c>
      <c r="AY292" s="255" t="s">
        <v>208</v>
      </c>
    </row>
    <row r="293" s="2" customFormat="1" ht="16.5" customHeight="1">
      <c r="A293" s="41"/>
      <c r="B293" s="42"/>
      <c r="C293" s="216" t="s">
        <v>861</v>
      </c>
      <c r="D293" s="216" t="s">
        <v>211</v>
      </c>
      <c r="E293" s="217" t="s">
        <v>1700</v>
      </c>
      <c r="F293" s="218" t="s">
        <v>1701</v>
      </c>
      <c r="G293" s="219" t="s">
        <v>381</v>
      </c>
      <c r="H293" s="220">
        <v>4</v>
      </c>
      <c r="I293" s="221"/>
      <c r="J293" s="222">
        <f>ROUND(I293*H293,2)</f>
        <v>0</v>
      </c>
      <c r="K293" s="218" t="s">
        <v>215</v>
      </c>
      <c r="L293" s="47"/>
      <c r="M293" s="223" t="s">
        <v>35</v>
      </c>
      <c r="N293" s="224" t="s">
        <v>51</v>
      </c>
      <c r="O293" s="87"/>
      <c r="P293" s="225">
        <f>O293*H293</f>
        <v>0</v>
      </c>
      <c r="Q293" s="225">
        <v>1.0000000000000001E-05</v>
      </c>
      <c r="R293" s="225">
        <f>Q293*H293</f>
        <v>4.0000000000000003E-05</v>
      </c>
      <c r="S293" s="225">
        <v>0</v>
      </c>
      <c r="T293" s="226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27" t="s">
        <v>408</v>
      </c>
      <c r="AT293" s="227" t="s">
        <v>211</v>
      </c>
      <c r="AU293" s="227" t="s">
        <v>90</v>
      </c>
      <c r="AY293" s="19" t="s">
        <v>208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9" t="s">
        <v>88</v>
      </c>
      <c r="BK293" s="228">
        <f>ROUND(I293*H293,2)</f>
        <v>0</v>
      </c>
      <c r="BL293" s="19" t="s">
        <v>408</v>
      </c>
      <c r="BM293" s="227" t="s">
        <v>2110</v>
      </c>
    </row>
    <row r="294" s="2" customFormat="1">
      <c r="A294" s="41"/>
      <c r="B294" s="42"/>
      <c r="C294" s="43"/>
      <c r="D294" s="229" t="s">
        <v>218</v>
      </c>
      <c r="E294" s="43"/>
      <c r="F294" s="230" t="s">
        <v>1703</v>
      </c>
      <c r="G294" s="43"/>
      <c r="H294" s="43"/>
      <c r="I294" s="231"/>
      <c r="J294" s="43"/>
      <c r="K294" s="43"/>
      <c r="L294" s="47"/>
      <c r="M294" s="232"/>
      <c r="N294" s="233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19" t="s">
        <v>218</v>
      </c>
      <c r="AU294" s="19" t="s">
        <v>90</v>
      </c>
    </row>
    <row r="295" s="14" customFormat="1">
      <c r="A295" s="14"/>
      <c r="B295" s="245"/>
      <c r="C295" s="246"/>
      <c r="D295" s="236" t="s">
        <v>226</v>
      </c>
      <c r="E295" s="247" t="s">
        <v>35</v>
      </c>
      <c r="F295" s="248" t="s">
        <v>1704</v>
      </c>
      <c r="G295" s="246"/>
      <c r="H295" s="249">
        <v>4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226</v>
      </c>
      <c r="AU295" s="255" t="s">
        <v>90</v>
      </c>
      <c r="AV295" s="14" t="s">
        <v>90</v>
      </c>
      <c r="AW295" s="14" t="s">
        <v>41</v>
      </c>
      <c r="AX295" s="14" t="s">
        <v>88</v>
      </c>
      <c r="AY295" s="255" t="s">
        <v>208</v>
      </c>
    </row>
    <row r="296" s="2" customFormat="1" ht="16.5" customHeight="1">
      <c r="A296" s="41"/>
      <c r="B296" s="42"/>
      <c r="C296" s="216" t="s">
        <v>866</v>
      </c>
      <c r="D296" s="216" t="s">
        <v>211</v>
      </c>
      <c r="E296" s="217" t="s">
        <v>1705</v>
      </c>
      <c r="F296" s="218" t="s">
        <v>1706</v>
      </c>
      <c r="G296" s="219" t="s">
        <v>490</v>
      </c>
      <c r="H296" s="220">
        <v>8</v>
      </c>
      <c r="I296" s="221"/>
      <c r="J296" s="222">
        <f>ROUND(I296*H296,2)</f>
        <v>0</v>
      </c>
      <c r="K296" s="218" t="s">
        <v>215</v>
      </c>
      <c r="L296" s="47"/>
      <c r="M296" s="223" t="s">
        <v>35</v>
      </c>
      <c r="N296" s="224" t="s">
        <v>51</v>
      </c>
      <c r="O296" s="87"/>
      <c r="P296" s="225">
        <f>O296*H296</f>
        <v>0</v>
      </c>
      <c r="Q296" s="225">
        <v>0</v>
      </c>
      <c r="R296" s="225">
        <f>Q296*H296</f>
        <v>0</v>
      </c>
      <c r="S296" s="225">
        <v>0</v>
      </c>
      <c r="T296" s="226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27" t="s">
        <v>408</v>
      </c>
      <c r="AT296" s="227" t="s">
        <v>211</v>
      </c>
      <c r="AU296" s="227" t="s">
        <v>90</v>
      </c>
      <c r="AY296" s="19" t="s">
        <v>208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9" t="s">
        <v>88</v>
      </c>
      <c r="BK296" s="228">
        <f>ROUND(I296*H296,2)</f>
        <v>0</v>
      </c>
      <c r="BL296" s="19" t="s">
        <v>408</v>
      </c>
      <c r="BM296" s="227" t="s">
        <v>2111</v>
      </c>
    </row>
    <row r="297" s="2" customFormat="1">
      <c r="A297" s="41"/>
      <c r="B297" s="42"/>
      <c r="C297" s="43"/>
      <c r="D297" s="229" t="s">
        <v>218</v>
      </c>
      <c r="E297" s="43"/>
      <c r="F297" s="230" t="s">
        <v>1708</v>
      </c>
      <c r="G297" s="43"/>
      <c r="H297" s="43"/>
      <c r="I297" s="231"/>
      <c r="J297" s="43"/>
      <c r="K297" s="43"/>
      <c r="L297" s="47"/>
      <c r="M297" s="232"/>
      <c r="N297" s="233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19" t="s">
        <v>218</v>
      </c>
      <c r="AU297" s="19" t="s">
        <v>90</v>
      </c>
    </row>
    <row r="298" s="14" customFormat="1">
      <c r="A298" s="14"/>
      <c r="B298" s="245"/>
      <c r="C298" s="246"/>
      <c r="D298" s="236" t="s">
        <v>226</v>
      </c>
      <c r="E298" s="247" t="s">
        <v>35</v>
      </c>
      <c r="F298" s="248" t="s">
        <v>340</v>
      </c>
      <c r="G298" s="246"/>
      <c r="H298" s="249">
        <v>8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226</v>
      </c>
      <c r="AU298" s="255" t="s">
        <v>90</v>
      </c>
      <c r="AV298" s="14" t="s">
        <v>90</v>
      </c>
      <c r="AW298" s="14" t="s">
        <v>41</v>
      </c>
      <c r="AX298" s="14" t="s">
        <v>88</v>
      </c>
      <c r="AY298" s="255" t="s">
        <v>208</v>
      </c>
    </row>
    <row r="299" s="2" customFormat="1" ht="24.15" customHeight="1">
      <c r="A299" s="41"/>
      <c r="B299" s="42"/>
      <c r="C299" s="216" t="s">
        <v>871</v>
      </c>
      <c r="D299" s="216" t="s">
        <v>211</v>
      </c>
      <c r="E299" s="217" t="s">
        <v>1714</v>
      </c>
      <c r="F299" s="218" t="s">
        <v>1715</v>
      </c>
      <c r="G299" s="219" t="s">
        <v>490</v>
      </c>
      <c r="H299" s="220">
        <v>8</v>
      </c>
      <c r="I299" s="221"/>
      <c r="J299" s="222">
        <f>ROUND(I299*H299,2)</f>
        <v>0</v>
      </c>
      <c r="K299" s="218" t="s">
        <v>215</v>
      </c>
      <c r="L299" s="47"/>
      <c r="M299" s="223" t="s">
        <v>35</v>
      </c>
      <c r="N299" s="224" t="s">
        <v>51</v>
      </c>
      <c r="O299" s="87"/>
      <c r="P299" s="225">
        <f>O299*H299</f>
        <v>0</v>
      </c>
      <c r="Q299" s="225">
        <v>4.0000000000000003E-05</v>
      </c>
      <c r="R299" s="225">
        <f>Q299*H299</f>
        <v>0.00032000000000000003</v>
      </c>
      <c r="S299" s="225">
        <v>0</v>
      </c>
      <c r="T299" s="226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27" t="s">
        <v>408</v>
      </c>
      <c r="AT299" s="227" t="s">
        <v>211</v>
      </c>
      <c r="AU299" s="227" t="s">
        <v>90</v>
      </c>
      <c r="AY299" s="19" t="s">
        <v>208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9" t="s">
        <v>88</v>
      </c>
      <c r="BK299" s="228">
        <f>ROUND(I299*H299,2)</f>
        <v>0</v>
      </c>
      <c r="BL299" s="19" t="s">
        <v>408</v>
      </c>
      <c r="BM299" s="227" t="s">
        <v>2112</v>
      </c>
    </row>
    <row r="300" s="2" customFormat="1">
      <c r="A300" s="41"/>
      <c r="B300" s="42"/>
      <c r="C300" s="43"/>
      <c r="D300" s="229" t="s">
        <v>218</v>
      </c>
      <c r="E300" s="43"/>
      <c r="F300" s="230" t="s">
        <v>1717</v>
      </c>
      <c r="G300" s="43"/>
      <c r="H300" s="43"/>
      <c r="I300" s="231"/>
      <c r="J300" s="43"/>
      <c r="K300" s="43"/>
      <c r="L300" s="47"/>
      <c r="M300" s="232"/>
      <c r="N300" s="233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19" t="s">
        <v>218</v>
      </c>
      <c r="AU300" s="19" t="s">
        <v>90</v>
      </c>
    </row>
    <row r="301" s="14" customFormat="1">
      <c r="A301" s="14"/>
      <c r="B301" s="245"/>
      <c r="C301" s="246"/>
      <c r="D301" s="236" t="s">
        <v>226</v>
      </c>
      <c r="E301" s="247" t="s">
        <v>35</v>
      </c>
      <c r="F301" s="248" t="s">
        <v>340</v>
      </c>
      <c r="G301" s="246"/>
      <c r="H301" s="249">
        <v>8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5" t="s">
        <v>226</v>
      </c>
      <c r="AU301" s="255" t="s">
        <v>90</v>
      </c>
      <c r="AV301" s="14" t="s">
        <v>90</v>
      </c>
      <c r="AW301" s="14" t="s">
        <v>41</v>
      </c>
      <c r="AX301" s="14" t="s">
        <v>88</v>
      </c>
      <c r="AY301" s="255" t="s">
        <v>208</v>
      </c>
    </row>
    <row r="302" s="2" customFormat="1" ht="24.15" customHeight="1">
      <c r="A302" s="41"/>
      <c r="B302" s="42"/>
      <c r="C302" s="216" t="s">
        <v>878</v>
      </c>
      <c r="D302" s="216" t="s">
        <v>211</v>
      </c>
      <c r="E302" s="217" t="s">
        <v>1718</v>
      </c>
      <c r="F302" s="218" t="s">
        <v>1719</v>
      </c>
      <c r="G302" s="219" t="s">
        <v>214</v>
      </c>
      <c r="H302" s="220">
        <v>0.0060000000000000001</v>
      </c>
      <c r="I302" s="221"/>
      <c r="J302" s="222">
        <f>ROUND(I302*H302,2)</f>
        <v>0</v>
      </c>
      <c r="K302" s="218" t="s">
        <v>215</v>
      </c>
      <c r="L302" s="47"/>
      <c r="M302" s="223" t="s">
        <v>35</v>
      </c>
      <c r="N302" s="224" t="s">
        <v>51</v>
      </c>
      <c r="O302" s="87"/>
      <c r="P302" s="225">
        <f>O302*H302</f>
        <v>0</v>
      </c>
      <c r="Q302" s="225">
        <v>0</v>
      </c>
      <c r="R302" s="225">
        <f>Q302*H302</f>
        <v>0</v>
      </c>
      <c r="S302" s="225">
        <v>0</v>
      </c>
      <c r="T302" s="226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27" t="s">
        <v>408</v>
      </c>
      <c r="AT302" s="227" t="s">
        <v>211</v>
      </c>
      <c r="AU302" s="227" t="s">
        <v>90</v>
      </c>
      <c r="AY302" s="19" t="s">
        <v>208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9" t="s">
        <v>88</v>
      </c>
      <c r="BK302" s="228">
        <f>ROUND(I302*H302,2)</f>
        <v>0</v>
      </c>
      <c r="BL302" s="19" t="s">
        <v>408</v>
      </c>
      <c r="BM302" s="227" t="s">
        <v>2113</v>
      </c>
    </row>
    <row r="303" s="2" customFormat="1">
      <c r="A303" s="41"/>
      <c r="B303" s="42"/>
      <c r="C303" s="43"/>
      <c r="D303" s="229" t="s">
        <v>218</v>
      </c>
      <c r="E303" s="43"/>
      <c r="F303" s="230" t="s">
        <v>1721</v>
      </c>
      <c r="G303" s="43"/>
      <c r="H303" s="43"/>
      <c r="I303" s="231"/>
      <c r="J303" s="43"/>
      <c r="K303" s="43"/>
      <c r="L303" s="47"/>
      <c r="M303" s="232"/>
      <c r="N303" s="233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19" t="s">
        <v>218</v>
      </c>
      <c r="AU303" s="19" t="s">
        <v>90</v>
      </c>
    </row>
    <row r="304" s="2" customFormat="1" ht="24.15" customHeight="1">
      <c r="A304" s="41"/>
      <c r="B304" s="42"/>
      <c r="C304" s="216" t="s">
        <v>888</v>
      </c>
      <c r="D304" s="216" t="s">
        <v>211</v>
      </c>
      <c r="E304" s="217" t="s">
        <v>1722</v>
      </c>
      <c r="F304" s="218" t="s">
        <v>1723</v>
      </c>
      <c r="G304" s="219" t="s">
        <v>214</v>
      </c>
      <c r="H304" s="220">
        <v>0.0060000000000000001</v>
      </c>
      <c r="I304" s="221"/>
      <c r="J304" s="222">
        <f>ROUND(I304*H304,2)</f>
        <v>0</v>
      </c>
      <c r="K304" s="218" t="s">
        <v>215</v>
      </c>
      <c r="L304" s="47"/>
      <c r="M304" s="223" t="s">
        <v>35</v>
      </c>
      <c r="N304" s="224" t="s">
        <v>51</v>
      </c>
      <c r="O304" s="87"/>
      <c r="P304" s="225">
        <f>O304*H304</f>
        <v>0</v>
      </c>
      <c r="Q304" s="225">
        <v>0</v>
      </c>
      <c r="R304" s="225">
        <f>Q304*H304</f>
        <v>0</v>
      </c>
      <c r="S304" s="225">
        <v>0</v>
      </c>
      <c r="T304" s="226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27" t="s">
        <v>408</v>
      </c>
      <c r="AT304" s="227" t="s">
        <v>211</v>
      </c>
      <c r="AU304" s="227" t="s">
        <v>90</v>
      </c>
      <c r="AY304" s="19" t="s">
        <v>208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9" t="s">
        <v>88</v>
      </c>
      <c r="BK304" s="228">
        <f>ROUND(I304*H304,2)</f>
        <v>0</v>
      </c>
      <c r="BL304" s="19" t="s">
        <v>408</v>
      </c>
      <c r="BM304" s="227" t="s">
        <v>2114</v>
      </c>
    </row>
    <row r="305" s="2" customFormat="1">
      <c r="A305" s="41"/>
      <c r="B305" s="42"/>
      <c r="C305" s="43"/>
      <c r="D305" s="229" t="s">
        <v>218</v>
      </c>
      <c r="E305" s="43"/>
      <c r="F305" s="230" t="s">
        <v>1725</v>
      </c>
      <c r="G305" s="43"/>
      <c r="H305" s="43"/>
      <c r="I305" s="231"/>
      <c r="J305" s="43"/>
      <c r="K305" s="43"/>
      <c r="L305" s="47"/>
      <c r="M305" s="232"/>
      <c r="N305" s="233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19" t="s">
        <v>218</v>
      </c>
      <c r="AU305" s="19" t="s">
        <v>90</v>
      </c>
    </row>
    <row r="306" s="2" customFormat="1" ht="24.15" customHeight="1">
      <c r="A306" s="41"/>
      <c r="B306" s="42"/>
      <c r="C306" s="216" t="s">
        <v>897</v>
      </c>
      <c r="D306" s="216" t="s">
        <v>211</v>
      </c>
      <c r="E306" s="217" t="s">
        <v>1726</v>
      </c>
      <c r="F306" s="218" t="s">
        <v>1727</v>
      </c>
      <c r="G306" s="219" t="s">
        <v>214</v>
      </c>
      <c r="H306" s="220">
        <v>0.0060000000000000001</v>
      </c>
      <c r="I306" s="221"/>
      <c r="J306" s="222">
        <f>ROUND(I306*H306,2)</f>
        <v>0</v>
      </c>
      <c r="K306" s="218" t="s">
        <v>215</v>
      </c>
      <c r="L306" s="47"/>
      <c r="M306" s="223" t="s">
        <v>35</v>
      </c>
      <c r="N306" s="224" t="s">
        <v>51</v>
      </c>
      <c r="O306" s="87"/>
      <c r="P306" s="225">
        <f>O306*H306</f>
        <v>0</v>
      </c>
      <c r="Q306" s="225">
        <v>0</v>
      </c>
      <c r="R306" s="225">
        <f>Q306*H306</f>
        <v>0</v>
      </c>
      <c r="S306" s="225">
        <v>0</v>
      </c>
      <c r="T306" s="226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27" t="s">
        <v>408</v>
      </c>
      <c r="AT306" s="227" t="s">
        <v>211</v>
      </c>
      <c r="AU306" s="227" t="s">
        <v>90</v>
      </c>
      <c r="AY306" s="19" t="s">
        <v>208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9" t="s">
        <v>88</v>
      </c>
      <c r="BK306" s="228">
        <f>ROUND(I306*H306,2)</f>
        <v>0</v>
      </c>
      <c r="BL306" s="19" t="s">
        <v>408</v>
      </c>
      <c r="BM306" s="227" t="s">
        <v>2115</v>
      </c>
    </row>
    <row r="307" s="2" customFormat="1">
      <c r="A307" s="41"/>
      <c r="B307" s="42"/>
      <c r="C307" s="43"/>
      <c r="D307" s="229" t="s">
        <v>218</v>
      </c>
      <c r="E307" s="43"/>
      <c r="F307" s="230" t="s">
        <v>1729</v>
      </c>
      <c r="G307" s="43"/>
      <c r="H307" s="43"/>
      <c r="I307" s="231"/>
      <c r="J307" s="43"/>
      <c r="K307" s="43"/>
      <c r="L307" s="47"/>
      <c r="M307" s="232"/>
      <c r="N307" s="233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19" t="s">
        <v>218</v>
      </c>
      <c r="AU307" s="19" t="s">
        <v>90</v>
      </c>
    </row>
    <row r="308" s="12" customFormat="1" ht="22.8" customHeight="1">
      <c r="A308" s="12"/>
      <c r="B308" s="200"/>
      <c r="C308" s="201"/>
      <c r="D308" s="202" t="s">
        <v>79</v>
      </c>
      <c r="E308" s="214" t="s">
        <v>1730</v>
      </c>
      <c r="F308" s="214" t="s">
        <v>1731</v>
      </c>
      <c r="G308" s="201"/>
      <c r="H308" s="201"/>
      <c r="I308" s="204"/>
      <c r="J308" s="215">
        <f>BK308</f>
        <v>0</v>
      </c>
      <c r="K308" s="201"/>
      <c r="L308" s="206"/>
      <c r="M308" s="207"/>
      <c r="N308" s="208"/>
      <c r="O308" s="208"/>
      <c r="P308" s="209">
        <f>SUM(P309:P327)</f>
        <v>0</v>
      </c>
      <c r="Q308" s="208"/>
      <c r="R308" s="209">
        <f>SUM(R309:R327)</f>
        <v>0.0032200000000000002</v>
      </c>
      <c r="S308" s="208"/>
      <c r="T308" s="210">
        <f>SUM(T309:T327)</f>
        <v>0.021000000000000001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1" t="s">
        <v>90</v>
      </c>
      <c r="AT308" s="212" t="s">
        <v>79</v>
      </c>
      <c r="AU308" s="212" t="s">
        <v>88</v>
      </c>
      <c r="AY308" s="211" t="s">
        <v>208</v>
      </c>
      <c r="BK308" s="213">
        <f>SUM(BK309:BK327)</f>
        <v>0</v>
      </c>
    </row>
    <row r="309" s="2" customFormat="1" ht="16.5" customHeight="1">
      <c r="A309" s="41"/>
      <c r="B309" s="42"/>
      <c r="C309" s="216" t="s">
        <v>903</v>
      </c>
      <c r="D309" s="216" t="s">
        <v>211</v>
      </c>
      <c r="E309" s="217" t="s">
        <v>1732</v>
      </c>
      <c r="F309" s="218" t="s">
        <v>1733</v>
      </c>
      <c r="G309" s="219" t="s">
        <v>679</v>
      </c>
      <c r="H309" s="220">
        <v>1</v>
      </c>
      <c r="I309" s="221"/>
      <c r="J309" s="222">
        <f>ROUND(I309*H309,2)</f>
        <v>0</v>
      </c>
      <c r="K309" s="218" t="s">
        <v>35</v>
      </c>
      <c r="L309" s="47"/>
      <c r="M309" s="223" t="s">
        <v>35</v>
      </c>
      <c r="N309" s="224" t="s">
        <v>51</v>
      </c>
      <c r="O309" s="87"/>
      <c r="P309" s="225">
        <f>O309*H309</f>
        <v>0</v>
      </c>
      <c r="Q309" s="225">
        <v>0.0012600000000000001</v>
      </c>
      <c r="R309" s="225">
        <f>Q309*H309</f>
        <v>0.0012600000000000001</v>
      </c>
      <c r="S309" s="225">
        <v>0.021000000000000001</v>
      </c>
      <c r="T309" s="226">
        <f>S309*H309</f>
        <v>0.021000000000000001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27" t="s">
        <v>408</v>
      </c>
      <c r="AT309" s="227" t="s">
        <v>211</v>
      </c>
      <c r="AU309" s="227" t="s">
        <v>90</v>
      </c>
      <c r="AY309" s="19" t="s">
        <v>208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9" t="s">
        <v>88</v>
      </c>
      <c r="BK309" s="228">
        <f>ROUND(I309*H309,2)</f>
        <v>0</v>
      </c>
      <c r="BL309" s="19" t="s">
        <v>408</v>
      </c>
      <c r="BM309" s="227" t="s">
        <v>2116</v>
      </c>
    </row>
    <row r="310" s="14" customFormat="1">
      <c r="A310" s="14"/>
      <c r="B310" s="245"/>
      <c r="C310" s="246"/>
      <c r="D310" s="236" t="s">
        <v>226</v>
      </c>
      <c r="E310" s="247" t="s">
        <v>35</v>
      </c>
      <c r="F310" s="248" t="s">
        <v>88</v>
      </c>
      <c r="G310" s="246"/>
      <c r="H310" s="249">
        <v>1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226</v>
      </c>
      <c r="AU310" s="255" t="s">
        <v>90</v>
      </c>
      <c r="AV310" s="14" t="s">
        <v>90</v>
      </c>
      <c r="AW310" s="14" t="s">
        <v>41</v>
      </c>
      <c r="AX310" s="14" t="s">
        <v>88</v>
      </c>
      <c r="AY310" s="255" t="s">
        <v>208</v>
      </c>
    </row>
    <row r="311" s="2" customFormat="1" ht="24.15" customHeight="1">
      <c r="A311" s="41"/>
      <c r="B311" s="42"/>
      <c r="C311" s="216" t="s">
        <v>910</v>
      </c>
      <c r="D311" s="216" t="s">
        <v>211</v>
      </c>
      <c r="E311" s="217" t="s">
        <v>1735</v>
      </c>
      <c r="F311" s="218" t="s">
        <v>1736</v>
      </c>
      <c r="G311" s="219" t="s">
        <v>381</v>
      </c>
      <c r="H311" s="220">
        <v>2</v>
      </c>
      <c r="I311" s="221"/>
      <c r="J311" s="222">
        <f>ROUND(I311*H311,2)</f>
        <v>0</v>
      </c>
      <c r="K311" s="218" t="s">
        <v>215</v>
      </c>
      <c r="L311" s="47"/>
      <c r="M311" s="223" t="s">
        <v>35</v>
      </c>
      <c r="N311" s="224" t="s">
        <v>51</v>
      </c>
      <c r="O311" s="87"/>
      <c r="P311" s="225">
        <f>O311*H311</f>
        <v>0</v>
      </c>
      <c r="Q311" s="225">
        <v>0.00023000000000000001</v>
      </c>
      <c r="R311" s="225">
        <f>Q311*H311</f>
        <v>0.00046000000000000001</v>
      </c>
      <c r="S311" s="225">
        <v>0</v>
      </c>
      <c r="T311" s="226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27" t="s">
        <v>408</v>
      </c>
      <c r="AT311" s="227" t="s">
        <v>211</v>
      </c>
      <c r="AU311" s="227" t="s">
        <v>90</v>
      </c>
      <c r="AY311" s="19" t="s">
        <v>208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9" t="s">
        <v>88</v>
      </c>
      <c r="BK311" s="228">
        <f>ROUND(I311*H311,2)</f>
        <v>0</v>
      </c>
      <c r="BL311" s="19" t="s">
        <v>408</v>
      </c>
      <c r="BM311" s="227" t="s">
        <v>2117</v>
      </c>
    </row>
    <row r="312" s="2" customFormat="1">
      <c r="A312" s="41"/>
      <c r="B312" s="42"/>
      <c r="C312" s="43"/>
      <c r="D312" s="229" t="s">
        <v>218</v>
      </c>
      <c r="E312" s="43"/>
      <c r="F312" s="230" t="s">
        <v>1738</v>
      </c>
      <c r="G312" s="43"/>
      <c r="H312" s="43"/>
      <c r="I312" s="231"/>
      <c r="J312" s="43"/>
      <c r="K312" s="43"/>
      <c r="L312" s="47"/>
      <c r="M312" s="232"/>
      <c r="N312" s="233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19" t="s">
        <v>218</v>
      </c>
      <c r="AU312" s="19" t="s">
        <v>90</v>
      </c>
    </row>
    <row r="313" s="14" customFormat="1">
      <c r="A313" s="14"/>
      <c r="B313" s="245"/>
      <c r="C313" s="246"/>
      <c r="D313" s="236" t="s">
        <v>226</v>
      </c>
      <c r="E313" s="247" t="s">
        <v>35</v>
      </c>
      <c r="F313" s="248" t="s">
        <v>1453</v>
      </c>
      <c r="G313" s="246"/>
      <c r="H313" s="249">
        <v>2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226</v>
      </c>
      <c r="AU313" s="255" t="s">
        <v>90</v>
      </c>
      <c r="AV313" s="14" t="s">
        <v>90</v>
      </c>
      <c r="AW313" s="14" t="s">
        <v>41</v>
      </c>
      <c r="AX313" s="14" t="s">
        <v>88</v>
      </c>
      <c r="AY313" s="255" t="s">
        <v>208</v>
      </c>
    </row>
    <row r="314" s="2" customFormat="1" ht="16.5" customHeight="1">
      <c r="A314" s="41"/>
      <c r="B314" s="42"/>
      <c r="C314" s="216" t="s">
        <v>915</v>
      </c>
      <c r="D314" s="216" t="s">
        <v>211</v>
      </c>
      <c r="E314" s="217" t="s">
        <v>1739</v>
      </c>
      <c r="F314" s="218" t="s">
        <v>1740</v>
      </c>
      <c r="G314" s="219" t="s">
        <v>381</v>
      </c>
      <c r="H314" s="220">
        <v>2</v>
      </c>
      <c r="I314" s="221"/>
      <c r="J314" s="222">
        <f>ROUND(I314*H314,2)</f>
        <v>0</v>
      </c>
      <c r="K314" s="218" t="s">
        <v>35</v>
      </c>
      <c r="L314" s="47"/>
      <c r="M314" s="223" t="s">
        <v>35</v>
      </c>
      <c r="N314" s="224" t="s">
        <v>51</v>
      </c>
      <c r="O314" s="87"/>
      <c r="P314" s="225">
        <f>O314*H314</f>
        <v>0</v>
      </c>
      <c r="Q314" s="225">
        <v>0.00013999999999999999</v>
      </c>
      <c r="R314" s="225">
        <f>Q314*H314</f>
        <v>0.00027999999999999998</v>
      </c>
      <c r="S314" s="225">
        <v>0</v>
      </c>
      <c r="T314" s="226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27" t="s">
        <v>408</v>
      </c>
      <c r="AT314" s="227" t="s">
        <v>211</v>
      </c>
      <c r="AU314" s="227" t="s">
        <v>90</v>
      </c>
      <c r="AY314" s="19" t="s">
        <v>208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9" t="s">
        <v>88</v>
      </c>
      <c r="BK314" s="228">
        <f>ROUND(I314*H314,2)</f>
        <v>0</v>
      </c>
      <c r="BL314" s="19" t="s">
        <v>408</v>
      </c>
      <c r="BM314" s="227" t="s">
        <v>2118</v>
      </c>
    </row>
    <row r="315" s="14" customFormat="1">
      <c r="A315" s="14"/>
      <c r="B315" s="245"/>
      <c r="C315" s="246"/>
      <c r="D315" s="236" t="s">
        <v>226</v>
      </c>
      <c r="E315" s="247" t="s">
        <v>35</v>
      </c>
      <c r="F315" s="248" t="s">
        <v>1453</v>
      </c>
      <c r="G315" s="246"/>
      <c r="H315" s="249">
        <v>2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5" t="s">
        <v>226</v>
      </c>
      <c r="AU315" s="255" t="s">
        <v>90</v>
      </c>
      <c r="AV315" s="14" t="s">
        <v>90</v>
      </c>
      <c r="AW315" s="14" t="s">
        <v>41</v>
      </c>
      <c r="AX315" s="14" t="s">
        <v>88</v>
      </c>
      <c r="AY315" s="255" t="s">
        <v>208</v>
      </c>
    </row>
    <row r="316" s="2" customFormat="1" ht="16.5" customHeight="1">
      <c r="A316" s="41"/>
      <c r="B316" s="42"/>
      <c r="C316" s="216" t="s">
        <v>919</v>
      </c>
      <c r="D316" s="216" t="s">
        <v>211</v>
      </c>
      <c r="E316" s="217" t="s">
        <v>1742</v>
      </c>
      <c r="F316" s="218" t="s">
        <v>1743</v>
      </c>
      <c r="G316" s="219" t="s">
        <v>381</v>
      </c>
      <c r="H316" s="220">
        <v>2</v>
      </c>
      <c r="I316" s="221"/>
      <c r="J316" s="222">
        <f>ROUND(I316*H316,2)</f>
        <v>0</v>
      </c>
      <c r="K316" s="218" t="s">
        <v>215</v>
      </c>
      <c r="L316" s="47"/>
      <c r="M316" s="223" t="s">
        <v>35</v>
      </c>
      <c r="N316" s="224" t="s">
        <v>51</v>
      </c>
      <c r="O316" s="87"/>
      <c r="P316" s="225">
        <f>O316*H316</f>
        <v>0</v>
      </c>
      <c r="Q316" s="225">
        <v>0.00024000000000000001</v>
      </c>
      <c r="R316" s="225">
        <f>Q316*H316</f>
        <v>0.00048000000000000001</v>
      </c>
      <c r="S316" s="225">
        <v>0</v>
      </c>
      <c r="T316" s="226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7" t="s">
        <v>408</v>
      </c>
      <c r="AT316" s="227" t="s">
        <v>211</v>
      </c>
      <c r="AU316" s="227" t="s">
        <v>90</v>
      </c>
      <c r="AY316" s="19" t="s">
        <v>208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9" t="s">
        <v>88</v>
      </c>
      <c r="BK316" s="228">
        <f>ROUND(I316*H316,2)</f>
        <v>0</v>
      </c>
      <c r="BL316" s="19" t="s">
        <v>408</v>
      </c>
      <c r="BM316" s="227" t="s">
        <v>2119</v>
      </c>
    </row>
    <row r="317" s="2" customFormat="1">
      <c r="A317" s="41"/>
      <c r="B317" s="42"/>
      <c r="C317" s="43"/>
      <c r="D317" s="229" t="s">
        <v>218</v>
      </c>
      <c r="E317" s="43"/>
      <c r="F317" s="230" t="s">
        <v>1745</v>
      </c>
      <c r="G317" s="43"/>
      <c r="H317" s="43"/>
      <c r="I317" s="231"/>
      <c r="J317" s="43"/>
      <c r="K317" s="43"/>
      <c r="L317" s="47"/>
      <c r="M317" s="232"/>
      <c r="N317" s="233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9" t="s">
        <v>218</v>
      </c>
      <c r="AU317" s="19" t="s">
        <v>90</v>
      </c>
    </row>
    <row r="318" s="14" customFormat="1">
      <c r="A318" s="14"/>
      <c r="B318" s="245"/>
      <c r="C318" s="246"/>
      <c r="D318" s="236" t="s">
        <v>226</v>
      </c>
      <c r="E318" s="247" t="s">
        <v>35</v>
      </c>
      <c r="F318" s="248" t="s">
        <v>90</v>
      </c>
      <c r="G318" s="246"/>
      <c r="H318" s="249">
        <v>2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226</v>
      </c>
      <c r="AU318" s="255" t="s">
        <v>90</v>
      </c>
      <c r="AV318" s="14" t="s">
        <v>90</v>
      </c>
      <c r="AW318" s="14" t="s">
        <v>41</v>
      </c>
      <c r="AX318" s="14" t="s">
        <v>88</v>
      </c>
      <c r="AY318" s="255" t="s">
        <v>208</v>
      </c>
    </row>
    <row r="319" s="2" customFormat="1" ht="16.5" customHeight="1">
      <c r="A319" s="41"/>
      <c r="B319" s="42"/>
      <c r="C319" s="216" t="s">
        <v>930</v>
      </c>
      <c r="D319" s="216" t="s">
        <v>211</v>
      </c>
      <c r="E319" s="217" t="s">
        <v>1746</v>
      </c>
      <c r="F319" s="218" t="s">
        <v>1747</v>
      </c>
      <c r="G319" s="219" t="s">
        <v>381</v>
      </c>
      <c r="H319" s="220">
        <v>2</v>
      </c>
      <c r="I319" s="221"/>
      <c r="J319" s="222">
        <f>ROUND(I319*H319,2)</f>
        <v>0</v>
      </c>
      <c r="K319" s="218" t="s">
        <v>215</v>
      </c>
      <c r="L319" s="47"/>
      <c r="M319" s="223" t="s">
        <v>35</v>
      </c>
      <c r="N319" s="224" t="s">
        <v>51</v>
      </c>
      <c r="O319" s="87"/>
      <c r="P319" s="225">
        <f>O319*H319</f>
        <v>0</v>
      </c>
      <c r="Q319" s="225">
        <v>0.00036999999999999999</v>
      </c>
      <c r="R319" s="225">
        <f>Q319*H319</f>
        <v>0.00073999999999999999</v>
      </c>
      <c r="S319" s="225">
        <v>0</v>
      </c>
      <c r="T319" s="226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27" t="s">
        <v>408</v>
      </c>
      <c r="AT319" s="227" t="s">
        <v>211</v>
      </c>
      <c r="AU319" s="227" t="s">
        <v>90</v>
      </c>
      <c r="AY319" s="19" t="s">
        <v>208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9" t="s">
        <v>88</v>
      </c>
      <c r="BK319" s="228">
        <f>ROUND(I319*H319,2)</f>
        <v>0</v>
      </c>
      <c r="BL319" s="19" t="s">
        <v>408</v>
      </c>
      <c r="BM319" s="227" t="s">
        <v>2120</v>
      </c>
    </row>
    <row r="320" s="2" customFormat="1">
      <c r="A320" s="41"/>
      <c r="B320" s="42"/>
      <c r="C320" s="43"/>
      <c r="D320" s="229" t="s">
        <v>218</v>
      </c>
      <c r="E320" s="43"/>
      <c r="F320" s="230" t="s">
        <v>1749</v>
      </c>
      <c r="G320" s="43"/>
      <c r="H320" s="43"/>
      <c r="I320" s="231"/>
      <c r="J320" s="43"/>
      <c r="K320" s="43"/>
      <c r="L320" s="47"/>
      <c r="M320" s="232"/>
      <c r="N320" s="233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19" t="s">
        <v>218</v>
      </c>
      <c r="AU320" s="19" t="s">
        <v>90</v>
      </c>
    </row>
    <row r="321" s="14" customFormat="1">
      <c r="A321" s="14"/>
      <c r="B321" s="245"/>
      <c r="C321" s="246"/>
      <c r="D321" s="236" t="s">
        <v>226</v>
      </c>
      <c r="E321" s="247" t="s">
        <v>35</v>
      </c>
      <c r="F321" s="248" t="s">
        <v>1453</v>
      </c>
      <c r="G321" s="246"/>
      <c r="H321" s="249">
        <v>2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226</v>
      </c>
      <c r="AU321" s="255" t="s">
        <v>90</v>
      </c>
      <c r="AV321" s="14" t="s">
        <v>90</v>
      </c>
      <c r="AW321" s="14" t="s">
        <v>41</v>
      </c>
      <c r="AX321" s="14" t="s">
        <v>88</v>
      </c>
      <c r="AY321" s="255" t="s">
        <v>208</v>
      </c>
    </row>
    <row r="322" s="2" customFormat="1" ht="24.15" customHeight="1">
      <c r="A322" s="41"/>
      <c r="B322" s="42"/>
      <c r="C322" s="216" t="s">
        <v>938</v>
      </c>
      <c r="D322" s="216" t="s">
        <v>211</v>
      </c>
      <c r="E322" s="217" t="s">
        <v>1750</v>
      </c>
      <c r="F322" s="218" t="s">
        <v>1751</v>
      </c>
      <c r="G322" s="219" t="s">
        <v>214</v>
      </c>
      <c r="H322" s="220">
        <v>0.0030000000000000001</v>
      </c>
      <c r="I322" s="221"/>
      <c r="J322" s="222">
        <f>ROUND(I322*H322,2)</f>
        <v>0</v>
      </c>
      <c r="K322" s="218" t="s">
        <v>215</v>
      </c>
      <c r="L322" s="47"/>
      <c r="M322" s="223" t="s">
        <v>35</v>
      </c>
      <c r="N322" s="224" t="s">
        <v>51</v>
      </c>
      <c r="O322" s="87"/>
      <c r="P322" s="225">
        <f>O322*H322</f>
        <v>0</v>
      </c>
      <c r="Q322" s="225">
        <v>0</v>
      </c>
      <c r="R322" s="225">
        <f>Q322*H322</f>
        <v>0</v>
      </c>
      <c r="S322" s="225">
        <v>0</v>
      </c>
      <c r="T322" s="226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27" t="s">
        <v>408</v>
      </c>
      <c r="AT322" s="227" t="s">
        <v>211</v>
      </c>
      <c r="AU322" s="227" t="s">
        <v>90</v>
      </c>
      <c r="AY322" s="19" t="s">
        <v>208</v>
      </c>
      <c r="BE322" s="228">
        <f>IF(N322="základní",J322,0)</f>
        <v>0</v>
      </c>
      <c r="BF322" s="228">
        <f>IF(N322="snížená",J322,0)</f>
        <v>0</v>
      </c>
      <c r="BG322" s="228">
        <f>IF(N322="zákl. přenesená",J322,0)</f>
        <v>0</v>
      </c>
      <c r="BH322" s="228">
        <f>IF(N322="sníž. přenesená",J322,0)</f>
        <v>0</v>
      </c>
      <c r="BI322" s="228">
        <f>IF(N322="nulová",J322,0)</f>
        <v>0</v>
      </c>
      <c r="BJ322" s="19" t="s">
        <v>88</v>
      </c>
      <c r="BK322" s="228">
        <f>ROUND(I322*H322,2)</f>
        <v>0</v>
      </c>
      <c r="BL322" s="19" t="s">
        <v>408</v>
      </c>
      <c r="BM322" s="227" t="s">
        <v>2121</v>
      </c>
    </row>
    <row r="323" s="2" customFormat="1">
      <c r="A323" s="41"/>
      <c r="B323" s="42"/>
      <c r="C323" s="43"/>
      <c r="D323" s="229" t="s">
        <v>218</v>
      </c>
      <c r="E323" s="43"/>
      <c r="F323" s="230" t="s">
        <v>1753</v>
      </c>
      <c r="G323" s="43"/>
      <c r="H323" s="43"/>
      <c r="I323" s="231"/>
      <c r="J323" s="43"/>
      <c r="K323" s="43"/>
      <c r="L323" s="47"/>
      <c r="M323" s="232"/>
      <c r="N323" s="233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19" t="s">
        <v>218</v>
      </c>
      <c r="AU323" s="19" t="s">
        <v>90</v>
      </c>
    </row>
    <row r="324" s="2" customFormat="1" ht="24.15" customHeight="1">
      <c r="A324" s="41"/>
      <c r="B324" s="42"/>
      <c r="C324" s="216" t="s">
        <v>945</v>
      </c>
      <c r="D324" s="216" t="s">
        <v>211</v>
      </c>
      <c r="E324" s="217" t="s">
        <v>1754</v>
      </c>
      <c r="F324" s="218" t="s">
        <v>1755</v>
      </c>
      <c r="G324" s="219" t="s">
        <v>214</v>
      </c>
      <c r="H324" s="220">
        <v>0.0030000000000000001</v>
      </c>
      <c r="I324" s="221"/>
      <c r="J324" s="222">
        <f>ROUND(I324*H324,2)</f>
        <v>0</v>
      </c>
      <c r="K324" s="218" t="s">
        <v>215</v>
      </c>
      <c r="L324" s="47"/>
      <c r="M324" s="223" t="s">
        <v>35</v>
      </c>
      <c r="N324" s="224" t="s">
        <v>51</v>
      </c>
      <c r="O324" s="87"/>
      <c r="P324" s="225">
        <f>O324*H324</f>
        <v>0</v>
      </c>
      <c r="Q324" s="225">
        <v>0</v>
      </c>
      <c r="R324" s="225">
        <f>Q324*H324</f>
        <v>0</v>
      </c>
      <c r="S324" s="225">
        <v>0</v>
      </c>
      <c r="T324" s="226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27" t="s">
        <v>408</v>
      </c>
      <c r="AT324" s="227" t="s">
        <v>211</v>
      </c>
      <c r="AU324" s="227" t="s">
        <v>90</v>
      </c>
      <c r="AY324" s="19" t="s">
        <v>208</v>
      </c>
      <c r="BE324" s="228">
        <f>IF(N324="základní",J324,0)</f>
        <v>0</v>
      </c>
      <c r="BF324" s="228">
        <f>IF(N324="snížená",J324,0)</f>
        <v>0</v>
      </c>
      <c r="BG324" s="228">
        <f>IF(N324="zákl. přenesená",J324,0)</f>
        <v>0</v>
      </c>
      <c r="BH324" s="228">
        <f>IF(N324="sníž. přenesená",J324,0)</f>
        <v>0</v>
      </c>
      <c r="BI324" s="228">
        <f>IF(N324="nulová",J324,0)</f>
        <v>0</v>
      </c>
      <c r="BJ324" s="19" t="s">
        <v>88</v>
      </c>
      <c r="BK324" s="228">
        <f>ROUND(I324*H324,2)</f>
        <v>0</v>
      </c>
      <c r="BL324" s="19" t="s">
        <v>408</v>
      </c>
      <c r="BM324" s="227" t="s">
        <v>2122</v>
      </c>
    </row>
    <row r="325" s="2" customFormat="1">
      <c r="A325" s="41"/>
      <c r="B325" s="42"/>
      <c r="C325" s="43"/>
      <c r="D325" s="229" t="s">
        <v>218</v>
      </c>
      <c r="E325" s="43"/>
      <c r="F325" s="230" t="s">
        <v>1757</v>
      </c>
      <c r="G325" s="43"/>
      <c r="H325" s="43"/>
      <c r="I325" s="231"/>
      <c r="J325" s="43"/>
      <c r="K325" s="43"/>
      <c r="L325" s="47"/>
      <c r="M325" s="232"/>
      <c r="N325" s="233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19" t="s">
        <v>218</v>
      </c>
      <c r="AU325" s="19" t="s">
        <v>90</v>
      </c>
    </row>
    <row r="326" s="2" customFormat="1" ht="24.15" customHeight="1">
      <c r="A326" s="41"/>
      <c r="B326" s="42"/>
      <c r="C326" s="216" t="s">
        <v>951</v>
      </c>
      <c r="D326" s="216" t="s">
        <v>211</v>
      </c>
      <c r="E326" s="217" t="s">
        <v>1758</v>
      </c>
      <c r="F326" s="218" t="s">
        <v>1759</v>
      </c>
      <c r="G326" s="219" t="s">
        <v>214</v>
      </c>
      <c r="H326" s="220">
        <v>0.0030000000000000001</v>
      </c>
      <c r="I326" s="221"/>
      <c r="J326" s="222">
        <f>ROUND(I326*H326,2)</f>
        <v>0</v>
      </c>
      <c r="K326" s="218" t="s">
        <v>215</v>
      </c>
      <c r="L326" s="47"/>
      <c r="M326" s="223" t="s">
        <v>35</v>
      </c>
      <c r="N326" s="224" t="s">
        <v>51</v>
      </c>
      <c r="O326" s="87"/>
      <c r="P326" s="225">
        <f>O326*H326</f>
        <v>0</v>
      </c>
      <c r="Q326" s="225">
        <v>0</v>
      </c>
      <c r="R326" s="225">
        <f>Q326*H326</f>
        <v>0</v>
      </c>
      <c r="S326" s="225">
        <v>0</v>
      </c>
      <c r="T326" s="226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27" t="s">
        <v>408</v>
      </c>
      <c r="AT326" s="227" t="s">
        <v>211</v>
      </c>
      <c r="AU326" s="227" t="s">
        <v>90</v>
      </c>
      <c r="AY326" s="19" t="s">
        <v>208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9" t="s">
        <v>88</v>
      </c>
      <c r="BK326" s="228">
        <f>ROUND(I326*H326,2)</f>
        <v>0</v>
      </c>
      <c r="BL326" s="19" t="s">
        <v>408</v>
      </c>
      <c r="BM326" s="227" t="s">
        <v>2123</v>
      </c>
    </row>
    <row r="327" s="2" customFormat="1">
      <c r="A327" s="41"/>
      <c r="B327" s="42"/>
      <c r="C327" s="43"/>
      <c r="D327" s="229" t="s">
        <v>218</v>
      </c>
      <c r="E327" s="43"/>
      <c r="F327" s="230" t="s">
        <v>1761</v>
      </c>
      <c r="G327" s="43"/>
      <c r="H327" s="43"/>
      <c r="I327" s="231"/>
      <c r="J327" s="43"/>
      <c r="K327" s="43"/>
      <c r="L327" s="47"/>
      <c r="M327" s="232"/>
      <c r="N327" s="233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19" t="s">
        <v>218</v>
      </c>
      <c r="AU327" s="19" t="s">
        <v>90</v>
      </c>
    </row>
    <row r="328" s="12" customFormat="1" ht="22.8" customHeight="1">
      <c r="A328" s="12"/>
      <c r="B328" s="200"/>
      <c r="C328" s="201"/>
      <c r="D328" s="202" t="s">
        <v>79</v>
      </c>
      <c r="E328" s="214" t="s">
        <v>1762</v>
      </c>
      <c r="F328" s="214" t="s">
        <v>1763</v>
      </c>
      <c r="G328" s="201"/>
      <c r="H328" s="201"/>
      <c r="I328" s="204"/>
      <c r="J328" s="215">
        <f>BK328</f>
        <v>0</v>
      </c>
      <c r="K328" s="201"/>
      <c r="L328" s="206"/>
      <c r="M328" s="207"/>
      <c r="N328" s="208"/>
      <c r="O328" s="208"/>
      <c r="P328" s="209">
        <f>SUM(P329:P343)</f>
        <v>0</v>
      </c>
      <c r="Q328" s="208"/>
      <c r="R328" s="209">
        <f>SUM(R329:R343)</f>
        <v>0.014839999999999999</v>
      </c>
      <c r="S328" s="208"/>
      <c r="T328" s="210">
        <f>SUM(T329:T343)</f>
        <v>0.059320000000000005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1" t="s">
        <v>90</v>
      </c>
      <c r="AT328" s="212" t="s">
        <v>79</v>
      </c>
      <c r="AU328" s="212" t="s">
        <v>88</v>
      </c>
      <c r="AY328" s="211" t="s">
        <v>208</v>
      </c>
      <c r="BK328" s="213">
        <f>SUM(BK329:BK343)</f>
        <v>0</v>
      </c>
    </row>
    <row r="329" s="2" customFormat="1" ht="24.15" customHeight="1">
      <c r="A329" s="41"/>
      <c r="B329" s="42"/>
      <c r="C329" s="216" t="s">
        <v>962</v>
      </c>
      <c r="D329" s="216" t="s">
        <v>211</v>
      </c>
      <c r="E329" s="217" t="s">
        <v>1764</v>
      </c>
      <c r="F329" s="218" t="s">
        <v>1765</v>
      </c>
      <c r="G329" s="219" t="s">
        <v>381</v>
      </c>
      <c r="H329" s="220">
        <v>2</v>
      </c>
      <c r="I329" s="221"/>
      <c r="J329" s="222">
        <f>ROUND(I329*H329,2)</f>
        <v>0</v>
      </c>
      <c r="K329" s="218" t="s">
        <v>215</v>
      </c>
      <c r="L329" s="47"/>
      <c r="M329" s="223" t="s">
        <v>35</v>
      </c>
      <c r="N329" s="224" t="s">
        <v>51</v>
      </c>
      <c r="O329" s="87"/>
      <c r="P329" s="225">
        <f>O329*H329</f>
        <v>0</v>
      </c>
      <c r="Q329" s="225">
        <v>0.0071999999999999998</v>
      </c>
      <c r="R329" s="225">
        <f>Q329*H329</f>
        <v>0.0144</v>
      </c>
      <c r="S329" s="225">
        <v>0</v>
      </c>
      <c r="T329" s="226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27" t="s">
        <v>408</v>
      </c>
      <c r="AT329" s="227" t="s">
        <v>211</v>
      </c>
      <c r="AU329" s="227" t="s">
        <v>90</v>
      </c>
      <c r="AY329" s="19" t="s">
        <v>208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9" t="s">
        <v>88</v>
      </c>
      <c r="BK329" s="228">
        <f>ROUND(I329*H329,2)</f>
        <v>0</v>
      </c>
      <c r="BL329" s="19" t="s">
        <v>408</v>
      </c>
      <c r="BM329" s="227" t="s">
        <v>2124</v>
      </c>
    </row>
    <row r="330" s="2" customFormat="1">
      <c r="A330" s="41"/>
      <c r="B330" s="42"/>
      <c r="C330" s="43"/>
      <c r="D330" s="229" t="s">
        <v>218</v>
      </c>
      <c r="E330" s="43"/>
      <c r="F330" s="230" t="s">
        <v>1767</v>
      </c>
      <c r="G330" s="43"/>
      <c r="H330" s="43"/>
      <c r="I330" s="231"/>
      <c r="J330" s="43"/>
      <c r="K330" s="43"/>
      <c r="L330" s="47"/>
      <c r="M330" s="232"/>
      <c r="N330" s="233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19" t="s">
        <v>218</v>
      </c>
      <c r="AU330" s="19" t="s">
        <v>90</v>
      </c>
    </row>
    <row r="331" s="2" customFormat="1" ht="21.75" customHeight="1">
      <c r="A331" s="41"/>
      <c r="B331" s="42"/>
      <c r="C331" s="216" t="s">
        <v>968</v>
      </c>
      <c r="D331" s="216" t="s">
        <v>211</v>
      </c>
      <c r="E331" s="217" t="s">
        <v>1768</v>
      </c>
      <c r="F331" s="218" t="s">
        <v>1769</v>
      </c>
      <c r="G331" s="219" t="s">
        <v>381</v>
      </c>
      <c r="H331" s="220">
        <v>2</v>
      </c>
      <c r="I331" s="221"/>
      <c r="J331" s="222">
        <f>ROUND(I331*H331,2)</f>
        <v>0</v>
      </c>
      <c r="K331" s="218" t="s">
        <v>215</v>
      </c>
      <c r="L331" s="47"/>
      <c r="M331" s="223" t="s">
        <v>35</v>
      </c>
      <c r="N331" s="224" t="s">
        <v>51</v>
      </c>
      <c r="O331" s="87"/>
      <c r="P331" s="225">
        <f>O331*H331</f>
        <v>0</v>
      </c>
      <c r="Q331" s="225">
        <v>0.00020000000000000001</v>
      </c>
      <c r="R331" s="225">
        <f>Q331*H331</f>
        <v>0.00040000000000000002</v>
      </c>
      <c r="S331" s="225">
        <v>0.028160000000000001</v>
      </c>
      <c r="T331" s="226">
        <f>S331*H331</f>
        <v>0.056320000000000002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27" t="s">
        <v>408</v>
      </c>
      <c r="AT331" s="227" t="s">
        <v>211</v>
      </c>
      <c r="AU331" s="227" t="s">
        <v>90</v>
      </c>
      <c r="AY331" s="19" t="s">
        <v>208</v>
      </c>
      <c r="BE331" s="228">
        <f>IF(N331="základní",J331,0)</f>
        <v>0</v>
      </c>
      <c r="BF331" s="228">
        <f>IF(N331="snížená",J331,0)</f>
        <v>0</v>
      </c>
      <c r="BG331" s="228">
        <f>IF(N331="zákl. přenesená",J331,0)</f>
        <v>0</v>
      </c>
      <c r="BH331" s="228">
        <f>IF(N331="sníž. přenesená",J331,0)</f>
        <v>0</v>
      </c>
      <c r="BI331" s="228">
        <f>IF(N331="nulová",J331,0)</f>
        <v>0</v>
      </c>
      <c r="BJ331" s="19" t="s">
        <v>88</v>
      </c>
      <c r="BK331" s="228">
        <f>ROUND(I331*H331,2)</f>
        <v>0</v>
      </c>
      <c r="BL331" s="19" t="s">
        <v>408</v>
      </c>
      <c r="BM331" s="227" t="s">
        <v>2125</v>
      </c>
    </row>
    <row r="332" s="2" customFormat="1">
      <c r="A332" s="41"/>
      <c r="B332" s="42"/>
      <c r="C332" s="43"/>
      <c r="D332" s="229" t="s">
        <v>218</v>
      </c>
      <c r="E332" s="43"/>
      <c r="F332" s="230" t="s">
        <v>1771</v>
      </c>
      <c r="G332" s="43"/>
      <c r="H332" s="43"/>
      <c r="I332" s="231"/>
      <c r="J332" s="43"/>
      <c r="K332" s="43"/>
      <c r="L332" s="47"/>
      <c r="M332" s="232"/>
      <c r="N332" s="233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9" t="s">
        <v>218</v>
      </c>
      <c r="AU332" s="19" t="s">
        <v>90</v>
      </c>
    </row>
    <row r="333" s="2" customFormat="1" ht="16.5" customHeight="1">
      <c r="A333" s="41"/>
      <c r="B333" s="42"/>
      <c r="C333" s="216" t="s">
        <v>974</v>
      </c>
      <c r="D333" s="216" t="s">
        <v>211</v>
      </c>
      <c r="E333" s="217" t="s">
        <v>1772</v>
      </c>
      <c r="F333" s="218" t="s">
        <v>1773</v>
      </c>
      <c r="G333" s="219" t="s">
        <v>381</v>
      </c>
      <c r="H333" s="220">
        <v>4</v>
      </c>
      <c r="I333" s="221"/>
      <c r="J333" s="222">
        <f>ROUND(I333*H333,2)</f>
        <v>0</v>
      </c>
      <c r="K333" s="218" t="s">
        <v>215</v>
      </c>
      <c r="L333" s="47"/>
      <c r="M333" s="223" t="s">
        <v>35</v>
      </c>
      <c r="N333" s="224" t="s">
        <v>51</v>
      </c>
      <c r="O333" s="87"/>
      <c r="P333" s="225">
        <f>O333*H333</f>
        <v>0</v>
      </c>
      <c r="Q333" s="225">
        <v>1.0000000000000001E-05</v>
      </c>
      <c r="R333" s="225">
        <f>Q333*H333</f>
        <v>4.0000000000000003E-05</v>
      </c>
      <c r="S333" s="225">
        <v>0.00075000000000000002</v>
      </c>
      <c r="T333" s="226">
        <f>S333*H333</f>
        <v>0.0030000000000000001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27" t="s">
        <v>408</v>
      </c>
      <c r="AT333" s="227" t="s">
        <v>211</v>
      </c>
      <c r="AU333" s="227" t="s">
        <v>90</v>
      </c>
      <c r="AY333" s="19" t="s">
        <v>208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9" t="s">
        <v>88</v>
      </c>
      <c r="BK333" s="228">
        <f>ROUND(I333*H333,2)</f>
        <v>0</v>
      </c>
      <c r="BL333" s="19" t="s">
        <v>408</v>
      </c>
      <c r="BM333" s="227" t="s">
        <v>2126</v>
      </c>
    </row>
    <row r="334" s="2" customFormat="1">
      <c r="A334" s="41"/>
      <c r="B334" s="42"/>
      <c r="C334" s="43"/>
      <c r="D334" s="229" t="s">
        <v>218</v>
      </c>
      <c r="E334" s="43"/>
      <c r="F334" s="230" t="s">
        <v>1775</v>
      </c>
      <c r="G334" s="43"/>
      <c r="H334" s="43"/>
      <c r="I334" s="231"/>
      <c r="J334" s="43"/>
      <c r="K334" s="43"/>
      <c r="L334" s="47"/>
      <c r="M334" s="232"/>
      <c r="N334" s="233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19" t="s">
        <v>218</v>
      </c>
      <c r="AU334" s="19" t="s">
        <v>90</v>
      </c>
    </row>
    <row r="335" s="14" customFormat="1">
      <c r="A335" s="14"/>
      <c r="B335" s="245"/>
      <c r="C335" s="246"/>
      <c r="D335" s="236" t="s">
        <v>226</v>
      </c>
      <c r="E335" s="247" t="s">
        <v>35</v>
      </c>
      <c r="F335" s="248" t="s">
        <v>1776</v>
      </c>
      <c r="G335" s="246"/>
      <c r="H335" s="249">
        <v>4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5" t="s">
        <v>226</v>
      </c>
      <c r="AU335" s="255" t="s">
        <v>90</v>
      </c>
      <c r="AV335" s="14" t="s">
        <v>90</v>
      </c>
      <c r="AW335" s="14" t="s">
        <v>41</v>
      </c>
      <c r="AX335" s="14" t="s">
        <v>88</v>
      </c>
      <c r="AY335" s="255" t="s">
        <v>208</v>
      </c>
    </row>
    <row r="336" s="2" customFormat="1" ht="16.5" customHeight="1">
      <c r="A336" s="41"/>
      <c r="B336" s="42"/>
      <c r="C336" s="216" t="s">
        <v>984</v>
      </c>
      <c r="D336" s="216" t="s">
        <v>211</v>
      </c>
      <c r="E336" s="217" t="s">
        <v>1777</v>
      </c>
      <c r="F336" s="218" t="s">
        <v>1778</v>
      </c>
      <c r="G336" s="219" t="s">
        <v>149</v>
      </c>
      <c r="H336" s="220">
        <v>10</v>
      </c>
      <c r="I336" s="221"/>
      <c r="J336" s="222">
        <f>ROUND(I336*H336,2)</f>
        <v>0</v>
      </c>
      <c r="K336" s="218" t="s">
        <v>215</v>
      </c>
      <c r="L336" s="47"/>
      <c r="M336" s="223" t="s">
        <v>35</v>
      </c>
      <c r="N336" s="224" t="s">
        <v>51</v>
      </c>
      <c r="O336" s="87"/>
      <c r="P336" s="225">
        <f>O336*H336</f>
        <v>0</v>
      </c>
      <c r="Q336" s="225">
        <v>0</v>
      </c>
      <c r="R336" s="225">
        <f>Q336*H336</f>
        <v>0</v>
      </c>
      <c r="S336" s="225">
        <v>0</v>
      </c>
      <c r="T336" s="226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27" t="s">
        <v>408</v>
      </c>
      <c r="AT336" s="227" t="s">
        <v>211</v>
      </c>
      <c r="AU336" s="227" t="s">
        <v>90</v>
      </c>
      <c r="AY336" s="19" t="s">
        <v>208</v>
      </c>
      <c r="BE336" s="228">
        <f>IF(N336="základní",J336,0)</f>
        <v>0</v>
      </c>
      <c r="BF336" s="228">
        <f>IF(N336="snížená",J336,0)</f>
        <v>0</v>
      </c>
      <c r="BG336" s="228">
        <f>IF(N336="zákl. přenesená",J336,0)</f>
        <v>0</v>
      </c>
      <c r="BH336" s="228">
        <f>IF(N336="sníž. přenesená",J336,0)</f>
        <v>0</v>
      </c>
      <c r="BI336" s="228">
        <f>IF(N336="nulová",J336,0)</f>
        <v>0</v>
      </c>
      <c r="BJ336" s="19" t="s">
        <v>88</v>
      </c>
      <c r="BK336" s="228">
        <f>ROUND(I336*H336,2)</f>
        <v>0</v>
      </c>
      <c r="BL336" s="19" t="s">
        <v>408</v>
      </c>
      <c r="BM336" s="227" t="s">
        <v>2127</v>
      </c>
    </row>
    <row r="337" s="2" customFormat="1">
      <c r="A337" s="41"/>
      <c r="B337" s="42"/>
      <c r="C337" s="43"/>
      <c r="D337" s="229" t="s">
        <v>218</v>
      </c>
      <c r="E337" s="43"/>
      <c r="F337" s="230" t="s">
        <v>1780</v>
      </c>
      <c r="G337" s="43"/>
      <c r="H337" s="43"/>
      <c r="I337" s="231"/>
      <c r="J337" s="43"/>
      <c r="K337" s="43"/>
      <c r="L337" s="47"/>
      <c r="M337" s="232"/>
      <c r="N337" s="233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19" t="s">
        <v>218</v>
      </c>
      <c r="AU337" s="19" t="s">
        <v>90</v>
      </c>
    </row>
    <row r="338" s="2" customFormat="1" ht="24.15" customHeight="1">
      <c r="A338" s="41"/>
      <c r="B338" s="42"/>
      <c r="C338" s="216" t="s">
        <v>994</v>
      </c>
      <c r="D338" s="216" t="s">
        <v>211</v>
      </c>
      <c r="E338" s="217" t="s">
        <v>1789</v>
      </c>
      <c r="F338" s="218" t="s">
        <v>1790</v>
      </c>
      <c r="G338" s="219" t="s">
        <v>214</v>
      </c>
      <c r="H338" s="220">
        <v>0.014999999999999999</v>
      </c>
      <c r="I338" s="221"/>
      <c r="J338" s="222">
        <f>ROUND(I338*H338,2)</f>
        <v>0</v>
      </c>
      <c r="K338" s="218" t="s">
        <v>215</v>
      </c>
      <c r="L338" s="47"/>
      <c r="M338" s="223" t="s">
        <v>35</v>
      </c>
      <c r="N338" s="224" t="s">
        <v>51</v>
      </c>
      <c r="O338" s="87"/>
      <c r="P338" s="225">
        <f>O338*H338</f>
        <v>0</v>
      </c>
      <c r="Q338" s="225">
        <v>0</v>
      </c>
      <c r="R338" s="225">
        <f>Q338*H338</f>
        <v>0</v>
      </c>
      <c r="S338" s="225">
        <v>0</v>
      </c>
      <c r="T338" s="226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27" t="s">
        <v>408</v>
      </c>
      <c r="AT338" s="227" t="s">
        <v>211</v>
      </c>
      <c r="AU338" s="227" t="s">
        <v>90</v>
      </c>
      <c r="AY338" s="19" t="s">
        <v>208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9" t="s">
        <v>88</v>
      </c>
      <c r="BK338" s="228">
        <f>ROUND(I338*H338,2)</f>
        <v>0</v>
      </c>
      <c r="BL338" s="19" t="s">
        <v>408</v>
      </c>
      <c r="BM338" s="227" t="s">
        <v>2128</v>
      </c>
    </row>
    <row r="339" s="2" customFormat="1">
      <c r="A339" s="41"/>
      <c r="B339" s="42"/>
      <c r="C339" s="43"/>
      <c r="D339" s="229" t="s">
        <v>218</v>
      </c>
      <c r="E339" s="43"/>
      <c r="F339" s="230" t="s">
        <v>1792</v>
      </c>
      <c r="G339" s="43"/>
      <c r="H339" s="43"/>
      <c r="I339" s="231"/>
      <c r="J339" s="43"/>
      <c r="K339" s="43"/>
      <c r="L339" s="47"/>
      <c r="M339" s="232"/>
      <c r="N339" s="233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19" t="s">
        <v>218</v>
      </c>
      <c r="AU339" s="19" t="s">
        <v>90</v>
      </c>
    </row>
    <row r="340" s="2" customFormat="1" ht="24.15" customHeight="1">
      <c r="A340" s="41"/>
      <c r="B340" s="42"/>
      <c r="C340" s="216" t="s">
        <v>999</v>
      </c>
      <c r="D340" s="216" t="s">
        <v>211</v>
      </c>
      <c r="E340" s="217" t="s">
        <v>1781</v>
      </c>
      <c r="F340" s="218" t="s">
        <v>1782</v>
      </c>
      <c r="G340" s="219" t="s">
        <v>214</v>
      </c>
      <c r="H340" s="220">
        <v>0.014999999999999999</v>
      </c>
      <c r="I340" s="221"/>
      <c r="J340" s="222">
        <f>ROUND(I340*H340,2)</f>
        <v>0</v>
      </c>
      <c r="K340" s="218" t="s">
        <v>215</v>
      </c>
      <c r="L340" s="47"/>
      <c r="M340" s="223" t="s">
        <v>35</v>
      </c>
      <c r="N340" s="224" t="s">
        <v>51</v>
      </c>
      <c r="O340" s="87"/>
      <c r="P340" s="225">
        <f>O340*H340</f>
        <v>0</v>
      </c>
      <c r="Q340" s="225">
        <v>0</v>
      </c>
      <c r="R340" s="225">
        <f>Q340*H340</f>
        <v>0</v>
      </c>
      <c r="S340" s="225">
        <v>0</v>
      </c>
      <c r="T340" s="226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27" t="s">
        <v>408</v>
      </c>
      <c r="AT340" s="227" t="s">
        <v>211</v>
      </c>
      <c r="AU340" s="227" t="s">
        <v>90</v>
      </c>
      <c r="AY340" s="19" t="s">
        <v>208</v>
      </c>
      <c r="BE340" s="228">
        <f>IF(N340="základní",J340,0)</f>
        <v>0</v>
      </c>
      <c r="BF340" s="228">
        <f>IF(N340="snížená",J340,0)</f>
        <v>0</v>
      </c>
      <c r="BG340" s="228">
        <f>IF(N340="zákl. přenesená",J340,0)</f>
        <v>0</v>
      </c>
      <c r="BH340" s="228">
        <f>IF(N340="sníž. přenesená",J340,0)</f>
        <v>0</v>
      </c>
      <c r="BI340" s="228">
        <f>IF(N340="nulová",J340,0)</f>
        <v>0</v>
      </c>
      <c r="BJ340" s="19" t="s">
        <v>88</v>
      </c>
      <c r="BK340" s="228">
        <f>ROUND(I340*H340,2)</f>
        <v>0</v>
      </c>
      <c r="BL340" s="19" t="s">
        <v>408</v>
      </c>
      <c r="BM340" s="227" t="s">
        <v>2129</v>
      </c>
    </row>
    <row r="341" s="2" customFormat="1">
      <c r="A341" s="41"/>
      <c r="B341" s="42"/>
      <c r="C341" s="43"/>
      <c r="D341" s="229" t="s">
        <v>218</v>
      </c>
      <c r="E341" s="43"/>
      <c r="F341" s="230" t="s">
        <v>1784</v>
      </c>
      <c r="G341" s="43"/>
      <c r="H341" s="43"/>
      <c r="I341" s="231"/>
      <c r="J341" s="43"/>
      <c r="K341" s="43"/>
      <c r="L341" s="47"/>
      <c r="M341" s="232"/>
      <c r="N341" s="233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19" t="s">
        <v>218</v>
      </c>
      <c r="AU341" s="19" t="s">
        <v>90</v>
      </c>
    </row>
    <row r="342" s="2" customFormat="1" ht="24.15" customHeight="1">
      <c r="A342" s="41"/>
      <c r="B342" s="42"/>
      <c r="C342" s="216" t="s">
        <v>1005</v>
      </c>
      <c r="D342" s="216" t="s">
        <v>211</v>
      </c>
      <c r="E342" s="217" t="s">
        <v>1785</v>
      </c>
      <c r="F342" s="218" t="s">
        <v>1786</v>
      </c>
      <c r="G342" s="219" t="s">
        <v>214</v>
      </c>
      <c r="H342" s="220">
        <v>0.014999999999999999</v>
      </c>
      <c r="I342" s="221"/>
      <c r="J342" s="222">
        <f>ROUND(I342*H342,2)</f>
        <v>0</v>
      </c>
      <c r="K342" s="218" t="s">
        <v>215</v>
      </c>
      <c r="L342" s="47"/>
      <c r="M342" s="223" t="s">
        <v>35</v>
      </c>
      <c r="N342" s="224" t="s">
        <v>51</v>
      </c>
      <c r="O342" s="87"/>
      <c r="P342" s="225">
        <f>O342*H342</f>
        <v>0</v>
      </c>
      <c r="Q342" s="225">
        <v>0</v>
      </c>
      <c r="R342" s="225">
        <f>Q342*H342</f>
        <v>0</v>
      </c>
      <c r="S342" s="225">
        <v>0</v>
      </c>
      <c r="T342" s="226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27" t="s">
        <v>408</v>
      </c>
      <c r="AT342" s="227" t="s">
        <v>211</v>
      </c>
      <c r="AU342" s="227" t="s">
        <v>90</v>
      </c>
      <c r="AY342" s="19" t="s">
        <v>208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9" t="s">
        <v>88</v>
      </c>
      <c r="BK342" s="228">
        <f>ROUND(I342*H342,2)</f>
        <v>0</v>
      </c>
      <c r="BL342" s="19" t="s">
        <v>408</v>
      </c>
      <c r="BM342" s="227" t="s">
        <v>2130</v>
      </c>
    </row>
    <row r="343" s="2" customFormat="1">
      <c r="A343" s="41"/>
      <c r="B343" s="42"/>
      <c r="C343" s="43"/>
      <c r="D343" s="229" t="s">
        <v>218</v>
      </c>
      <c r="E343" s="43"/>
      <c r="F343" s="230" t="s">
        <v>1788</v>
      </c>
      <c r="G343" s="43"/>
      <c r="H343" s="43"/>
      <c r="I343" s="231"/>
      <c r="J343" s="43"/>
      <c r="K343" s="43"/>
      <c r="L343" s="47"/>
      <c r="M343" s="292"/>
      <c r="N343" s="293"/>
      <c r="O343" s="294"/>
      <c r="P343" s="294"/>
      <c r="Q343" s="294"/>
      <c r="R343" s="294"/>
      <c r="S343" s="294"/>
      <c r="T343" s="295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19" t="s">
        <v>218</v>
      </c>
      <c r="AU343" s="19" t="s">
        <v>90</v>
      </c>
    </row>
    <row r="344" s="2" customFormat="1" ht="6.96" customHeight="1">
      <c r="A344" s="41"/>
      <c r="B344" s="62"/>
      <c r="C344" s="63"/>
      <c r="D344" s="63"/>
      <c r="E344" s="63"/>
      <c r="F344" s="63"/>
      <c r="G344" s="63"/>
      <c r="H344" s="63"/>
      <c r="I344" s="63"/>
      <c r="J344" s="63"/>
      <c r="K344" s="63"/>
      <c r="L344" s="47"/>
      <c r="M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</row>
  </sheetData>
  <sheetProtection sheet="1" autoFilter="0" formatColumns="0" formatRows="0" objects="1" scenarios="1" spinCount="100000" saltValue="73w/kyzEs30BUf9+kQL8SoL2Ja8TmsCJsbZfJJ8cvC3d8r2hu9UOUOARZW4dn/scc6eI5NlccCNY5xP7OnnNVA==" hashValue="Rb5EHSGIe/EIxj2fTguobN55uMefc+yqPNDouMT1VE6lzZAIysREHuAybGQ25Y0xRQRpZ0FhfJczprF6+xv9wg==" algorithmName="SHA-512" password="C74A"/>
  <autoFilter ref="C89:K34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3" r:id="rId1" display="https://podminky.urs.cz/item/CS_URS_2022_02/997013213"/>
    <hyperlink ref="F95" r:id="rId2" display="https://podminky.urs.cz/item/CS_URS_2022_02/997013219"/>
    <hyperlink ref="F98" r:id="rId3" display="https://podminky.urs.cz/item/CS_URS_2022_02/997013501"/>
    <hyperlink ref="F100" r:id="rId4" display="https://podminky.urs.cz/item/CS_URS_2022_02/997013509"/>
    <hyperlink ref="F103" r:id="rId5" display="https://podminky.urs.cz/item/CS_URS_2022_02/997013631"/>
    <hyperlink ref="F107" r:id="rId6" display="https://podminky.urs.cz/item/CS_URS_2022_02/971033231"/>
    <hyperlink ref="F110" r:id="rId7" display="https://podminky.urs.cz/item/CS_URS_2022_02/971033331"/>
    <hyperlink ref="F113" r:id="rId8" display="https://podminky.urs.cz/item/CS_URS_2022_02/971033431"/>
    <hyperlink ref="F118" r:id="rId9" display="https://podminky.urs.cz/item/CS_URS_2022_02/971033521"/>
    <hyperlink ref="F121" r:id="rId10" display="https://podminky.urs.cz/item/CS_URS_2022_02/974031132"/>
    <hyperlink ref="F124" r:id="rId11" display="https://podminky.urs.cz/item/CS_URS_2022_02/974031133"/>
    <hyperlink ref="F127" r:id="rId12" display="https://podminky.urs.cz/item/CS_URS_2022_02/974031142"/>
    <hyperlink ref="F130" r:id="rId13" display="https://podminky.urs.cz/item/CS_URS_2022_02/974031154"/>
    <hyperlink ref="F135" r:id="rId14" display="https://podminky.urs.cz/item/CS_URS_2022_02/721170975"/>
    <hyperlink ref="F140" r:id="rId15" display="https://podminky.urs.cz/item/CS_URS_2022_02/721171905"/>
    <hyperlink ref="F145" r:id="rId16" display="https://podminky.urs.cz/item/CS_URS_2022_02/721171915"/>
    <hyperlink ref="F150" r:id="rId17" display="https://podminky.urs.cz/item/CS_URS_2022_02/721174042"/>
    <hyperlink ref="F153" r:id="rId18" display="https://podminky.urs.cz/item/CS_URS_2022_02/721174043"/>
    <hyperlink ref="F156" r:id="rId19" display="https://podminky.urs.cz/item/CS_URS_2022_02/721174045"/>
    <hyperlink ref="F159" r:id="rId20" display="https://podminky.urs.cz/item/CS_URS_2022_02/721194104"/>
    <hyperlink ref="F162" r:id="rId21" display="https://podminky.urs.cz/item/CS_URS_2022_02/721194105"/>
    <hyperlink ref="F165" r:id="rId22" display="https://podminky.urs.cz/item/CS_URS_2022_02/721194109"/>
    <hyperlink ref="F168" r:id="rId23" display="https://podminky.urs.cz/item/CS_URS_2022_02/721290111"/>
    <hyperlink ref="F173" r:id="rId24" display="https://podminky.urs.cz/item/CS_URS_2022_02/721910912"/>
    <hyperlink ref="F176" r:id="rId25" display="https://podminky.urs.cz/item/CS_URS_2022_02/998721102"/>
    <hyperlink ref="F178" r:id="rId26" display="https://podminky.urs.cz/item/CS_URS_2022_02/998721181"/>
    <hyperlink ref="F180" r:id="rId27" display="https://podminky.urs.cz/item/CS_URS_2022_02/998721192"/>
    <hyperlink ref="F185" r:id="rId28" display="https://podminky.urs.cz/item/CS_URS_2022_02/722131914"/>
    <hyperlink ref="F188" r:id="rId29" display="https://podminky.urs.cz/item/CS_URS_2022_02/722174022"/>
    <hyperlink ref="F191" r:id="rId30" display="https://podminky.urs.cz/item/CS_URS_2022_02/722174023"/>
    <hyperlink ref="F194" r:id="rId31" display="https://podminky.urs.cz/item/CS_URS_2022_02/722181221"/>
    <hyperlink ref="F197" r:id="rId32" display="https://podminky.urs.cz/item/CS_URS_2022_02/722181222"/>
    <hyperlink ref="F202" r:id="rId33" display="https://podminky.urs.cz/item/CS_URS_2022_02/722181223"/>
    <hyperlink ref="F205" r:id="rId34" display="https://podminky.urs.cz/item/CS_URS_2022_02/722181245"/>
    <hyperlink ref="F208" r:id="rId35" display="https://podminky.urs.cz/item/CS_URS_2022_02/722190401"/>
    <hyperlink ref="F213" r:id="rId36" display="https://podminky.urs.cz/item/CS_URS_2022_02/722190901"/>
    <hyperlink ref="F216" r:id="rId37" display="https://podminky.urs.cz/item/CS_URS_2022_02/722240122"/>
    <hyperlink ref="F219" r:id="rId38" display="https://podminky.urs.cz/item/CS_URS_2022_02/722240123"/>
    <hyperlink ref="F222" r:id="rId39" display="https://podminky.urs.cz/item/CS_URS_2022_02/722290226"/>
    <hyperlink ref="F227" r:id="rId40" display="https://podminky.urs.cz/item/CS_URS_2022_02/722290234"/>
    <hyperlink ref="F230" r:id="rId41" display="https://podminky.urs.cz/item/CS_URS_2022_02/998722102"/>
    <hyperlink ref="F232" r:id="rId42" display="https://podminky.urs.cz/item/CS_URS_2022_02/998722181"/>
    <hyperlink ref="F234" r:id="rId43" display="https://podminky.urs.cz/item/CS_URS_2022_02/998722192"/>
    <hyperlink ref="F238" r:id="rId44" display="https://podminky.urs.cz/item/CS_URS_2022_02/725119125"/>
    <hyperlink ref="F247" r:id="rId45" display="https://podminky.urs.cz/item/CS_URS_2022_02/725129102"/>
    <hyperlink ref="F250" r:id="rId46" display="https://podminky.urs.cz/item/CS_URS_2022_02/725211616"/>
    <hyperlink ref="F252" r:id="rId47" display="https://podminky.urs.cz/item/CS_URS_2022_02/725211681"/>
    <hyperlink ref="F254" r:id="rId48" display="https://podminky.urs.cz/item/CS_URS_2022_02/725829111"/>
    <hyperlink ref="F261" r:id="rId49" display="https://podminky.urs.cz/item/CS_URS_2022_02/998725102"/>
    <hyperlink ref="F263" r:id="rId50" display="https://podminky.urs.cz/item/CS_URS_2022_02/998725181"/>
    <hyperlink ref="F265" r:id="rId51" display="https://podminky.urs.cz/item/CS_URS_2022_02/998725192"/>
    <hyperlink ref="F268" r:id="rId52" display="https://podminky.urs.cz/item/CS_URS_2022_02/726131204"/>
    <hyperlink ref="F277" r:id="rId53" display="https://podminky.urs.cz/item/CS_URS_2022_02/726191001"/>
    <hyperlink ref="F280" r:id="rId54" display="https://podminky.urs.cz/item/CS_URS_2022_02/998726112"/>
    <hyperlink ref="F282" r:id="rId55" display="https://podminky.urs.cz/item/CS_URS_2022_02/998726181"/>
    <hyperlink ref="F284" r:id="rId56" display="https://podminky.urs.cz/item/CS_URS_2022_02/998726192"/>
    <hyperlink ref="F288" r:id="rId57" display="https://podminky.urs.cz/item/CS_URS_2022_02/733191925"/>
    <hyperlink ref="F291" r:id="rId58" display="https://podminky.urs.cz/item/CS_URS_2022_02/733221102"/>
    <hyperlink ref="F294" r:id="rId59" display="https://podminky.urs.cz/item/CS_URS_2022_02/733224222"/>
    <hyperlink ref="F297" r:id="rId60" display="https://podminky.urs.cz/item/CS_URS_2022_02/733291101"/>
    <hyperlink ref="F300" r:id="rId61" display="https://podminky.urs.cz/item/CS_URS_2022_02/733811211"/>
    <hyperlink ref="F303" r:id="rId62" display="https://podminky.urs.cz/item/CS_URS_2022_02/998733102"/>
    <hyperlink ref="F305" r:id="rId63" display="https://podminky.urs.cz/item/CS_URS_2022_02/998733181"/>
    <hyperlink ref="F307" r:id="rId64" display="https://podminky.urs.cz/item/CS_URS_2022_02/998733193"/>
    <hyperlink ref="F312" r:id="rId65" display="https://podminky.urs.cz/item/CS_URS_2022_02/734221542"/>
    <hyperlink ref="F317" r:id="rId66" display="https://podminky.urs.cz/item/CS_URS_2022_02/734261417"/>
    <hyperlink ref="F320" r:id="rId67" display="https://podminky.urs.cz/item/CS_URS_2022_02/734292764"/>
    <hyperlink ref="F323" r:id="rId68" display="https://podminky.urs.cz/item/CS_URS_2022_02/998734102"/>
    <hyperlink ref="F325" r:id="rId69" display="https://podminky.urs.cz/item/CS_URS_2022_02/998734181"/>
    <hyperlink ref="F327" r:id="rId70" display="https://podminky.urs.cz/item/CS_URS_2022_02/998734193"/>
    <hyperlink ref="F330" r:id="rId71" display="https://podminky.urs.cz/item/CS_URS_2022_02/735151171"/>
    <hyperlink ref="F332" r:id="rId72" display="https://podminky.urs.cz/item/CS_URS_2022_02/735221822"/>
    <hyperlink ref="F334" r:id="rId73" display="https://podminky.urs.cz/item/CS_URS_2022_02/735291800"/>
    <hyperlink ref="F337" r:id="rId74" display="https://podminky.urs.cz/item/CS_URS_2022_02/735494811"/>
    <hyperlink ref="F339" r:id="rId75" display="https://podminky.urs.cz/item/CS_URS_2022_02/998735102"/>
    <hyperlink ref="F341" r:id="rId76" display="https://podminky.urs.cz/item/CS_URS_2022_02/998735181"/>
    <hyperlink ref="F343" r:id="rId77" display="https://podminky.urs.cz/item/CS_URS_2022_02/998735193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78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2" customFormat="1" ht="12" customHeight="1">
      <c r="A8" s="41"/>
      <c r="B8" s="47"/>
      <c r="C8" s="41"/>
      <c r="D8" s="146" t="s">
        <v>168</v>
      </c>
      <c r="E8" s="41"/>
      <c r="F8" s="41"/>
      <c r="G8" s="41"/>
      <c r="H8" s="41"/>
      <c r="I8" s="41"/>
      <c r="J8" s="41"/>
      <c r="K8" s="41"/>
      <c r="L8" s="1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9" t="s">
        <v>2131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6" t="s">
        <v>18</v>
      </c>
      <c r="E11" s="41"/>
      <c r="F11" s="136" t="s">
        <v>19</v>
      </c>
      <c r="G11" s="41"/>
      <c r="H11" s="41"/>
      <c r="I11" s="146" t="s">
        <v>20</v>
      </c>
      <c r="J11" s="136" t="s">
        <v>35</v>
      </c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6" t="s">
        <v>22</v>
      </c>
      <c r="E12" s="41"/>
      <c r="F12" s="136" t="s">
        <v>23</v>
      </c>
      <c r="G12" s="41"/>
      <c r="H12" s="41"/>
      <c r="I12" s="146" t="s">
        <v>24</v>
      </c>
      <c r="J12" s="150" t="str">
        <f>'Rekapitulace stavby'!AN8</f>
        <v>9. 11. 2022</v>
      </c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30</v>
      </c>
      <c r="E14" s="41"/>
      <c r="F14" s="41"/>
      <c r="G14" s="41"/>
      <c r="H14" s="41"/>
      <c r="I14" s="146" t="s">
        <v>31</v>
      </c>
      <c r="J14" s="136" t="s">
        <v>32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6" t="s">
        <v>34</v>
      </c>
      <c r="J15" s="136" t="s">
        <v>35</v>
      </c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6" t="s">
        <v>36</v>
      </c>
      <c r="E17" s="41"/>
      <c r="F17" s="41"/>
      <c r="G17" s="41"/>
      <c r="H17" s="41"/>
      <c r="I17" s="146" t="s">
        <v>31</v>
      </c>
      <c r="J17" s="35" t="str">
        <f>'Rekapitulace stavby'!AN13</f>
        <v>Vyplň údaj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6" t="s">
        <v>34</v>
      </c>
      <c r="J18" s="35" t="str">
        <f>'Rekapitulace stavby'!AN14</f>
        <v>Vyplň údaj</v>
      </c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6" t="s">
        <v>38</v>
      </c>
      <c r="E20" s="41"/>
      <c r="F20" s="41"/>
      <c r="G20" s="41"/>
      <c r="H20" s="41"/>
      <c r="I20" s="146" t="s">
        <v>31</v>
      </c>
      <c r="J20" s="136" t="s">
        <v>39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6" t="s">
        <v>34</v>
      </c>
      <c r="J21" s="136" t="s">
        <v>35</v>
      </c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6" t="s">
        <v>42</v>
      </c>
      <c r="E23" s="41"/>
      <c r="F23" s="41"/>
      <c r="G23" s="41"/>
      <c r="H23" s="41"/>
      <c r="I23" s="146" t="s">
        <v>31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">
        <v>43</v>
      </c>
      <c r="F24" s="41"/>
      <c r="G24" s="41"/>
      <c r="H24" s="41"/>
      <c r="I24" s="146" t="s">
        <v>34</v>
      </c>
      <c r="J24" s="136" t="s">
        <v>35</v>
      </c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6" t="s">
        <v>44</v>
      </c>
      <c r="E26" s="41"/>
      <c r="F26" s="41"/>
      <c r="G26" s="41"/>
      <c r="H26" s="41"/>
      <c r="I26" s="41"/>
      <c r="J26" s="41"/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47.25" customHeight="1">
      <c r="A27" s="151"/>
      <c r="B27" s="152"/>
      <c r="C27" s="151"/>
      <c r="D27" s="151"/>
      <c r="E27" s="153" t="s">
        <v>170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5"/>
      <c r="E29" s="155"/>
      <c r="F29" s="155"/>
      <c r="G29" s="155"/>
      <c r="H29" s="155"/>
      <c r="I29" s="155"/>
      <c r="J29" s="155"/>
      <c r="K29" s="155"/>
      <c r="L29" s="14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6" t="s">
        <v>46</v>
      </c>
      <c r="E30" s="41"/>
      <c r="F30" s="41"/>
      <c r="G30" s="41"/>
      <c r="H30" s="41"/>
      <c r="I30" s="41"/>
      <c r="J30" s="157">
        <f>ROUND(J90, 2)</f>
        <v>0</v>
      </c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8" t="s">
        <v>48</v>
      </c>
      <c r="G32" s="41"/>
      <c r="H32" s="41"/>
      <c r="I32" s="158" t="s">
        <v>47</v>
      </c>
      <c r="J32" s="158" t="s">
        <v>49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9" t="s">
        <v>50</v>
      </c>
      <c r="E33" s="146" t="s">
        <v>51</v>
      </c>
      <c r="F33" s="160">
        <f>ROUND((SUM(BE90:BE321)),  2)</f>
        <v>0</v>
      </c>
      <c r="G33" s="41"/>
      <c r="H33" s="41"/>
      <c r="I33" s="161">
        <v>0.20999999999999999</v>
      </c>
      <c r="J33" s="160">
        <f>ROUND(((SUM(BE90:BE321))*I33),  2)</f>
        <v>0</v>
      </c>
      <c r="K33" s="41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6" t="s">
        <v>52</v>
      </c>
      <c r="F34" s="160">
        <f>ROUND((SUM(BF90:BF321)),  2)</f>
        <v>0</v>
      </c>
      <c r="G34" s="41"/>
      <c r="H34" s="41"/>
      <c r="I34" s="161">
        <v>0.14999999999999999</v>
      </c>
      <c r="J34" s="160">
        <f>ROUND(((SUM(BF90:BF321))*I34),  2)</f>
        <v>0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6" t="s">
        <v>53</v>
      </c>
      <c r="F35" s="160">
        <f>ROUND((SUM(BG90:BG321)),  2)</f>
        <v>0</v>
      </c>
      <c r="G35" s="41"/>
      <c r="H35" s="41"/>
      <c r="I35" s="161">
        <v>0.20999999999999999</v>
      </c>
      <c r="J35" s="160">
        <f>0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6" t="s">
        <v>54</v>
      </c>
      <c r="F36" s="160">
        <f>ROUND((SUM(BH90:BH321)),  2)</f>
        <v>0</v>
      </c>
      <c r="G36" s="41"/>
      <c r="H36" s="41"/>
      <c r="I36" s="161">
        <v>0.14999999999999999</v>
      </c>
      <c r="J36" s="160">
        <f>0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55</v>
      </c>
      <c r="F37" s="160">
        <f>ROUND((SUM(BI90:BI321)),  2)</f>
        <v>0</v>
      </c>
      <c r="G37" s="41"/>
      <c r="H37" s="41"/>
      <c r="I37" s="161">
        <v>0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2"/>
      <c r="D39" s="163" t="s">
        <v>56</v>
      </c>
      <c r="E39" s="164"/>
      <c r="F39" s="164"/>
      <c r="G39" s="165" t="s">
        <v>57</v>
      </c>
      <c r="H39" s="166" t="s">
        <v>58</v>
      </c>
      <c r="I39" s="164"/>
      <c r="J39" s="167">
        <f>SUM(J30:J37)</f>
        <v>0</v>
      </c>
      <c r="K39" s="168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171</v>
      </c>
      <c r="D45" s="43"/>
      <c r="E45" s="43"/>
      <c r="F45" s="43"/>
      <c r="G45" s="43"/>
      <c r="H45" s="43"/>
      <c r="I45" s="43"/>
      <c r="J45" s="43"/>
      <c r="K45" s="43"/>
      <c r="L45" s="14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Nemocnice Bruntál - oprava WC pro veřejnost, WC 1, 2, 3, 5 , 6, 7</v>
      </c>
      <c r="F48" s="34"/>
      <c r="G48" s="34"/>
      <c r="H48" s="34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168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 07 - ZTI+UT WC6</v>
      </c>
      <c r="F50" s="43"/>
      <c r="G50" s="43"/>
      <c r="H50" s="43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Nemocnice Bruntál, Nádražní 1589/29</v>
      </c>
      <c r="G52" s="43"/>
      <c r="H52" s="43"/>
      <c r="I52" s="34" t="s">
        <v>24</v>
      </c>
      <c r="J52" s="75" t="str">
        <f>IF(J12="","",J12)</f>
        <v>9. 11. 2022</v>
      </c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40.05" customHeight="1">
      <c r="A54" s="41"/>
      <c r="B54" s="42"/>
      <c r="C54" s="34" t="s">
        <v>30</v>
      </c>
      <c r="D54" s="43"/>
      <c r="E54" s="43"/>
      <c r="F54" s="29" t="str">
        <f>E15</f>
        <v xml:space="preserve">Město Bruntál, Nádražní 20, Bruntál, 792 01 </v>
      </c>
      <c r="G54" s="43"/>
      <c r="H54" s="43"/>
      <c r="I54" s="34" t="s">
        <v>38</v>
      </c>
      <c r="J54" s="39" t="str">
        <f>E21</f>
        <v xml:space="preserve">Ing. Roman Macoszek, Palackého 368, Vrbno p/Prad. </v>
      </c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 xml:space="preserve"> </v>
      </c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172</v>
      </c>
      <c r="D57" s="175"/>
      <c r="E57" s="175"/>
      <c r="F57" s="175"/>
      <c r="G57" s="175"/>
      <c r="H57" s="175"/>
      <c r="I57" s="175"/>
      <c r="J57" s="176" t="s">
        <v>173</v>
      </c>
      <c r="K57" s="175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7" t="s">
        <v>78</v>
      </c>
      <c r="D59" s="43"/>
      <c r="E59" s="43"/>
      <c r="F59" s="43"/>
      <c r="G59" s="43"/>
      <c r="H59" s="43"/>
      <c r="I59" s="43"/>
      <c r="J59" s="105">
        <f>J90</f>
        <v>0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174</v>
      </c>
    </row>
    <row r="60" s="9" customFormat="1" ht="24.96" customHeight="1">
      <c r="A60" s="9"/>
      <c r="B60" s="178"/>
      <c r="C60" s="179"/>
      <c r="D60" s="180" t="s">
        <v>1794</v>
      </c>
      <c r="E60" s="181"/>
      <c r="F60" s="181"/>
      <c r="G60" s="181"/>
      <c r="H60" s="181"/>
      <c r="I60" s="181"/>
      <c r="J60" s="182">
        <f>J91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78"/>
      <c r="C61" s="179"/>
      <c r="D61" s="180" t="s">
        <v>175</v>
      </c>
      <c r="E61" s="181"/>
      <c r="F61" s="181"/>
      <c r="G61" s="181"/>
      <c r="H61" s="181"/>
      <c r="I61" s="181"/>
      <c r="J61" s="182">
        <f>J104</f>
        <v>0</v>
      </c>
      <c r="K61" s="179"/>
      <c r="L61" s="18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84"/>
      <c r="C62" s="128"/>
      <c r="D62" s="185" t="s">
        <v>178</v>
      </c>
      <c r="E62" s="186"/>
      <c r="F62" s="186"/>
      <c r="G62" s="186"/>
      <c r="H62" s="186"/>
      <c r="I62" s="186"/>
      <c r="J62" s="187">
        <f>J105</f>
        <v>0</v>
      </c>
      <c r="K62" s="128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78"/>
      <c r="C63" s="179"/>
      <c r="D63" s="180" t="s">
        <v>181</v>
      </c>
      <c r="E63" s="181"/>
      <c r="F63" s="181"/>
      <c r="G63" s="181"/>
      <c r="H63" s="181"/>
      <c r="I63" s="181"/>
      <c r="J63" s="182">
        <f>J136</f>
        <v>0</v>
      </c>
      <c r="K63" s="179"/>
      <c r="L63" s="18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10" customFormat="1" ht="19.92" customHeight="1">
      <c r="A64" s="10"/>
      <c r="B64" s="184"/>
      <c r="C64" s="128"/>
      <c r="D64" s="185" t="s">
        <v>1397</v>
      </c>
      <c r="E64" s="186"/>
      <c r="F64" s="186"/>
      <c r="G64" s="186"/>
      <c r="H64" s="186"/>
      <c r="I64" s="186"/>
      <c r="J64" s="187">
        <f>J137</f>
        <v>0</v>
      </c>
      <c r="K64" s="128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28"/>
      <c r="D65" s="185" t="s">
        <v>1398</v>
      </c>
      <c r="E65" s="186"/>
      <c r="F65" s="186"/>
      <c r="G65" s="186"/>
      <c r="H65" s="186"/>
      <c r="I65" s="186"/>
      <c r="J65" s="187">
        <f>J180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4"/>
      <c r="C66" s="128"/>
      <c r="D66" s="185" t="s">
        <v>183</v>
      </c>
      <c r="E66" s="186"/>
      <c r="F66" s="186"/>
      <c r="G66" s="186"/>
      <c r="H66" s="186"/>
      <c r="I66" s="186"/>
      <c r="J66" s="187">
        <f>J223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4"/>
      <c r="C67" s="128"/>
      <c r="D67" s="185" t="s">
        <v>1399</v>
      </c>
      <c r="E67" s="186"/>
      <c r="F67" s="186"/>
      <c r="G67" s="186"/>
      <c r="H67" s="186"/>
      <c r="I67" s="186"/>
      <c r="J67" s="187">
        <f>J246</f>
        <v>0</v>
      </c>
      <c r="K67" s="128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4"/>
      <c r="C68" s="128"/>
      <c r="D68" s="185" t="s">
        <v>1400</v>
      </c>
      <c r="E68" s="186"/>
      <c r="F68" s="186"/>
      <c r="G68" s="186"/>
      <c r="H68" s="186"/>
      <c r="I68" s="186"/>
      <c r="J68" s="187">
        <f>J263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4"/>
      <c r="C69" s="128"/>
      <c r="D69" s="185" t="s">
        <v>1401</v>
      </c>
      <c r="E69" s="186"/>
      <c r="F69" s="186"/>
      <c r="G69" s="186"/>
      <c r="H69" s="186"/>
      <c r="I69" s="186"/>
      <c r="J69" s="187">
        <f>J286</f>
        <v>0</v>
      </c>
      <c r="K69" s="128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8"/>
      <c r="D70" s="185" t="s">
        <v>1402</v>
      </c>
      <c r="E70" s="186"/>
      <c r="F70" s="186"/>
      <c r="G70" s="186"/>
      <c r="H70" s="186"/>
      <c r="I70" s="186"/>
      <c r="J70" s="187">
        <f>J306</f>
        <v>0</v>
      </c>
      <c r="K70" s="128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="2" customFormat="1" ht="6.96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24.96" customHeight="1">
      <c r="A77" s="41"/>
      <c r="B77" s="42"/>
      <c r="C77" s="25" t="s">
        <v>193</v>
      </c>
      <c r="D77" s="43"/>
      <c r="E77" s="43"/>
      <c r="F77" s="43"/>
      <c r="G77" s="43"/>
      <c r="H77" s="43"/>
      <c r="I77" s="43"/>
      <c r="J77" s="43"/>
      <c r="K77" s="43"/>
      <c r="L77" s="14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16</v>
      </c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173" t="str">
        <f>E7</f>
        <v>Nemocnice Bruntál - oprava WC pro veřejnost, WC 1, 2, 3, 5 , 6, 7</v>
      </c>
      <c r="F80" s="34"/>
      <c r="G80" s="34"/>
      <c r="H80" s="34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168</v>
      </c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72" t="str">
        <f>E9</f>
        <v>SO 07 - ZTI+UT WC6</v>
      </c>
      <c r="F82" s="43"/>
      <c r="G82" s="43"/>
      <c r="H82" s="43"/>
      <c r="I82" s="43"/>
      <c r="J82" s="43"/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22</v>
      </c>
      <c r="D84" s="43"/>
      <c r="E84" s="43"/>
      <c r="F84" s="29" t="str">
        <f>F12</f>
        <v>Nemocnice Bruntál, Nádražní 1589/29</v>
      </c>
      <c r="G84" s="43"/>
      <c r="H84" s="43"/>
      <c r="I84" s="34" t="s">
        <v>24</v>
      </c>
      <c r="J84" s="75" t="str">
        <f>IF(J12="","",J12)</f>
        <v>9. 11. 2022</v>
      </c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40.05" customHeight="1">
      <c r="A86" s="41"/>
      <c r="B86" s="42"/>
      <c r="C86" s="34" t="s">
        <v>30</v>
      </c>
      <c r="D86" s="43"/>
      <c r="E86" s="43"/>
      <c r="F86" s="29" t="str">
        <f>E15</f>
        <v xml:space="preserve">Město Bruntál, Nádražní 20, Bruntál, 792 01 </v>
      </c>
      <c r="G86" s="43"/>
      <c r="H86" s="43"/>
      <c r="I86" s="34" t="s">
        <v>38</v>
      </c>
      <c r="J86" s="39" t="str">
        <f>E21</f>
        <v xml:space="preserve">Ing. Roman Macoszek, Palackého 368, Vrbno p/Prad. </v>
      </c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5.15" customHeight="1">
      <c r="A87" s="41"/>
      <c r="B87" s="42"/>
      <c r="C87" s="34" t="s">
        <v>36</v>
      </c>
      <c r="D87" s="43"/>
      <c r="E87" s="43"/>
      <c r="F87" s="29" t="str">
        <f>IF(E18="","",E18)</f>
        <v>Vyplň údaj</v>
      </c>
      <c r="G87" s="43"/>
      <c r="H87" s="43"/>
      <c r="I87" s="34" t="s">
        <v>42</v>
      </c>
      <c r="J87" s="39" t="str">
        <f>E24</f>
        <v xml:space="preserve"> </v>
      </c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0.32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11" customFormat="1" ht="29.28" customHeight="1">
      <c r="A89" s="189"/>
      <c r="B89" s="190"/>
      <c r="C89" s="191" t="s">
        <v>194</v>
      </c>
      <c r="D89" s="192" t="s">
        <v>65</v>
      </c>
      <c r="E89" s="192" t="s">
        <v>61</v>
      </c>
      <c r="F89" s="192" t="s">
        <v>62</v>
      </c>
      <c r="G89" s="192" t="s">
        <v>195</v>
      </c>
      <c r="H89" s="192" t="s">
        <v>196</v>
      </c>
      <c r="I89" s="192" t="s">
        <v>197</v>
      </c>
      <c r="J89" s="192" t="s">
        <v>173</v>
      </c>
      <c r="K89" s="193" t="s">
        <v>198</v>
      </c>
      <c r="L89" s="194"/>
      <c r="M89" s="95" t="s">
        <v>35</v>
      </c>
      <c r="N89" s="96" t="s">
        <v>50</v>
      </c>
      <c r="O89" s="96" t="s">
        <v>199</v>
      </c>
      <c r="P89" s="96" t="s">
        <v>200</v>
      </c>
      <c r="Q89" s="96" t="s">
        <v>201</v>
      </c>
      <c r="R89" s="96" t="s">
        <v>202</v>
      </c>
      <c r="S89" s="96" t="s">
        <v>203</v>
      </c>
      <c r="T89" s="97" t="s">
        <v>204</v>
      </c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</row>
    <row r="90" s="2" customFormat="1" ht="22.8" customHeight="1">
      <c r="A90" s="41"/>
      <c r="B90" s="42"/>
      <c r="C90" s="102" t="s">
        <v>205</v>
      </c>
      <c r="D90" s="43"/>
      <c r="E90" s="43"/>
      <c r="F90" s="43"/>
      <c r="G90" s="43"/>
      <c r="H90" s="43"/>
      <c r="I90" s="43"/>
      <c r="J90" s="195">
        <f>BK90</f>
        <v>0</v>
      </c>
      <c r="K90" s="43"/>
      <c r="L90" s="47"/>
      <c r="M90" s="98"/>
      <c r="N90" s="196"/>
      <c r="O90" s="99"/>
      <c r="P90" s="197">
        <f>P91+P104+P136</f>
        <v>0</v>
      </c>
      <c r="Q90" s="99"/>
      <c r="R90" s="197">
        <f>R91+R104+R136</f>
        <v>0.22691999999999998</v>
      </c>
      <c r="S90" s="99"/>
      <c r="T90" s="198">
        <f>T91+T104+T136</f>
        <v>1.0451200000000001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79</v>
      </c>
      <c r="AU90" s="19" t="s">
        <v>174</v>
      </c>
      <c r="BK90" s="199">
        <f>BK91+BK104+BK136</f>
        <v>0</v>
      </c>
    </row>
    <row r="91" s="12" customFormat="1" ht="25.92" customHeight="1">
      <c r="A91" s="12"/>
      <c r="B91" s="200"/>
      <c r="C91" s="201"/>
      <c r="D91" s="202" t="s">
        <v>79</v>
      </c>
      <c r="E91" s="203" t="s">
        <v>557</v>
      </c>
      <c r="F91" s="203" t="s">
        <v>558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SUM(P92:P103)</f>
        <v>0</v>
      </c>
      <c r="Q91" s="208"/>
      <c r="R91" s="209">
        <f>SUM(R92:R103)</f>
        <v>0</v>
      </c>
      <c r="S91" s="208"/>
      <c r="T91" s="210">
        <f>SUM(T92:T103)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1" t="s">
        <v>88</v>
      </c>
      <c r="AT91" s="212" t="s">
        <v>79</v>
      </c>
      <c r="AU91" s="212" t="s">
        <v>80</v>
      </c>
      <c r="AY91" s="211" t="s">
        <v>208</v>
      </c>
      <c r="BK91" s="213">
        <f>SUM(BK92:BK103)</f>
        <v>0</v>
      </c>
    </row>
    <row r="92" s="2" customFormat="1" ht="24.15" customHeight="1">
      <c r="A92" s="41"/>
      <c r="B92" s="42"/>
      <c r="C92" s="216" t="s">
        <v>88</v>
      </c>
      <c r="D92" s="216" t="s">
        <v>211</v>
      </c>
      <c r="E92" s="217" t="s">
        <v>560</v>
      </c>
      <c r="F92" s="218" t="s">
        <v>561</v>
      </c>
      <c r="G92" s="219" t="s">
        <v>214</v>
      </c>
      <c r="H92" s="220">
        <v>1.0449999999999999</v>
      </c>
      <c r="I92" s="221"/>
      <c r="J92" s="222">
        <f>ROUND(I92*H92,2)</f>
        <v>0</v>
      </c>
      <c r="K92" s="218" t="s">
        <v>215</v>
      </c>
      <c r="L92" s="47"/>
      <c r="M92" s="223" t="s">
        <v>35</v>
      </c>
      <c r="N92" s="224" t="s">
        <v>51</v>
      </c>
      <c r="O92" s="87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7" t="s">
        <v>216</v>
      </c>
      <c r="AT92" s="227" t="s">
        <v>211</v>
      </c>
      <c r="AU92" s="227" t="s">
        <v>88</v>
      </c>
      <c r="AY92" s="19" t="s">
        <v>208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88</v>
      </c>
      <c r="BK92" s="228">
        <f>ROUND(I92*H92,2)</f>
        <v>0</v>
      </c>
      <c r="BL92" s="19" t="s">
        <v>216</v>
      </c>
      <c r="BM92" s="227" t="s">
        <v>2132</v>
      </c>
    </row>
    <row r="93" s="2" customFormat="1">
      <c r="A93" s="41"/>
      <c r="B93" s="42"/>
      <c r="C93" s="43"/>
      <c r="D93" s="229" t="s">
        <v>218</v>
      </c>
      <c r="E93" s="43"/>
      <c r="F93" s="230" t="s">
        <v>563</v>
      </c>
      <c r="G93" s="43"/>
      <c r="H93" s="43"/>
      <c r="I93" s="231"/>
      <c r="J93" s="43"/>
      <c r="K93" s="43"/>
      <c r="L93" s="47"/>
      <c r="M93" s="232"/>
      <c r="N93" s="233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218</v>
      </c>
      <c r="AU93" s="19" t="s">
        <v>88</v>
      </c>
    </row>
    <row r="94" s="2" customFormat="1" ht="33" customHeight="1">
      <c r="A94" s="41"/>
      <c r="B94" s="42"/>
      <c r="C94" s="216" t="s">
        <v>90</v>
      </c>
      <c r="D94" s="216" t="s">
        <v>211</v>
      </c>
      <c r="E94" s="217" t="s">
        <v>565</v>
      </c>
      <c r="F94" s="218" t="s">
        <v>566</v>
      </c>
      <c r="G94" s="219" t="s">
        <v>214</v>
      </c>
      <c r="H94" s="220">
        <v>2.0899999999999999</v>
      </c>
      <c r="I94" s="221"/>
      <c r="J94" s="222">
        <f>ROUND(I94*H94,2)</f>
        <v>0</v>
      </c>
      <c r="K94" s="218" t="s">
        <v>215</v>
      </c>
      <c r="L94" s="47"/>
      <c r="M94" s="223" t="s">
        <v>35</v>
      </c>
      <c r="N94" s="224" t="s">
        <v>51</v>
      </c>
      <c r="O94" s="87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7" t="s">
        <v>216</v>
      </c>
      <c r="AT94" s="227" t="s">
        <v>211</v>
      </c>
      <c r="AU94" s="227" t="s">
        <v>88</v>
      </c>
      <c r="AY94" s="19" t="s">
        <v>208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88</v>
      </c>
      <c r="BK94" s="228">
        <f>ROUND(I94*H94,2)</f>
        <v>0</v>
      </c>
      <c r="BL94" s="19" t="s">
        <v>216</v>
      </c>
      <c r="BM94" s="227" t="s">
        <v>2133</v>
      </c>
    </row>
    <row r="95" s="2" customFormat="1">
      <c r="A95" s="41"/>
      <c r="B95" s="42"/>
      <c r="C95" s="43"/>
      <c r="D95" s="229" t="s">
        <v>218</v>
      </c>
      <c r="E95" s="43"/>
      <c r="F95" s="230" t="s">
        <v>568</v>
      </c>
      <c r="G95" s="43"/>
      <c r="H95" s="43"/>
      <c r="I95" s="231"/>
      <c r="J95" s="43"/>
      <c r="K95" s="43"/>
      <c r="L95" s="47"/>
      <c r="M95" s="232"/>
      <c r="N95" s="233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218</v>
      </c>
      <c r="AU95" s="19" t="s">
        <v>88</v>
      </c>
    </row>
    <row r="96" s="14" customFormat="1">
      <c r="A96" s="14"/>
      <c r="B96" s="245"/>
      <c r="C96" s="246"/>
      <c r="D96" s="236" t="s">
        <v>226</v>
      </c>
      <c r="E96" s="246"/>
      <c r="F96" s="248" t="s">
        <v>2134</v>
      </c>
      <c r="G96" s="246"/>
      <c r="H96" s="249">
        <v>2.0899999999999999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5" t="s">
        <v>226</v>
      </c>
      <c r="AU96" s="255" t="s">
        <v>88</v>
      </c>
      <c r="AV96" s="14" t="s">
        <v>90</v>
      </c>
      <c r="AW96" s="14" t="s">
        <v>4</v>
      </c>
      <c r="AX96" s="14" t="s">
        <v>88</v>
      </c>
      <c r="AY96" s="255" t="s">
        <v>208</v>
      </c>
    </row>
    <row r="97" s="2" customFormat="1" ht="21.75" customHeight="1">
      <c r="A97" s="41"/>
      <c r="B97" s="42"/>
      <c r="C97" s="216" t="s">
        <v>209</v>
      </c>
      <c r="D97" s="216" t="s">
        <v>211</v>
      </c>
      <c r="E97" s="217" t="s">
        <v>571</v>
      </c>
      <c r="F97" s="218" t="s">
        <v>572</v>
      </c>
      <c r="G97" s="219" t="s">
        <v>214</v>
      </c>
      <c r="H97" s="220">
        <v>1.0449999999999999</v>
      </c>
      <c r="I97" s="221"/>
      <c r="J97" s="222">
        <f>ROUND(I97*H97,2)</f>
        <v>0</v>
      </c>
      <c r="K97" s="218" t="s">
        <v>215</v>
      </c>
      <c r="L97" s="47"/>
      <c r="M97" s="223" t="s">
        <v>35</v>
      </c>
      <c r="N97" s="224" t="s">
        <v>51</v>
      </c>
      <c r="O97" s="87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7" t="s">
        <v>216</v>
      </c>
      <c r="AT97" s="227" t="s">
        <v>211</v>
      </c>
      <c r="AU97" s="227" t="s">
        <v>88</v>
      </c>
      <c r="AY97" s="19" t="s">
        <v>208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88</v>
      </c>
      <c r="BK97" s="228">
        <f>ROUND(I97*H97,2)</f>
        <v>0</v>
      </c>
      <c r="BL97" s="19" t="s">
        <v>216</v>
      </c>
      <c r="BM97" s="227" t="s">
        <v>2135</v>
      </c>
    </row>
    <row r="98" s="2" customFormat="1">
      <c r="A98" s="41"/>
      <c r="B98" s="42"/>
      <c r="C98" s="43"/>
      <c r="D98" s="229" t="s">
        <v>218</v>
      </c>
      <c r="E98" s="43"/>
      <c r="F98" s="230" t="s">
        <v>574</v>
      </c>
      <c r="G98" s="43"/>
      <c r="H98" s="43"/>
      <c r="I98" s="231"/>
      <c r="J98" s="43"/>
      <c r="K98" s="43"/>
      <c r="L98" s="47"/>
      <c r="M98" s="232"/>
      <c r="N98" s="233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218</v>
      </c>
      <c r="AU98" s="19" t="s">
        <v>88</v>
      </c>
    </row>
    <row r="99" s="2" customFormat="1" ht="24.15" customHeight="1">
      <c r="A99" s="41"/>
      <c r="B99" s="42"/>
      <c r="C99" s="216" t="s">
        <v>216</v>
      </c>
      <c r="D99" s="216" t="s">
        <v>211</v>
      </c>
      <c r="E99" s="217" t="s">
        <v>576</v>
      </c>
      <c r="F99" s="218" t="s">
        <v>577</v>
      </c>
      <c r="G99" s="219" t="s">
        <v>214</v>
      </c>
      <c r="H99" s="220">
        <v>14.630000000000001</v>
      </c>
      <c r="I99" s="221"/>
      <c r="J99" s="222">
        <f>ROUND(I99*H99,2)</f>
        <v>0</v>
      </c>
      <c r="K99" s="218" t="s">
        <v>215</v>
      </c>
      <c r="L99" s="47"/>
      <c r="M99" s="223" t="s">
        <v>35</v>
      </c>
      <c r="N99" s="224" t="s">
        <v>51</v>
      </c>
      <c r="O99" s="87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7" t="s">
        <v>216</v>
      </c>
      <c r="AT99" s="227" t="s">
        <v>211</v>
      </c>
      <c r="AU99" s="227" t="s">
        <v>88</v>
      </c>
      <c r="AY99" s="19" t="s">
        <v>208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88</v>
      </c>
      <c r="BK99" s="228">
        <f>ROUND(I99*H99,2)</f>
        <v>0</v>
      </c>
      <c r="BL99" s="19" t="s">
        <v>216</v>
      </c>
      <c r="BM99" s="227" t="s">
        <v>2136</v>
      </c>
    </row>
    <row r="100" s="2" customFormat="1">
      <c r="A100" s="41"/>
      <c r="B100" s="42"/>
      <c r="C100" s="43"/>
      <c r="D100" s="229" t="s">
        <v>218</v>
      </c>
      <c r="E100" s="43"/>
      <c r="F100" s="230" t="s">
        <v>579</v>
      </c>
      <c r="G100" s="43"/>
      <c r="H100" s="43"/>
      <c r="I100" s="231"/>
      <c r="J100" s="43"/>
      <c r="K100" s="43"/>
      <c r="L100" s="47"/>
      <c r="M100" s="232"/>
      <c r="N100" s="233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218</v>
      </c>
      <c r="AU100" s="19" t="s">
        <v>88</v>
      </c>
    </row>
    <row r="101" s="14" customFormat="1">
      <c r="A101" s="14"/>
      <c r="B101" s="245"/>
      <c r="C101" s="246"/>
      <c r="D101" s="236" t="s">
        <v>226</v>
      </c>
      <c r="E101" s="246"/>
      <c r="F101" s="248" t="s">
        <v>2137</v>
      </c>
      <c r="G101" s="246"/>
      <c r="H101" s="249">
        <v>14.630000000000001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226</v>
      </c>
      <c r="AU101" s="255" t="s">
        <v>88</v>
      </c>
      <c r="AV101" s="14" t="s">
        <v>90</v>
      </c>
      <c r="AW101" s="14" t="s">
        <v>4</v>
      </c>
      <c r="AX101" s="14" t="s">
        <v>88</v>
      </c>
      <c r="AY101" s="255" t="s">
        <v>208</v>
      </c>
    </row>
    <row r="102" s="2" customFormat="1" ht="24.15" customHeight="1">
      <c r="A102" s="41"/>
      <c r="B102" s="42"/>
      <c r="C102" s="216" t="s">
        <v>271</v>
      </c>
      <c r="D102" s="216" t="s">
        <v>211</v>
      </c>
      <c r="E102" s="217" t="s">
        <v>582</v>
      </c>
      <c r="F102" s="218" t="s">
        <v>583</v>
      </c>
      <c r="G102" s="219" t="s">
        <v>214</v>
      </c>
      <c r="H102" s="220">
        <v>1.0449999999999999</v>
      </c>
      <c r="I102" s="221"/>
      <c r="J102" s="222">
        <f>ROUND(I102*H102,2)</f>
        <v>0</v>
      </c>
      <c r="K102" s="218" t="s">
        <v>215</v>
      </c>
      <c r="L102" s="47"/>
      <c r="M102" s="223" t="s">
        <v>35</v>
      </c>
      <c r="N102" s="224" t="s">
        <v>51</v>
      </c>
      <c r="O102" s="87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7" t="s">
        <v>216</v>
      </c>
      <c r="AT102" s="227" t="s">
        <v>211</v>
      </c>
      <c r="AU102" s="227" t="s">
        <v>88</v>
      </c>
      <c r="AY102" s="19" t="s">
        <v>208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88</v>
      </c>
      <c r="BK102" s="228">
        <f>ROUND(I102*H102,2)</f>
        <v>0</v>
      </c>
      <c r="BL102" s="19" t="s">
        <v>216</v>
      </c>
      <c r="BM102" s="227" t="s">
        <v>2138</v>
      </c>
    </row>
    <row r="103" s="2" customFormat="1">
      <c r="A103" s="41"/>
      <c r="B103" s="42"/>
      <c r="C103" s="43"/>
      <c r="D103" s="229" t="s">
        <v>218</v>
      </c>
      <c r="E103" s="43"/>
      <c r="F103" s="230" t="s">
        <v>585</v>
      </c>
      <c r="G103" s="43"/>
      <c r="H103" s="43"/>
      <c r="I103" s="231"/>
      <c r="J103" s="43"/>
      <c r="K103" s="43"/>
      <c r="L103" s="47"/>
      <c r="M103" s="232"/>
      <c r="N103" s="233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218</v>
      </c>
      <c r="AU103" s="19" t="s">
        <v>88</v>
      </c>
    </row>
    <row r="104" s="12" customFormat="1" ht="25.92" customHeight="1">
      <c r="A104" s="12"/>
      <c r="B104" s="200"/>
      <c r="C104" s="201"/>
      <c r="D104" s="202" t="s">
        <v>79</v>
      </c>
      <c r="E104" s="203" t="s">
        <v>206</v>
      </c>
      <c r="F104" s="203" t="s">
        <v>207</v>
      </c>
      <c r="G104" s="201"/>
      <c r="H104" s="201"/>
      <c r="I104" s="204"/>
      <c r="J104" s="205">
        <f>BK104</f>
        <v>0</v>
      </c>
      <c r="K104" s="201"/>
      <c r="L104" s="206"/>
      <c r="M104" s="207"/>
      <c r="N104" s="208"/>
      <c r="O104" s="208"/>
      <c r="P104" s="209">
        <f>P105</f>
        <v>0</v>
      </c>
      <c r="Q104" s="208"/>
      <c r="R104" s="209">
        <f>R105</f>
        <v>0</v>
      </c>
      <c r="S104" s="208"/>
      <c r="T104" s="210">
        <f>T105</f>
        <v>0.56359999999999999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1" t="s">
        <v>88</v>
      </c>
      <c r="AT104" s="212" t="s">
        <v>79</v>
      </c>
      <c r="AU104" s="212" t="s">
        <v>80</v>
      </c>
      <c r="AY104" s="211" t="s">
        <v>208</v>
      </c>
      <c r="BK104" s="213">
        <f>BK105</f>
        <v>0</v>
      </c>
    </row>
    <row r="105" s="12" customFormat="1" ht="22.8" customHeight="1">
      <c r="A105" s="12"/>
      <c r="B105" s="200"/>
      <c r="C105" s="201"/>
      <c r="D105" s="202" t="s">
        <v>79</v>
      </c>
      <c r="E105" s="214" t="s">
        <v>345</v>
      </c>
      <c r="F105" s="214" t="s">
        <v>422</v>
      </c>
      <c r="G105" s="201"/>
      <c r="H105" s="201"/>
      <c r="I105" s="204"/>
      <c r="J105" s="215">
        <f>BK105</f>
        <v>0</v>
      </c>
      <c r="K105" s="201"/>
      <c r="L105" s="206"/>
      <c r="M105" s="207"/>
      <c r="N105" s="208"/>
      <c r="O105" s="208"/>
      <c r="P105" s="209">
        <f>SUM(P106:P135)</f>
        <v>0</v>
      </c>
      <c r="Q105" s="208"/>
      <c r="R105" s="209">
        <f>SUM(R106:R135)</f>
        <v>0</v>
      </c>
      <c r="S105" s="208"/>
      <c r="T105" s="210">
        <f>SUM(T106:T135)</f>
        <v>0.56359999999999999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1" t="s">
        <v>88</v>
      </c>
      <c r="AT105" s="212" t="s">
        <v>79</v>
      </c>
      <c r="AU105" s="212" t="s">
        <v>88</v>
      </c>
      <c r="AY105" s="211" t="s">
        <v>208</v>
      </c>
      <c r="BK105" s="213">
        <f>SUM(BK106:BK135)</f>
        <v>0</v>
      </c>
    </row>
    <row r="106" s="2" customFormat="1" ht="24.15" customHeight="1">
      <c r="A106" s="41"/>
      <c r="B106" s="42"/>
      <c r="C106" s="216" t="s">
        <v>220</v>
      </c>
      <c r="D106" s="216" t="s">
        <v>211</v>
      </c>
      <c r="E106" s="217" t="s">
        <v>1403</v>
      </c>
      <c r="F106" s="218" t="s">
        <v>1404</v>
      </c>
      <c r="G106" s="219" t="s">
        <v>381</v>
      </c>
      <c r="H106" s="220">
        <v>7</v>
      </c>
      <c r="I106" s="221"/>
      <c r="J106" s="222">
        <f>ROUND(I106*H106,2)</f>
        <v>0</v>
      </c>
      <c r="K106" s="218" t="s">
        <v>215</v>
      </c>
      <c r="L106" s="47"/>
      <c r="M106" s="223" t="s">
        <v>35</v>
      </c>
      <c r="N106" s="224" t="s">
        <v>51</v>
      </c>
      <c r="O106" s="87"/>
      <c r="P106" s="225">
        <f>O106*H106</f>
        <v>0</v>
      </c>
      <c r="Q106" s="225">
        <v>0</v>
      </c>
      <c r="R106" s="225">
        <f>Q106*H106</f>
        <v>0</v>
      </c>
      <c r="S106" s="225">
        <v>0.0040000000000000001</v>
      </c>
      <c r="T106" s="226">
        <f>S106*H106</f>
        <v>0.028000000000000001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7" t="s">
        <v>216</v>
      </c>
      <c r="AT106" s="227" t="s">
        <v>211</v>
      </c>
      <c r="AU106" s="227" t="s">
        <v>90</v>
      </c>
      <c r="AY106" s="19" t="s">
        <v>208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88</v>
      </c>
      <c r="BK106" s="228">
        <f>ROUND(I106*H106,2)</f>
        <v>0</v>
      </c>
      <c r="BL106" s="19" t="s">
        <v>216</v>
      </c>
      <c r="BM106" s="227" t="s">
        <v>2139</v>
      </c>
    </row>
    <row r="107" s="2" customFormat="1">
      <c r="A107" s="41"/>
      <c r="B107" s="42"/>
      <c r="C107" s="43"/>
      <c r="D107" s="229" t="s">
        <v>218</v>
      </c>
      <c r="E107" s="43"/>
      <c r="F107" s="230" t="s">
        <v>1406</v>
      </c>
      <c r="G107" s="43"/>
      <c r="H107" s="43"/>
      <c r="I107" s="231"/>
      <c r="J107" s="43"/>
      <c r="K107" s="43"/>
      <c r="L107" s="47"/>
      <c r="M107" s="232"/>
      <c r="N107" s="233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218</v>
      </c>
      <c r="AU107" s="19" t="s">
        <v>90</v>
      </c>
    </row>
    <row r="108" s="14" customFormat="1">
      <c r="A108" s="14"/>
      <c r="B108" s="245"/>
      <c r="C108" s="246"/>
      <c r="D108" s="236" t="s">
        <v>226</v>
      </c>
      <c r="E108" s="247" t="s">
        <v>35</v>
      </c>
      <c r="F108" s="248" t="s">
        <v>2140</v>
      </c>
      <c r="G108" s="246"/>
      <c r="H108" s="249">
        <v>2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226</v>
      </c>
      <c r="AU108" s="255" t="s">
        <v>90</v>
      </c>
      <c r="AV108" s="14" t="s">
        <v>90</v>
      </c>
      <c r="AW108" s="14" t="s">
        <v>41</v>
      </c>
      <c r="AX108" s="14" t="s">
        <v>80</v>
      </c>
      <c r="AY108" s="255" t="s">
        <v>208</v>
      </c>
    </row>
    <row r="109" s="14" customFormat="1">
      <c r="A109" s="14"/>
      <c r="B109" s="245"/>
      <c r="C109" s="246"/>
      <c r="D109" s="236" t="s">
        <v>226</v>
      </c>
      <c r="E109" s="247" t="s">
        <v>35</v>
      </c>
      <c r="F109" s="248" t="s">
        <v>2141</v>
      </c>
      <c r="G109" s="246"/>
      <c r="H109" s="249">
        <v>3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226</v>
      </c>
      <c r="AU109" s="255" t="s">
        <v>90</v>
      </c>
      <c r="AV109" s="14" t="s">
        <v>90</v>
      </c>
      <c r="AW109" s="14" t="s">
        <v>41</v>
      </c>
      <c r="AX109" s="14" t="s">
        <v>80</v>
      </c>
      <c r="AY109" s="255" t="s">
        <v>208</v>
      </c>
    </row>
    <row r="110" s="14" customFormat="1">
      <c r="A110" s="14"/>
      <c r="B110" s="245"/>
      <c r="C110" s="246"/>
      <c r="D110" s="236" t="s">
        <v>226</v>
      </c>
      <c r="E110" s="247" t="s">
        <v>35</v>
      </c>
      <c r="F110" s="248" t="s">
        <v>1407</v>
      </c>
      <c r="G110" s="246"/>
      <c r="H110" s="249">
        <v>2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5" t="s">
        <v>226</v>
      </c>
      <c r="AU110" s="255" t="s">
        <v>90</v>
      </c>
      <c r="AV110" s="14" t="s">
        <v>90</v>
      </c>
      <c r="AW110" s="14" t="s">
        <v>41</v>
      </c>
      <c r="AX110" s="14" t="s">
        <v>80</v>
      </c>
      <c r="AY110" s="255" t="s">
        <v>208</v>
      </c>
    </row>
    <row r="111" s="16" customFormat="1">
      <c r="A111" s="16"/>
      <c r="B111" s="267"/>
      <c r="C111" s="268"/>
      <c r="D111" s="236" t="s">
        <v>226</v>
      </c>
      <c r="E111" s="269" t="s">
        <v>35</v>
      </c>
      <c r="F111" s="270" t="s">
        <v>261</v>
      </c>
      <c r="G111" s="268"/>
      <c r="H111" s="271">
        <v>7</v>
      </c>
      <c r="I111" s="272"/>
      <c r="J111" s="268"/>
      <c r="K111" s="268"/>
      <c r="L111" s="273"/>
      <c r="M111" s="274"/>
      <c r="N111" s="275"/>
      <c r="O111" s="275"/>
      <c r="P111" s="275"/>
      <c r="Q111" s="275"/>
      <c r="R111" s="275"/>
      <c r="S111" s="275"/>
      <c r="T111" s="27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T111" s="277" t="s">
        <v>226</v>
      </c>
      <c r="AU111" s="277" t="s">
        <v>90</v>
      </c>
      <c r="AV111" s="16" t="s">
        <v>216</v>
      </c>
      <c r="AW111" s="16" t="s">
        <v>41</v>
      </c>
      <c r="AX111" s="16" t="s">
        <v>88</v>
      </c>
      <c r="AY111" s="277" t="s">
        <v>208</v>
      </c>
    </row>
    <row r="112" s="2" customFormat="1" ht="24.15" customHeight="1">
      <c r="A112" s="41"/>
      <c r="B112" s="42"/>
      <c r="C112" s="216" t="s">
        <v>335</v>
      </c>
      <c r="D112" s="216" t="s">
        <v>211</v>
      </c>
      <c r="E112" s="217" t="s">
        <v>1408</v>
      </c>
      <c r="F112" s="218" t="s">
        <v>1409</v>
      </c>
      <c r="G112" s="219" t="s">
        <v>381</v>
      </c>
      <c r="H112" s="220">
        <v>2</v>
      </c>
      <c r="I112" s="221"/>
      <c r="J112" s="222">
        <f>ROUND(I112*H112,2)</f>
        <v>0</v>
      </c>
      <c r="K112" s="218" t="s">
        <v>215</v>
      </c>
      <c r="L112" s="47"/>
      <c r="M112" s="223" t="s">
        <v>35</v>
      </c>
      <c r="N112" s="224" t="s">
        <v>51</v>
      </c>
      <c r="O112" s="87"/>
      <c r="P112" s="225">
        <f>O112*H112</f>
        <v>0</v>
      </c>
      <c r="Q112" s="225">
        <v>0</v>
      </c>
      <c r="R112" s="225">
        <f>Q112*H112</f>
        <v>0</v>
      </c>
      <c r="S112" s="225">
        <v>0.025000000000000001</v>
      </c>
      <c r="T112" s="226">
        <f>S112*H112</f>
        <v>0.050000000000000003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7" t="s">
        <v>216</v>
      </c>
      <c r="AT112" s="227" t="s">
        <v>211</v>
      </c>
      <c r="AU112" s="227" t="s">
        <v>90</v>
      </c>
      <c r="AY112" s="19" t="s">
        <v>208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88</v>
      </c>
      <c r="BK112" s="228">
        <f>ROUND(I112*H112,2)</f>
        <v>0</v>
      </c>
      <c r="BL112" s="19" t="s">
        <v>216</v>
      </c>
      <c r="BM112" s="227" t="s">
        <v>2142</v>
      </c>
    </row>
    <row r="113" s="2" customFormat="1">
      <c r="A113" s="41"/>
      <c r="B113" s="42"/>
      <c r="C113" s="43"/>
      <c r="D113" s="229" t="s">
        <v>218</v>
      </c>
      <c r="E113" s="43"/>
      <c r="F113" s="230" t="s">
        <v>1411</v>
      </c>
      <c r="G113" s="43"/>
      <c r="H113" s="43"/>
      <c r="I113" s="231"/>
      <c r="J113" s="43"/>
      <c r="K113" s="43"/>
      <c r="L113" s="47"/>
      <c r="M113" s="232"/>
      <c r="N113" s="233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218</v>
      </c>
      <c r="AU113" s="19" t="s">
        <v>90</v>
      </c>
    </row>
    <row r="114" s="14" customFormat="1">
      <c r="A114" s="14"/>
      <c r="B114" s="245"/>
      <c r="C114" s="246"/>
      <c r="D114" s="236" t="s">
        <v>226</v>
      </c>
      <c r="E114" s="247" t="s">
        <v>35</v>
      </c>
      <c r="F114" s="248" t="s">
        <v>2143</v>
      </c>
      <c r="G114" s="246"/>
      <c r="H114" s="249">
        <v>1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226</v>
      </c>
      <c r="AU114" s="255" t="s">
        <v>90</v>
      </c>
      <c r="AV114" s="14" t="s">
        <v>90</v>
      </c>
      <c r="AW114" s="14" t="s">
        <v>41</v>
      </c>
      <c r="AX114" s="14" t="s">
        <v>80</v>
      </c>
      <c r="AY114" s="255" t="s">
        <v>208</v>
      </c>
    </row>
    <row r="115" s="14" customFormat="1">
      <c r="A115" s="14"/>
      <c r="B115" s="245"/>
      <c r="C115" s="246"/>
      <c r="D115" s="236" t="s">
        <v>226</v>
      </c>
      <c r="E115" s="247" t="s">
        <v>35</v>
      </c>
      <c r="F115" s="248" t="s">
        <v>2144</v>
      </c>
      <c r="G115" s="246"/>
      <c r="H115" s="249">
        <v>1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226</v>
      </c>
      <c r="AU115" s="255" t="s">
        <v>90</v>
      </c>
      <c r="AV115" s="14" t="s">
        <v>90</v>
      </c>
      <c r="AW115" s="14" t="s">
        <v>41</v>
      </c>
      <c r="AX115" s="14" t="s">
        <v>80</v>
      </c>
      <c r="AY115" s="255" t="s">
        <v>208</v>
      </c>
    </row>
    <row r="116" s="16" customFormat="1">
      <c r="A116" s="16"/>
      <c r="B116" s="267"/>
      <c r="C116" s="268"/>
      <c r="D116" s="236" t="s">
        <v>226</v>
      </c>
      <c r="E116" s="269" t="s">
        <v>35</v>
      </c>
      <c r="F116" s="270" t="s">
        <v>261</v>
      </c>
      <c r="G116" s="268"/>
      <c r="H116" s="271">
        <v>2</v>
      </c>
      <c r="I116" s="272"/>
      <c r="J116" s="268"/>
      <c r="K116" s="268"/>
      <c r="L116" s="273"/>
      <c r="M116" s="274"/>
      <c r="N116" s="275"/>
      <c r="O116" s="275"/>
      <c r="P116" s="275"/>
      <c r="Q116" s="275"/>
      <c r="R116" s="275"/>
      <c r="S116" s="275"/>
      <c r="T116" s="27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T116" s="277" t="s">
        <v>226</v>
      </c>
      <c r="AU116" s="277" t="s">
        <v>90</v>
      </c>
      <c r="AV116" s="16" t="s">
        <v>216</v>
      </c>
      <c r="AW116" s="16" t="s">
        <v>41</v>
      </c>
      <c r="AX116" s="16" t="s">
        <v>88</v>
      </c>
      <c r="AY116" s="277" t="s">
        <v>208</v>
      </c>
    </row>
    <row r="117" s="2" customFormat="1" ht="24.15" customHeight="1">
      <c r="A117" s="41"/>
      <c r="B117" s="42"/>
      <c r="C117" s="216" t="s">
        <v>340</v>
      </c>
      <c r="D117" s="216" t="s">
        <v>211</v>
      </c>
      <c r="E117" s="217" t="s">
        <v>482</v>
      </c>
      <c r="F117" s="218" t="s">
        <v>483</v>
      </c>
      <c r="G117" s="219" t="s">
        <v>381</v>
      </c>
      <c r="H117" s="220">
        <v>2</v>
      </c>
      <c r="I117" s="221"/>
      <c r="J117" s="222">
        <f>ROUND(I117*H117,2)</f>
        <v>0</v>
      </c>
      <c r="K117" s="218" t="s">
        <v>215</v>
      </c>
      <c r="L117" s="47"/>
      <c r="M117" s="223" t="s">
        <v>35</v>
      </c>
      <c r="N117" s="224" t="s">
        <v>51</v>
      </c>
      <c r="O117" s="87"/>
      <c r="P117" s="225">
        <f>O117*H117</f>
        <v>0</v>
      </c>
      <c r="Q117" s="225">
        <v>0</v>
      </c>
      <c r="R117" s="225">
        <f>Q117*H117</f>
        <v>0</v>
      </c>
      <c r="S117" s="225">
        <v>0.069000000000000006</v>
      </c>
      <c r="T117" s="226">
        <f>S117*H117</f>
        <v>0.13800000000000001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7" t="s">
        <v>216</v>
      </c>
      <c r="AT117" s="227" t="s">
        <v>211</v>
      </c>
      <c r="AU117" s="227" t="s">
        <v>90</v>
      </c>
      <c r="AY117" s="19" t="s">
        <v>208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88</v>
      </c>
      <c r="BK117" s="228">
        <f>ROUND(I117*H117,2)</f>
        <v>0</v>
      </c>
      <c r="BL117" s="19" t="s">
        <v>216</v>
      </c>
      <c r="BM117" s="227" t="s">
        <v>2145</v>
      </c>
    </row>
    <row r="118" s="2" customFormat="1">
      <c r="A118" s="41"/>
      <c r="B118" s="42"/>
      <c r="C118" s="43"/>
      <c r="D118" s="229" t="s">
        <v>218</v>
      </c>
      <c r="E118" s="43"/>
      <c r="F118" s="230" t="s">
        <v>485</v>
      </c>
      <c r="G118" s="43"/>
      <c r="H118" s="43"/>
      <c r="I118" s="231"/>
      <c r="J118" s="43"/>
      <c r="K118" s="43"/>
      <c r="L118" s="47"/>
      <c r="M118" s="232"/>
      <c r="N118" s="233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218</v>
      </c>
      <c r="AU118" s="19" t="s">
        <v>90</v>
      </c>
    </row>
    <row r="119" s="14" customFormat="1">
      <c r="A119" s="14"/>
      <c r="B119" s="245"/>
      <c r="C119" s="246"/>
      <c r="D119" s="236" t="s">
        <v>226</v>
      </c>
      <c r="E119" s="247" t="s">
        <v>35</v>
      </c>
      <c r="F119" s="248" t="s">
        <v>2143</v>
      </c>
      <c r="G119" s="246"/>
      <c r="H119" s="249">
        <v>1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226</v>
      </c>
      <c r="AU119" s="255" t="s">
        <v>90</v>
      </c>
      <c r="AV119" s="14" t="s">
        <v>90</v>
      </c>
      <c r="AW119" s="14" t="s">
        <v>41</v>
      </c>
      <c r="AX119" s="14" t="s">
        <v>80</v>
      </c>
      <c r="AY119" s="255" t="s">
        <v>208</v>
      </c>
    </row>
    <row r="120" s="14" customFormat="1">
      <c r="A120" s="14"/>
      <c r="B120" s="245"/>
      <c r="C120" s="246"/>
      <c r="D120" s="236" t="s">
        <v>226</v>
      </c>
      <c r="E120" s="247" t="s">
        <v>35</v>
      </c>
      <c r="F120" s="248" t="s">
        <v>2144</v>
      </c>
      <c r="G120" s="246"/>
      <c r="H120" s="249">
        <v>1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5" t="s">
        <v>226</v>
      </c>
      <c r="AU120" s="255" t="s">
        <v>90</v>
      </c>
      <c r="AV120" s="14" t="s">
        <v>90</v>
      </c>
      <c r="AW120" s="14" t="s">
        <v>41</v>
      </c>
      <c r="AX120" s="14" t="s">
        <v>80</v>
      </c>
      <c r="AY120" s="255" t="s">
        <v>208</v>
      </c>
    </row>
    <row r="121" s="16" customFormat="1">
      <c r="A121" s="16"/>
      <c r="B121" s="267"/>
      <c r="C121" s="268"/>
      <c r="D121" s="236" t="s">
        <v>226</v>
      </c>
      <c r="E121" s="269" t="s">
        <v>35</v>
      </c>
      <c r="F121" s="270" t="s">
        <v>261</v>
      </c>
      <c r="G121" s="268"/>
      <c r="H121" s="271">
        <v>2</v>
      </c>
      <c r="I121" s="272"/>
      <c r="J121" s="268"/>
      <c r="K121" s="268"/>
      <c r="L121" s="273"/>
      <c r="M121" s="274"/>
      <c r="N121" s="275"/>
      <c r="O121" s="275"/>
      <c r="P121" s="275"/>
      <c r="Q121" s="275"/>
      <c r="R121" s="275"/>
      <c r="S121" s="275"/>
      <c r="T121" s="27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T121" s="277" t="s">
        <v>226</v>
      </c>
      <c r="AU121" s="277" t="s">
        <v>90</v>
      </c>
      <c r="AV121" s="16" t="s">
        <v>216</v>
      </c>
      <c r="AW121" s="16" t="s">
        <v>41</v>
      </c>
      <c r="AX121" s="16" t="s">
        <v>88</v>
      </c>
      <c r="AY121" s="277" t="s">
        <v>208</v>
      </c>
    </row>
    <row r="122" s="2" customFormat="1" ht="24.15" customHeight="1">
      <c r="A122" s="41"/>
      <c r="B122" s="42"/>
      <c r="C122" s="216" t="s">
        <v>345</v>
      </c>
      <c r="D122" s="216" t="s">
        <v>211</v>
      </c>
      <c r="E122" s="217" t="s">
        <v>1415</v>
      </c>
      <c r="F122" s="218" t="s">
        <v>1416</v>
      </c>
      <c r="G122" s="219" t="s">
        <v>149</v>
      </c>
      <c r="H122" s="220">
        <v>0.80000000000000004</v>
      </c>
      <c r="I122" s="221"/>
      <c r="J122" s="222">
        <f>ROUND(I122*H122,2)</f>
        <v>0</v>
      </c>
      <c r="K122" s="218" t="s">
        <v>215</v>
      </c>
      <c r="L122" s="47"/>
      <c r="M122" s="223" t="s">
        <v>35</v>
      </c>
      <c r="N122" s="224" t="s">
        <v>51</v>
      </c>
      <c r="O122" s="87"/>
      <c r="P122" s="225">
        <f>O122*H122</f>
        <v>0</v>
      </c>
      <c r="Q122" s="225">
        <v>0</v>
      </c>
      <c r="R122" s="225">
        <f>Q122*H122</f>
        <v>0</v>
      </c>
      <c r="S122" s="225">
        <v>0.187</v>
      </c>
      <c r="T122" s="226">
        <f>S122*H122</f>
        <v>0.14960000000000001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7" t="s">
        <v>216</v>
      </c>
      <c r="AT122" s="227" t="s">
        <v>211</v>
      </c>
      <c r="AU122" s="227" t="s">
        <v>90</v>
      </c>
      <c r="AY122" s="19" t="s">
        <v>208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88</v>
      </c>
      <c r="BK122" s="228">
        <f>ROUND(I122*H122,2)</f>
        <v>0</v>
      </c>
      <c r="BL122" s="19" t="s">
        <v>216</v>
      </c>
      <c r="BM122" s="227" t="s">
        <v>2146</v>
      </c>
    </row>
    <row r="123" s="2" customFormat="1">
      <c r="A123" s="41"/>
      <c r="B123" s="42"/>
      <c r="C123" s="43"/>
      <c r="D123" s="229" t="s">
        <v>218</v>
      </c>
      <c r="E123" s="43"/>
      <c r="F123" s="230" t="s">
        <v>1418</v>
      </c>
      <c r="G123" s="43"/>
      <c r="H123" s="43"/>
      <c r="I123" s="231"/>
      <c r="J123" s="43"/>
      <c r="K123" s="43"/>
      <c r="L123" s="47"/>
      <c r="M123" s="232"/>
      <c r="N123" s="233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218</v>
      </c>
      <c r="AU123" s="19" t="s">
        <v>90</v>
      </c>
    </row>
    <row r="124" s="14" customFormat="1">
      <c r="A124" s="14"/>
      <c r="B124" s="245"/>
      <c r="C124" s="246"/>
      <c r="D124" s="236" t="s">
        <v>226</v>
      </c>
      <c r="E124" s="247" t="s">
        <v>35</v>
      </c>
      <c r="F124" s="248" t="s">
        <v>2147</v>
      </c>
      <c r="G124" s="246"/>
      <c r="H124" s="249">
        <v>0.40000000000000002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226</v>
      </c>
      <c r="AU124" s="255" t="s">
        <v>90</v>
      </c>
      <c r="AV124" s="14" t="s">
        <v>90</v>
      </c>
      <c r="AW124" s="14" t="s">
        <v>41</v>
      </c>
      <c r="AX124" s="14" t="s">
        <v>80</v>
      </c>
      <c r="AY124" s="255" t="s">
        <v>208</v>
      </c>
    </row>
    <row r="125" s="14" customFormat="1">
      <c r="A125" s="14"/>
      <c r="B125" s="245"/>
      <c r="C125" s="246"/>
      <c r="D125" s="236" t="s">
        <v>226</v>
      </c>
      <c r="E125" s="247" t="s">
        <v>35</v>
      </c>
      <c r="F125" s="248" t="s">
        <v>2148</v>
      </c>
      <c r="G125" s="246"/>
      <c r="H125" s="249">
        <v>0.40000000000000002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226</v>
      </c>
      <c r="AU125" s="255" t="s">
        <v>90</v>
      </c>
      <c r="AV125" s="14" t="s">
        <v>90</v>
      </c>
      <c r="AW125" s="14" t="s">
        <v>41</v>
      </c>
      <c r="AX125" s="14" t="s">
        <v>80</v>
      </c>
      <c r="AY125" s="255" t="s">
        <v>208</v>
      </c>
    </row>
    <row r="126" s="16" customFormat="1">
      <c r="A126" s="16"/>
      <c r="B126" s="267"/>
      <c r="C126" s="268"/>
      <c r="D126" s="236" t="s">
        <v>226</v>
      </c>
      <c r="E126" s="269" t="s">
        <v>35</v>
      </c>
      <c r="F126" s="270" t="s">
        <v>261</v>
      </c>
      <c r="G126" s="268"/>
      <c r="H126" s="271">
        <v>0.80000000000000004</v>
      </c>
      <c r="I126" s="272"/>
      <c r="J126" s="268"/>
      <c r="K126" s="268"/>
      <c r="L126" s="273"/>
      <c r="M126" s="274"/>
      <c r="N126" s="275"/>
      <c r="O126" s="275"/>
      <c r="P126" s="275"/>
      <c r="Q126" s="275"/>
      <c r="R126" s="275"/>
      <c r="S126" s="275"/>
      <c r="T126" s="27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T126" s="277" t="s">
        <v>226</v>
      </c>
      <c r="AU126" s="277" t="s">
        <v>90</v>
      </c>
      <c r="AV126" s="16" t="s">
        <v>216</v>
      </c>
      <c r="AW126" s="16" t="s">
        <v>41</v>
      </c>
      <c r="AX126" s="16" t="s">
        <v>88</v>
      </c>
      <c r="AY126" s="277" t="s">
        <v>208</v>
      </c>
    </row>
    <row r="127" s="2" customFormat="1" ht="21.75" customHeight="1">
      <c r="A127" s="41"/>
      <c r="B127" s="42"/>
      <c r="C127" s="216" t="s">
        <v>351</v>
      </c>
      <c r="D127" s="216" t="s">
        <v>211</v>
      </c>
      <c r="E127" s="217" t="s">
        <v>1425</v>
      </c>
      <c r="F127" s="218" t="s">
        <v>1426</v>
      </c>
      <c r="G127" s="219" t="s">
        <v>490</v>
      </c>
      <c r="H127" s="220">
        <v>4</v>
      </c>
      <c r="I127" s="221"/>
      <c r="J127" s="222">
        <f>ROUND(I127*H127,2)</f>
        <v>0</v>
      </c>
      <c r="K127" s="218" t="s">
        <v>215</v>
      </c>
      <c r="L127" s="47"/>
      <c r="M127" s="223" t="s">
        <v>35</v>
      </c>
      <c r="N127" s="224" t="s">
        <v>51</v>
      </c>
      <c r="O127" s="87"/>
      <c r="P127" s="225">
        <f>O127*H127</f>
        <v>0</v>
      </c>
      <c r="Q127" s="225">
        <v>0</v>
      </c>
      <c r="R127" s="225">
        <f>Q127*H127</f>
        <v>0</v>
      </c>
      <c r="S127" s="225">
        <v>0.0089999999999999993</v>
      </c>
      <c r="T127" s="226">
        <f>S127*H127</f>
        <v>0.035999999999999997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7" t="s">
        <v>216</v>
      </c>
      <c r="AT127" s="227" t="s">
        <v>211</v>
      </c>
      <c r="AU127" s="227" t="s">
        <v>90</v>
      </c>
      <c r="AY127" s="19" t="s">
        <v>208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88</v>
      </c>
      <c r="BK127" s="228">
        <f>ROUND(I127*H127,2)</f>
        <v>0</v>
      </c>
      <c r="BL127" s="19" t="s">
        <v>216</v>
      </c>
      <c r="BM127" s="227" t="s">
        <v>2149</v>
      </c>
    </row>
    <row r="128" s="2" customFormat="1">
      <c r="A128" s="41"/>
      <c r="B128" s="42"/>
      <c r="C128" s="43"/>
      <c r="D128" s="229" t="s">
        <v>218</v>
      </c>
      <c r="E128" s="43"/>
      <c r="F128" s="230" t="s">
        <v>1428</v>
      </c>
      <c r="G128" s="43"/>
      <c r="H128" s="43"/>
      <c r="I128" s="231"/>
      <c r="J128" s="43"/>
      <c r="K128" s="43"/>
      <c r="L128" s="47"/>
      <c r="M128" s="232"/>
      <c r="N128" s="233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218</v>
      </c>
      <c r="AU128" s="19" t="s">
        <v>90</v>
      </c>
    </row>
    <row r="129" s="14" customFormat="1">
      <c r="A129" s="14"/>
      <c r="B129" s="245"/>
      <c r="C129" s="246"/>
      <c r="D129" s="236" t="s">
        <v>226</v>
      </c>
      <c r="E129" s="247" t="s">
        <v>35</v>
      </c>
      <c r="F129" s="248" t="s">
        <v>2150</v>
      </c>
      <c r="G129" s="246"/>
      <c r="H129" s="249">
        <v>4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226</v>
      </c>
      <c r="AU129" s="255" t="s">
        <v>90</v>
      </c>
      <c r="AV129" s="14" t="s">
        <v>90</v>
      </c>
      <c r="AW129" s="14" t="s">
        <v>41</v>
      </c>
      <c r="AX129" s="14" t="s">
        <v>88</v>
      </c>
      <c r="AY129" s="255" t="s">
        <v>208</v>
      </c>
    </row>
    <row r="130" s="2" customFormat="1" ht="21.75" customHeight="1">
      <c r="A130" s="41"/>
      <c r="B130" s="42"/>
      <c r="C130" s="216" t="s">
        <v>354</v>
      </c>
      <c r="D130" s="216" t="s">
        <v>211</v>
      </c>
      <c r="E130" s="217" t="s">
        <v>1430</v>
      </c>
      <c r="F130" s="218" t="s">
        <v>1431</v>
      </c>
      <c r="G130" s="219" t="s">
        <v>490</v>
      </c>
      <c r="H130" s="220">
        <v>3</v>
      </c>
      <c r="I130" s="221"/>
      <c r="J130" s="222">
        <f>ROUND(I130*H130,2)</f>
        <v>0</v>
      </c>
      <c r="K130" s="218" t="s">
        <v>215</v>
      </c>
      <c r="L130" s="47"/>
      <c r="M130" s="223" t="s">
        <v>35</v>
      </c>
      <c r="N130" s="224" t="s">
        <v>51</v>
      </c>
      <c r="O130" s="87"/>
      <c r="P130" s="225">
        <f>O130*H130</f>
        <v>0</v>
      </c>
      <c r="Q130" s="225">
        <v>0</v>
      </c>
      <c r="R130" s="225">
        <f>Q130*H130</f>
        <v>0</v>
      </c>
      <c r="S130" s="225">
        <v>0.0089999999999999993</v>
      </c>
      <c r="T130" s="226">
        <f>S130*H130</f>
        <v>0.026999999999999996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7" t="s">
        <v>216</v>
      </c>
      <c r="AT130" s="227" t="s">
        <v>211</v>
      </c>
      <c r="AU130" s="227" t="s">
        <v>90</v>
      </c>
      <c r="AY130" s="19" t="s">
        <v>208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88</v>
      </c>
      <c r="BK130" s="228">
        <f>ROUND(I130*H130,2)</f>
        <v>0</v>
      </c>
      <c r="BL130" s="19" t="s">
        <v>216</v>
      </c>
      <c r="BM130" s="227" t="s">
        <v>2151</v>
      </c>
    </row>
    <row r="131" s="2" customFormat="1">
      <c r="A131" s="41"/>
      <c r="B131" s="42"/>
      <c r="C131" s="43"/>
      <c r="D131" s="229" t="s">
        <v>218</v>
      </c>
      <c r="E131" s="43"/>
      <c r="F131" s="230" t="s">
        <v>1433</v>
      </c>
      <c r="G131" s="43"/>
      <c r="H131" s="43"/>
      <c r="I131" s="231"/>
      <c r="J131" s="43"/>
      <c r="K131" s="43"/>
      <c r="L131" s="47"/>
      <c r="M131" s="232"/>
      <c r="N131" s="233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218</v>
      </c>
      <c r="AU131" s="19" t="s">
        <v>90</v>
      </c>
    </row>
    <row r="132" s="14" customFormat="1">
      <c r="A132" s="14"/>
      <c r="B132" s="245"/>
      <c r="C132" s="246"/>
      <c r="D132" s="236" t="s">
        <v>226</v>
      </c>
      <c r="E132" s="247" t="s">
        <v>35</v>
      </c>
      <c r="F132" s="248" t="s">
        <v>2152</v>
      </c>
      <c r="G132" s="246"/>
      <c r="H132" s="249">
        <v>3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226</v>
      </c>
      <c r="AU132" s="255" t="s">
        <v>90</v>
      </c>
      <c r="AV132" s="14" t="s">
        <v>90</v>
      </c>
      <c r="AW132" s="14" t="s">
        <v>41</v>
      </c>
      <c r="AX132" s="14" t="s">
        <v>88</v>
      </c>
      <c r="AY132" s="255" t="s">
        <v>208</v>
      </c>
    </row>
    <row r="133" s="2" customFormat="1" ht="24.15" customHeight="1">
      <c r="A133" s="41"/>
      <c r="B133" s="42"/>
      <c r="C133" s="216" t="s">
        <v>367</v>
      </c>
      <c r="D133" s="216" t="s">
        <v>211</v>
      </c>
      <c r="E133" s="217" t="s">
        <v>1435</v>
      </c>
      <c r="F133" s="218" t="s">
        <v>1436</v>
      </c>
      <c r="G133" s="219" t="s">
        <v>490</v>
      </c>
      <c r="H133" s="220">
        <v>5</v>
      </c>
      <c r="I133" s="221"/>
      <c r="J133" s="222">
        <f>ROUND(I133*H133,2)</f>
        <v>0</v>
      </c>
      <c r="K133" s="218" t="s">
        <v>215</v>
      </c>
      <c r="L133" s="47"/>
      <c r="M133" s="223" t="s">
        <v>35</v>
      </c>
      <c r="N133" s="224" t="s">
        <v>51</v>
      </c>
      <c r="O133" s="87"/>
      <c r="P133" s="225">
        <f>O133*H133</f>
        <v>0</v>
      </c>
      <c r="Q133" s="225">
        <v>0</v>
      </c>
      <c r="R133" s="225">
        <f>Q133*H133</f>
        <v>0</v>
      </c>
      <c r="S133" s="225">
        <v>0.027</v>
      </c>
      <c r="T133" s="226">
        <f>S133*H133</f>
        <v>0.13500000000000001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7" t="s">
        <v>216</v>
      </c>
      <c r="AT133" s="227" t="s">
        <v>211</v>
      </c>
      <c r="AU133" s="227" t="s">
        <v>90</v>
      </c>
      <c r="AY133" s="19" t="s">
        <v>208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88</v>
      </c>
      <c r="BK133" s="228">
        <f>ROUND(I133*H133,2)</f>
        <v>0</v>
      </c>
      <c r="BL133" s="19" t="s">
        <v>216</v>
      </c>
      <c r="BM133" s="227" t="s">
        <v>2153</v>
      </c>
    </row>
    <row r="134" s="2" customFormat="1">
      <c r="A134" s="41"/>
      <c r="B134" s="42"/>
      <c r="C134" s="43"/>
      <c r="D134" s="229" t="s">
        <v>218</v>
      </c>
      <c r="E134" s="43"/>
      <c r="F134" s="230" t="s">
        <v>1438</v>
      </c>
      <c r="G134" s="43"/>
      <c r="H134" s="43"/>
      <c r="I134" s="231"/>
      <c r="J134" s="43"/>
      <c r="K134" s="43"/>
      <c r="L134" s="47"/>
      <c r="M134" s="232"/>
      <c r="N134" s="233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9" t="s">
        <v>218</v>
      </c>
      <c r="AU134" s="19" t="s">
        <v>90</v>
      </c>
    </row>
    <row r="135" s="14" customFormat="1">
      <c r="A135" s="14"/>
      <c r="B135" s="245"/>
      <c r="C135" s="246"/>
      <c r="D135" s="236" t="s">
        <v>226</v>
      </c>
      <c r="E135" s="247" t="s">
        <v>35</v>
      </c>
      <c r="F135" s="248" t="s">
        <v>2154</v>
      </c>
      <c r="G135" s="246"/>
      <c r="H135" s="249">
        <v>5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226</v>
      </c>
      <c r="AU135" s="255" t="s">
        <v>90</v>
      </c>
      <c r="AV135" s="14" t="s">
        <v>90</v>
      </c>
      <c r="AW135" s="14" t="s">
        <v>41</v>
      </c>
      <c r="AX135" s="14" t="s">
        <v>88</v>
      </c>
      <c r="AY135" s="255" t="s">
        <v>208</v>
      </c>
    </row>
    <row r="136" s="12" customFormat="1" ht="25.92" customHeight="1">
      <c r="A136" s="12"/>
      <c r="B136" s="200"/>
      <c r="C136" s="201"/>
      <c r="D136" s="202" t="s">
        <v>79</v>
      </c>
      <c r="E136" s="203" t="s">
        <v>593</v>
      </c>
      <c r="F136" s="203" t="s">
        <v>594</v>
      </c>
      <c r="G136" s="201"/>
      <c r="H136" s="201"/>
      <c r="I136" s="204"/>
      <c r="J136" s="205">
        <f>BK136</f>
        <v>0</v>
      </c>
      <c r="K136" s="201"/>
      <c r="L136" s="206"/>
      <c r="M136" s="207"/>
      <c r="N136" s="208"/>
      <c r="O136" s="208"/>
      <c r="P136" s="209">
        <f>P137+P180+P223+P246+P263+P286+P306</f>
        <v>0</v>
      </c>
      <c r="Q136" s="208"/>
      <c r="R136" s="209">
        <f>R137+R180+R223+R246+R263+R286+R306</f>
        <v>0.22691999999999998</v>
      </c>
      <c r="S136" s="208"/>
      <c r="T136" s="210">
        <f>T137+T180+T223+T246+T263+T286+T306</f>
        <v>0.48152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90</v>
      </c>
      <c r="AT136" s="212" t="s">
        <v>79</v>
      </c>
      <c r="AU136" s="212" t="s">
        <v>80</v>
      </c>
      <c r="AY136" s="211" t="s">
        <v>208</v>
      </c>
      <c r="BK136" s="213">
        <f>BK137+BK180+BK223+BK246+BK263+BK286+BK306</f>
        <v>0</v>
      </c>
    </row>
    <row r="137" s="12" customFormat="1" ht="22.8" customHeight="1">
      <c r="A137" s="12"/>
      <c r="B137" s="200"/>
      <c r="C137" s="201"/>
      <c r="D137" s="202" t="s">
        <v>79</v>
      </c>
      <c r="E137" s="214" t="s">
        <v>1447</v>
      </c>
      <c r="F137" s="214" t="s">
        <v>1448</v>
      </c>
      <c r="G137" s="201"/>
      <c r="H137" s="201"/>
      <c r="I137" s="204"/>
      <c r="J137" s="215">
        <f>BK137</f>
        <v>0</v>
      </c>
      <c r="K137" s="201"/>
      <c r="L137" s="206"/>
      <c r="M137" s="207"/>
      <c r="N137" s="208"/>
      <c r="O137" s="208"/>
      <c r="P137" s="209">
        <f>SUM(P138:P179)</f>
        <v>0</v>
      </c>
      <c r="Q137" s="208"/>
      <c r="R137" s="209">
        <f>SUM(R138:R179)</f>
        <v>0.015739999999999997</v>
      </c>
      <c r="S137" s="208"/>
      <c r="T137" s="210">
        <f>SUM(T138:T179)</f>
        <v>0.0263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1" t="s">
        <v>90</v>
      </c>
      <c r="AT137" s="212" t="s">
        <v>79</v>
      </c>
      <c r="AU137" s="212" t="s">
        <v>88</v>
      </c>
      <c r="AY137" s="211" t="s">
        <v>208</v>
      </c>
      <c r="BK137" s="213">
        <f>SUM(BK138:BK179)</f>
        <v>0</v>
      </c>
    </row>
    <row r="138" s="2" customFormat="1" ht="16.5" customHeight="1">
      <c r="A138" s="41"/>
      <c r="B138" s="42"/>
      <c r="C138" s="216" t="s">
        <v>378</v>
      </c>
      <c r="D138" s="216" t="s">
        <v>211</v>
      </c>
      <c r="E138" s="217" t="s">
        <v>1449</v>
      </c>
      <c r="F138" s="218" t="s">
        <v>1450</v>
      </c>
      <c r="G138" s="219" t="s">
        <v>381</v>
      </c>
      <c r="H138" s="220">
        <v>4</v>
      </c>
      <c r="I138" s="221"/>
      <c r="J138" s="222">
        <f>ROUND(I138*H138,2)</f>
        <v>0</v>
      </c>
      <c r="K138" s="218" t="s">
        <v>215</v>
      </c>
      <c r="L138" s="47"/>
      <c r="M138" s="223" t="s">
        <v>35</v>
      </c>
      <c r="N138" s="224" t="s">
        <v>51</v>
      </c>
      <c r="O138" s="87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7" t="s">
        <v>408</v>
      </c>
      <c r="AT138" s="227" t="s">
        <v>211</v>
      </c>
      <c r="AU138" s="227" t="s">
        <v>90</v>
      </c>
      <c r="AY138" s="19" t="s">
        <v>208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88</v>
      </c>
      <c r="BK138" s="228">
        <f>ROUND(I138*H138,2)</f>
        <v>0</v>
      </c>
      <c r="BL138" s="19" t="s">
        <v>408</v>
      </c>
      <c r="BM138" s="227" t="s">
        <v>2155</v>
      </c>
    </row>
    <row r="139" s="2" customFormat="1">
      <c r="A139" s="41"/>
      <c r="B139" s="42"/>
      <c r="C139" s="43"/>
      <c r="D139" s="229" t="s">
        <v>218</v>
      </c>
      <c r="E139" s="43"/>
      <c r="F139" s="230" t="s">
        <v>1452</v>
      </c>
      <c r="G139" s="43"/>
      <c r="H139" s="43"/>
      <c r="I139" s="231"/>
      <c r="J139" s="43"/>
      <c r="K139" s="43"/>
      <c r="L139" s="47"/>
      <c r="M139" s="232"/>
      <c r="N139" s="233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218</v>
      </c>
      <c r="AU139" s="19" t="s">
        <v>90</v>
      </c>
    </row>
    <row r="140" s="14" customFormat="1">
      <c r="A140" s="14"/>
      <c r="B140" s="245"/>
      <c r="C140" s="246"/>
      <c r="D140" s="236" t="s">
        <v>226</v>
      </c>
      <c r="E140" s="247" t="s">
        <v>35</v>
      </c>
      <c r="F140" s="248" t="s">
        <v>1822</v>
      </c>
      <c r="G140" s="246"/>
      <c r="H140" s="249">
        <v>4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226</v>
      </c>
      <c r="AU140" s="255" t="s">
        <v>90</v>
      </c>
      <c r="AV140" s="14" t="s">
        <v>90</v>
      </c>
      <c r="AW140" s="14" t="s">
        <v>41</v>
      </c>
      <c r="AX140" s="14" t="s">
        <v>88</v>
      </c>
      <c r="AY140" s="255" t="s">
        <v>208</v>
      </c>
    </row>
    <row r="141" s="2" customFormat="1" ht="16.5" customHeight="1">
      <c r="A141" s="41"/>
      <c r="B141" s="42"/>
      <c r="C141" s="216" t="s">
        <v>390</v>
      </c>
      <c r="D141" s="216" t="s">
        <v>211</v>
      </c>
      <c r="E141" s="217" t="s">
        <v>1454</v>
      </c>
      <c r="F141" s="218" t="s">
        <v>1455</v>
      </c>
      <c r="G141" s="219" t="s">
        <v>679</v>
      </c>
      <c r="H141" s="220">
        <v>1</v>
      </c>
      <c r="I141" s="221"/>
      <c r="J141" s="222">
        <f>ROUND(I141*H141,2)</f>
        <v>0</v>
      </c>
      <c r="K141" s="218" t="s">
        <v>35</v>
      </c>
      <c r="L141" s="47"/>
      <c r="M141" s="223" t="s">
        <v>35</v>
      </c>
      <c r="N141" s="224" t="s">
        <v>51</v>
      </c>
      <c r="O141" s="87"/>
      <c r="P141" s="225">
        <f>O141*H141</f>
        <v>0</v>
      </c>
      <c r="Q141" s="225">
        <v>0</v>
      </c>
      <c r="R141" s="225">
        <f>Q141*H141</f>
        <v>0</v>
      </c>
      <c r="S141" s="225">
        <v>0.0263</v>
      </c>
      <c r="T141" s="226">
        <f>S141*H141</f>
        <v>0.0263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7" t="s">
        <v>408</v>
      </c>
      <c r="AT141" s="227" t="s">
        <v>211</v>
      </c>
      <c r="AU141" s="227" t="s">
        <v>90</v>
      </c>
      <c r="AY141" s="19" t="s">
        <v>208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88</v>
      </c>
      <c r="BK141" s="228">
        <f>ROUND(I141*H141,2)</f>
        <v>0</v>
      </c>
      <c r="BL141" s="19" t="s">
        <v>408</v>
      </c>
      <c r="BM141" s="227" t="s">
        <v>2156</v>
      </c>
    </row>
    <row r="142" s="14" customFormat="1">
      <c r="A142" s="14"/>
      <c r="B142" s="245"/>
      <c r="C142" s="246"/>
      <c r="D142" s="236" t="s">
        <v>226</v>
      </c>
      <c r="E142" s="247" t="s">
        <v>35</v>
      </c>
      <c r="F142" s="248" t="s">
        <v>88</v>
      </c>
      <c r="G142" s="246"/>
      <c r="H142" s="249">
        <v>1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226</v>
      </c>
      <c r="AU142" s="255" t="s">
        <v>90</v>
      </c>
      <c r="AV142" s="14" t="s">
        <v>90</v>
      </c>
      <c r="AW142" s="14" t="s">
        <v>41</v>
      </c>
      <c r="AX142" s="14" t="s">
        <v>88</v>
      </c>
      <c r="AY142" s="255" t="s">
        <v>208</v>
      </c>
    </row>
    <row r="143" s="2" customFormat="1" ht="16.5" customHeight="1">
      <c r="A143" s="41"/>
      <c r="B143" s="42"/>
      <c r="C143" s="216" t="s">
        <v>8</v>
      </c>
      <c r="D143" s="216" t="s">
        <v>211</v>
      </c>
      <c r="E143" s="217" t="s">
        <v>1457</v>
      </c>
      <c r="F143" s="218" t="s">
        <v>1458</v>
      </c>
      <c r="G143" s="219" t="s">
        <v>381</v>
      </c>
      <c r="H143" s="220">
        <v>3</v>
      </c>
      <c r="I143" s="221"/>
      <c r="J143" s="222">
        <f>ROUND(I143*H143,2)</f>
        <v>0</v>
      </c>
      <c r="K143" s="218" t="s">
        <v>215</v>
      </c>
      <c r="L143" s="47"/>
      <c r="M143" s="223" t="s">
        <v>35</v>
      </c>
      <c r="N143" s="224" t="s">
        <v>51</v>
      </c>
      <c r="O143" s="87"/>
      <c r="P143" s="225">
        <f>O143*H143</f>
        <v>0</v>
      </c>
      <c r="Q143" s="225">
        <v>0.0017899999999999999</v>
      </c>
      <c r="R143" s="225">
        <f>Q143*H143</f>
        <v>0.0053699999999999998</v>
      </c>
      <c r="S143" s="225">
        <v>0</v>
      </c>
      <c r="T143" s="226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7" t="s">
        <v>408</v>
      </c>
      <c r="AT143" s="227" t="s">
        <v>211</v>
      </c>
      <c r="AU143" s="227" t="s">
        <v>90</v>
      </c>
      <c r="AY143" s="19" t="s">
        <v>208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88</v>
      </c>
      <c r="BK143" s="228">
        <f>ROUND(I143*H143,2)</f>
        <v>0</v>
      </c>
      <c r="BL143" s="19" t="s">
        <v>408</v>
      </c>
      <c r="BM143" s="227" t="s">
        <v>2157</v>
      </c>
    </row>
    <row r="144" s="2" customFormat="1">
      <c r="A144" s="41"/>
      <c r="B144" s="42"/>
      <c r="C144" s="43"/>
      <c r="D144" s="229" t="s">
        <v>218</v>
      </c>
      <c r="E144" s="43"/>
      <c r="F144" s="230" t="s">
        <v>1460</v>
      </c>
      <c r="G144" s="43"/>
      <c r="H144" s="43"/>
      <c r="I144" s="231"/>
      <c r="J144" s="43"/>
      <c r="K144" s="43"/>
      <c r="L144" s="47"/>
      <c r="M144" s="232"/>
      <c r="N144" s="233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218</v>
      </c>
      <c r="AU144" s="19" t="s">
        <v>90</v>
      </c>
    </row>
    <row r="145" s="14" customFormat="1">
      <c r="A145" s="14"/>
      <c r="B145" s="245"/>
      <c r="C145" s="246"/>
      <c r="D145" s="236" t="s">
        <v>226</v>
      </c>
      <c r="E145" s="247" t="s">
        <v>35</v>
      </c>
      <c r="F145" s="248" t="s">
        <v>1461</v>
      </c>
      <c r="G145" s="246"/>
      <c r="H145" s="249">
        <v>1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226</v>
      </c>
      <c r="AU145" s="255" t="s">
        <v>90</v>
      </c>
      <c r="AV145" s="14" t="s">
        <v>90</v>
      </c>
      <c r="AW145" s="14" t="s">
        <v>41</v>
      </c>
      <c r="AX145" s="14" t="s">
        <v>80</v>
      </c>
      <c r="AY145" s="255" t="s">
        <v>208</v>
      </c>
    </row>
    <row r="146" s="14" customFormat="1">
      <c r="A146" s="14"/>
      <c r="B146" s="245"/>
      <c r="C146" s="246"/>
      <c r="D146" s="236" t="s">
        <v>226</v>
      </c>
      <c r="E146" s="247" t="s">
        <v>35</v>
      </c>
      <c r="F146" s="248" t="s">
        <v>2158</v>
      </c>
      <c r="G146" s="246"/>
      <c r="H146" s="249">
        <v>1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226</v>
      </c>
      <c r="AU146" s="255" t="s">
        <v>90</v>
      </c>
      <c r="AV146" s="14" t="s">
        <v>90</v>
      </c>
      <c r="AW146" s="14" t="s">
        <v>41</v>
      </c>
      <c r="AX146" s="14" t="s">
        <v>80</v>
      </c>
      <c r="AY146" s="255" t="s">
        <v>208</v>
      </c>
    </row>
    <row r="147" s="14" customFormat="1">
      <c r="A147" s="14"/>
      <c r="B147" s="245"/>
      <c r="C147" s="246"/>
      <c r="D147" s="236" t="s">
        <v>226</v>
      </c>
      <c r="E147" s="247" t="s">
        <v>35</v>
      </c>
      <c r="F147" s="248" t="s">
        <v>1462</v>
      </c>
      <c r="G147" s="246"/>
      <c r="H147" s="249">
        <v>1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226</v>
      </c>
      <c r="AU147" s="255" t="s">
        <v>90</v>
      </c>
      <c r="AV147" s="14" t="s">
        <v>90</v>
      </c>
      <c r="AW147" s="14" t="s">
        <v>41</v>
      </c>
      <c r="AX147" s="14" t="s">
        <v>80</v>
      </c>
      <c r="AY147" s="255" t="s">
        <v>208</v>
      </c>
    </row>
    <row r="148" s="16" customFormat="1">
      <c r="A148" s="16"/>
      <c r="B148" s="267"/>
      <c r="C148" s="268"/>
      <c r="D148" s="236" t="s">
        <v>226</v>
      </c>
      <c r="E148" s="269" t="s">
        <v>35</v>
      </c>
      <c r="F148" s="270" t="s">
        <v>261</v>
      </c>
      <c r="G148" s="268"/>
      <c r="H148" s="271">
        <v>3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7" t="s">
        <v>226</v>
      </c>
      <c r="AU148" s="277" t="s">
        <v>90</v>
      </c>
      <c r="AV148" s="16" t="s">
        <v>216</v>
      </c>
      <c r="AW148" s="16" t="s">
        <v>41</v>
      </c>
      <c r="AX148" s="16" t="s">
        <v>88</v>
      </c>
      <c r="AY148" s="277" t="s">
        <v>208</v>
      </c>
    </row>
    <row r="149" s="2" customFormat="1" ht="16.5" customHeight="1">
      <c r="A149" s="41"/>
      <c r="B149" s="42"/>
      <c r="C149" s="216" t="s">
        <v>408</v>
      </c>
      <c r="D149" s="216" t="s">
        <v>211</v>
      </c>
      <c r="E149" s="217" t="s">
        <v>1463</v>
      </c>
      <c r="F149" s="218" t="s">
        <v>1464</v>
      </c>
      <c r="G149" s="219" t="s">
        <v>381</v>
      </c>
      <c r="H149" s="220">
        <v>4</v>
      </c>
      <c r="I149" s="221"/>
      <c r="J149" s="222">
        <f>ROUND(I149*H149,2)</f>
        <v>0</v>
      </c>
      <c r="K149" s="218" t="s">
        <v>215</v>
      </c>
      <c r="L149" s="47"/>
      <c r="M149" s="223" t="s">
        <v>35</v>
      </c>
      <c r="N149" s="224" t="s">
        <v>51</v>
      </c>
      <c r="O149" s="87"/>
      <c r="P149" s="225">
        <f>O149*H149</f>
        <v>0</v>
      </c>
      <c r="Q149" s="225">
        <v>0.001</v>
      </c>
      <c r="R149" s="225">
        <f>Q149*H149</f>
        <v>0.0040000000000000001</v>
      </c>
      <c r="S149" s="225">
        <v>0</v>
      </c>
      <c r="T149" s="226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7" t="s">
        <v>408</v>
      </c>
      <c r="AT149" s="227" t="s">
        <v>211</v>
      </c>
      <c r="AU149" s="227" t="s">
        <v>90</v>
      </c>
      <c r="AY149" s="19" t="s">
        <v>208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88</v>
      </c>
      <c r="BK149" s="228">
        <f>ROUND(I149*H149,2)</f>
        <v>0</v>
      </c>
      <c r="BL149" s="19" t="s">
        <v>408</v>
      </c>
      <c r="BM149" s="227" t="s">
        <v>2159</v>
      </c>
    </row>
    <row r="150" s="2" customFormat="1">
      <c r="A150" s="41"/>
      <c r="B150" s="42"/>
      <c r="C150" s="43"/>
      <c r="D150" s="229" t="s">
        <v>218</v>
      </c>
      <c r="E150" s="43"/>
      <c r="F150" s="230" t="s">
        <v>1466</v>
      </c>
      <c r="G150" s="43"/>
      <c r="H150" s="43"/>
      <c r="I150" s="231"/>
      <c r="J150" s="43"/>
      <c r="K150" s="43"/>
      <c r="L150" s="47"/>
      <c r="M150" s="232"/>
      <c r="N150" s="233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218</v>
      </c>
      <c r="AU150" s="19" t="s">
        <v>90</v>
      </c>
    </row>
    <row r="151" s="14" customFormat="1">
      <c r="A151" s="14"/>
      <c r="B151" s="245"/>
      <c r="C151" s="246"/>
      <c r="D151" s="236" t="s">
        <v>226</v>
      </c>
      <c r="E151" s="247" t="s">
        <v>35</v>
      </c>
      <c r="F151" s="248" t="s">
        <v>1828</v>
      </c>
      <c r="G151" s="246"/>
      <c r="H151" s="249">
        <v>2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226</v>
      </c>
      <c r="AU151" s="255" t="s">
        <v>90</v>
      </c>
      <c r="AV151" s="14" t="s">
        <v>90</v>
      </c>
      <c r="AW151" s="14" t="s">
        <v>41</v>
      </c>
      <c r="AX151" s="14" t="s">
        <v>80</v>
      </c>
      <c r="AY151" s="255" t="s">
        <v>208</v>
      </c>
    </row>
    <row r="152" s="14" customFormat="1">
      <c r="A152" s="14"/>
      <c r="B152" s="245"/>
      <c r="C152" s="246"/>
      <c r="D152" s="236" t="s">
        <v>226</v>
      </c>
      <c r="E152" s="247" t="s">
        <v>35</v>
      </c>
      <c r="F152" s="248" t="s">
        <v>1829</v>
      </c>
      <c r="G152" s="246"/>
      <c r="H152" s="249">
        <v>2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226</v>
      </c>
      <c r="AU152" s="255" t="s">
        <v>90</v>
      </c>
      <c r="AV152" s="14" t="s">
        <v>90</v>
      </c>
      <c r="AW152" s="14" t="s">
        <v>41</v>
      </c>
      <c r="AX152" s="14" t="s">
        <v>80</v>
      </c>
      <c r="AY152" s="255" t="s">
        <v>208</v>
      </c>
    </row>
    <row r="153" s="16" customFormat="1">
      <c r="A153" s="16"/>
      <c r="B153" s="267"/>
      <c r="C153" s="268"/>
      <c r="D153" s="236" t="s">
        <v>226</v>
      </c>
      <c r="E153" s="269" t="s">
        <v>35</v>
      </c>
      <c r="F153" s="270" t="s">
        <v>261</v>
      </c>
      <c r="G153" s="268"/>
      <c r="H153" s="271">
        <v>4</v>
      </c>
      <c r="I153" s="272"/>
      <c r="J153" s="268"/>
      <c r="K153" s="268"/>
      <c r="L153" s="273"/>
      <c r="M153" s="274"/>
      <c r="N153" s="275"/>
      <c r="O153" s="275"/>
      <c r="P153" s="275"/>
      <c r="Q153" s="275"/>
      <c r="R153" s="275"/>
      <c r="S153" s="275"/>
      <c r="T153" s="27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77" t="s">
        <v>226</v>
      </c>
      <c r="AU153" s="277" t="s">
        <v>90</v>
      </c>
      <c r="AV153" s="16" t="s">
        <v>216</v>
      </c>
      <c r="AW153" s="16" t="s">
        <v>41</v>
      </c>
      <c r="AX153" s="16" t="s">
        <v>88</v>
      </c>
      <c r="AY153" s="277" t="s">
        <v>208</v>
      </c>
    </row>
    <row r="154" s="2" customFormat="1" ht="16.5" customHeight="1">
      <c r="A154" s="41"/>
      <c r="B154" s="42"/>
      <c r="C154" s="216" t="s">
        <v>413</v>
      </c>
      <c r="D154" s="216" t="s">
        <v>211</v>
      </c>
      <c r="E154" s="217" t="s">
        <v>1469</v>
      </c>
      <c r="F154" s="218" t="s">
        <v>1470</v>
      </c>
      <c r="G154" s="219" t="s">
        <v>490</v>
      </c>
      <c r="H154" s="220">
        <v>2</v>
      </c>
      <c r="I154" s="221"/>
      <c r="J154" s="222">
        <f>ROUND(I154*H154,2)</f>
        <v>0</v>
      </c>
      <c r="K154" s="218" t="s">
        <v>215</v>
      </c>
      <c r="L154" s="47"/>
      <c r="M154" s="223" t="s">
        <v>35</v>
      </c>
      <c r="N154" s="224" t="s">
        <v>51</v>
      </c>
      <c r="O154" s="87"/>
      <c r="P154" s="225">
        <f>O154*H154</f>
        <v>0</v>
      </c>
      <c r="Q154" s="225">
        <v>0.00040999999999999999</v>
      </c>
      <c r="R154" s="225">
        <f>Q154*H154</f>
        <v>0.00081999999999999998</v>
      </c>
      <c r="S154" s="225">
        <v>0</v>
      </c>
      <c r="T154" s="226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7" t="s">
        <v>408</v>
      </c>
      <c r="AT154" s="227" t="s">
        <v>211</v>
      </c>
      <c r="AU154" s="227" t="s">
        <v>90</v>
      </c>
      <c r="AY154" s="19" t="s">
        <v>208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88</v>
      </c>
      <c r="BK154" s="228">
        <f>ROUND(I154*H154,2)</f>
        <v>0</v>
      </c>
      <c r="BL154" s="19" t="s">
        <v>408</v>
      </c>
      <c r="BM154" s="227" t="s">
        <v>2160</v>
      </c>
    </row>
    <row r="155" s="2" customFormat="1">
      <c r="A155" s="41"/>
      <c r="B155" s="42"/>
      <c r="C155" s="43"/>
      <c r="D155" s="229" t="s">
        <v>218</v>
      </c>
      <c r="E155" s="43"/>
      <c r="F155" s="230" t="s">
        <v>1472</v>
      </c>
      <c r="G155" s="43"/>
      <c r="H155" s="43"/>
      <c r="I155" s="231"/>
      <c r="J155" s="43"/>
      <c r="K155" s="43"/>
      <c r="L155" s="47"/>
      <c r="M155" s="232"/>
      <c r="N155" s="233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9" t="s">
        <v>218</v>
      </c>
      <c r="AU155" s="19" t="s">
        <v>90</v>
      </c>
    </row>
    <row r="156" s="14" customFormat="1">
      <c r="A156" s="14"/>
      <c r="B156" s="245"/>
      <c r="C156" s="246"/>
      <c r="D156" s="236" t="s">
        <v>226</v>
      </c>
      <c r="E156" s="247" t="s">
        <v>35</v>
      </c>
      <c r="F156" s="248" t="s">
        <v>90</v>
      </c>
      <c r="G156" s="246"/>
      <c r="H156" s="249">
        <v>2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226</v>
      </c>
      <c r="AU156" s="255" t="s">
        <v>90</v>
      </c>
      <c r="AV156" s="14" t="s">
        <v>90</v>
      </c>
      <c r="AW156" s="14" t="s">
        <v>41</v>
      </c>
      <c r="AX156" s="14" t="s">
        <v>88</v>
      </c>
      <c r="AY156" s="255" t="s">
        <v>208</v>
      </c>
    </row>
    <row r="157" s="2" customFormat="1" ht="16.5" customHeight="1">
      <c r="A157" s="41"/>
      <c r="B157" s="42"/>
      <c r="C157" s="216" t="s">
        <v>418</v>
      </c>
      <c r="D157" s="216" t="s">
        <v>211</v>
      </c>
      <c r="E157" s="217" t="s">
        <v>1479</v>
      </c>
      <c r="F157" s="218" t="s">
        <v>1480</v>
      </c>
      <c r="G157" s="219" t="s">
        <v>490</v>
      </c>
      <c r="H157" s="220">
        <v>2</v>
      </c>
      <c r="I157" s="221"/>
      <c r="J157" s="222">
        <f>ROUND(I157*H157,2)</f>
        <v>0</v>
      </c>
      <c r="K157" s="218" t="s">
        <v>215</v>
      </c>
      <c r="L157" s="47"/>
      <c r="M157" s="223" t="s">
        <v>35</v>
      </c>
      <c r="N157" s="224" t="s">
        <v>51</v>
      </c>
      <c r="O157" s="87"/>
      <c r="P157" s="225">
        <f>O157*H157</f>
        <v>0</v>
      </c>
      <c r="Q157" s="225">
        <v>0.0022399999999999998</v>
      </c>
      <c r="R157" s="225">
        <f>Q157*H157</f>
        <v>0.0044799999999999996</v>
      </c>
      <c r="S157" s="225">
        <v>0</v>
      </c>
      <c r="T157" s="226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7" t="s">
        <v>408</v>
      </c>
      <c r="AT157" s="227" t="s">
        <v>211</v>
      </c>
      <c r="AU157" s="227" t="s">
        <v>90</v>
      </c>
      <c r="AY157" s="19" t="s">
        <v>208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88</v>
      </c>
      <c r="BK157" s="228">
        <f>ROUND(I157*H157,2)</f>
        <v>0</v>
      </c>
      <c r="BL157" s="19" t="s">
        <v>408</v>
      </c>
      <c r="BM157" s="227" t="s">
        <v>2161</v>
      </c>
    </row>
    <row r="158" s="2" customFormat="1">
      <c r="A158" s="41"/>
      <c r="B158" s="42"/>
      <c r="C158" s="43"/>
      <c r="D158" s="229" t="s">
        <v>218</v>
      </c>
      <c r="E158" s="43"/>
      <c r="F158" s="230" t="s">
        <v>1482</v>
      </c>
      <c r="G158" s="43"/>
      <c r="H158" s="43"/>
      <c r="I158" s="231"/>
      <c r="J158" s="43"/>
      <c r="K158" s="43"/>
      <c r="L158" s="47"/>
      <c r="M158" s="232"/>
      <c r="N158" s="233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9" t="s">
        <v>218</v>
      </c>
      <c r="AU158" s="19" t="s">
        <v>90</v>
      </c>
    </row>
    <row r="159" s="14" customFormat="1">
      <c r="A159" s="14"/>
      <c r="B159" s="245"/>
      <c r="C159" s="246"/>
      <c r="D159" s="236" t="s">
        <v>226</v>
      </c>
      <c r="E159" s="247" t="s">
        <v>35</v>
      </c>
      <c r="F159" s="248" t="s">
        <v>90</v>
      </c>
      <c r="G159" s="246"/>
      <c r="H159" s="249">
        <v>2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226</v>
      </c>
      <c r="AU159" s="255" t="s">
        <v>90</v>
      </c>
      <c r="AV159" s="14" t="s">
        <v>90</v>
      </c>
      <c r="AW159" s="14" t="s">
        <v>41</v>
      </c>
      <c r="AX159" s="14" t="s">
        <v>88</v>
      </c>
      <c r="AY159" s="255" t="s">
        <v>208</v>
      </c>
    </row>
    <row r="160" s="2" customFormat="1" ht="16.5" customHeight="1">
      <c r="A160" s="41"/>
      <c r="B160" s="42"/>
      <c r="C160" s="216" t="s">
        <v>423</v>
      </c>
      <c r="D160" s="216" t="s">
        <v>211</v>
      </c>
      <c r="E160" s="217" t="s">
        <v>1483</v>
      </c>
      <c r="F160" s="218" t="s">
        <v>1484</v>
      </c>
      <c r="G160" s="219" t="s">
        <v>381</v>
      </c>
      <c r="H160" s="220">
        <v>2</v>
      </c>
      <c r="I160" s="221"/>
      <c r="J160" s="222">
        <f>ROUND(I160*H160,2)</f>
        <v>0</v>
      </c>
      <c r="K160" s="218" t="s">
        <v>215</v>
      </c>
      <c r="L160" s="47"/>
      <c r="M160" s="223" t="s">
        <v>35</v>
      </c>
      <c r="N160" s="224" t="s">
        <v>51</v>
      </c>
      <c r="O160" s="87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7" t="s">
        <v>408</v>
      </c>
      <c r="AT160" s="227" t="s">
        <v>211</v>
      </c>
      <c r="AU160" s="227" t="s">
        <v>90</v>
      </c>
      <c r="AY160" s="19" t="s">
        <v>208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88</v>
      </c>
      <c r="BK160" s="228">
        <f>ROUND(I160*H160,2)</f>
        <v>0</v>
      </c>
      <c r="BL160" s="19" t="s">
        <v>408</v>
      </c>
      <c r="BM160" s="227" t="s">
        <v>2162</v>
      </c>
    </row>
    <row r="161" s="2" customFormat="1">
      <c r="A161" s="41"/>
      <c r="B161" s="42"/>
      <c r="C161" s="43"/>
      <c r="D161" s="229" t="s">
        <v>218</v>
      </c>
      <c r="E161" s="43"/>
      <c r="F161" s="230" t="s">
        <v>1487</v>
      </c>
      <c r="G161" s="43"/>
      <c r="H161" s="43"/>
      <c r="I161" s="231"/>
      <c r="J161" s="43"/>
      <c r="K161" s="43"/>
      <c r="L161" s="47"/>
      <c r="M161" s="232"/>
      <c r="N161" s="233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9" t="s">
        <v>218</v>
      </c>
      <c r="AU161" s="19" t="s">
        <v>90</v>
      </c>
    </row>
    <row r="162" s="14" customFormat="1">
      <c r="A162" s="14"/>
      <c r="B162" s="245"/>
      <c r="C162" s="246"/>
      <c r="D162" s="236" t="s">
        <v>226</v>
      </c>
      <c r="E162" s="247" t="s">
        <v>35</v>
      </c>
      <c r="F162" s="248" t="s">
        <v>1488</v>
      </c>
      <c r="G162" s="246"/>
      <c r="H162" s="249">
        <v>2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226</v>
      </c>
      <c r="AU162" s="255" t="s">
        <v>90</v>
      </c>
      <c r="AV162" s="14" t="s">
        <v>90</v>
      </c>
      <c r="AW162" s="14" t="s">
        <v>41</v>
      </c>
      <c r="AX162" s="14" t="s">
        <v>88</v>
      </c>
      <c r="AY162" s="255" t="s">
        <v>208</v>
      </c>
    </row>
    <row r="163" s="2" customFormat="1" ht="16.5" customHeight="1">
      <c r="A163" s="41"/>
      <c r="B163" s="42"/>
      <c r="C163" s="216" t="s">
        <v>434</v>
      </c>
      <c r="D163" s="216" t="s">
        <v>211</v>
      </c>
      <c r="E163" s="217" t="s">
        <v>1494</v>
      </c>
      <c r="F163" s="218" t="s">
        <v>1495</v>
      </c>
      <c r="G163" s="219" t="s">
        <v>381</v>
      </c>
      <c r="H163" s="220">
        <v>3</v>
      </c>
      <c r="I163" s="221"/>
      <c r="J163" s="222">
        <f>ROUND(I163*H163,2)</f>
        <v>0</v>
      </c>
      <c r="K163" s="218" t="s">
        <v>215</v>
      </c>
      <c r="L163" s="47"/>
      <c r="M163" s="223" t="s">
        <v>35</v>
      </c>
      <c r="N163" s="224" t="s">
        <v>51</v>
      </c>
      <c r="O163" s="87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7" t="s">
        <v>408</v>
      </c>
      <c r="AT163" s="227" t="s">
        <v>211</v>
      </c>
      <c r="AU163" s="227" t="s">
        <v>90</v>
      </c>
      <c r="AY163" s="19" t="s">
        <v>208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88</v>
      </c>
      <c r="BK163" s="228">
        <f>ROUND(I163*H163,2)</f>
        <v>0</v>
      </c>
      <c r="BL163" s="19" t="s">
        <v>408</v>
      </c>
      <c r="BM163" s="227" t="s">
        <v>2163</v>
      </c>
    </row>
    <row r="164" s="2" customFormat="1">
      <c r="A164" s="41"/>
      <c r="B164" s="42"/>
      <c r="C164" s="43"/>
      <c r="D164" s="229" t="s">
        <v>218</v>
      </c>
      <c r="E164" s="43"/>
      <c r="F164" s="230" t="s">
        <v>1497</v>
      </c>
      <c r="G164" s="43"/>
      <c r="H164" s="43"/>
      <c r="I164" s="231"/>
      <c r="J164" s="43"/>
      <c r="K164" s="43"/>
      <c r="L164" s="47"/>
      <c r="M164" s="232"/>
      <c r="N164" s="233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19" t="s">
        <v>218</v>
      </c>
      <c r="AU164" s="19" t="s">
        <v>90</v>
      </c>
    </row>
    <row r="165" s="14" customFormat="1">
      <c r="A165" s="14"/>
      <c r="B165" s="245"/>
      <c r="C165" s="246"/>
      <c r="D165" s="236" t="s">
        <v>226</v>
      </c>
      <c r="E165" s="247" t="s">
        <v>35</v>
      </c>
      <c r="F165" s="248" t="s">
        <v>1838</v>
      </c>
      <c r="G165" s="246"/>
      <c r="H165" s="249">
        <v>3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226</v>
      </c>
      <c r="AU165" s="255" t="s">
        <v>90</v>
      </c>
      <c r="AV165" s="14" t="s">
        <v>90</v>
      </c>
      <c r="AW165" s="14" t="s">
        <v>41</v>
      </c>
      <c r="AX165" s="14" t="s">
        <v>88</v>
      </c>
      <c r="AY165" s="255" t="s">
        <v>208</v>
      </c>
    </row>
    <row r="166" s="2" customFormat="1" ht="16.5" customHeight="1">
      <c r="A166" s="41"/>
      <c r="B166" s="42"/>
      <c r="C166" s="216" t="s">
        <v>7</v>
      </c>
      <c r="D166" s="216" t="s">
        <v>211</v>
      </c>
      <c r="E166" s="217" t="s">
        <v>1499</v>
      </c>
      <c r="F166" s="218" t="s">
        <v>1500</v>
      </c>
      <c r="G166" s="219" t="s">
        <v>490</v>
      </c>
      <c r="H166" s="220">
        <v>4</v>
      </c>
      <c r="I166" s="221"/>
      <c r="J166" s="222">
        <f>ROUND(I166*H166,2)</f>
        <v>0</v>
      </c>
      <c r="K166" s="218" t="s">
        <v>215</v>
      </c>
      <c r="L166" s="47"/>
      <c r="M166" s="223" t="s">
        <v>35</v>
      </c>
      <c r="N166" s="224" t="s">
        <v>51</v>
      </c>
      <c r="O166" s="87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7" t="s">
        <v>408</v>
      </c>
      <c r="AT166" s="227" t="s">
        <v>211</v>
      </c>
      <c r="AU166" s="227" t="s">
        <v>90</v>
      </c>
      <c r="AY166" s="19" t="s">
        <v>208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88</v>
      </c>
      <c r="BK166" s="228">
        <f>ROUND(I166*H166,2)</f>
        <v>0</v>
      </c>
      <c r="BL166" s="19" t="s">
        <v>408</v>
      </c>
      <c r="BM166" s="227" t="s">
        <v>2164</v>
      </c>
    </row>
    <row r="167" s="2" customFormat="1">
      <c r="A167" s="41"/>
      <c r="B167" s="42"/>
      <c r="C167" s="43"/>
      <c r="D167" s="229" t="s">
        <v>218</v>
      </c>
      <c r="E167" s="43"/>
      <c r="F167" s="230" t="s">
        <v>1502</v>
      </c>
      <c r="G167" s="43"/>
      <c r="H167" s="43"/>
      <c r="I167" s="231"/>
      <c r="J167" s="43"/>
      <c r="K167" s="43"/>
      <c r="L167" s="47"/>
      <c r="M167" s="232"/>
      <c r="N167" s="233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19" t="s">
        <v>218</v>
      </c>
      <c r="AU167" s="19" t="s">
        <v>90</v>
      </c>
    </row>
    <row r="168" s="14" customFormat="1">
      <c r="A168" s="14"/>
      <c r="B168" s="245"/>
      <c r="C168" s="246"/>
      <c r="D168" s="236" t="s">
        <v>226</v>
      </c>
      <c r="E168" s="247" t="s">
        <v>35</v>
      </c>
      <c r="F168" s="248" t="s">
        <v>1822</v>
      </c>
      <c r="G168" s="246"/>
      <c r="H168" s="249">
        <v>4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226</v>
      </c>
      <c r="AU168" s="255" t="s">
        <v>90</v>
      </c>
      <c r="AV168" s="14" t="s">
        <v>90</v>
      </c>
      <c r="AW168" s="14" t="s">
        <v>41</v>
      </c>
      <c r="AX168" s="14" t="s">
        <v>88</v>
      </c>
      <c r="AY168" s="255" t="s">
        <v>208</v>
      </c>
    </row>
    <row r="169" s="2" customFormat="1" ht="16.5" customHeight="1">
      <c r="A169" s="41"/>
      <c r="B169" s="42"/>
      <c r="C169" s="278" t="s">
        <v>440</v>
      </c>
      <c r="D169" s="278" t="s">
        <v>391</v>
      </c>
      <c r="E169" s="279" t="s">
        <v>1504</v>
      </c>
      <c r="F169" s="280" t="s">
        <v>1505</v>
      </c>
      <c r="G169" s="281" t="s">
        <v>1506</v>
      </c>
      <c r="H169" s="282">
        <v>1</v>
      </c>
      <c r="I169" s="283"/>
      <c r="J169" s="284">
        <f>ROUND(I169*H169,2)</f>
        <v>0</v>
      </c>
      <c r="K169" s="280" t="s">
        <v>215</v>
      </c>
      <c r="L169" s="285"/>
      <c r="M169" s="286" t="s">
        <v>35</v>
      </c>
      <c r="N169" s="287" t="s">
        <v>51</v>
      </c>
      <c r="O169" s="87"/>
      <c r="P169" s="225">
        <f>O169*H169</f>
        <v>0</v>
      </c>
      <c r="Q169" s="225">
        <v>0.00107</v>
      </c>
      <c r="R169" s="225">
        <f>Q169*H169</f>
        <v>0.00107</v>
      </c>
      <c r="S169" s="225">
        <v>0</v>
      </c>
      <c r="T169" s="226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7" t="s">
        <v>527</v>
      </c>
      <c r="AT169" s="227" t="s">
        <v>391</v>
      </c>
      <c r="AU169" s="227" t="s">
        <v>90</v>
      </c>
      <c r="AY169" s="19" t="s">
        <v>208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88</v>
      </c>
      <c r="BK169" s="228">
        <f>ROUND(I169*H169,2)</f>
        <v>0</v>
      </c>
      <c r="BL169" s="19" t="s">
        <v>408</v>
      </c>
      <c r="BM169" s="227" t="s">
        <v>2165</v>
      </c>
    </row>
    <row r="170" s="14" customFormat="1">
      <c r="A170" s="14"/>
      <c r="B170" s="245"/>
      <c r="C170" s="246"/>
      <c r="D170" s="236" t="s">
        <v>226</v>
      </c>
      <c r="E170" s="247" t="s">
        <v>35</v>
      </c>
      <c r="F170" s="248" t="s">
        <v>88</v>
      </c>
      <c r="G170" s="246"/>
      <c r="H170" s="249">
        <v>1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226</v>
      </c>
      <c r="AU170" s="255" t="s">
        <v>90</v>
      </c>
      <c r="AV170" s="14" t="s">
        <v>90</v>
      </c>
      <c r="AW170" s="14" t="s">
        <v>41</v>
      </c>
      <c r="AX170" s="14" t="s">
        <v>88</v>
      </c>
      <c r="AY170" s="255" t="s">
        <v>208</v>
      </c>
    </row>
    <row r="171" s="2" customFormat="1" ht="16.5" customHeight="1">
      <c r="A171" s="41"/>
      <c r="B171" s="42"/>
      <c r="C171" s="216" t="s">
        <v>445</v>
      </c>
      <c r="D171" s="216" t="s">
        <v>211</v>
      </c>
      <c r="E171" s="217" t="s">
        <v>1508</v>
      </c>
      <c r="F171" s="218" t="s">
        <v>1509</v>
      </c>
      <c r="G171" s="219" t="s">
        <v>381</v>
      </c>
      <c r="H171" s="220">
        <v>2</v>
      </c>
      <c r="I171" s="221"/>
      <c r="J171" s="222">
        <f>ROUND(I171*H171,2)</f>
        <v>0</v>
      </c>
      <c r="K171" s="218" t="s">
        <v>215</v>
      </c>
      <c r="L171" s="47"/>
      <c r="M171" s="223" t="s">
        <v>35</v>
      </c>
      <c r="N171" s="224" t="s">
        <v>51</v>
      </c>
      <c r="O171" s="87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7" t="s">
        <v>408</v>
      </c>
      <c r="AT171" s="227" t="s">
        <v>211</v>
      </c>
      <c r="AU171" s="227" t="s">
        <v>90</v>
      </c>
      <c r="AY171" s="19" t="s">
        <v>208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9" t="s">
        <v>88</v>
      </c>
      <c r="BK171" s="228">
        <f>ROUND(I171*H171,2)</f>
        <v>0</v>
      </c>
      <c r="BL171" s="19" t="s">
        <v>408</v>
      </c>
      <c r="BM171" s="227" t="s">
        <v>2166</v>
      </c>
    </row>
    <row r="172" s="2" customFormat="1">
      <c r="A172" s="41"/>
      <c r="B172" s="42"/>
      <c r="C172" s="43"/>
      <c r="D172" s="229" t="s">
        <v>218</v>
      </c>
      <c r="E172" s="43"/>
      <c r="F172" s="230" t="s">
        <v>1511</v>
      </c>
      <c r="G172" s="43"/>
      <c r="H172" s="43"/>
      <c r="I172" s="231"/>
      <c r="J172" s="43"/>
      <c r="K172" s="43"/>
      <c r="L172" s="47"/>
      <c r="M172" s="232"/>
      <c r="N172" s="233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218</v>
      </c>
      <c r="AU172" s="19" t="s">
        <v>90</v>
      </c>
    </row>
    <row r="173" s="14" customFormat="1">
      <c r="A173" s="14"/>
      <c r="B173" s="245"/>
      <c r="C173" s="246"/>
      <c r="D173" s="236" t="s">
        <v>226</v>
      </c>
      <c r="E173" s="247" t="s">
        <v>35</v>
      </c>
      <c r="F173" s="248" t="s">
        <v>1453</v>
      </c>
      <c r="G173" s="246"/>
      <c r="H173" s="249">
        <v>2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226</v>
      </c>
      <c r="AU173" s="255" t="s">
        <v>90</v>
      </c>
      <c r="AV173" s="14" t="s">
        <v>90</v>
      </c>
      <c r="AW173" s="14" t="s">
        <v>41</v>
      </c>
      <c r="AX173" s="14" t="s">
        <v>88</v>
      </c>
      <c r="AY173" s="255" t="s">
        <v>208</v>
      </c>
    </row>
    <row r="174" s="2" customFormat="1" ht="24.15" customHeight="1">
      <c r="A174" s="41"/>
      <c r="B174" s="42"/>
      <c r="C174" s="216" t="s">
        <v>455</v>
      </c>
      <c r="D174" s="216" t="s">
        <v>211</v>
      </c>
      <c r="E174" s="217" t="s">
        <v>1512</v>
      </c>
      <c r="F174" s="218" t="s">
        <v>1513</v>
      </c>
      <c r="G174" s="219" t="s">
        <v>1514</v>
      </c>
      <c r="H174" s="220">
        <v>0.016</v>
      </c>
      <c r="I174" s="221"/>
      <c r="J174" s="222">
        <f>ROUND(I174*H174,2)</f>
        <v>0</v>
      </c>
      <c r="K174" s="218" t="s">
        <v>215</v>
      </c>
      <c r="L174" s="47"/>
      <c r="M174" s="223" t="s">
        <v>35</v>
      </c>
      <c r="N174" s="224" t="s">
        <v>51</v>
      </c>
      <c r="O174" s="87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7" t="s">
        <v>408</v>
      </c>
      <c r="AT174" s="227" t="s">
        <v>211</v>
      </c>
      <c r="AU174" s="227" t="s">
        <v>90</v>
      </c>
      <c r="AY174" s="19" t="s">
        <v>208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88</v>
      </c>
      <c r="BK174" s="228">
        <f>ROUND(I174*H174,2)</f>
        <v>0</v>
      </c>
      <c r="BL174" s="19" t="s">
        <v>408</v>
      </c>
      <c r="BM174" s="227" t="s">
        <v>2167</v>
      </c>
    </row>
    <row r="175" s="2" customFormat="1">
      <c r="A175" s="41"/>
      <c r="B175" s="42"/>
      <c r="C175" s="43"/>
      <c r="D175" s="229" t="s">
        <v>218</v>
      </c>
      <c r="E175" s="43"/>
      <c r="F175" s="230" t="s">
        <v>1516</v>
      </c>
      <c r="G175" s="43"/>
      <c r="H175" s="43"/>
      <c r="I175" s="231"/>
      <c r="J175" s="43"/>
      <c r="K175" s="43"/>
      <c r="L175" s="47"/>
      <c r="M175" s="232"/>
      <c r="N175" s="233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19" t="s">
        <v>218</v>
      </c>
      <c r="AU175" s="19" t="s">
        <v>90</v>
      </c>
    </row>
    <row r="176" s="2" customFormat="1" ht="24.15" customHeight="1">
      <c r="A176" s="41"/>
      <c r="B176" s="42"/>
      <c r="C176" s="216" t="s">
        <v>463</v>
      </c>
      <c r="D176" s="216" t="s">
        <v>211</v>
      </c>
      <c r="E176" s="217" t="s">
        <v>1517</v>
      </c>
      <c r="F176" s="218" t="s">
        <v>1518</v>
      </c>
      <c r="G176" s="219" t="s">
        <v>214</v>
      </c>
      <c r="H176" s="220">
        <v>0.016</v>
      </c>
      <c r="I176" s="221"/>
      <c r="J176" s="222">
        <f>ROUND(I176*H176,2)</f>
        <v>0</v>
      </c>
      <c r="K176" s="218" t="s">
        <v>215</v>
      </c>
      <c r="L176" s="47"/>
      <c r="M176" s="223" t="s">
        <v>35</v>
      </c>
      <c r="N176" s="224" t="s">
        <v>51</v>
      </c>
      <c r="O176" s="87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7" t="s">
        <v>408</v>
      </c>
      <c r="AT176" s="227" t="s">
        <v>211</v>
      </c>
      <c r="AU176" s="227" t="s">
        <v>90</v>
      </c>
      <c r="AY176" s="19" t="s">
        <v>208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88</v>
      </c>
      <c r="BK176" s="228">
        <f>ROUND(I176*H176,2)</f>
        <v>0</v>
      </c>
      <c r="BL176" s="19" t="s">
        <v>408</v>
      </c>
      <c r="BM176" s="227" t="s">
        <v>2168</v>
      </c>
    </row>
    <row r="177" s="2" customFormat="1">
      <c r="A177" s="41"/>
      <c r="B177" s="42"/>
      <c r="C177" s="43"/>
      <c r="D177" s="229" t="s">
        <v>218</v>
      </c>
      <c r="E177" s="43"/>
      <c r="F177" s="230" t="s">
        <v>1520</v>
      </c>
      <c r="G177" s="43"/>
      <c r="H177" s="43"/>
      <c r="I177" s="231"/>
      <c r="J177" s="43"/>
      <c r="K177" s="43"/>
      <c r="L177" s="47"/>
      <c r="M177" s="232"/>
      <c r="N177" s="233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218</v>
      </c>
      <c r="AU177" s="19" t="s">
        <v>90</v>
      </c>
    </row>
    <row r="178" s="2" customFormat="1" ht="24.15" customHeight="1">
      <c r="A178" s="41"/>
      <c r="B178" s="42"/>
      <c r="C178" s="216" t="s">
        <v>469</v>
      </c>
      <c r="D178" s="216" t="s">
        <v>211</v>
      </c>
      <c r="E178" s="217" t="s">
        <v>1521</v>
      </c>
      <c r="F178" s="218" t="s">
        <v>1522</v>
      </c>
      <c r="G178" s="219" t="s">
        <v>214</v>
      </c>
      <c r="H178" s="220">
        <v>0.016</v>
      </c>
      <c r="I178" s="221"/>
      <c r="J178" s="222">
        <f>ROUND(I178*H178,2)</f>
        <v>0</v>
      </c>
      <c r="K178" s="218" t="s">
        <v>215</v>
      </c>
      <c r="L178" s="47"/>
      <c r="M178" s="223" t="s">
        <v>35</v>
      </c>
      <c r="N178" s="224" t="s">
        <v>51</v>
      </c>
      <c r="O178" s="87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7" t="s">
        <v>408</v>
      </c>
      <c r="AT178" s="227" t="s">
        <v>211</v>
      </c>
      <c r="AU178" s="227" t="s">
        <v>90</v>
      </c>
      <c r="AY178" s="19" t="s">
        <v>208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9" t="s">
        <v>88</v>
      </c>
      <c r="BK178" s="228">
        <f>ROUND(I178*H178,2)</f>
        <v>0</v>
      </c>
      <c r="BL178" s="19" t="s">
        <v>408</v>
      </c>
      <c r="BM178" s="227" t="s">
        <v>2169</v>
      </c>
    </row>
    <row r="179" s="2" customFormat="1">
      <c r="A179" s="41"/>
      <c r="B179" s="42"/>
      <c r="C179" s="43"/>
      <c r="D179" s="229" t="s">
        <v>218</v>
      </c>
      <c r="E179" s="43"/>
      <c r="F179" s="230" t="s">
        <v>1524</v>
      </c>
      <c r="G179" s="43"/>
      <c r="H179" s="43"/>
      <c r="I179" s="231"/>
      <c r="J179" s="43"/>
      <c r="K179" s="43"/>
      <c r="L179" s="47"/>
      <c r="M179" s="232"/>
      <c r="N179" s="233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9" t="s">
        <v>218</v>
      </c>
      <c r="AU179" s="19" t="s">
        <v>90</v>
      </c>
    </row>
    <row r="180" s="12" customFormat="1" ht="22.8" customHeight="1">
      <c r="A180" s="12"/>
      <c r="B180" s="200"/>
      <c r="C180" s="201"/>
      <c r="D180" s="202" t="s">
        <v>79</v>
      </c>
      <c r="E180" s="214" t="s">
        <v>1525</v>
      </c>
      <c r="F180" s="214" t="s">
        <v>1526</v>
      </c>
      <c r="G180" s="201"/>
      <c r="H180" s="201"/>
      <c r="I180" s="204"/>
      <c r="J180" s="215">
        <f>BK180</f>
        <v>0</v>
      </c>
      <c r="K180" s="201"/>
      <c r="L180" s="206"/>
      <c r="M180" s="207"/>
      <c r="N180" s="208"/>
      <c r="O180" s="208"/>
      <c r="P180" s="209">
        <f>SUM(P181:P222)</f>
        <v>0</v>
      </c>
      <c r="Q180" s="208"/>
      <c r="R180" s="209">
        <f>SUM(R181:R222)</f>
        <v>0.032619999999999996</v>
      </c>
      <c r="S180" s="208"/>
      <c r="T180" s="210">
        <f>SUM(T181:T222)</f>
        <v>0.049700000000000001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1" t="s">
        <v>90</v>
      </c>
      <c r="AT180" s="212" t="s">
        <v>79</v>
      </c>
      <c r="AU180" s="212" t="s">
        <v>88</v>
      </c>
      <c r="AY180" s="211" t="s">
        <v>208</v>
      </c>
      <c r="BK180" s="213">
        <f>SUM(BK181:BK222)</f>
        <v>0</v>
      </c>
    </row>
    <row r="181" s="2" customFormat="1" ht="16.5" customHeight="1">
      <c r="A181" s="41"/>
      <c r="B181" s="42"/>
      <c r="C181" s="216" t="s">
        <v>481</v>
      </c>
      <c r="D181" s="216" t="s">
        <v>211</v>
      </c>
      <c r="E181" s="217" t="s">
        <v>1527</v>
      </c>
      <c r="F181" s="218" t="s">
        <v>1528</v>
      </c>
      <c r="G181" s="219" t="s">
        <v>679</v>
      </c>
      <c r="H181" s="220">
        <v>1</v>
      </c>
      <c r="I181" s="221"/>
      <c r="J181" s="222">
        <f>ROUND(I181*H181,2)</f>
        <v>0</v>
      </c>
      <c r="K181" s="218" t="s">
        <v>35</v>
      </c>
      <c r="L181" s="47"/>
      <c r="M181" s="223" t="s">
        <v>35</v>
      </c>
      <c r="N181" s="224" t="s">
        <v>51</v>
      </c>
      <c r="O181" s="87"/>
      <c r="P181" s="225">
        <f>O181*H181</f>
        <v>0</v>
      </c>
      <c r="Q181" s="225">
        <v>0</v>
      </c>
      <c r="R181" s="225">
        <f>Q181*H181</f>
        <v>0</v>
      </c>
      <c r="S181" s="225">
        <v>0.049700000000000001</v>
      </c>
      <c r="T181" s="226">
        <f>S181*H181</f>
        <v>0.049700000000000001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7" t="s">
        <v>408</v>
      </c>
      <c r="AT181" s="227" t="s">
        <v>211</v>
      </c>
      <c r="AU181" s="227" t="s">
        <v>90</v>
      </c>
      <c r="AY181" s="19" t="s">
        <v>208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88</v>
      </c>
      <c r="BK181" s="228">
        <f>ROUND(I181*H181,2)</f>
        <v>0</v>
      </c>
      <c r="BL181" s="19" t="s">
        <v>408</v>
      </c>
      <c r="BM181" s="227" t="s">
        <v>2170</v>
      </c>
    </row>
    <row r="182" s="14" customFormat="1">
      <c r="A182" s="14"/>
      <c r="B182" s="245"/>
      <c r="C182" s="246"/>
      <c r="D182" s="236" t="s">
        <v>226</v>
      </c>
      <c r="E182" s="247" t="s">
        <v>35</v>
      </c>
      <c r="F182" s="248" t="s">
        <v>88</v>
      </c>
      <c r="G182" s="246"/>
      <c r="H182" s="249">
        <v>1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226</v>
      </c>
      <c r="AU182" s="255" t="s">
        <v>90</v>
      </c>
      <c r="AV182" s="14" t="s">
        <v>90</v>
      </c>
      <c r="AW182" s="14" t="s">
        <v>41</v>
      </c>
      <c r="AX182" s="14" t="s">
        <v>88</v>
      </c>
      <c r="AY182" s="255" t="s">
        <v>208</v>
      </c>
    </row>
    <row r="183" s="2" customFormat="1" ht="21.75" customHeight="1">
      <c r="A183" s="41"/>
      <c r="B183" s="42"/>
      <c r="C183" s="216" t="s">
        <v>487</v>
      </c>
      <c r="D183" s="216" t="s">
        <v>211</v>
      </c>
      <c r="E183" s="217" t="s">
        <v>1530</v>
      </c>
      <c r="F183" s="218" t="s">
        <v>1531</v>
      </c>
      <c r="G183" s="219" t="s">
        <v>679</v>
      </c>
      <c r="H183" s="220">
        <v>3</v>
      </c>
      <c r="I183" s="221"/>
      <c r="J183" s="222">
        <f>ROUND(I183*H183,2)</f>
        <v>0</v>
      </c>
      <c r="K183" s="218" t="s">
        <v>215</v>
      </c>
      <c r="L183" s="47"/>
      <c r="M183" s="223" t="s">
        <v>35</v>
      </c>
      <c r="N183" s="224" t="s">
        <v>51</v>
      </c>
      <c r="O183" s="87"/>
      <c r="P183" s="225">
        <f>O183*H183</f>
        <v>0</v>
      </c>
      <c r="Q183" s="225">
        <v>0.0064799999999999996</v>
      </c>
      <c r="R183" s="225">
        <f>Q183*H183</f>
        <v>0.019439999999999999</v>
      </c>
      <c r="S183" s="225">
        <v>0</v>
      </c>
      <c r="T183" s="226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7" t="s">
        <v>408</v>
      </c>
      <c r="AT183" s="227" t="s">
        <v>211</v>
      </c>
      <c r="AU183" s="227" t="s">
        <v>90</v>
      </c>
      <c r="AY183" s="19" t="s">
        <v>208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9" t="s">
        <v>88</v>
      </c>
      <c r="BK183" s="228">
        <f>ROUND(I183*H183,2)</f>
        <v>0</v>
      </c>
      <c r="BL183" s="19" t="s">
        <v>408</v>
      </c>
      <c r="BM183" s="227" t="s">
        <v>2171</v>
      </c>
    </row>
    <row r="184" s="2" customFormat="1">
      <c r="A184" s="41"/>
      <c r="B184" s="42"/>
      <c r="C184" s="43"/>
      <c r="D184" s="229" t="s">
        <v>218</v>
      </c>
      <c r="E184" s="43"/>
      <c r="F184" s="230" t="s">
        <v>1533</v>
      </c>
      <c r="G184" s="43"/>
      <c r="H184" s="43"/>
      <c r="I184" s="231"/>
      <c r="J184" s="43"/>
      <c r="K184" s="43"/>
      <c r="L184" s="47"/>
      <c r="M184" s="232"/>
      <c r="N184" s="233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9" t="s">
        <v>218</v>
      </c>
      <c r="AU184" s="19" t="s">
        <v>90</v>
      </c>
    </row>
    <row r="185" s="14" customFormat="1">
      <c r="A185" s="14"/>
      <c r="B185" s="245"/>
      <c r="C185" s="246"/>
      <c r="D185" s="236" t="s">
        <v>226</v>
      </c>
      <c r="E185" s="247" t="s">
        <v>35</v>
      </c>
      <c r="F185" s="248" t="s">
        <v>2172</v>
      </c>
      <c r="G185" s="246"/>
      <c r="H185" s="249">
        <v>3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226</v>
      </c>
      <c r="AU185" s="255" t="s">
        <v>90</v>
      </c>
      <c r="AV185" s="14" t="s">
        <v>90</v>
      </c>
      <c r="AW185" s="14" t="s">
        <v>41</v>
      </c>
      <c r="AX185" s="14" t="s">
        <v>88</v>
      </c>
      <c r="AY185" s="255" t="s">
        <v>208</v>
      </c>
    </row>
    <row r="186" s="2" customFormat="1" ht="21.75" customHeight="1">
      <c r="A186" s="41"/>
      <c r="B186" s="42"/>
      <c r="C186" s="216" t="s">
        <v>501</v>
      </c>
      <c r="D186" s="216" t="s">
        <v>211</v>
      </c>
      <c r="E186" s="217" t="s">
        <v>1554</v>
      </c>
      <c r="F186" s="218" t="s">
        <v>1555</v>
      </c>
      <c r="G186" s="219" t="s">
        <v>490</v>
      </c>
      <c r="H186" s="220">
        <v>7</v>
      </c>
      <c r="I186" s="221"/>
      <c r="J186" s="222">
        <f>ROUND(I186*H186,2)</f>
        <v>0</v>
      </c>
      <c r="K186" s="218" t="s">
        <v>215</v>
      </c>
      <c r="L186" s="47"/>
      <c r="M186" s="223" t="s">
        <v>35</v>
      </c>
      <c r="N186" s="224" t="s">
        <v>51</v>
      </c>
      <c r="O186" s="87"/>
      <c r="P186" s="225">
        <f>O186*H186</f>
        <v>0</v>
      </c>
      <c r="Q186" s="225">
        <v>0.00097999999999999997</v>
      </c>
      <c r="R186" s="225">
        <f>Q186*H186</f>
        <v>0.0068599999999999998</v>
      </c>
      <c r="S186" s="225">
        <v>0</v>
      </c>
      <c r="T186" s="226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7" t="s">
        <v>408</v>
      </c>
      <c r="AT186" s="227" t="s">
        <v>211</v>
      </c>
      <c r="AU186" s="227" t="s">
        <v>90</v>
      </c>
      <c r="AY186" s="19" t="s">
        <v>208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9" t="s">
        <v>88</v>
      </c>
      <c r="BK186" s="228">
        <f>ROUND(I186*H186,2)</f>
        <v>0</v>
      </c>
      <c r="BL186" s="19" t="s">
        <v>408</v>
      </c>
      <c r="BM186" s="227" t="s">
        <v>2173</v>
      </c>
    </row>
    <row r="187" s="2" customFormat="1">
      <c r="A187" s="41"/>
      <c r="B187" s="42"/>
      <c r="C187" s="43"/>
      <c r="D187" s="229" t="s">
        <v>218</v>
      </c>
      <c r="E187" s="43"/>
      <c r="F187" s="230" t="s">
        <v>1557</v>
      </c>
      <c r="G187" s="43"/>
      <c r="H187" s="43"/>
      <c r="I187" s="231"/>
      <c r="J187" s="43"/>
      <c r="K187" s="43"/>
      <c r="L187" s="47"/>
      <c r="M187" s="232"/>
      <c r="N187" s="233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218</v>
      </c>
      <c r="AU187" s="19" t="s">
        <v>90</v>
      </c>
    </row>
    <row r="188" s="14" customFormat="1">
      <c r="A188" s="14"/>
      <c r="B188" s="245"/>
      <c r="C188" s="246"/>
      <c r="D188" s="236" t="s">
        <v>226</v>
      </c>
      <c r="E188" s="247" t="s">
        <v>35</v>
      </c>
      <c r="F188" s="248" t="s">
        <v>335</v>
      </c>
      <c r="G188" s="246"/>
      <c r="H188" s="249">
        <v>7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226</v>
      </c>
      <c r="AU188" s="255" t="s">
        <v>90</v>
      </c>
      <c r="AV188" s="14" t="s">
        <v>90</v>
      </c>
      <c r="AW188" s="14" t="s">
        <v>41</v>
      </c>
      <c r="AX188" s="14" t="s">
        <v>88</v>
      </c>
      <c r="AY188" s="255" t="s">
        <v>208</v>
      </c>
    </row>
    <row r="189" s="2" customFormat="1" ht="24.15" customHeight="1">
      <c r="A189" s="41"/>
      <c r="B189" s="42"/>
      <c r="C189" s="216" t="s">
        <v>511</v>
      </c>
      <c r="D189" s="216" t="s">
        <v>211</v>
      </c>
      <c r="E189" s="217" t="s">
        <v>1562</v>
      </c>
      <c r="F189" s="218" t="s">
        <v>1563</v>
      </c>
      <c r="G189" s="219" t="s">
        <v>490</v>
      </c>
      <c r="H189" s="220">
        <v>7</v>
      </c>
      <c r="I189" s="221"/>
      <c r="J189" s="222">
        <f>ROUND(I189*H189,2)</f>
        <v>0</v>
      </c>
      <c r="K189" s="218" t="s">
        <v>215</v>
      </c>
      <c r="L189" s="47"/>
      <c r="M189" s="223" t="s">
        <v>35</v>
      </c>
      <c r="N189" s="224" t="s">
        <v>51</v>
      </c>
      <c r="O189" s="87"/>
      <c r="P189" s="225">
        <f>O189*H189</f>
        <v>0</v>
      </c>
      <c r="Q189" s="225">
        <v>5.0000000000000002E-05</v>
      </c>
      <c r="R189" s="225">
        <f>Q189*H189</f>
        <v>0.00035</v>
      </c>
      <c r="S189" s="225">
        <v>0</v>
      </c>
      <c r="T189" s="226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7" t="s">
        <v>408</v>
      </c>
      <c r="AT189" s="227" t="s">
        <v>211</v>
      </c>
      <c r="AU189" s="227" t="s">
        <v>90</v>
      </c>
      <c r="AY189" s="19" t="s">
        <v>208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88</v>
      </c>
      <c r="BK189" s="228">
        <f>ROUND(I189*H189,2)</f>
        <v>0</v>
      </c>
      <c r="BL189" s="19" t="s">
        <v>408</v>
      </c>
      <c r="BM189" s="227" t="s">
        <v>2174</v>
      </c>
    </row>
    <row r="190" s="2" customFormat="1">
      <c r="A190" s="41"/>
      <c r="B190" s="42"/>
      <c r="C190" s="43"/>
      <c r="D190" s="229" t="s">
        <v>218</v>
      </c>
      <c r="E190" s="43"/>
      <c r="F190" s="230" t="s">
        <v>1565</v>
      </c>
      <c r="G190" s="43"/>
      <c r="H190" s="43"/>
      <c r="I190" s="231"/>
      <c r="J190" s="43"/>
      <c r="K190" s="43"/>
      <c r="L190" s="47"/>
      <c r="M190" s="232"/>
      <c r="N190" s="233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9" t="s">
        <v>218</v>
      </c>
      <c r="AU190" s="19" t="s">
        <v>90</v>
      </c>
    </row>
    <row r="191" s="14" customFormat="1">
      <c r="A191" s="14"/>
      <c r="B191" s="245"/>
      <c r="C191" s="246"/>
      <c r="D191" s="236" t="s">
        <v>226</v>
      </c>
      <c r="E191" s="247" t="s">
        <v>35</v>
      </c>
      <c r="F191" s="248" t="s">
        <v>1566</v>
      </c>
      <c r="G191" s="246"/>
      <c r="H191" s="249">
        <v>7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226</v>
      </c>
      <c r="AU191" s="255" t="s">
        <v>90</v>
      </c>
      <c r="AV191" s="14" t="s">
        <v>90</v>
      </c>
      <c r="AW191" s="14" t="s">
        <v>41</v>
      </c>
      <c r="AX191" s="14" t="s">
        <v>88</v>
      </c>
      <c r="AY191" s="255" t="s">
        <v>208</v>
      </c>
    </row>
    <row r="192" s="2" customFormat="1" ht="33" customHeight="1">
      <c r="A192" s="41"/>
      <c r="B192" s="42"/>
      <c r="C192" s="216" t="s">
        <v>521</v>
      </c>
      <c r="D192" s="216" t="s">
        <v>211</v>
      </c>
      <c r="E192" s="217" t="s">
        <v>1534</v>
      </c>
      <c r="F192" s="218" t="s">
        <v>1535</v>
      </c>
      <c r="G192" s="219" t="s">
        <v>490</v>
      </c>
      <c r="H192" s="220">
        <v>2</v>
      </c>
      <c r="I192" s="221"/>
      <c r="J192" s="222">
        <f>ROUND(I192*H192,2)</f>
        <v>0</v>
      </c>
      <c r="K192" s="218" t="s">
        <v>215</v>
      </c>
      <c r="L192" s="47"/>
      <c r="M192" s="223" t="s">
        <v>35</v>
      </c>
      <c r="N192" s="224" t="s">
        <v>51</v>
      </c>
      <c r="O192" s="87"/>
      <c r="P192" s="225">
        <f>O192*H192</f>
        <v>0</v>
      </c>
      <c r="Q192" s="225">
        <v>6.9999999999999994E-05</v>
      </c>
      <c r="R192" s="225">
        <f>Q192*H192</f>
        <v>0.00013999999999999999</v>
      </c>
      <c r="S192" s="225">
        <v>0</v>
      </c>
      <c r="T192" s="226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7" t="s">
        <v>408</v>
      </c>
      <c r="AT192" s="227" t="s">
        <v>211</v>
      </c>
      <c r="AU192" s="227" t="s">
        <v>90</v>
      </c>
      <c r="AY192" s="19" t="s">
        <v>208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9" t="s">
        <v>88</v>
      </c>
      <c r="BK192" s="228">
        <f>ROUND(I192*H192,2)</f>
        <v>0</v>
      </c>
      <c r="BL192" s="19" t="s">
        <v>408</v>
      </c>
      <c r="BM192" s="227" t="s">
        <v>2175</v>
      </c>
    </row>
    <row r="193" s="2" customFormat="1">
      <c r="A193" s="41"/>
      <c r="B193" s="42"/>
      <c r="C193" s="43"/>
      <c r="D193" s="229" t="s">
        <v>218</v>
      </c>
      <c r="E193" s="43"/>
      <c r="F193" s="230" t="s">
        <v>1537</v>
      </c>
      <c r="G193" s="43"/>
      <c r="H193" s="43"/>
      <c r="I193" s="231"/>
      <c r="J193" s="43"/>
      <c r="K193" s="43"/>
      <c r="L193" s="47"/>
      <c r="M193" s="232"/>
      <c r="N193" s="233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9" t="s">
        <v>218</v>
      </c>
      <c r="AU193" s="19" t="s">
        <v>90</v>
      </c>
    </row>
    <row r="194" s="14" customFormat="1">
      <c r="A194" s="14"/>
      <c r="B194" s="245"/>
      <c r="C194" s="246"/>
      <c r="D194" s="236" t="s">
        <v>226</v>
      </c>
      <c r="E194" s="247" t="s">
        <v>35</v>
      </c>
      <c r="F194" s="248" t="s">
        <v>2176</v>
      </c>
      <c r="G194" s="246"/>
      <c r="H194" s="249">
        <v>2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226</v>
      </c>
      <c r="AU194" s="255" t="s">
        <v>90</v>
      </c>
      <c r="AV194" s="14" t="s">
        <v>90</v>
      </c>
      <c r="AW194" s="14" t="s">
        <v>41</v>
      </c>
      <c r="AX194" s="14" t="s">
        <v>88</v>
      </c>
      <c r="AY194" s="255" t="s">
        <v>208</v>
      </c>
    </row>
    <row r="195" s="2" customFormat="1" ht="33" customHeight="1">
      <c r="A195" s="41"/>
      <c r="B195" s="42"/>
      <c r="C195" s="216" t="s">
        <v>527</v>
      </c>
      <c r="D195" s="216" t="s">
        <v>211</v>
      </c>
      <c r="E195" s="217" t="s">
        <v>1545</v>
      </c>
      <c r="F195" s="218" t="s">
        <v>1546</v>
      </c>
      <c r="G195" s="219" t="s">
        <v>490</v>
      </c>
      <c r="H195" s="220">
        <v>2</v>
      </c>
      <c r="I195" s="221"/>
      <c r="J195" s="222">
        <f>ROUND(I195*H195,2)</f>
        <v>0</v>
      </c>
      <c r="K195" s="218" t="s">
        <v>215</v>
      </c>
      <c r="L195" s="47"/>
      <c r="M195" s="223" t="s">
        <v>35</v>
      </c>
      <c r="N195" s="224" t="s">
        <v>51</v>
      </c>
      <c r="O195" s="87"/>
      <c r="P195" s="225">
        <f>O195*H195</f>
        <v>0</v>
      </c>
      <c r="Q195" s="225">
        <v>0.00031</v>
      </c>
      <c r="R195" s="225">
        <f>Q195*H195</f>
        <v>0.00062</v>
      </c>
      <c r="S195" s="225">
        <v>0</v>
      </c>
      <c r="T195" s="226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7" t="s">
        <v>408</v>
      </c>
      <c r="AT195" s="227" t="s">
        <v>211</v>
      </c>
      <c r="AU195" s="227" t="s">
        <v>90</v>
      </c>
      <c r="AY195" s="19" t="s">
        <v>208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9" t="s">
        <v>88</v>
      </c>
      <c r="BK195" s="228">
        <f>ROUND(I195*H195,2)</f>
        <v>0</v>
      </c>
      <c r="BL195" s="19" t="s">
        <v>408</v>
      </c>
      <c r="BM195" s="227" t="s">
        <v>2177</v>
      </c>
    </row>
    <row r="196" s="2" customFormat="1">
      <c r="A196" s="41"/>
      <c r="B196" s="42"/>
      <c r="C196" s="43"/>
      <c r="D196" s="229" t="s">
        <v>218</v>
      </c>
      <c r="E196" s="43"/>
      <c r="F196" s="230" t="s">
        <v>1548</v>
      </c>
      <c r="G196" s="43"/>
      <c r="H196" s="43"/>
      <c r="I196" s="231"/>
      <c r="J196" s="43"/>
      <c r="K196" s="43"/>
      <c r="L196" s="47"/>
      <c r="M196" s="232"/>
      <c r="N196" s="233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218</v>
      </c>
      <c r="AU196" s="19" t="s">
        <v>90</v>
      </c>
    </row>
    <row r="197" s="14" customFormat="1">
      <c r="A197" s="14"/>
      <c r="B197" s="245"/>
      <c r="C197" s="246"/>
      <c r="D197" s="236" t="s">
        <v>226</v>
      </c>
      <c r="E197" s="247" t="s">
        <v>35</v>
      </c>
      <c r="F197" s="248" t="s">
        <v>1856</v>
      </c>
      <c r="G197" s="246"/>
      <c r="H197" s="249">
        <v>2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226</v>
      </c>
      <c r="AU197" s="255" t="s">
        <v>90</v>
      </c>
      <c r="AV197" s="14" t="s">
        <v>90</v>
      </c>
      <c r="AW197" s="14" t="s">
        <v>41</v>
      </c>
      <c r="AX197" s="14" t="s">
        <v>88</v>
      </c>
      <c r="AY197" s="255" t="s">
        <v>208</v>
      </c>
    </row>
    <row r="198" s="2" customFormat="1" ht="16.5" customHeight="1">
      <c r="A198" s="41"/>
      <c r="B198" s="42"/>
      <c r="C198" s="216" t="s">
        <v>539</v>
      </c>
      <c r="D198" s="216" t="s">
        <v>211</v>
      </c>
      <c r="E198" s="217" t="s">
        <v>1567</v>
      </c>
      <c r="F198" s="218" t="s">
        <v>1568</v>
      </c>
      <c r="G198" s="219" t="s">
        <v>381</v>
      </c>
      <c r="H198" s="220">
        <v>7</v>
      </c>
      <c r="I198" s="221"/>
      <c r="J198" s="222">
        <f>ROUND(I198*H198,2)</f>
        <v>0</v>
      </c>
      <c r="K198" s="218" t="s">
        <v>215</v>
      </c>
      <c r="L198" s="47"/>
      <c r="M198" s="223" t="s">
        <v>35</v>
      </c>
      <c r="N198" s="224" t="s">
        <v>51</v>
      </c>
      <c r="O198" s="87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7" t="s">
        <v>408</v>
      </c>
      <c r="AT198" s="227" t="s">
        <v>211</v>
      </c>
      <c r="AU198" s="227" t="s">
        <v>90</v>
      </c>
      <c r="AY198" s="19" t="s">
        <v>208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9" t="s">
        <v>88</v>
      </c>
      <c r="BK198" s="228">
        <f>ROUND(I198*H198,2)</f>
        <v>0</v>
      </c>
      <c r="BL198" s="19" t="s">
        <v>408</v>
      </c>
      <c r="BM198" s="227" t="s">
        <v>2178</v>
      </c>
    </row>
    <row r="199" s="2" customFormat="1">
      <c r="A199" s="41"/>
      <c r="B199" s="42"/>
      <c r="C199" s="43"/>
      <c r="D199" s="229" t="s">
        <v>218</v>
      </c>
      <c r="E199" s="43"/>
      <c r="F199" s="230" t="s">
        <v>1570</v>
      </c>
      <c r="G199" s="43"/>
      <c r="H199" s="43"/>
      <c r="I199" s="231"/>
      <c r="J199" s="43"/>
      <c r="K199" s="43"/>
      <c r="L199" s="47"/>
      <c r="M199" s="232"/>
      <c r="N199" s="233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9" t="s">
        <v>218</v>
      </c>
      <c r="AU199" s="19" t="s">
        <v>90</v>
      </c>
    </row>
    <row r="200" s="14" customFormat="1">
      <c r="A200" s="14"/>
      <c r="B200" s="245"/>
      <c r="C200" s="246"/>
      <c r="D200" s="236" t="s">
        <v>226</v>
      </c>
      <c r="E200" s="247" t="s">
        <v>35</v>
      </c>
      <c r="F200" s="248" t="s">
        <v>2179</v>
      </c>
      <c r="G200" s="246"/>
      <c r="H200" s="249">
        <v>7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226</v>
      </c>
      <c r="AU200" s="255" t="s">
        <v>90</v>
      </c>
      <c r="AV200" s="14" t="s">
        <v>90</v>
      </c>
      <c r="AW200" s="14" t="s">
        <v>41</v>
      </c>
      <c r="AX200" s="14" t="s">
        <v>88</v>
      </c>
      <c r="AY200" s="255" t="s">
        <v>208</v>
      </c>
    </row>
    <row r="201" s="2" customFormat="1" ht="16.5" customHeight="1">
      <c r="A201" s="41"/>
      <c r="B201" s="42"/>
      <c r="C201" s="278" t="s">
        <v>559</v>
      </c>
      <c r="D201" s="278" t="s">
        <v>391</v>
      </c>
      <c r="E201" s="279" t="s">
        <v>1572</v>
      </c>
      <c r="F201" s="280" t="s">
        <v>1573</v>
      </c>
      <c r="G201" s="281" t="s">
        <v>381</v>
      </c>
      <c r="H201" s="282">
        <v>7</v>
      </c>
      <c r="I201" s="283"/>
      <c r="J201" s="284">
        <f>ROUND(I201*H201,2)</f>
        <v>0</v>
      </c>
      <c r="K201" s="280" t="s">
        <v>215</v>
      </c>
      <c r="L201" s="285"/>
      <c r="M201" s="286" t="s">
        <v>35</v>
      </c>
      <c r="N201" s="287" t="s">
        <v>51</v>
      </c>
      <c r="O201" s="87"/>
      <c r="P201" s="225">
        <f>O201*H201</f>
        <v>0</v>
      </c>
      <c r="Q201" s="225">
        <v>6.9999999999999994E-05</v>
      </c>
      <c r="R201" s="225">
        <f>Q201*H201</f>
        <v>0.00048999999999999998</v>
      </c>
      <c r="S201" s="225">
        <v>0</v>
      </c>
      <c r="T201" s="226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7" t="s">
        <v>527</v>
      </c>
      <c r="AT201" s="227" t="s">
        <v>391</v>
      </c>
      <c r="AU201" s="227" t="s">
        <v>90</v>
      </c>
      <c r="AY201" s="19" t="s">
        <v>208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88</v>
      </c>
      <c r="BK201" s="228">
        <f>ROUND(I201*H201,2)</f>
        <v>0</v>
      </c>
      <c r="BL201" s="19" t="s">
        <v>408</v>
      </c>
      <c r="BM201" s="227" t="s">
        <v>2180</v>
      </c>
    </row>
    <row r="202" s="14" customFormat="1">
      <c r="A202" s="14"/>
      <c r="B202" s="245"/>
      <c r="C202" s="246"/>
      <c r="D202" s="236" t="s">
        <v>226</v>
      </c>
      <c r="E202" s="247" t="s">
        <v>35</v>
      </c>
      <c r="F202" s="248" t="s">
        <v>2179</v>
      </c>
      <c r="G202" s="246"/>
      <c r="H202" s="249">
        <v>7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226</v>
      </c>
      <c r="AU202" s="255" t="s">
        <v>90</v>
      </c>
      <c r="AV202" s="14" t="s">
        <v>90</v>
      </c>
      <c r="AW202" s="14" t="s">
        <v>41</v>
      </c>
      <c r="AX202" s="14" t="s">
        <v>88</v>
      </c>
      <c r="AY202" s="255" t="s">
        <v>208</v>
      </c>
    </row>
    <row r="203" s="2" customFormat="1" ht="21.75" customHeight="1">
      <c r="A203" s="41"/>
      <c r="B203" s="42"/>
      <c r="C203" s="216" t="s">
        <v>564</v>
      </c>
      <c r="D203" s="216" t="s">
        <v>211</v>
      </c>
      <c r="E203" s="217" t="s">
        <v>1550</v>
      </c>
      <c r="F203" s="218" t="s">
        <v>1551</v>
      </c>
      <c r="G203" s="219" t="s">
        <v>381</v>
      </c>
      <c r="H203" s="220">
        <v>3</v>
      </c>
      <c r="I203" s="221"/>
      <c r="J203" s="222">
        <f>ROUND(I203*H203,2)</f>
        <v>0</v>
      </c>
      <c r="K203" s="218" t="s">
        <v>215</v>
      </c>
      <c r="L203" s="47"/>
      <c r="M203" s="223" t="s">
        <v>35</v>
      </c>
      <c r="N203" s="224" t="s">
        <v>51</v>
      </c>
      <c r="O203" s="87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7" t="s">
        <v>408</v>
      </c>
      <c r="AT203" s="227" t="s">
        <v>211</v>
      </c>
      <c r="AU203" s="227" t="s">
        <v>90</v>
      </c>
      <c r="AY203" s="19" t="s">
        <v>208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9" t="s">
        <v>88</v>
      </c>
      <c r="BK203" s="228">
        <f>ROUND(I203*H203,2)</f>
        <v>0</v>
      </c>
      <c r="BL203" s="19" t="s">
        <v>408</v>
      </c>
      <c r="BM203" s="227" t="s">
        <v>2181</v>
      </c>
    </row>
    <row r="204" s="2" customFormat="1">
      <c r="A204" s="41"/>
      <c r="B204" s="42"/>
      <c r="C204" s="43"/>
      <c r="D204" s="229" t="s">
        <v>218</v>
      </c>
      <c r="E204" s="43"/>
      <c r="F204" s="230" t="s">
        <v>1553</v>
      </c>
      <c r="G204" s="43"/>
      <c r="H204" s="43"/>
      <c r="I204" s="231"/>
      <c r="J204" s="43"/>
      <c r="K204" s="43"/>
      <c r="L204" s="47"/>
      <c r="M204" s="232"/>
      <c r="N204" s="233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19" t="s">
        <v>218</v>
      </c>
      <c r="AU204" s="19" t="s">
        <v>90</v>
      </c>
    </row>
    <row r="205" s="14" customFormat="1">
      <c r="A205" s="14"/>
      <c r="B205" s="245"/>
      <c r="C205" s="246"/>
      <c r="D205" s="236" t="s">
        <v>226</v>
      </c>
      <c r="E205" s="247" t="s">
        <v>35</v>
      </c>
      <c r="F205" s="248" t="s">
        <v>2172</v>
      </c>
      <c r="G205" s="246"/>
      <c r="H205" s="249">
        <v>3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226</v>
      </c>
      <c r="AU205" s="255" t="s">
        <v>90</v>
      </c>
      <c r="AV205" s="14" t="s">
        <v>90</v>
      </c>
      <c r="AW205" s="14" t="s">
        <v>41</v>
      </c>
      <c r="AX205" s="14" t="s">
        <v>88</v>
      </c>
      <c r="AY205" s="255" t="s">
        <v>208</v>
      </c>
    </row>
    <row r="206" s="2" customFormat="1" ht="16.5" customHeight="1">
      <c r="A206" s="41"/>
      <c r="B206" s="42"/>
      <c r="C206" s="216" t="s">
        <v>570</v>
      </c>
      <c r="D206" s="216" t="s">
        <v>211</v>
      </c>
      <c r="E206" s="217" t="s">
        <v>1575</v>
      </c>
      <c r="F206" s="218" t="s">
        <v>1576</v>
      </c>
      <c r="G206" s="219" t="s">
        <v>381</v>
      </c>
      <c r="H206" s="220">
        <v>3</v>
      </c>
      <c r="I206" s="221"/>
      <c r="J206" s="222">
        <f>ROUND(I206*H206,2)</f>
        <v>0</v>
      </c>
      <c r="K206" s="218" t="s">
        <v>215</v>
      </c>
      <c r="L206" s="47"/>
      <c r="M206" s="223" t="s">
        <v>35</v>
      </c>
      <c r="N206" s="224" t="s">
        <v>51</v>
      </c>
      <c r="O206" s="87"/>
      <c r="P206" s="225">
        <f>O206*H206</f>
        <v>0</v>
      </c>
      <c r="Q206" s="225">
        <v>0.00075000000000000002</v>
      </c>
      <c r="R206" s="225">
        <f>Q206*H206</f>
        <v>0.0022500000000000003</v>
      </c>
      <c r="S206" s="225">
        <v>0</v>
      </c>
      <c r="T206" s="226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7" t="s">
        <v>408</v>
      </c>
      <c r="AT206" s="227" t="s">
        <v>211</v>
      </c>
      <c r="AU206" s="227" t="s">
        <v>90</v>
      </c>
      <c r="AY206" s="19" t="s">
        <v>208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9" t="s">
        <v>88</v>
      </c>
      <c r="BK206" s="228">
        <f>ROUND(I206*H206,2)</f>
        <v>0</v>
      </c>
      <c r="BL206" s="19" t="s">
        <v>408</v>
      </c>
      <c r="BM206" s="227" t="s">
        <v>2182</v>
      </c>
    </row>
    <row r="207" s="2" customFormat="1">
      <c r="A207" s="41"/>
      <c r="B207" s="42"/>
      <c r="C207" s="43"/>
      <c r="D207" s="229" t="s">
        <v>218</v>
      </c>
      <c r="E207" s="43"/>
      <c r="F207" s="230" t="s">
        <v>1578</v>
      </c>
      <c r="G207" s="43"/>
      <c r="H207" s="43"/>
      <c r="I207" s="231"/>
      <c r="J207" s="43"/>
      <c r="K207" s="43"/>
      <c r="L207" s="47"/>
      <c r="M207" s="232"/>
      <c r="N207" s="233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218</v>
      </c>
      <c r="AU207" s="19" t="s">
        <v>90</v>
      </c>
    </row>
    <row r="208" s="14" customFormat="1">
      <c r="A208" s="14"/>
      <c r="B208" s="245"/>
      <c r="C208" s="246"/>
      <c r="D208" s="236" t="s">
        <v>226</v>
      </c>
      <c r="E208" s="247" t="s">
        <v>35</v>
      </c>
      <c r="F208" s="248" t="s">
        <v>2172</v>
      </c>
      <c r="G208" s="246"/>
      <c r="H208" s="249">
        <v>3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226</v>
      </c>
      <c r="AU208" s="255" t="s">
        <v>90</v>
      </c>
      <c r="AV208" s="14" t="s">
        <v>90</v>
      </c>
      <c r="AW208" s="14" t="s">
        <v>41</v>
      </c>
      <c r="AX208" s="14" t="s">
        <v>88</v>
      </c>
      <c r="AY208" s="255" t="s">
        <v>208</v>
      </c>
    </row>
    <row r="209" s="2" customFormat="1" ht="24.15" customHeight="1">
      <c r="A209" s="41"/>
      <c r="B209" s="42"/>
      <c r="C209" s="216" t="s">
        <v>575</v>
      </c>
      <c r="D209" s="216" t="s">
        <v>211</v>
      </c>
      <c r="E209" s="217" t="s">
        <v>1583</v>
      </c>
      <c r="F209" s="218" t="s">
        <v>1584</v>
      </c>
      <c r="G209" s="219" t="s">
        <v>490</v>
      </c>
      <c r="H209" s="220">
        <v>7</v>
      </c>
      <c r="I209" s="221"/>
      <c r="J209" s="222">
        <f>ROUND(I209*H209,2)</f>
        <v>0</v>
      </c>
      <c r="K209" s="218" t="s">
        <v>215</v>
      </c>
      <c r="L209" s="47"/>
      <c r="M209" s="223" t="s">
        <v>35</v>
      </c>
      <c r="N209" s="224" t="s">
        <v>51</v>
      </c>
      <c r="O209" s="87"/>
      <c r="P209" s="225">
        <f>O209*H209</f>
        <v>0</v>
      </c>
      <c r="Q209" s="225">
        <v>0.00019000000000000001</v>
      </c>
      <c r="R209" s="225">
        <f>Q209*H209</f>
        <v>0.00133</v>
      </c>
      <c r="S209" s="225">
        <v>0</v>
      </c>
      <c r="T209" s="226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7" t="s">
        <v>408</v>
      </c>
      <c r="AT209" s="227" t="s">
        <v>211</v>
      </c>
      <c r="AU209" s="227" t="s">
        <v>90</v>
      </c>
      <c r="AY209" s="19" t="s">
        <v>208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88</v>
      </c>
      <c r="BK209" s="228">
        <f>ROUND(I209*H209,2)</f>
        <v>0</v>
      </c>
      <c r="BL209" s="19" t="s">
        <v>408</v>
      </c>
      <c r="BM209" s="227" t="s">
        <v>2183</v>
      </c>
    </row>
    <row r="210" s="2" customFormat="1">
      <c r="A210" s="41"/>
      <c r="B210" s="42"/>
      <c r="C210" s="43"/>
      <c r="D210" s="229" t="s">
        <v>218</v>
      </c>
      <c r="E210" s="43"/>
      <c r="F210" s="230" t="s">
        <v>1586</v>
      </c>
      <c r="G210" s="43"/>
      <c r="H210" s="43"/>
      <c r="I210" s="231"/>
      <c r="J210" s="43"/>
      <c r="K210" s="43"/>
      <c r="L210" s="47"/>
      <c r="M210" s="232"/>
      <c r="N210" s="233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9" t="s">
        <v>218</v>
      </c>
      <c r="AU210" s="19" t="s">
        <v>90</v>
      </c>
    </row>
    <row r="211" s="14" customFormat="1">
      <c r="A211" s="14"/>
      <c r="B211" s="245"/>
      <c r="C211" s="246"/>
      <c r="D211" s="236" t="s">
        <v>226</v>
      </c>
      <c r="E211" s="247" t="s">
        <v>35</v>
      </c>
      <c r="F211" s="248" t="s">
        <v>335</v>
      </c>
      <c r="G211" s="246"/>
      <c r="H211" s="249">
        <v>7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226</v>
      </c>
      <c r="AU211" s="255" t="s">
        <v>90</v>
      </c>
      <c r="AV211" s="14" t="s">
        <v>90</v>
      </c>
      <c r="AW211" s="14" t="s">
        <v>41</v>
      </c>
      <c r="AX211" s="14" t="s">
        <v>88</v>
      </c>
      <c r="AY211" s="255" t="s">
        <v>208</v>
      </c>
    </row>
    <row r="212" s="2" customFormat="1" ht="16.5" customHeight="1">
      <c r="A212" s="41"/>
      <c r="B212" s="42"/>
      <c r="C212" s="278" t="s">
        <v>581</v>
      </c>
      <c r="D212" s="278" t="s">
        <v>391</v>
      </c>
      <c r="E212" s="279" t="s">
        <v>1504</v>
      </c>
      <c r="F212" s="280" t="s">
        <v>1505</v>
      </c>
      <c r="G212" s="281" t="s">
        <v>1506</v>
      </c>
      <c r="H212" s="282">
        <v>1</v>
      </c>
      <c r="I212" s="283"/>
      <c r="J212" s="284">
        <f>ROUND(I212*H212,2)</f>
        <v>0</v>
      </c>
      <c r="K212" s="280" t="s">
        <v>215</v>
      </c>
      <c r="L212" s="285"/>
      <c r="M212" s="286" t="s">
        <v>35</v>
      </c>
      <c r="N212" s="287" t="s">
        <v>51</v>
      </c>
      <c r="O212" s="87"/>
      <c r="P212" s="225">
        <f>O212*H212</f>
        <v>0</v>
      </c>
      <c r="Q212" s="225">
        <v>0.00107</v>
      </c>
      <c r="R212" s="225">
        <f>Q212*H212</f>
        <v>0.00107</v>
      </c>
      <c r="S212" s="225">
        <v>0</v>
      </c>
      <c r="T212" s="226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7" t="s">
        <v>527</v>
      </c>
      <c r="AT212" s="227" t="s">
        <v>391</v>
      </c>
      <c r="AU212" s="227" t="s">
        <v>90</v>
      </c>
      <c r="AY212" s="19" t="s">
        <v>208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9" t="s">
        <v>88</v>
      </c>
      <c r="BK212" s="228">
        <f>ROUND(I212*H212,2)</f>
        <v>0</v>
      </c>
      <c r="BL212" s="19" t="s">
        <v>408</v>
      </c>
      <c r="BM212" s="227" t="s">
        <v>2184</v>
      </c>
    </row>
    <row r="213" s="14" customFormat="1">
      <c r="A213" s="14"/>
      <c r="B213" s="245"/>
      <c r="C213" s="246"/>
      <c r="D213" s="236" t="s">
        <v>226</v>
      </c>
      <c r="E213" s="247" t="s">
        <v>35</v>
      </c>
      <c r="F213" s="248" t="s">
        <v>88</v>
      </c>
      <c r="G213" s="246"/>
      <c r="H213" s="249">
        <v>1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226</v>
      </c>
      <c r="AU213" s="255" t="s">
        <v>90</v>
      </c>
      <c r="AV213" s="14" t="s">
        <v>90</v>
      </c>
      <c r="AW213" s="14" t="s">
        <v>41</v>
      </c>
      <c r="AX213" s="14" t="s">
        <v>88</v>
      </c>
      <c r="AY213" s="255" t="s">
        <v>208</v>
      </c>
    </row>
    <row r="214" s="2" customFormat="1" ht="21.75" customHeight="1">
      <c r="A214" s="41"/>
      <c r="B214" s="42"/>
      <c r="C214" s="216" t="s">
        <v>588</v>
      </c>
      <c r="D214" s="216" t="s">
        <v>211</v>
      </c>
      <c r="E214" s="217" t="s">
        <v>1589</v>
      </c>
      <c r="F214" s="218" t="s">
        <v>1590</v>
      </c>
      <c r="G214" s="219" t="s">
        <v>490</v>
      </c>
      <c r="H214" s="220">
        <v>7</v>
      </c>
      <c r="I214" s="221"/>
      <c r="J214" s="222">
        <f>ROUND(I214*H214,2)</f>
        <v>0</v>
      </c>
      <c r="K214" s="218" t="s">
        <v>215</v>
      </c>
      <c r="L214" s="47"/>
      <c r="M214" s="223" t="s">
        <v>35</v>
      </c>
      <c r="N214" s="224" t="s">
        <v>51</v>
      </c>
      <c r="O214" s="87"/>
      <c r="P214" s="225">
        <f>O214*H214</f>
        <v>0</v>
      </c>
      <c r="Q214" s="225">
        <v>1.0000000000000001E-05</v>
      </c>
      <c r="R214" s="225">
        <f>Q214*H214</f>
        <v>7.0000000000000007E-05</v>
      </c>
      <c r="S214" s="225">
        <v>0</v>
      </c>
      <c r="T214" s="226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7" t="s">
        <v>408</v>
      </c>
      <c r="AT214" s="227" t="s">
        <v>211</v>
      </c>
      <c r="AU214" s="227" t="s">
        <v>90</v>
      </c>
      <c r="AY214" s="19" t="s">
        <v>208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9" t="s">
        <v>88</v>
      </c>
      <c r="BK214" s="228">
        <f>ROUND(I214*H214,2)</f>
        <v>0</v>
      </c>
      <c r="BL214" s="19" t="s">
        <v>408</v>
      </c>
      <c r="BM214" s="227" t="s">
        <v>2185</v>
      </c>
    </row>
    <row r="215" s="2" customFormat="1">
      <c r="A215" s="41"/>
      <c r="B215" s="42"/>
      <c r="C215" s="43"/>
      <c r="D215" s="229" t="s">
        <v>218</v>
      </c>
      <c r="E215" s="43"/>
      <c r="F215" s="230" t="s">
        <v>1592</v>
      </c>
      <c r="G215" s="43"/>
      <c r="H215" s="43"/>
      <c r="I215" s="231"/>
      <c r="J215" s="43"/>
      <c r="K215" s="43"/>
      <c r="L215" s="47"/>
      <c r="M215" s="232"/>
      <c r="N215" s="233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9" t="s">
        <v>218</v>
      </c>
      <c r="AU215" s="19" t="s">
        <v>90</v>
      </c>
    </row>
    <row r="216" s="14" customFormat="1">
      <c r="A216" s="14"/>
      <c r="B216" s="245"/>
      <c r="C216" s="246"/>
      <c r="D216" s="236" t="s">
        <v>226</v>
      </c>
      <c r="E216" s="247" t="s">
        <v>35</v>
      </c>
      <c r="F216" s="248" t="s">
        <v>335</v>
      </c>
      <c r="G216" s="246"/>
      <c r="H216" s="249">
        <v>7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226</v>
      </c>
      <c r="AU216" s="255" t="s">
        <v>90</v>
      </c>
      <c r="AV216" s="14" t="s">
        <v>90</v>
      </c>
      <c r="AW216" s="14" t="s">
        <v>41</v>
      </c>
      <c r="AX216" s="14" t="s">
        <v>88</v>
      </c>
      <c r="AY216" s="255" t="s">
        <v>208</v>
      </c>
    </row>
    <row r="217" s="2" customFormat="1" ht="24.15" customHeight="1">
      <c r="A217" s="41"/>
      <c r="B217" s="42"/>
      <c r="C217" s="216" t="s">
        <v>597</v>
      </c>
      <c r="D217" s="216" t="s">
        <v>211</v>
      </c>
      <c r="E217" s="217" t="s">
        <v>1593</v>
      </c>
      <c r="F217" s="218" t="s">
        <v>1594</v>
      </c>
      <c r="G217" s="219" t="s">
        <v>1514</v>
      </c>
      <c r="H217" s="220">
        <v>0.033000000000000002</v>
      </c>
      <c r="I217" s="221"/>
      <c r="J217" s="222">
        <f>ROUND(I217*H217,2)</f>
        <v>0</v>
      </c>
      <c r="K217" s="218" t="s">
        <v>215</v>
      </c>
      <c r="L217" s="47"/>
      <c r="M217" s="223" t="s">
        <v>35</v>
      </c>
      <c r="N217" s="224" t="s">
        <v>51</v>
      </c>
      <c r="O217" s="87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7" t="s">
        <v>408</v>
      </c>
      <c r="AT217" s="227" t="s">
        <v>211</v>
      </c>
      <c r="AU217" s="227" t="s">
        <v>90</v>
      </c>
      <c r="AY217" s="19" t="s">
        <v>208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9" t="s">
        <v>88</v>
      </c>
      <c r="BK217" s="228">
        <f>ROUND(I217*H217,2)</f>
        <v>0</v>
      </c>
      <c r="BL217" s="19" t="s">
        <v>408</v>
      </c>
      <c r="BM217" s="227" t="s">
        <v>2186</v>
      </c>
    </row>
    <row r="218" s="2" customFormat="1">
      <c r="A218" s="41"/>
      <c r="B218" s="42"/>
      <c r="C218" s="43"/>
      <c r="D218" s="229" t="s">
        <v>218</v>
      </c>
      <c r="E218" s="43"/>
      <c r="F218" s="230" t="s">
        <v>1596</v>
      </c>
      <c r="G218" s="43"/>
      <c r="H218" s="43"/>
      <c r="I218" s="231"/>
      <c r="J218" s="43"/>
      <c r="K218" s="43"/>
      <c r="L218" s="47"/>
      <c r="M218" s="232"/>
      <c r="N218" s="233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9" t="s">
        <v>218</v>
      </c>
      <c r="AU218" s="19" t="s">
        <v>90</v>
      </c>
    </row>
    <row r="219" s="2" customFormat="1" ht="24.15" customHeight="1">
      <c r="A219" s="41"/>
      <c r="B219" s="42"/>
      <c r="C219" s="216" t="s">
        <v>604</v>
      </c>
      <c r="D219" s="216" t="s">
        <v>211</v>
      </c>
      <c r="E219" s="217" t="s">
        <v>1597</v>
      </c>
      <c r="F219" s="218" t="s">
        <v>1598</v>
      </c>
      <c r="G219" s="219" t="s">
        <v>214</v>
      </c>
      <c r="H219" s="220">
        <v>0.033000000000000002</v>
      </c>
      <c r="I219" s="221"/>
      <c r="J219" s="222">
        <f>ROUND(I219*H219,2)</f>
        <v>0</v>
      </c>
      <c r="K219" s="218" t="s">
        <v>215</v>
      </c>
      <c r="L219" s="47"/>
      <c r="M219" s="223" t="s">
        <v>35</v>
      </c>
      <c r="N219" s="224" t="s">
        <v>51</v>
      </c>
      <c r="O219" s="87"/>
      <c r="P219" s="225">
        <f>O219*H219</f>
        <v>0</v>
      </c>
      <c r="Q219" s="225">
        <v>0</v>
      </c>
      <c r="R219" s="225">
        <f>Q219*H219</f>
        <v>0</v>
      </c>
      <c r="S219" s="225">
        <v>0</v>
      </c>
      <c r="T219" s="226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7" t="s">
        <v>408</v>
      </c>
      <c r="AT219" s="227" t="s">
        <v>211</v>
      </c>
      <c r="AU219" s="227" t="s">
        <v>90</v>
      </c>
      <c r="AY219" s="19" t="s">
        <v>208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9" t="s">
        <v>88</v>
      </c>
      <c r="BK219" s="228">
        <f>ROUND(I219*H219,2)</f>
        <v>0</v>
      </c>
      <c r="BL219" s="19" t="s">
        <v>408</v>
      </c>
      <c r="BM219" s="227" t="s">
        <v>2187</v>
      </c>
    </row>
    <row r="220" s="2" customFormat="1">
      <c r="A220" s="41"/>
      <c r="B220" s="42"/>
      <c r="C220" s="43"/>
      <c r="D220" s="229" t="s">
        <v>218</v>
      </c>
      <c r="E220" s="43"/>
      <c r="F220" s="230" t="s">
        <v>1600</v>
      </c>
      <c r="G220" s="43"/>
      <c r="H220" s="43"/>
      <c r="I220" s="231"/>
      <c r="J220" s="43"/>
      <c r="K220" s="43"/>
      <c r="L220" s="47"/>
      <c r="M220" s="232"/>
      <c r="N220" s="233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9" t="s">
        <v>218</v>
      </c>
      <c r="AU220" s="19" t="s">
        <v>90</v>
      </c>
    </row>
    <row r="221" s="2" customFormat="1" ht="24.15" customHeight="1">
      <c r="A221" s="41"/>
      <c r="B221" s="42"/>
      <c r="C221" s="216" t="s">
        <v>612</v>
      </c>
      <c r="D221" s="216" t="s">
        <v>211</v>
      </c>
      <c r="E221" s="217" t="s">
        <v>1601</v>
      </c>
      <c r="F221" s="218" t="s">
        <v>1602</v>
      </c>
      <c r="G221" s="219" t="s">
        <v>214</v>
      </c>
      <c r="H221" s="220">
        <v>0.033000000000000002</v>
      </c>
      <c r="I221" s="221"/>
      <c r="J221" s="222">
        <f>ROUND(I221*H221,2)</f>
        <v>0</v>
      </c>
      <c r="K221" s="218" t="s">
        <v>215</v>
      </c>
      <c r="L221" s="47"/>
      <c r="M221" s="223" t="s">
        <v>35</v>
      </c>
      <c r="N221" s="224" t="s">
        <v>51</v>
      </c>
      <c r="O221" s="87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7" t="s">
        <v>408</v>
      </c>
      <c r="AT221" s="227" t="s">
        <v>211</v>
      </c>
      <c r="AU221" s="227" t="s">
        <v>90</v>
      </c>
      <c r="AY221" s="19" t="s">
        <v>208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9" t="s">
        <v>88</v>
      </c>
      <c r="BK221" s="228">
        <f>ROUND(I221*H221,2)</f>
        <v>0</v>
      </c>
      <c r="BL221" s="19" t="s">
        <v>408</v>
      </c>
      <c r="BM221" s="227" t="s">
        <v>2188</v>
      </c>
    </row>
    <row r="222" s="2" customFormat="1">
      <c r="A222" s="41"/>
      <c r="B222" s="42"/>
      <c r="C222" s="43"/>
      <c r="D222" s="229" t="s">
        <v>218</v>
      </c>
      <c r="E222" s="43"/>
      <c r="F222" s="230" t="s">
        <v>1604</v>
      </c>
      <c r="G222" s="43"/>
      <c r="H222" s="43"/>
      <c r="I222" s="231"/>
      <c r="J222" s="43"/>
      <c r="K222" s="43"/>
      <c r="L222" s="47"/>
      <c r="M222" s="232"/>
      <c r="N222" s="233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9" t="s">
        <v>218</v>
      </c>
      <c r="AU222" s="19" t="s">
        <v>90</v>
      </c>
    </row>
    <row r="223" s="12" customFormat="1" ht="22.8" customHeight="1">
      <c r="A223" s="12"/>
      <c r="B223" s="200"/>
      <c r="C223" s="201"/>
      <c r="D223" s="202" t="s">
        <v>79</v>
      </c>
      <c r="E223" s="214" t="s">
        <v>674</v>
      </c>
      <c r="F223" s="214" t="s">
        <v>675</v>
      </c>
      <c r="G223" s="201"/>
      <c r="H223" s="201"/>
      <c r="I223" s="204"/>
      <c r="J223" s="215">
        <f>BK223</f>
        <v>0</v>
      </c>
      <c r="K223" s="201"/>
      <c r="L223" s="206"/>
      <c r="M223" s="207"/>
      <c r="N223" s="208"/>
      <c r="O223" s="208"/>
      <c r="P223" s="209">
        <f>SUM(P224:P245)</f>
        <v>0</v>
      </c>
      <c r="Q223" s="208"/>
      <c r="R223" s="209">
        <f>SUM(R224:R245)</f>
        <v>0.10131</v>
      </c>
      <c r="S223" s="208"/>
      <c r="T223" s="210">
        <f>SUM(T224:T245)</f>
        <v>0.2394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1" t="s">
        <v>90</v>
      </c>
      <c r="AT223" s="212" t="s">
        <v>79</v>
      </c>
      <c r="AU223" s="212" t="s">
        <v>88</v>
      </c>
      <c r="AY223" s="211" t="s">
        <v>208</v>
      </c>
      <c r="BK223" s="213">
        <f>SUM(BK224:BK245)</f>
        <v>0</v>
      </c>
    </row>
    <row r="224" s="2" customFormat="1" ht="16.5" customHeight="1">
      <c r="A224" s="41"/>
      <c r="B224" s="42"/>
      <c r="C224" s="216" t="s">
        <v>649</v>
      </c>
      <c r="D224" s="216" t="s">
        <v>211</v>
      </c>
      <c r="E224" s="217" t="s">
        <v>1605</v>
      </c>
      <c r="F224" s="218" t="s">
        <v>1606</v>
      </c>
      <c r="G224" s="219" t="s">
        <v>679</v>
      </c>
      <c r="H224" s="220">
        <v>1</v>
      </c>
      <c r="I224" s="221"/>
      <c r="J224" s="222">
        <f>ROUND(I224*H224,2)</f>
        <v>0</v>
      </c>
      <c r="K224" s="218" t="s">
        <v>35</v>
      </c>
      <c r="L224" s="47"/>
      <c r="M224" s="223" t="s">
        <v>35</v>
      </c>
      <c r="N224" s="224" t="s">
        <v>51</v>
      </c>
      <c r="O224" s="87"/>
      <c r="P224" s="225">
        <f>O224*H224</f>
        <v>0</v>
      </c>
      <c r="Q224" s="225">
        <v>0</v>
      </c>
      <c r="R224" s="225">
        <f>Q224*H224</f>
        <v>0</v>
      </c>
      <c r="S224" s="225">
        <v>0.2394</v>
      </c>
      <c r="T224" s="226">
        <f>S224*H224</f>
        <v>0.2394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7" t="s">
        <v>408</v>
      </c>
      <c r="AT224" s="227" t="s">
        <v>211</v>
      </c>
      <c r="AU224" s="227" t="s">
        <v>90</v>
      </c>
      <c r="AY224" s="19" t="s">
        <v>208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88</v>
      </c>
      <c r="BK224" s="228">
        <f>ROUND(I224*H224,2)</f>
        <v>0</v>
      </c>
      <c r="BL224" s="19" t="s">
        <v>408</v>
      </c>
      <c r="BM224" s="227" t="s">
        <v>2189</v>
      </c>
    </row>
    <row r="225" s="2" customFormat="1" ht="16.5" customHeight="1">
      <c r="A225" s="41"/>
      <c r="B225" s="42"/>
      <c r="C225" s="216" t="s">
        <v>654</v>
      </c>
      <c r="D225" s="216" t="s">
        <v>211</v>
      </c>
      <c r="E225" s="217" t="s">
        <v>1608</v>
      </c>
      <c r="F225" s="218" t="s">
        <v>1609</v>
      </c>
      <c r="G225" s="219" t="s">
        <v>381</v>
      </c>
      <c r="H225" s="220">
        <v>3</v>
      </c>
      <c r="I225" s="221"/>
      <c r="J225" s="222">
        <f>ROUND(I225*H225,2)</f>
        <v>0</v>
      </c>
      <c r="K225" s="218" t="s">
        <v>215</v>
      </c>
      <c r="L225" s="47"/>
      <c r="M225" s="223" t="s">
        <v>35</v>
      </c>
      <c r="N225" s="224" t="s">
        <v>51</v>
      </c>
      <c r="O225" s="87"/>
      <c r="P225" s="225">
        <f>O225*H225</f>
        <v>0</v>
      </c>
      <c r="Q225" s="225">
        <v>0.00247</v>
      </c>
      <c r="R225" s="225">
        <f>Q225*H225</f>
        <v>0.0074099999999999999</v>
      </c>
      <c r="S225" s="225">
        <v>0</v>
      </c>
      <c r="T225" s="226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7" t="s">
        <v>408</v>
      </c>
      <c r="AT225" s="227" t="s">
        <v>211</v>
      </c>
      <c r="AU225" s="227" t="s">
        <v>90</v>
      </c>
      <c r="AY225" s="19" t="s">
        <v>208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9" t="s">
        <v>88</v>
      </c>
      <c r="BK225" s="228">
        <f>ROUND(I225*H225,2)</f>
        <v>0</v>
      </c>
      <c r="BL225" s="19" t="s">
        <v>408</v>
      </c>
      <c r="BM225" s="227" t="s">
        <v>2190</v>
      </c>
    </row>
    <row r="226" s="2" customFormat="1">
      <c r="A226" s="41"/>
      <c r="B226" s="42"/>
      <c r="C226" s="43"/>
      <c r="D226" s="229" t="s">
        <v>218</v>
      </c>
      <c r="E226" s="43"/>
      <c r="F226" s="230" t="s">
        <v>1611</v>
      </c>
      <c r="G226" s="43"/>
      <c r="H226" s="43"/>
      <c r="I226" s="231"/>
      <c r="J226" s="43"/>
      <c r="K226" s="43"/>
      <c r="L226" s="47"/>
      <c r="M226" s="232"/>
      <c r="N226" s="233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19" t="s">
        <v>218</v>
      </c>
      <c r="AU226" s="19" t="s">
        <v>90</v>
      </c>
    </row>
    <row r="227" s="14" customFormat="1">
      <c r="A227" s="14"/>
      <c r="B227" s="245"/>
      <c r="C227" s="246"/>
      <c r="D227" s="236" t="s">
        <v>226</v>
      </c>
      <c r="E227" s="247" t="s">
        <v>35</v>
      </c>
      <c r="F227" s="248" t="s">
        <v>1873</v>
      </c>
      <c r="G227" s="246"/>
      <c r="H227" s="249">
        <v>3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226</v>
      </c>
      <c r="AU227" s="255" t="s">
        <v>90</v>
      </c>
      <c r="AV227" s="14" t="s">
        <v>90</v>
      </c>
      <c r="AW227" s="14" t="s">
        <v>41</v>
      </c>
      <c r="AX227" s="14" t="s">
        <v>88</v>
      </c>
      <c r="AY227" s="255" t="s">
        <v>208</v>
      </c>
    </row>
    <row r="228" s="2" customFormat="1" ht="16.5" customHeight="1">
      <c r="A228" s="41"/>
      <c r="B228" s="42"/>
      <c r="C228" s="278" t="s">
        <v>659</v>
      </c>
      <c r="D228" s="278" t="s">
        <v>391</v>
      </c>
      <c r="E228" s="279" t="s">
        <v>1612</v>
      </c>
      <c r="F228" s="280" t="s">
        <v>1613</v>
      </c>
      <c r="G228" s="281" t="s">
        <v>381</v>
      </c>
      <c r="H228" s="282">
        <v>3</v>
      </c>
      <c r="I228" s="283"/>
      <c r="J228" s="284">
        <f>ROUND(I228*H228,2)</f>
        <v>0</v>
      </c>
      <c r="K228" s="280" t="s">
        <v>215</v>
      </c>
      <c r="L228" s="285"/>
      <c r="M228" s="286" t="s">
        <v>35</v>
      </c>
      <c r="N228" s="287" t="s">
        <v>51</v>
      </c>
      <c r="O228" s="87"/>
      <c r="P228" s="225">
        <f>O228*H228</f>
        <v>0</v>
      </c>
      <c r="Q228" s="225">
        <v>0.014999999999999999</v>
      </c>
      <c r="R228" s="225">
        <f>Q228*H228</f>
        <v>0.044999999999999998</v>
      </c>
      <c r="S228" s="225">
        <v>0</v>
      </c>
      <c r="T228" s="226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7" t="s">
        <v>527</v>
      </c>
      <c r="AT228" s="227" t="s">
        <v>391</v>
      </c>
      <c r="AU228" s="227" t="s">
        <v>90</v>
      </c>
      <c r="AY228" s="19" t="s">
        <v>208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9" t="s">
        <v>88</v>
      </c>
      <c r="BK228" s="228">
        <f>ROUND(I228*H228,2)</f>
        <v>0</v>
      </c>
      <c r="BL228" s="19" t="s">
        <v>408</v>
      </c>
      <c r="BM228" s="227" t="s">
        <v>2191</v>
      </c>
    </row>
    <row r="229" s="14" customFormat="1">
      <c r="A229" s="14"/>
      <c r="B229" s="245"/>
      <c r="C229" s="246"/>
      <c r="D229" s="236" t="s">
        <v>226</v>
      </c>
      <c r="E229" s="247" t="s">
        <v>35</v>
      </c>
      <c r="F229" s="248" t="s">
        <v>1873</v>
      </c>
      <c r="G229" s="246"/>
      <c r="H229" s="249">
        <v>3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226</v>
      </c>
      <c r="AU229" s="255" t="s">
        <v>90</v>
      </c>
      <c r="AV229" s="14" t="s">
        <v>90</v>
      </c>
      <c r="AW229" s="14" t="s">
        <v>41</v>
      </c>
      <c r="AX229" s="14" t="s">
        <v>88</v>
      </c>
      <c r="AY229" s="255" t="s">
        <v>208</v>
      </c>
    </row>
    <row r="230" s="2" customFormat="1" ht="16.5" customHeight="1">
      <c r="A230" s="41"/>
      <c r="B230" s="42"/>
      <c r="C230" s="278" t="s">
        <v>664</v>
      </c>
      <c r="D230" s="278" t="s">
        <v>391</v>
      </c>
      <c r="E230" s="279" t="s">
        <v>1618</v>
      </c>
      <c r="F230" s="280" t="s">
        <v>1619</v>
      </c>
      <c r="G230" s="281" t="s">
        <v>381</v>
      </c>
      <c r="H230" s="282">
        <v>3</v>
      </c>
      <c r="I230" s="283"/>
      <c r="J230" s="284">
        <f>ROUND(I230*H230,2)</f>
        <v>0</v>
      </c>
      <c r="K230" s="280" t="s">
        <v>1876</v>
      </c>
      <c r="L230" s="285"/>
      <c r="M230" s="286" t="s">
        <v>35</v>
      </c>
      <c r="N230" s="287" t="s">
        <v>51</v>
      </c>
      <c r="O230" s="87"/>
      <c r="P230" s="225">
        <f>O230*H230</f>
        <v>0</v>
      </c>
      <c r="Q230" s="225">
        <v>0.0012800000000000001</v>
      </c>
      <c r="R230" s="225">
        <f>Q230*H230</f>
        <v>0.0038400000000000005</v>
      </c>
      <c r="S230" s="225">
        <v>0</v>
      </c>
      <c r="T230" s="226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7" t="s">
        <v>527</v>
      </c>
      <c r="AT230" s="227" t="s">
        <v>391</v>
      </c>
      <c r="AU230" s="227" t="s">
        <v>90</v>
      </c>
      <c r="AY230" s="19" t="s">
        <v>208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88</v>
      </c>
      <c r="BK230" s="228">
        <f>ROUND(I230*H230,2)</f>
        <v>0</v>
      </c>
      <c r="BL230" s="19" t="s">
        <v>408</v>
      </c>
      <c r="BM230" s="227" t="s">
        <v>2192</v>
      </c>
    </row>
    <row r="231" s="14" customFormat="1">
      <c r="A231" s="14"/>
      <c r="B231" s="245"/>
      <c r="C231" s="246"/>
      <c r="D231" s="236" t="s">
        <v>226</v>
      </c>
      <c r="E231" s="247" t="s">
        <v>35</v>
      </c>
      <c r="F231" s="248" t="s">
        <v>1873</v>
      </c>
      <c r="G231" s="246"/>
      <c r="H231" s="249">
        <v>3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226</v>
      </c>
      <c r="AU231" s="255" t="s">
        <v>90</v>
      </c>
      <c r="AV231" s="14" t="s">
        <v>90</v>
      </c>
      <c r="AW231" s="14" t="s">
        <v>41</v>
      </c>
      <c r="AX231" s="14" t="s">
        <v>88</v>
      </c>
      <c r="AY231" s="255" t="s">
        <v>208</v>
      </c>
    </row>
    <row r="232" s="2" customFormat="1" ht="24.15" customHeight="1">
      <c r="A232" s="41"/>
      <c r="B232" s="42"/>
      <c r="C232" s="216" t="s">
        <v>669</v>
      </c>
      <c r="D232" s="216" t="s">
        <v>211</v>
      </c>
      <c r="E232" s="217" t="s">
        <v>1628</v>
      </c>
      <c r="F232" s="218" t="s">
        <v>1629</v>
      </c>
      <c r="G232" s="219" t="s">
        <v>679</v>
      </c>
      <c r="H232" s="220">
        <v>2</v>
      </c>
      <c r="I232" s="221"/>
      <c r="J232" s="222">
        <f>ROUND(I232*H232,2)</f>
        <v>0</v>
      </c>
      <c r="K232" s="218" t="s">
        <v>215</v>
      </c>
      <c r="L232" s="47"/>
      <c r="M232" s="223" t="s">
        <v>35</v>
      </c>
      <c r="N232" s="224" t="s">
        <v>51</v>
      </c>
      <c r="O232" s="87"/>
      <c r="P232" s="225">
        <f>O232*H232</f>
        <v>0</v>
      </c>
      <c r="Q232" s="225">
        <v>0.020729999999999998</v>
      </c>
      <c r="R232" s="225">
        <f>Q232*H232</f>
        <v>0.041459999999999997</v>
      </c>
      <c r="S232" s="225">
        <v>0</v>
      </c>
      <c r="T232" s="226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7" t="s">
        <v>408</v>
      </c>
      <c r="AT232" s="227" t="s">
        <v>211</v>
      </c>
      <c r="AU232" s="227" t="s">
        <v>90</v>
      </c>
      <c r="AY232" s="19" t="s">
        <v>208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9" t="s">
        <v>88</v>
      </c>
      <c r="BK232" s="228">
        <f>ROUND(I232*H232,2)</f>
        <v>0</v>
      </c>
      <c r="BL232" s="19" t="s">
        <v>408</v>
      </c>
      <c r="BM232" s="227" t="s">
        <v>2193</v>
      </c>
    </row>
    <row r="233" s="2" customFormat="1">
      <c r="A233" s="41"/>
      <c r="B233" s="42"/>
      <c r="C233" s="43"/>
      <c r="D233" s="229" t="s">
        <v>218</v>
      </c>
      <c r="E233" s="43"/>
      <c r="F233" s="230" t="s">
        <v>1631</v>
      </c>
      <c r="G233" s="43"/>
      <c r="H233" s="43"/>
      <c r="I233" s="231"/>
      <c r="J233" s="43"/>
      <c r="K233" s="43"/>
      <c r="L233" s="47"/>
      <c r="M233" s="232"/>
      <c r="N233" s="233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9" t="s">
        <v>218</v>
      </c>
      <c r="AU233" s="19" t="s">
        <v>90</v>
      </c>
    </row>
    <row r="234" s="14" customFormat="1">
      <c r="A234" s="14"/>
      <c r="B234" s="245"/>
      <c r="C234" s="246"/>
      <c r="D234" s="236" t="s">
        <v>226</v>
      </c>
      <c r="E234" s="247" t="s">
        <v>35</v>
      </c>
      <c r="F234" s="248" t="s">
        <v>1453</v>
      </c>
      <c r="G234" s="246"/>
      <c r="H234" s="249">
        <v>2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226</v>
      </c>
      <c r="AU234" s="255" t="s">
        <v>90</v>
      </c>
      <c r="AV234" s="14" t="s">
        <v>90</v>
      </c>
      <c r="AW234" s="14" t="s">
        <v>41</v>
      </c>
      <c r="AX234" s="14" t="s">
        <v>88</v>
      </c>
      <c r="AY234" s="255" t="s">
        <v>208</v>
      </c>
    </row>
    <row r="235" s="2" customFormat="1" ht="16.5" customHeight="1">
      <c r="A235" s="41"/>
      <c r="B235" s="42"/>
      <c r="C235" s="216" t="s">
        <v>676</v>
      </c>
      <c r="D235" s="216" t="s">
        <v>211</v>
      </c>
      <c r="E235" s="217" t="s">
        <v>1636</v>
      </c>
      <c r="F235" s="218" t="s">
        <v>1637</v>
      </c>
      <c r="G235" s="219" t="s">
        <v>381</v>
      </c>
      <c r="H235" s="220">
        <v>2</v>
      </c>
      <c r="I235" s="221"/>
      <c r="J235" s="222">
        <f>ROUND(I235*H235,2)</f>
        <v>0</v>
      </c>
      <c r="K235" s="218" t="s">
        <v>215</v>
      </c>
      <c r="L235" s="47"/>
      <c r="M235" s="223" t="s">
        <v>35</v>
      </c>
      <c r="N235" s="224" t="s">
        <v>51</v>
      </c>
      <c r="O235" s="87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7" t="s">
        <v>408</v>
      </c>
      <c r="AT235" s="227" t="s">
        <v>211</v>
      </c>
      <c r="AU235" s="227" t="s">
        <v>90</v>
      </c>
      <c r="AY235" s="19" t="s">
        <v>208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9" t="s">
        <v>88</v>
      </c>
      <c r="BK235" s="228">
        <f>ROUND(I235*H235,2)</f>
        <v>0</v>
      </c>
      <c r="BL235" s="19" t="s">
        <v>408</v>
      </c>
      <c r="BM235" s="227" t="s">
        <v>2194</v>
      </c>
    </row>
    <row r="236" s="2" customFormat="1">
      <c r="A236" s="41"/>
      <c r="B236" s="42"/>
      <c r="C236" s="43"/>
      <c r="D236" s="229" t="s">
        <v>218</v>
      </c>
      <c r="E236" s="43"/>
      <c r="F236" s="230" t="s">
        <v>1639</v>
      </c>
      <c r="G236" s="43"/>
      <c r="H236" s="43"/>
      <c r="I236" s="231"/>
      <c r="J236" s="43"/>
      <c r="K236" s="43"/>
      <c r="L236" s="47"/>
      <c r="M236" s="232"/>
      <c r="N236" s="233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9" t="s">
        <v>218</v>
      </c>
      <c r="AU236" s="19" t="s">
        <v>90</v>
      </c>
    </row>
    <row r="237" s="14" customFormat="1">
      <c r="A237" s="14"/>
      <c r="B237" s="245"/>
      <c r="C237" s="246"/>
      <c r="D237" s="236" t="s">
        <v>226</v>
      </c>
      <c r="E237" s="247" t="s">
        <v>35</v>
      </c>
      <c r="F237" s="248" t="s">
        <v>1640</v>
      </c>
      <c r="G237" s="246"/>
      <c r="H237" s="249">
        <v>2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226</v>
      </c>
      <c r="AU237" s="255" t="s">
        <v>90</v>
      </c>
      <c r="AV237" s="14" t="s">
        <v>90</v>
      </c>
      <c r="AW237" s="14" t="s">
        <v>41</v>
      </c>
      <c r="AX237" s="14" t="s">
        <v>88</v>
      </c>
      <c r="AY237" s="255" t="s">
        <v>208</v>
      </c>
    </row>
    <row r="238" s="2" customFormat="1" ht="16.5" customHeight="1">
      <c r="A238" s="41"/>
      <c r="B238" s="42"/>
      <c r="C238" s="278" t="s">
        <v>684</v>
      </c>
      <c r="D238" s="278" t="s">
        <v>391</v>
      </c>
      <c r="E238" s="279" t="s">
        <v>1641</v>
      </c>
      <c r="F238" s="280" t="s">
        <v>1642</v>
      </c>
      <c r="G238" s="281" t="s">
        <v>381</v>
      </c>
      <c r="H238" s="282">
        <v>2</v>
      </c>
      <c r="I238" s="283"/>
      <c r="J238" s="284">
        <f>ROUND(I238*H238,2)</f>
        <v>0</v>
      </c>
      <c r="K238" s="280" t="s">
        <v>35</v>
      </c>
      <c r="L238" s="285"/>
      <c r="M238" s="286" t="s">
        <v>35</v>
      </c>
      <c r="N238" s="287" t="s">
        <v>51</v>
      </c>
      <c r="O238" s="87"/>
      <c r="P238" s="225">
        <f>O238*H238</f>
        <v>0</v>
      </c>
      <c r="Q238" s="225">
        <v>0.0018</v>
      </c>
      <c r="R238" s="225">
        <f>Q238*H238</f>
        <v>0.0035999999999999999</v>
      </c>
      <c r="S238" s="225">
        <v>0</v>
      </c>
      <c r="T238" s="226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7" t="s">
        <v>527</v>
      </c>
      <c r="AT238" s="227" t="s">
        <v>391</v>
      </c>
      <c r="AU238" s="227" t="s">
        <v>90</v>
      </c>
      <c r="AY238" s="19" t="s">
        <v>208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9" t="s">
        <v>88</v>
      </c>
      <c r="BK238" s="228">
        <f>ROUND(I238*H238,2)</f>
        <v>0</v>
      </c>
      <c r="BL238" s="19" t="s">
        <v>408</v>
      </c>
      <c r="BM238" s="227" t="s">
        <v>2195</v>
      </c>
    </row>
    <row r="239" s="14" customFormat="1">
      <c r="A239" s="14"/>
      <c r="B239" s="245"/>
      <c r="C239" s="246"/>
      <c r="D239" s="236" t="s">
        <v>226</v>
      </c>
      <c r="E239" s="247" t="s">
        <v>35</v>
      </c>
      <c r="F239" s="248" t="s">
        <v>1885</v>
      </c>
      <c r="G239" s="246"/>
      <c r="H239" s="249">
        <v>2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226</v>
      </c>
      <c r="AU239" s="255" t="s">
        <v>90</v>
      </c>
      <c r="AV239" s="14" t="s">
        <v>90</v>
      </c>
      <c r="AW239" s="14" t="s">
        <v>41</v>
      </c>
      <c r="AX239" s="14" t="s">
        <v>88</v>
      </c>
      <c r="AY239" s="255" t="s">
        <v>208</v>
      </c>
    </row>
    <row r="240" s="2" customFormat="1" ht="24.15" customHeight="1">
      <c r="A240" s="41"/>
      <c r="B240" s="42"/>
      <c r="C240" s="216" t="s">
        <v>691</v>
      </c>
      <c r="D240" s="216" t="s">
        <v>211</v>
      </c>
      <c r="E240" s="217" t="s">
        <v>704</v>
      </c>
      <c r="F240" s="218" t="s">
        <v>705</v>
      </c>
      <c r="G240" s="219" t="s">
        <v>214</v>
      </c>
      <c r="H240" s="220">
        <v>0.10100000000000001</v>
      </c>
      <c r="I240" s="221"/>
      <c r="J240" s="222">
        <f>ROUND(I240*H240,2)</f>
        <v>0</v>
      </c>
      <c r="K240" s="218" t="s">
        <v>215</v>
      </c>
      <c r="L240" s="47"/>
      <c r="M240" s="223" t="s">
        <v>35</v>
      </c>
      <c r="N240" s="224" t="s">
        <v>51</v>
      </c>
      <c r="O240" s="87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7" t="s">
        <v>408</v>
      </c>
      <c r="AT240" s="227" t="s">
        <v>211</v>
      </c>
      <c r="AU240" s="227" t="s">
        <v>90</v>
      </c>
      <c r="AY240" s="19" t="s">
        <v>208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9" t="s">
        <v>88</v>
      </c>
      <c r="BK240" s="228">
        <f>ROUND(I240*H240,2)</f>
        <v>0</v>
      </c>
      <c r="BL240" s="19" t="s">
        <v>408</v>
      </c>
      <c r="BM240" s="227" t="s">
        <v>2196</v>
      </c>
    </row>
    <row r="241" s="2" customFormat="1">
      <c r="A241" s="41"/>
      <c r="B241" s="42"/>
      <c r="C241" s="43"/>
      <c r="D241" s="229" t="s">
        <v>218</v>
      </c>
      <c r="E241" s="43"/>
      <c r="F241" s="230" t="s">
        <v>707</v>
      </c>
      <c r="G241" s="43"/>
      <c r="H241" s="43"/>
      <c r="I241" s="231"/>
      <c r="J241" s="43"/>
      <c r="K241" s="43"/>
      <c r="L241" s="47"/>
      <c r="M241" s="232"/>
      <c r="N241" s="233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218</v>
      </c>
      <c r="AU241" s="19" t="s">
        <v>90</v>
      </c>
    </row>
    <row r="242" s="2" customFormat="1" ht="24.15" customHeight="1">
      <c r="A242" s="41"/>
      <c r="B242" s="42"/>
      <c r="C242" s="216" t="s">
        <v>698</v>
      </c>
      <c r="D242" s="216" t="s">
        <v>211</v>
      </c>
      <c r="E242" s="217" t="s">
        <v>709</v>
      </c>
      <c r="F242" s="218" t="s">
        <v>710</v>
      </c>
      <c r="G242" s="219" t="s">
        <v>214</v>
      </c>
      <c r="H242" s="220">
        <v>0.10100000000000001</v>
      </c>
      <c r="I242" s="221"/>
      <c r="J242" s="222">
        <f>ROUND(I242*H242,2)</f>
        <v>0</v>
      </c>
      <c r="K242" s="218" t="s">
        <v>215</v>
      </c>
      <c r="L242" s="47"/>
      <c r="M242" s="223" t="s">
        <v>35</v>
      </c>
      <c r="N242" s="224" t="s">
        <v>51</v>
      </c>
      <c r="O242" s="87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7" t="s">
        <v>408</v>
      </c>
      <c r="AT242" s="227" t="s">
        <v>211</v>
      </c>
      <c r="AU242" s="227" t="s">
        <v>90</v>
      </c>
      <c r="AY242" s="19" t="s">
        <v>208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9" t="s">
        <v>88</v>
      </c>
      <c r="BK242" s="228">
        <f>ROUND(I242*H242,2)</f>
        <v>0</v>
      </c>
      <c r="BL242" s="19" t="s">
        <v>408</v>
      </c>
      <c r="BM242" s="227" t="s">
        <v>2197</v>
      </c>
    </row>
    <row r="243" s="2" customFormat="1">
      <c r="A243" s="41"/>
      <c r="B243" s="42"/>
      <c r="C243" s="43"/>
      <c r="D243" s="229" t="s">
        <v>218</v>
      </c>
      <c r="E243" s="43"/>
      <c r="F243" s="230" t="s">
        <v>712</v>
      </c>
      <c r="G243" s="43"/>
      <c r="H243" s="43"/>
      <c r="I243" s="231"/>
      <c r="J243" s="43"/>
      <c r="K243" s="43"/>
      <c r="L243" s="47"/>
      <c r="M243" s="232"/>
      <c r="N243" s="233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9" t="s">
        <v>218</v>
      </c>
      <c r="AU243" s="19" t="s">
        <v>90</v>
      </c>
    </row>
    <row r="244" s="2" customFormat="1" ht="24.15" customHeight="1">
      <c r="A244" s="41"/>
      <c r="B244" s="42"/>
      <c r="C244" s="216" t="s">
        <v>703</v>
      </c>
      <c r="D244" s="216" t="s">
        <v>211</v>
      </c>
      <c r="E244" s="217" t="s">
        <v>714</v>
      </c>
      <c r="F244" s="218" t="s">
        <v>715</v>
      </c>
      <c r="G244" s="219" t="s">
        <v>214</v>
      </c>
      <c r="H244" s="220">
        <v>0.10100000000000001</v>
      </c>
      <c r="I244" s="221"/>
      <c r="J244" s="222">
        <f>ROUND(I244*H244,2)</f>
        <v>0</v>
      </c>
      <c r="K244" s="218" t="s">
        <v>215</v>
      </c>
      <c r="L244" s="47"/>
      <c r="M244" s="223" t="s">
        <v>35</v>
      </c>
      <c r="N244" s="224" t="s">
        <v>51</v>
      </c>
      <c r="O244" s="87"/>
      <c r="P244" s="225">
        <f>O244*H244</f>
        <v>0</v>
      </c>
      <c r="Q244" s="225">
        <v>0</v>
      </c>
      <c r="R244" s="225">
        <f>Q244*H244</f>
        <v>0</v>
      </c>
      <c r="S244" s="225">
        <v>0</v>
      </c>
      <c r="T244" s="226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7" t="s">
        <v>408</v>
      </c>
      <c r="AT244" s="227" t="s">
        <v>211</v>
      </c>
      <c r="AU244" s="227" t="s">
        <v>90</v>
      </c>
      <c r="AY244" s="19" t="s">
        <v>208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9" t="s">
        <v>88</v>
      </c>
      <c r="BK244" s="228">
        <f>ROUND(I244*H244,2)</f>
        <v>0</v>
      </c>
      <c r="BL244" s="19" t="s">
        <v>408</v>
      </c>
      <c r="BM244" s="227" t="s">
        <v>2198</v>
      </c>
    </row>
    <row r="245" s="2" customFormat="1">
      <c r="A245" s="41"/>
      <c r="B245" s="42"/>
      <c r="C245" s="43"/>
      <c r="D245" s="229" t="s">
        <v>218</v>
      </c>
      <c r="E245" s="43"/>
      <c r="F245" s="230" t="s">
        <v>717</v>
      </c>
      <c r="G245" s="43"/>
      <c r="H245" s="43"/>
      <c r="I245" s="231"/>
      <c r="J245" s="43"/>
      <c r="K245" s="43"/>
      <c r="L245" s="47"/>
      <c r="M245" s="232"/>
      <c r="N245" s="233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218</v>
      </c>
      <c r="AU245" s="19" t="s">
        <v>90</v>
      </c>
    </row>
    <row r="246" s="12" customFormat="1" ht="22.8" customHeight="1">
      <c r="A246" s="12"/>
      <c r="B246" s="200"/>
      <c r="C246" s="201"/>
      <c r="D246" s="202" t="s">
        <v>79</v>
      </c>
      <c r="E246" s="214" t="s">
        <v>1652</v>
      </c>
      <c r="F246" s="214" t="s">
        <v>1653</v>
      </c>
      <c r="G246" s="201"/>
      <c r="H246" s="201"/>
      <c r="I246" s="204"/>
      <c r="J246" s="215">
        <f>BK246</f>
        <v>0</v>
      </c>
      <c r="K246" s="201"/>
      <c r="L246" s="206"/>
      <c r="M246" s="207"/>
      <c r="N246" s="208"/>
      <c r="O246" s="208"/>
      <c r="P246" s="209">
        <f>SUM(P247:P262)</f>
        <v>0</v>
      </c>
      <c r="Q246" s="208"/>
      <c r="R246" s="209">
        <f>SUM(R247:R262)</f>
        <v>0.051450000000000003</v>
      </c>
      <c r="S246" s="208"/>
      <c r="T246" s="210">
        <f>SUM(T247:T262)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1" t="s">
        <v>90</v>
      </c>
      <c r="AT246" s="212" t="s">
        <v>79</v>
      </c>
      <c r="AU246" s="212" t="s">
        <v>88</v>
      </c>
      <c r="AY246" s="211" t="s">
        <v>208</v>
      </c>
      <c r="BK246" s="213">
        <f>SUM(BK247:BK262)</f>
        <v>0</v>
      </c>
    </row>
    <row r="247" s="2" customFormat="1" ht="16.5" customHeight="1">
      <c r="A247" s="41"/>
      <c r="B247" s="42"/>
      <c r="C247" s="216" t="s">
        <v>708</v>
      </c>
      <c r="D247" s="216" t="s">
        <v>211</v>
      </c>
      <c r="E247" s="217" t="s">
        <v>1654</v>
      </c>
      <c r="F247" s="218" t="s">
        <v>1655</v>
      </c>
      <c r="G247" s="219" t="s">
        <v>679</v>
      </c>
      <c r="H247" s="220">
        <v>3</v>
      </c>
      <c r="I247" s="221"/>
      <c r="J247" s="222">
        <f>ROUND(I247*H247,2)</f>
        <v>0</v>
      </c>
      <c r="K247" s="218" t="s">
        <v>215</v>
      </c>
      <c r="L247" s="47"/>
      <c r="M247" s="223" t="s">
        <v>35</v>
      </c>
      <c r="N247" s="224" t="s">
        <v>51</v>
      </c>
      <c r="O247" s="87"/>
      <c r="P247" s="225">
        <f>O247*H247</f>
        <v>0</v>
      </c>
      <c r="Q247" s="225">
        <v>0</v>
      </c>
      <c r="R247" s="225">
        <f>Q247*H247</f>
        <v>0</v>
      </c>
      <c r="S247" s="225">
        <v>0</v>
      </c>
      <c r="T247" s="226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27" t="s">
        <v>408</v>
      </c>
      <c r="AT247" s="227" t="s">
        <v>211</v>
      </c>
      <c r="AU247" s="227" t="s">
        <v>90</v>
      </c>
      <c r="AY247" s="19" t="s">
        <v>208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9" t="s">
        <v>88</v>
      </c>
      <c r="BK247" s="228">
        <f>ROUND(I247*H247,2)</f>
        <v>0</v>
      </c>
      <c r="BL247" s="19" t="s">
        <v>408</v>
      </c>
      <c r="BM247" s="227" t="s">
        <v>2199</v>
      </c>
    </row>
    <row r="248" s="2" customFormat="1">
      <c r="A248" s="41"/>
      <c r="B248" s="42"/>
      <c r="C248" s="43"/>
      <c r="D248" s="229" t="s">
        <v>218</v>
      </c>
      <c r="E248" s="43"/>
      <c r="F248" s="230" t="s">
        <v>1657</v>
      </c>
      <c r="G248" s="43"/>
      <c r="H248" s="43"/>
      <c r="I248" s="231"/>
      <c r="J248" s="43"/>
      <c r="K248" s="43"/>
      <c r="L248" s="47"/>
      <c r="M248" s="232"/>
      <c r="N248" s="233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9" t="s">
        <v>218</v>
      </c>
      <c r="AU248" s="19" t="s">
        <v>90</v>
      </c>
    </row>
    <row r="249" s="14" customFormat="1">
      <c r="A249" s="14"/>
      <c r="B249" s="245"/>
      <c r="C249" s="246"/>
      <c r="D249" s="236" t="s">
        <v>226</v>
      </c>
      <c r="E249" s="247" t="s">
        <v>35</v>
      </c>
      <c r="F249" s="248" t="s">
        <v>1873</v>
      </c>
      <c r="G249" s="246"/>
      <c r="H249" s="249">
        <v>3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226</v>
      </c>
      <c r="AU249" s="255" t="s">
        <v>90</v>
      </c>
      <c r="AV249" s="14" t="s">
        <v>90</v>
      </c>
      <c r="AW249" s="14" t="s">
        <v>41</v>
      </c>
      <c r="AX249" s="14" t="s">
        <v>88</v>
      </c>
      <c r="AY249" s="255" t="s">
        <v>208</v>
      </c>
    </row>
    <row r="250" s="2" customFormat="1" ht="21.75" customHeight="1">
      <c r="A250" s="41"/>
      <c r="B250" s="42"/>
      <c r="C250" s="278" t="s">
        <v>713</v>
      </c>
      <c r="D250" s="278" t="s">
        <v>391</v>
      </c>
      <c r="E250" s="279" t="s">
        <v>1658</v>
      </c>
      <c r="F250" s="280" t="s">
        <v>1659</v>
      </c>
      <c r="G250" s="281" t="s">
        <v>381</v>
      </c>
      <c r="H250" s="282">
        <v>3</v>
      </c>
      <c r="I250" s="283"/>
      <c r="J250" s="284">
        <f>ROUND(I250*H250,2)</f>
        <v>0</v>
      </c>
      <c r="K250" s="280" t="s">
        <v>215</v>
      </c>
      <c r="L250" s="285"/>
      <c r="M250" s="286" t="s">
        <v>35</v>
      </c>
      <c r="N250" s="287" t="s">
        <v>51</v>
      </c>
      <c r="O250" s="87"/>
      <c r="P250" s="225">
        <f>O250*H250</f>
        <v>0</v>
      </c>
      <c r="Q250" s="225">
        <v>0.016</v>
      </c>
      <c r="R250" s="225">
        <f>Q250*H250</f>
        <v>0.048000000000000001</v>
      </c>
      <c r="S250" s="225">
        <v>0</v>
      </c>
      <c r="T250" s="226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7" t="s">
        <v>527</v>
      </c>
      <c r="AT250" s="227" t="s">
        <v>391</v>
      </c>
      <c r="AU250" s="227" t="s">
        <v>90</v>
      </c>
      <c r="AY250" s="19" t="s">
        <v>208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9" t="s">
        <v>88</v>
      </c>
      <c r="BK250" s="228">
        <f>ROUND(I250*H250,2)</f>
        <v>0</v>
      </c>
      <c r="BL250" s="19" t="s">
        <v>408</v>
      </c>
      <c r="BM250" s="227" t="s">
        <v>2200</v>
      </c>
    </row>
    <row r="251" s="14" customFormat="1">
      <c r="A251" s="14"/>
      <c r="B251" s="245"/>
      <c r="C251" s="246"/>
      <c r="D251" s="236" t="s">
        <v>226</v>
      </c>
      <c r="E251" s="247" t="s">
        <v>35</v>
      </c>
      <c r="F251" s="248" t="s">
        <v>1873</v>
      </c>
      <c r="G251" s="246"/>
      <c r="H251" s="249">
        <v>3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226</v>
      </c>
      <c r="AU251" s="255" t="s">
        <v>90</v>
      </c>
      <c r="AV251" s="14" t="s">
        <v>90</v>
      </c>
      <c r="AW251" s="14" t="s">
        <v>41</v>
      </c>
      <c r="AX251" s="14" t="s">
        <v>88</v>
      </c>
      <c r="AY251" s="255" t="s">
        <v>208</v>
      </c>
    </row>
    <row r="252" s="2" customFormat="1" ht="16.5" customHeight="1">
      <c r="A252" s="41"/>
      <c r="B252" s="42"/>
      <c r="C252" s="278" t="s">
        <v>720</v>
      </c>
      <c r="D252" s="278" t="s">
        <v>391</v>
      </c>
      <c r="E252" s="279" t="s">
        <v>1661</v>
      </c>
      <c r="F252" s="280" t="s">
        <v>1662</v>
      </c>
      <c r="G252" s="281" t="s">
        <v>381</v>
      </c>
      <c r="H252" s="282">
        <v>3</v>
      </c>
      <c r="I252" s="283"/>
      <c r="J252" s="284">
        <f>ROUND(I252*H252,2)</f>
        <v>0</v>
      </c>
      <c r="K252" s="280" t="s">
        <v>215</v>
      </c>
      <c r="L252" s="285"/>
      <c r="M252" s="286" t="s">
        <v>35</v>
      </c>
      <c r="N252" s="287" t="s">
        <v>51</v>
      </c>
      <c r="O252" s="87"/>
      <c r="P252" s="225">
        <f>O252*H252</f>
        <v>0</v>
      </c>
      <c r="Q252" s="225">
        <v>0.001</v>
      </c>
      <c r="R252" s="225">
        <f>Q252*H252</f>
        <v>0.0030000000000000001</v>
      </c>
      <c r="S252" s="225">
        <v>0</v>
      </c>
      <c r="T252" s="226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7" t="s">
        <v>527</v>
      </c>
      <c r="AT252" s="227" t="s">
        <v>391</v>
      </c>
      <c r="AU252" s="227" t="s">
        <v>90</v>
      </c>
      <c r="AY252" s="19" t="s">
        <v>208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9" t="s">
        <v>88</v>
      </c>
      <c r="BK252" s="228">
        <f>ROUND(I252*H252,2)</f>
        <v>0</v>
      </c>
      <c r="BL252" s="19" t="s">
        <v>408</v>
      </c>
      <c r="BM252" s="227" t="s">
        <v>2201</v>
      </c>
    </row>
    <row r="253" s="14" customFormat="1">
      <c r="A253" s="14"/>
      <c r="B253" s="245"/>
      <c r="C253" s="246"/>
      <c r="D253" s="236" t="s">
        <v>226</v>
      </c>
      <c r="E253" s="247" t="s">
        <v>35</v>
      </c>
      <c r="F253" s="248" t="s">
        <v>1873</v>
      </c>
      <c r="G253" s="246"/>
      <c r="H253" s="249">
        <v>3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226</v>
      </c>
      <c r="AU253" s="255" t="s">
        <v>90</v>
      </c>
      <c r="AV253" s="14" t="s">
        <v>90</v>
      </c>
      <c r="AW253" s="14" t="s">
        <v>41</v>
      </c>
      <c r="AX253" s="14" t="s">
        <v>88</v>
      </c>
      <c r="AY253" s="255" t="s">
        <v>208</v>
      </c>
    </row>
    <row r="254" s="2" customFormat="1" ht="16.5" customHeight="1">
      <c r="A254" s="41"/>
      <c r="B254" s="42"/>
      <c r="C254" s="216" t="s">
        <v>731</v>
      </c>
      <c r="D254" s="216" t="s">
        <v>211</v>
      </c>
      <c r="E254" s="217" t="s">
        <v>1667</v>
      </c>
      <c r="F254" s="218" t="s">
        <v>1668</v>
      </c>
      <c r="G254" s="219" t="s">
        <v>679</v>
      </c>
      <c r="H254" s="220">
        <v>3</v>
      </c>
      <c r="I254" s="221"/>
      <c r="J254" s="222">
        <f>ROUND(I254*H254,2)</f>
        <v>0</v>
      </c>
      <c r="K254" s="218" t="s">
        <v>215</v>
      </c>
      <c r="L254" s="47"/>
      <c r="M254" s="223" t="s">
        <v>35</v>
      </c>
      <c r="N254" s="224" t="s">
        <v>51</v>
      </c>
      <c r="O254" s="87"/>
      <c r="P254" s="225">
        <f>O254*H254</f>
        <v>0</v>
      </c>
      <c r="Q254" s="225">
        <v>0.00014999999999999999</v>
      </c>
      <c r="R254" s="225">
        <f>Q254*H254</f>
        <v>0.00044999999999999999</v>
      </c>
      <c r="S254" s="225">
        <v>0</v>
      </c>
      <c r="T254" s="226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7" t="s">
        <v>408</v>
      </c>
      <c r="AT254" s="227" t="s">
        <v>211</v>
      </c>
      <c r="AU254" s="227" t="s">
        <v>90</v>
      </c>
      <c r="AY254" s="19" t="s">
        <v>208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9" t="s">
        <v>88</v>
      </c>
      <c r="BK254" s="228">
        <f>ROUND(I254*H254,2)</f>
        <v>0</v>
      </c>
      <c r="BL254" s="19" t="s">
        <v>408</v>
      </c>
      <c r="BM254" s="227" t="s">
        <v>2202</v>
      </c>
    </row>
    <row r="255" s="2" customFormat="1">
      <c r="A255" s="41"/>
      <c r="B255" s="42"/>
      <c r="C255" s="43"/>
      <c r="D255" s="229" t="s">
        <v>218</v>
      </c>
      <c r="E255" s="43"/>
      <c r="F255" s="230" t="s">
        <v>1670</v>
      </c>
      <c r="G255" s="43"/>
      <c r="H255" s="43"/>
      <c r="I255" s="231"/>
      <c r="J255" s="43"/>
      <c r="K255" s="43"/>
      <c r="L255" s="47"/>
      <c r="M255" s="232"/>
      <c r="N255" s="233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19" t="s">
        <v>218</v>
      </c>
      <c r="AU255" s="19" t="s">
        <v>90</v>
      </c>
    </row>
    <row r="256" s="14" customFormat="1">
      <c r="A256" s="14"/>
      <c r="B256" s="245"/>
      <c r="C256" s="246"/>
      <c r="D256" s="236" t="s">
        <v>226</v>
      </c>
      <c r="E256" s="247" t="s">
        <v>35</v>
      </c>
      <c r="F256" s="248" t="s">
        <v>1873</v>
      </c>
      <c r="G256" s="246"/>
      <c r="H256" s="249">
        <v>3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226</v>
      </c>
      <c r="AU256" s="255" t="s">
        <v>90</v>
      </c>
      <c r="AV256" s="14" t="s">
        <v>90</v>
      </c>
      <c r="AW256" s="14" t="s">
        <v>41</v>
      </c>
      <c r="AX256" s="14" t="s">
        <v>88</v>
      </c>
      <c r="AY256" s="255" t="s">
        <v>208</v>
      </c>
    </row>
    <row r="257" s="2" customFormat="1" ht="24.15" customHeight="1">
      <c r="A257" s="41"/>
      <c r="B257" s="42"/>
      <c r="C257" s="216" t="s">
        <v>735</v>
      </c>
      <c r="D257" s="216" t="s">
        <v>211</v>
      </c>
      <c r="E257" s="217" t="s">
        <v>1671</v>
      </c>
      <c r="F257" s="218" t="s">
        <v>1672</v>
      </c>
      <c r="G257" s="219" t="s">
        <v>214</v>
      </c>
      <c r="H257" s="220">
        <v>0.050999999999999997</v>
      </c>
      <c r="I257" s="221"/>
      <c r="J257" s="222">
        <f>ROUND(I257*H257,2)</f>
        <v>0</v>
      </c>
      <c r="K257" s="218" t="s">
        <v>215</v>
      </c>
      <c r="L257" s="47"/>
      <c r="M257" s="223" t="s">
        <v>35</v>
      </c>
      <c r="N257" s="224" t="s">
        <v>51</v>
      </c>
      <c r="O257" s="87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7" t="s">
        <v>408</v>
      </c>
      <c r="AT257" s="227" t="s">
        <v>211</v>
      </c>
      <c r="AU257" s="227" t="s">
        <v>90</v>
      </c>
      <c r="AY257" s="19" t="s">
        <v>208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9" t="s">
        <v>88</v>
      </c>
      <c r="BK257" s="228">
        <f>ROUND(I257*H257,2)</f>
        <v>0</v>
      </c>
      <c r="BL257" s="19" t="s">
        <v>408</v>
      </c>
      <c r="BM257" s="227" t="s">
        <v>2203</v>
      </c>
    </row>
    <row r="258" s="2" customFormat="1">
      <c r="A258" s="41"/>
      <c r="B258" s="42"/>
      <c r="C258" s="43"/>
      <c r="D258" s="229" t="s">
        <v>218</v>
      </c>
      <c r="E258" s="43"/>
      <c r="F258" s="230" t="s">
        <v>1674</v>
      </c>
      <c r="G258" s="43"/>
      <c r="H258" s="43"/>
      <c r="I258" s="231"/>
      <c r="J258" s="43"/>
      <c r="K258" s="43"/>
      <c r="L258" s="47"/>
      <c r="M258" s="232"/>
      <c r="N258" s="233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9" t="s">
        <v>218</v>
      </c>
      <c r="AU258" s="19" t="s">
        <v>90</v>
      </c>
    </row>
    <row r="259" s="2" customFormat="1" ht="24.15" customHeight="1">
      <c r="A259" s="41"/>
      <c r="B259" s="42"/>
      <c r="C259" s="216" t="s">
        <v>740</v>
      </c>
      <c r="D259" s="216" t="s">
        <v>211</v>
      </c>
      <c r="E259" s="217" t="s">
        <v>1675</v>
      </c>
      <c r="F259" s="218" t="s">
        <v>1676</v>
      </c>
      <c r="G259" s="219" t="s">
        <v>214</v>
      </c>
      <c r="H259" s="220">
        <v>0.050999999999999997</v>
      </c>
      <c r="I259" s="221"/>
      <c r="J259" s="222">
        <f>ROUND(I259*H259,2)</f>
        <v>0</v>
      </c>
      <c r="K259" s="218" t="s">
        <v>215</v>
      </c>
      <c r="L259" s="47"/>
      <c r="M259" s="223" t="s">
        <v>35</v>
      </c>
      <c r="N259" s="224" t="s">
        <v>51</v>
      </c>
      <c r="O259" s="87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7" t="s">
        <v>408</v>
      </c>
      <c r="AT259" s="227" t="s">
        <v>211</v>
      </c>
      <c r="AU259" s="227" t="s">
        <v>90</v>
      </c>
      <c r="AY259" s="19" t="s">
        <v>208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9" t="s">
        <v>88</v>
      </c>
      <c r="BK259" s="228">
        <f>ROUND(I259*H259,2)</f>
        <v>0</v>
      </c>
      <c r="BL259" s="19" t="s">
        <v>408</v>
      </c>
      <c r="BM259" s="227" t="s">
        <v>2204</v>
      </c>
    </row>
    <row r="260" s="2" customFormat="1">
      <c r="A260" s="41"/>
      <c r="B260" s="42"/>
      <c r="C260" s="43"/>
      <c r="D260" s="229" t="s">
        <v>218</v>
      </c>
      <c r="E260" s="43"/>
      <c r="F260" s="230" t="s">
        <v>1678</v>
      </c>
      <c r="G260" s="43"/>
      <c r="H260" s="43"/>
      <c r="I260" s="231"/>
      <c r="J260" s="43"/>
      <c r="K260" s="43"/>
      <c r="L260" s="47"/>
      <c r="M260" s="232"/>
      <c r="N260" s="233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19" t="s">
        <v>218</v>
      </c>
      <c r="AU260" s="19" t="s">
        <v>90</v>
      </c>
    </row>
    <row r="261" s="2" customFormat="1" ht="24.15" customHeight="1">
      <c r="A261" s="41"/>
      <c r="B261" s="42"/>
      <c r="C261" s="216" t="s">
        <v>747</v>
      </c>
      <c r="D261" s="216" t="s">
        <v>211</v>
      </c>
      <c r="E261" s="217" t="s">
        <v>1679</v>
      </c>
      <c r="F261" s="218" t="s">
        <v>1680</v>
      </c>
      <c r="G261" s="219" t="s">
        <v>214</v>
      </c>
      <c r="H261" s="220">
        <v>0.050999999999999997</v>
      </c>
      <c r="I261" s="221"/>
      <c r="J261" s="222">
        <f>ROUND(I261*H261,2)</f>
        <v>0</v>
      </c>
      <c r="K261" s="218" t="s">
        <v>215</v>
      </c>
      <c r="L261" s="47"/>
      <c r="M261" s="223" t="s">
        <v>35</v>
      </c>
      <c r="N261" s="224" t="s">
        <v>51</v>
      </c>
      <c r="O261" s="87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7" t="s">
        <v>408</v>
      </c>
      <c r="AT261" s="227" t="s">
        <v>211</v>
      </c>
      <c r="AU261" s="227" t="s">
        <v>90</v>
      </c>
      <c r="AY261" s="19" t="s">
        <v>208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9" t="s">
        <v>88</v>
      </c>
      <c r="BK261" s="228">
        <f>ROUND(I261*H261,2)</f>
        <v>0</v>
      </c>
      <c r="BL261" s="19" t="s">
        <v>408</v>
      </c>
      <c r="BM261" s="227" t="s">
        <v>2205</v>
      </c>
    </row>
    <row r="262" s="2" customFormat="1">
      <c r="A262" s="41"/>
      <c r="B262" s="42"/>
      <c r="C262" s="43"/>
      <c r="D262" s="229" t="s">
        <v>218</v>
      </c>
      <c r="E262" s="43"/>
      <c r="F262" s="230" t="s">
        <v>1682</v>
      </c>
      <c r="G262" s="43"/>
      <c r="H262" s="43"/>
      <c r="I262" s="231"/>
      <c r="J262" s="43"/>
      <c r="K262" s="43"/>
      <c r="L262" s="47"/>
      <c r="M262" s="232"/>
      <c r="N262" s="233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9" t="s">
        <v>218</v>
      </c>
      <c r="AU262" s="19" t="s">
        <v>90</v>
      </c>
    </row>
    <row r="263" s="12" customFormat="1" ht="22.8" customHeight="1">
      <c r="A263" s="12"/>
      <c r="B263" s="200"/>
      <c r="C263" s="201"/>
      <c r="D263" s="202" t="s">
        <v>79</v>
      </c>
      <c r="E263" s="214" t="s">
        <v>1683</v>
      </c>
      <c r="F263" s="214" t="s">
        <v>1684</v>
      </c>
      <c r="G263" s="201"/>
      <c r="H263" s="201"/>
      <c r="I263" s="204"/>
      <c r="J263" s="215">
        <f>BK263</f>
        <v>0</v>
      </c>
      <c r="K263" s="201"/>
      <c r="L263" s="206"/>
      <c r="M263" s="207"/>
      <c r="N263" s="208"/>
      <c r="O263" s="208"/>
      <c r="P263" s="209">
        <f>SUM(P264:P285)</f>
        <v>0</v>
      </c>
      <c r="Q263" s="208"/>
      <c r="R263" s="209">
        <f>SUM(R264:R285)</f>
        <v>0.0077399999999999995</v>
      </c>
      <c r="S263" s="208"/>
      <c r="T263" s="210">
        <f>SUM(T264:T285)</f>
        <v>0.085800000000000001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1" t="s">
        <v>90</v>
      </c>
      <c r="AT263" s="212" t="s">
        <v>79</v>
      </c>
      <c r="AU263" s="212" t="s">
        <v>88</v>
      </c>
      <c r="AY263" s="211" t="s">
        <v>208</v>
      </c>
      <c r="BK263" s="213">
        <f>SUM(BK264:BK285)</f>
        <v>0</v>
      </c>
    </row>
    <row r="264" s="2" customFormat="1" ht="16.5" customHeight="1">
      <c r="A264" s="41"/>
      <c r="B264" s="42"/>
      <c r="C264" s="216" t="s">
        <v>759</v>
      </c>
      <c r="D264" s="216" t="s">
        <v>211</v>
      </c>
      <c r="E264" s="217" t="s">
        <v>1685</v>
      </c>
      <c r="F264" s="218" t="s">
        <v>1686</v>
      </c>
      <c r="G264" s="219" t="s">
        <v>679</v>
      </c>
      <c r="H264" s="220">
        <v>1</v>
      </c>
      <c r="I264" s="221"/>
      <c r="J264" s="222">
        <f>ROUND(I264*H264,2)</f>
        <v>0</v>
      </c>
      <c r="K264" s="218" t="s">
        <v>35</v>
      </c>
      <c r="L264" s="47"/>
      <c r="M264" s="223" t="s">
        <v>35</v>
      </c>
      <c r="N264" s="224" t="s">
        <v>51</v>
      </c>
      <c r="O264" s="87"/>
      <c r="P264" s="225">
        <f>O264*H264</f>
        <v>0</v>
      </c>
      <c r="Q264" s="225">
        <v>0.00089999999999999998</v>
      </c>
      <c r="R264" s="225">
        <f>Q264*H264</f>
        <v>0.00089999999999999998</v>
      </c>
      <c r="S264" s="225">
        <v>0.085800000000000001</v>
      </c>
      <c r="T264" s="226">
        <f>S264*H264</f>
        <v>0.085800000000000001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7" t="s">
        <v>408</v>
      </c>
      <c r="AT264" s="227" t="s">
        <v>211</v>
      </c>
      <c r="AU264" s="227" t="s">
        <v>90</v>
      </c>
      <c r="AY264" s="19" t="s">
        <v>208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9" t="s">
        <v>88</v>
      </c>
      <c r="BK264" s="228">
        <f>ROUND(I264*H264,2)</f>
        <v>0</v>
      </c>
      <c r="BL264" s="19" t="s">
        <v>408</v>
      </c>
      <c r="BM264" s="227" t="s">
        <v>2206</v>
      </c>
    </row>
    <row r="265" s="2" customFormat="1" ht="24.15" customHeight="1">
      <c r="A265" s="41"/>
      <c r="B265" s="42"/>
      <c r="C265" s="216" t="s">
        <v>771</v>
      </c>
      <c r="D265" s="216" t="s">
        <v>211</v>
      </c>
      <c r="E265" s="217" t="s">
        <v>1688</v>
      </c>
      <c r="F265" s="218" t="s">
        <v>1689</v>
      </c>
      <c r="G265" s="219" t="s">
        <v>381</v>
      </c>
      <c r="H265" s="220">
        <v>4</v>
      </c>
      <c r="I265" s="221"/>
      <c r="J265" s="222">
        <f>ROUND(I265*H265,2)</f>
        <v>0</v>
      </c>
      <c r="K265" s="218" t="s">
        <v>215</v>
      </c>
      <c r="L265" s="47"/>
      <c r="M265" s="223" t="s">
        <v>35</v>
      </c>
      <c r="N265" s="224" t="s">
        <v>51</v>
      </c>
      <c r="O265" s="87"/>
      <c r="P265" s="225">
        <f>O265*H265</f>
        <v>0</v>
      </c>
      <c r="Q265" s="225">
        <v>0.00069999999999999999</v>
      </c>
      <c r="R265" s="225">
        <f>Q265*H265</f>
        <v>0.0028</v>
      </c>
      <c r="S265" s="225">
        <v>0</v>
      </c>
      <c r="T265" s="226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27" t="s">
        <v>408</v>
      </c>
      <c r="AT265" s="227" t="s">
        <v>211</v>
      </c>
      <c r="AU265" s="227" t="s">
        <v>90</v>
      </c>
      <c r="AY265" s="19" t="s">
        <v>208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9" t="s">
        <v>88</v>
      </c>
      <c r="BK265" s="228">
        <f>ROUND(I265*H265,2)</f>
        <v>0</v>
      </c>
      <c r="BL265" s="19" t="s">
        <v>408</v>
      </c>
      <c r="BM265" s="227" t="s">
        <v>2207</v>
      </c>
    </row>
    <row r="266" s="2" customFormat="1">
      <c r="A266" s="41"/>
      <c r="B266" s="42"/>
      <c r="C266" s="43"/>
      <c r="D266" s="229" t="s">
        <v>218</v>
      </c>
      <c r="E266" s="43"/>
      <c r="F266" s="230" t="s">
        <v>1691</v>
      </c>
      <c r="G266" s="43"/>
      <c r="H266" s="43"/>
      <c r="I266" s="231"/>
      <c r="J266" s="43"/>
      <c r="K266" s="43"/>
      <c r="L266" s="47"/>
      <c r="M266" s="232"/>
      <c r="N266" s="233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9" t="s">
        <v>218</v>
      </c>
      <c r="AU266" s="19" t="s">
        <v>90</v>
      </c>
    </row>
    <row r="267" s="14" customFormat="1">
      <c r="A267" s="14"/>
      <c r="B267" s="245"/>
      <c r="C267" s="246"/>
      <c r="D267" s="236" t="s">
        <v>226</v>
      </c>
      <c r="E267" s="247" t="s">
        <v>35</v>
      </c>
      <c r="F267" s="248" t="s">
        <v>1822</v>
      </c>
      <c r="G267" s="246"/>
      <c r="H267" s="249">
        <v>4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226</v>
      </c>
      <c r="AU267" s="255" t="s">
        <v>90</v>
      </c>
      <c r="AV267" s="14" t="s">
        <v>90</v>
      </c>
      <c r="AW267" s="14" t="s">
        <v>41</v>
      </c>
      <c r="AX267" s="14" t="s">
        <v>88</v>
      </c>
      <c r="AY267" s="255" t="s">
        <v>208</v>
      </c>
    </row>
    <row r="268" s="2" customFormat="1" ht="16.5" customHeight="1">
      <c r="A268" s="41"/>
      <c r="B268" s="42"/>
      <c r="C268" s="216" t="s">
        <v>777</v>
      </c>
      <c r="D268" s="216" t="s">
        <v>211</v>
      </c>
      <c r="E268" s="217" t="s">
        <v>1692</v>
      </c>
      <c r="F268" s="218" t="s">
        <v>1693</v>
      </c>
      <c r="G268" s="219" t="s">
        <v>490</v>
      </c>
      <c r="H268" s="220">
        <v>8</v>
      </c>
      <c r="I268" s="221"/>
      <c r="J268" s="222">
        <f>ROUND(I268*H268,2)</f>
        <v>0</v>
      </c>
      <c r="K268" s="218" t="s">
        <v>215</v>
      </c>
      <c r="L268" s="47"/>
      <c r="M268" s="223" t="s">
        <v>35</v>
      </c>
      <c r="N268" s="224" t="s">
        <v>51</v>
      </c>
      <c r="O268" s="87"/>
      <c r="P268" s="225">
        <f>O268*H268</f>
        <v>0</v>
      </c>
      <c r="Q268" s="225">
        <v>0.00046000000000000001</v>
      </c>
      <c r="R268" s="225">
        <f>Q268*H268</f>
        <v>0.0036800000000000001</v>
      </c>
      <c r="S268" s="225">
        <v>0</v>
      </c>
      <c r="T268" s="226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7" t="s">
        <v>408</v>
      </c>
      <c r="AT268" s="227" t="s">
        <v>211</v>
      </c>
      <c r="AU268" s="227" t="s">
        <v>90</v>
      </c>
      <c r="AY268" s="19" t="s">
        <v>208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9" t="s">
        <v>88</v>
      </c>
      <c r="BK268" s="228">
        <f>ROUND(I268*H268,2)</f>
        <v>0</v>
      </c>
      <c r="BL268" s="19" t="s">
        <v>408</v>
      </c>
      <c r="BM268" s="227" t="s">
        <v>2208</v>
      </c>
    </row>
    <row r="269" s="2" customFormat="1">
      <c r="A269" s="41"/>
      <c r="B269" s="42"/>
      <c r="C269" s="43"/>
      <c r="D269" s="229" t="s">
        <v>218</v>
      </c>
      <c r="E269" s="43"/>
      <c r="F269" s="230" t="s">
        <v>1695</v>
      </c>
      <c r="G269" s="43"/>
      <c r="H269" s="43"/>
      <c r="I269" s="231"/>
      <c r="J269" s="43"/>
      <c r="K269" s="43"/>
      <c r="L269" s="47"/>
      <c r="M269" s="232"/>
      <c r="N269" s="233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19" t="s">
        <v>218</v>
      </c>
      <c r="AU269" s="19" t="s">
        <v>90</v>
      </c>
    </row>
    <row r="270" s="14" customFormat="1">
      <c r="A270" s="14"/>
      <c r="B270" s="245"/>
      <c r="C270" s="246"/>
      <c r="D270" s="236" t="s">
        <v>226</v>
      </c>
      <c r="E270" s="247" t="s">
        <v>35</v>
      </c>
      <c r="F270" s="248" t="s">
        <v>340</v>
      </c>
      <c r="G270" s="246"/>
      <c r="H270" s="249">
        <v>8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226</v>
      </c>
      <c r="AU270" s="255" t="s">
        <v>90</v>
      </c>
      <c r="AV270" s="14" t="s">
        <v>90</v>
      </c>
      <c r="AW270" s="14" t="s">
        <v>41</v>
      </c>
      <c r="AX270" s="14" t="s">
        <v>88</v>
      </c>
      <c r="AY270" s="255" t="s">
        <v>208</v>
      </c>
    </row>
    <row r="271" s="2" customFormat="1" ht="16.5" customHeight="1">
      <c r="A271" s="41"/>
      <c r="B271" s="42"/>
      <c r="C271" s="216" t="s">
        <v>783</v>
      </c>
      <c r="D271" s="216" t="s">
        <v>211</v>
      </c>
      <c r="E271" s="217" t="s">
        <v>1700</v>
      </c>
      <c r="F271" s="218" t="s">
        <v>1701</v>
      </c>
      <c r="G271" s="219" t="s">
        <v>381</v>
      </c>
      <c r="H271" s="220">
        <v>4</v>
      </c>
      <c r="I271" s="221"/>
      <c r="J271" s="222">
        <f>ROUND(I271*H271,2)</f>
        <v>0</v>
      </c>
      <c r="K271" s="218" t="s">
        <v>215</v>
      </c>
      <c r="L271" s="47"/>
      <c r="M271" s="223" t="s">
        <v>35</v>
      </c>
      <c r="N271" s="224" t="s">
        <v>51</v>
      </c>
      <c r="O271" s="87"/>
      <c r="P271" s="225">
        <f>O271*H271</f>
        <v>0</v>
      </c>
      <c r="Q271" s="225">
        <v>1.0000000000000001E-05</v>
      </c>
      <c r="R271" s="225">
        <f>Q271*H271</f>
        <v>4.0000000000000003E-05</v>
      </c>
      <c r="S271" s="225">
        <v>0</v>
      </c>
      <c r="T271" s="226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27" t="s">
        <v>408</v>
      </c>
      <c r="AT271" s="227" t="s">
        <v>211</v>
      </c>
      <c r="AU271" s="227" t="s">
        <v>90</v>
      </c>
      <c r="AY271" s="19" t="s">
        <v>208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9" t="s">
        <v>88</v>
      </c>
      <c r="BK271" s="228">
        <f>ROUND(I271*H271,2)</f>
        <v>0</v>
      </c>
      <c r="BL271" s="19" t="s">
        <v>408</v>
      </c>
      <c r="BM271" s="227" t="s">
        <v>2209</v>
      </c>
    </row>
    <row r="272" s="2" customFormat="1">
      <c r="A272" s="41"/>
      <c r="B272" s="42"/>
      <c r="C272" s="43"/>
      <c r="D272" s="229" t="s">
        <v>218</v>
      </c>
      <c r="E272" s="43"/>
      <c r="F272" s="230" t="s">
        <v>1703</v>
      </c>
      <c r="G272" s="43"/>
      <c r="H272" s="43"/>
      <c r="I272" s="231"/>
      <c r="J272" s="43"/>
      <c r="K272" s="43"/>
      <c r="L272" s="47"/>
      <c r="M272" s="232"/>
      <c r="N272" s="233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218</v>
      </c>
      <c r="AU272" s="19" t="s">
        <v>90</v>
      </c>
    </row>
    <row r="273" s="14" customFormat="1">
      <c r="A273" s="14"/>
      <c r="B273" s="245"/>
      <c r="C273" s="246"/>
      <c r="D273" s="236" t="s">
        <v>226</v>
      </c>
      <c r="E273" s="247" t="s">
        <v>35</v>
      </c>
      <c r="F273" s="248" t="s">
        <v>2008</v>
      </c>
      <c r="G273" s="246"/>
      <c r="H273" s="249">
        <v>4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5" t="s">
        <v>226</v>
      </c>
      <c r="AU273" s="255" t="s">
        <v>90</v>
      </c>
      <c r="AV273" s="14" t="s">
        <v>90</v>
      </c>
      <c r="AW273" s="14" t="s">
        <v>41</v>
      </c>
      <c r="AX273" s="14" t="s">
        <v>88</v>
      </c>
      <c r="AY273" s="255" t="s">
        <v>208</v>
      </c>
    </row>
    <row r="274" s="2" customFormat="1" ht="16.5" customHeight="1">
      <c r="A274" s="41"/>
      <c r="B274" s="42"/>
      <c r="C274" s="216" t="s">
        <v>788</v>
      </c>
      <c r="D274" s="216" t="s">
        <v>211</v>
      </c>
      <c r="E274" s="217" t="s">
        <v>1705</v>
      </c>
      <c r="F274" s="218" t="s">
        <v>1706</v>
      </c>
      <c r="G274" s="219" t="s">
        <v>490</v>
      </c>
      <c r="H274" s="220">
        <v>8</v>
      </c>
      <c r="I274" s="221"/>
      <c r="J274" s="222">
        <f>ROUND(I274*H274,2)</f>
        <v>0</v>
      </c>
      <c r="K274" s="218" t="s">
        <v>215</v>
      </c>
      <c r="L274" s="47"/>
      <c r="M274" s="223" t="s">
        <v>35</v>
      </c>
      <c r="N274" s="224" t="s">
        <v>51</v>
      </c>
      <c r="O274" s="87"/>
      <c r="P274" s="225">
        <f>O274*H274</f>
        <v>0</v>
      </c>
      <c r="Q274" s="225">
        <v>0</v>
      </c>
      <c r="R274" s="225">
        <f>Q274*H274</f>
        <v>0</v>
      </c>
      <c r="S274" s="225">
        <v>0</v>
      </c>
      <c r="T274" s="226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27" t="s">
        <v>408</v>
      </c>
      <c r="AT274" s="227" t="s">
        <v>211</v>
      </c>
      <c r="AU274" s="227" t="s">
        <v>90</v>
      </c>
      <c r="AY274" s="19" t="s">
        <v>208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9" t="s">
        <v>88</v>
      </c>
      <c r="BK274" s="228">
        <f>ROUND(I274*H274,2)</f>
        <v>0</v>
      </c>
      <c r="BL274" s="19" t="s">
        <v>408</v>
      </c>
      <c r="BM274" s="227" t="s">
        <v>2210</v>
      </c>
    </row>
    <row r="275" s="2" customFormat="1">
      <c r="A275" s="41"/>
      <c r="B275" s="42"/>
      <c r="C275" s="43"/>
      <c r="D275" s="229" t="s">
        <v>218</v>
      </c>
      <c r="E275" s="43"/>
      <c r="F275" s="230" t="s">
        <v>1708</v>
      </c>
      <c r="G275" s="43"/>
      <c r="H275" s="43"/>
      <c r="I275" s="231"/>
      <c r="J275" s="43"/>
      <c r="K275" s="43"/>
      <c r="L275" s="47"/>
      <c r="M275" s="232"/>
      <c r="N275" s="233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19" t="s">
        <v>218</v>
      </c>
      <c r="AU275" s="19" t="s">
        <v>90</v>
      </c>
    </row>
    <row r="276" s="14" customFormat="1">
      <c r="A276" s="14"/>
      <c r="B276" s="245"/>
      <c r="C276" s="246"/>
      <c r="D276" s="236" t="s">
        <v>226</v>
      </c>
      <c r="E276" s="247" t="s">
        <v>35</v>
      </c>
      <c r="F276" s="248" t="s">
        <v>340</v>
      </c>
      <c r="G276" s="246"/>
      <c r="H276" s="249">
        <v>8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226</v>
      </c>
      <c r="AU276" s="255" t="s">
        <v>90</v>
      </c>
      <c r="AV276" s="14" t="s">
        <v>90</v>
      </c>
      <c r="AW276" s="14" t="s">
        <v>41</v>
      </c>
      <c r="AX276" s="14" t="s">
        <v>88</v>
      </c>
      <c r="AY276" s="255" t="s">
        <v>208</v>
      </c>
    </row>
    <row r="277" s="2" customFormat="1" ht="24.15" customHeight="1">
      <c r="A277" s="41"/>
      <c r="B277" s="42"/>
      <c r="C277" s="216" t="s">
        <v>794</v>
      </c>
      <c r="D277" s="216" t="s">
        <v>211</v>
      </c>
      <c r="E277" s="217" t="s">
        <v>1714</v>
      </c>
      <c r="F277" s="218" t="s">
        <v>1715</v>
      </c>
      <c r="G277" s="219" t="s">
        <v>490</v>
      </c>
      <c r="H277" s="220">
        <v>8</v>
      </c>
      <c r="I277" s="221"/>
      <c r="J277" s="222">
        <f>ROUND(I277*H277,2)</f>
        <v>0</v>
      </c>
      <c r="K277" s="218" t="s">
        <v>215</v>
      </c>
      <c r="L277" s="47"/>
      <c r="M277" s="223" t="s">
        <v>35</v>
      </c>
      <c r="N277" s="224" t="s">
        <v>51</v>
      </c>
      <c r="O277" s="87"/>
      <c r="P277" s="225">
        <f>O277*H277</f>
        <v>0</v>
      </c>
      <c r="Q277" s="225">
        <v>4.0000000000000003E-05</v>
      </c>
      <c r="R277" s="225">
        <f>Q277*H277</f>
        <v>0.00032000000000000003</v>
      </c>
      <c r="S277" s="225">
        <v>0</v>
      </c>
      <c r="T277" s="226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27" t="s">
        <v>408</v>
      </c>
      <c r="AT277" s="227" t="s">
        <v>211</v>
      </c>
      <c r="AU277" s="227" t="s">
        <v>90</v>
      </c>
      <c r="AY277" s="19" t="s">
        <v>208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9" t="s">
        <v>88</v>
      </c>
      <c r="BK277" s="228">
        <f>ROUND(I277*H277,2)</f>
        <v>0</v>
      </c>
      <c r="BL277" s="19" t="s">
        <v>408</v>
      </c>
      <c r="BM277" s="227" t="s">
        <v>2211</v>
      </c>
    </row>
    <row r="278" s="2" customFormat="1">
      <c r="A278" s="41"/>
      <c r="B278" s="42"/>
      <c r="C278" s="43"/>
      <c r="D278" s="229" t="s">
        <v>218</v>
      </c>
      <c r="E278" s="43"/>
      <c r="F278" s="230" t="s">
        <v>1717</v>
      </c>
      <c r="G278" s="43"/>
      <c r="H278" s="43"/>
      <c r="I278" s="231"/>
      <c r="J278" s="43"/>
      <c r="K278" s="43"/>
      <c r="L278" s="47"/>
      <c r="M278" s="232"/>
      <c r="N278" s="233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9" t="s">
        <v>218</v>
      </c>
      <c r="AU278" s="19" t="s">
        <v>90</v>
      </c>
    </row>
    <row r="279" s="14" customFormat="1">
      <c r="A279" s="14"/>
      <c r="B279" s="245"/>
      <c r="C279" s="246"/>
      <c r="D279" s="236" t="s">
        <v>226</v>
      </c>
      <c r="E279" s="247" t="s">
        <v>35</v>
      </c>
      <c r="F279" s="248" t="s">
        <v>340</v>
      </c>
      <c r="G279" s="246"/>
      <c r="H279" s="249">
        <v>8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226</v>
      </c>
      <c r="AU279" s="255" t="s">
        <v>90</v>
      </c>
      <c r="AV279" s="14" t="s">
        <v>90</v>
      </c>
      <c r="AW279" s="14" t="s">
        <v>41</v>
      </c>
      <c r="AX279" s="14" t="s">
        <v>88</v>
      </c>
      <c r="AY279" s="255" t="s">
        <v>208</v>
      </c>
    </row>
    <row r="280" s="2" customFormat="1" ht="24.15" customHeight="1">
      <c r="A280" s="41"/>
      <c r="B280" s="42"/>
      <c r="C280" s="216" t="s">
        <v>800</v>
      </c>
      <c r="D280" s="216" t="s">
        <v>211</v>
      </c>
      <c r="E280" s="217" t="s">
        <v>1718</v>
      </c>
      <c r="F280" s="218" t="s">
        <v>1719</v>
      </c>
      <c r="G280" s="219" t="s">
        <v>214</v>
      </c>
      <c r="H280" s="220">
        <v>0.0080000000000000002</v>
      </c>
      <c r="I280" s="221"/>
      <c r="J280" s="222">
        <f>ROUND(I280*H280,2)</f>
        <v>0</v>
      </c>
      <c r="K280" s="218" t="s">
        <v>215</v>
      </c>
      <c r="L280" s="47"/>
      <c r="M280" s="223" t="s">
        <v>35</v>
      </c>
      <c r="N280" s="224" t="s">
        <v>51</v>
      </c>
      <c r="O280" s="87"/>
      <c r="P280" s="225">
        <f>O280*H280</f>
        <v>0</v>
      </c>
      <c r="Q280" s="225">
        <v>0</v>
      </c>
      <c r="R280" s="225">
        <f>Q280*H280</f>
        <v>0</v>
      </c>
      <c r="S280" s="225">
        <v>0</v>
      </c>
      <c r="T280" s="226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7" t="s">
        <v>408</v>
      </c>
      <c r="AT280" s="227" t="s">
        <v>211</v>
      </c>
      <c r="AU280" s="227" t="s">
        <v>90</v>
      </c>
      <c r="AY280" s="19" t="s">
        <v>208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9" t="s">
        <v>88</v>
      </c>
      <c r="BK280" s="228">
        <f>ROUND(I280*H280,2)</f>
        <v>0</v>
      </c>
      <c r="BL280" s="19" t="s">
        <v>408</v>
      </c>
      <c r="BM280" s="227" t="s">
        <v>2212</v>
      </c>
    </row>
    <row r="281" s="2" customFormat="1">
      <c r="A281" s="41"/>
      <c r="B281" s="42"/>
      <c r="C281" s="43"/>
      <c r="D281" s="229" t="s">
        <v>218</v>
      </c>
      <c r="E281" s="43"/>
      <c r="F281" s="230" t="s">
        <v>1721</v>
      </c>
      <c r="G281" s="43"/>
      <c r="H281" s="43"/>
      <c r="I281" s="231"/>
      <c r="J281" s="43"/>
      <c r="K281" s="43"/>
      <c r="L281" s="47"/>
      <c r="M281" s="232"/>
      <c r="N281" s="233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19" t="s">
        <v>218</v>
      </c>
      <c r="AU281" s="19" t="s">
        <v>90</v>
      </c>
    </row>
    <row r="282" s="2" customFormat="1" ht="24.15" customHeight="1">
      <c r="A282" s="41"/>
      <c r="B282" s="42"/>
      <c r="C282" s="216" t="s">
        <v>805</v>
      </c>
      <c r="D282" s="216" t="s">
        <v>211</v>
      </c>
      <c r="E282" s="217" t="s">
        <v>1722</v>
      </c>
      <c r="F282" s="218" t="s">
        <v>1723</v>
      </c>
      <c r="G282" s="219" t="s">
        <v>214</v>
      </c>
      <c r="H282" s="220">
        <v>0.0080000000000000002</v>
      </c>
      <c r="I282" s="221"/>
      <c r="J282" s="222">
        <f>ROUND(I282*H282,2)</f>
        <v>0</v>
      </c>
      <c r="K282" s="218" t="s">
        <v>215</v>
      </c>
      <c r="L282" s="47"/>
      <c r="M282" s="223" t="s">
        <v>35</v>
      </c>
      <c r="N282" s="224" t="s">
        <v>51</v>
      </c>
      <c r="O282" s="87"/>
      <c r="P282" s="225">
        <f>O282*H282</f>
        <v>0</v>
      </c>
      <c r="Q282" s="225">
        <v>0</v>
      </c>
      <c r="R282" s="225">
        <f>Q282*H282</f>
        <v>0</v>
      </c>
      <c r="S282" s="225">
        <v>0</v>
      </c>
      <c r="T282" s="226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27" t="s">
        <v>408</v>
      </c>
      <c r="AT282" s="227" t="s">
        <v>211</v>
      </c>
      <c r="AU282" s="227" t="s">
        <v>90</v>
      </c>
      <c r="AY282" s="19" t="s">
        <v>208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9" t="s">
        <v>88</v>
      </c>
      <c r="BK282" s="228">
        <f>ROUND(I282*H282,2)</f>
        <v>0</v>
      </c>
      <c r="BL282" s="19" t="s">
        <v>408</v>
      </c>
      <c r="BM282" s="227" t="s">
        <v>2213</v>
      </c>
    </row>
    <row r="283" s="2" customFormat="1">
      <c r="A283" s="41"/>
      <c r="B283" s="42"/>
      <c r="C283" s="43"/>
      <c r="D283" s="229" t="s">
        <v>218</v>
      </c>
      <c r="E283" s="43"/>
      <c r="F283" s="230" t="s">
        <v>1725</v>
      </c>
      <c r="G283" s="43"/>
      <c r="H283" s="43"/>
      <c r="I283" s="231"/>
      <c r="J283" s="43"/>
      <c r="K283" s="43"/>
      <c r="L283" s="47"/>
      <c r="M283" s="232"/>
      <c r="N283" s="233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19" t="s">
        <v>218</v>
      </c>
      <c r="AU283" s="19" t="s">
        <v>90</v>
      </c>
    </row>
    <row r="284" s="2" customFormat="1" ht="24.15" customHeight="1">
      <c r="A284" s="41"/>
      <c r="B284" s="42"/>
      <c r="C284" s="216" t="s">
        <v>810</v>
      </c>
      <c r="D284" s="216" t="s">
        <v>211</v>
      </c>
      <c r="E284" s="217" t="s">
        <v>1726</v>
      </c>
      <c r="F284" s="218" t="s">
        <v>1727</v>
      </c>
      <c r="G284" s="219" t="s">
        <v>214</v>
      </c>
      <c r="H284" s="220">
        <v>0.0080000000000000002</v>
      </c>
      <c r="I284" s="221"/>
      <c r="J284" s="222">
        <f>ROUND(I284*H284,2)</f>
        <v>0</v>
      </c>
      <c r="K284" s="218" t="s">
        <v>215</v>
      </c>
      <c r="L284" s="47"/>
      <c r="M284" s="223" t="s">
        <v>35</v>
      </c>
      <c r="N284" s="224" t="s">
        <v>51</v>
      </c>
      <c r="O284" s="87"/>
      <c r="P284" s="225">
        <f>O284*H284</f>
        <v>0</v>
      </c>
      <c r="Q284" s="225">
        <v>0</v>
      </c>
      <c r="R284" s="225">
        <f>Q284*H284</f>
        <v>0</v>
      </c>
      <c r="S284" s="225">
        <v>0</v>
      </c>
      <c r="T284" s="226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27" t="s">
        <v>408</v>
      </c>
      <c r="AT284" s="227" t="s">
        <v>211</v>
      </c>
      <c r="AU284" s="227" t="s">
        <v>90</v>
      </c>
      <c r="AY284" s="19" t="s">
        <v>208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9" t="s">
        <v>88</v>
      </c>
      <c r="BK284" s="228">
        <f>ROUND(I284*H284,2)</f>
        <v>0</v>
      </c>
      <c r="BL284" s="19" t="s">
        <v>408</v>
      </c>
      <c r="BM284" s="227" t="s">
        <v>2214</v>
      </c>
    </row>
    <row r="285" s="2" customFormat="1">
      <c r="A285" s="41"/>
      <c r="B285" s="42"/>
      <c r="C285" s="43"/>
      <c r="D285" s="229" t="s">
        <v>218</v>
      </c>
      <c r="E285" s="43"/>
      <c r="F285" s="230" t="s">
        <v>1729</v>
      </c>
      <c r="G285" s="43"/>
      <c r="H285" s="43"/>
      <c r="I285" s="231"/>
      <c r="J285" s="43"/>
      <c r="K285" s="43"/>
      <c r="L285" s="47"/>
      <c r="M285" s="232"/>
      <c r="N285" s="233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19" t="s">
        <v>218</v>
      </c>
      <c r="AU285" s="19" t="s">
        <v>90</v>
      </c>
    </row>
    <row r="286" s="12" customFormat="1" ht="22.8" customHeight="1">
      <c r="A286" s="12"/>
      <c r="B286" s="200"/>
      <c r="C286" s="201"/>
      <c r="D286" s="202" t="s">
        <v>79</v>
      </c>
      <c r="E286" s="214" t="s">
        <v>1730</v>
      </c>
      <c r="F286" s="214" t="s">
        <v>1731</v>
      </c>
      <c r="G286" s="201"/>
      <c r="H286" s="201"/>
      <c r="I286" s="204"/>
      <c r="J286" s="215">
        <f>BK286</f>
        <v>0</v>
      </c>
      <c r="K286" s="201"/>
      <c r="L286" s="206"/>
      <c r="M286" s="207"/>
      <c r="N286" s="208"/>
      <c r="O286" s="208"/>
      <c r="P286" s="209">
        <f>SUM(P287:P305)</f>
        <v>0</v>
      </c>
      <c r="Q286" s="208"/>
      <c r="R286" s="209">
        <f>SUM(R287:R305)</f>
        <v>0.0032199999999999998</v>
      </c>
      <c r="S286" s="208"/>
      <c r="T286" s="210">
        <f>SUM(T287:T305)</f>
        <v>0.021000000000000001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1" t="s">
        <v>90</v>
      </c>
      <c r="AT286" s="212" t="s">
        <v>79</v>
      </c>
      <c r="AU286" s="212" t="s">
        <v>88</v>
      </c>
      <c r="AY286" s="211" t="s">
        <v>208</v>
      </c>
      <c r="BK286" s="213">
        <f>SUM(BK287:BK305)</f>
        <v>0</v>
      </c>
    </row>
    <row r="287" s="2" customFormat="1" ht="16.5" customHeight="1">
      <c r="A287" s="41"/>
      <c r="B287" s="42"/>
      <c r="C287" s="216" t="s">
        <v>815</v>
      </c>
      <c r="D287" s="216" t="s">
        <v>211</v>
      </c>
      <c r="E287" s="217" t="s">
        <v>1732</v>
      </c>
      <c r="F287" s="218" t="s">
        <v>1733</v>
      </c>
      <c r="G287" s="219" t="s">
        <v>679</v>
      </c>
      <c r="H287" s="220">
        <v>1</v>
      </c>
      <c r="I287" s="221"/>
      <c r="J287" s="222">
        <f>ROUND(I287*H287,2)</f>
        <v>0</v>
      </c>
      <c r="K287" s="218" t="s">
        <v>35</v>
      </c>
      <c r="L287" s="47"/>
      <c r="M287" s="223" t="s">
        <v>35</v>
      </c>
      <c r="N287" s="224" t="s">
        <v>51</v>
      </c>
      <c r="O287" s="87"/>
      <c r="P287" s="225">
        <f>O287*H287</f>
        <v>0</v>
      </c>
      <c r="Q287" s="225">
        <v>0.0012600000000000001</v>
      </c>
      <c r="R287" s="225">
        <f>Q287*H287</f>
        <v>0.0012600000000000001</v>
      </c>
      <c r="S287" s="225">
        <v>0.021000000000000001</v>
      </c>
      <c r="T287" s="226">
        <f>S287*H287</f>
        <v>0.021000000000000001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27" t="s">
        <v>408</v>
      </c>
      <c r="AT287" s="227" t="s">
        <v>211</v>
      </c>
      <c r="AU287" s="227" t="s">
        <v>90</v>
      </c>
      <c r="AY287" s="19" t="s">
        <v>208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9" t="s">
        <v>88</v>
      </c>
      <c r="BK287" s="228">
        <f>ROUND(I287*H287,2)</f>
        <v>0</v>
      </c>
      <c r="BL287" s="19" t="s">
        <v>408</v>
      </c>
      <c r="BM287" s="227" t="s">
        <v>2215</v>
      </c>
    </row>
    <row r="288" s="14" customFormat="1">
      <c r="A288" s="14"/>
      <c r="B288" s="245"/>
      <c r="C288" s="246"/>
      <c r="D288" s="236" t="s">
        <v>226</v>
      </c>
      <c r="E288" s="247" t="s">
        <v>35</v>
      </c>
      <c r="F288" s="248" t="s">
        <v>88</v>
      </c>
      <c r="G288" s="246"/>
      <c r="H288" s="249">
        <v>1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226</v>
      </c>
      <c r="AU288" s="255" t="s">
        <v>90</v>
      </c>
      <c r="AV288" s="14" t="s">
        <v>90</v>
      </c>
      <c r="AW288" s="14" t="s">
        <v>41</v>
      </c>
      <c r="AX288" s="14" t="s">
        <v>88</v>
      </c>
      <c r="AY288" s="255" t="s">
        <v>208</v>
      </c>
    </row>
    <row r="289" s="2" customFormat="1" ht="24.15" customHeight="1">
      <c r="A289" s="41"/>
      <c r="B289" s="42"/>
      <c r="C289" s="216" t="s">
        <v>822</v>
      </c>
      <c r="D289" s="216" t="s">
        <v>211</v>
      </c>
      <c r="E289" s="217" t="s">
        <v>1735</v>
      </c>
      <c r="F289" s="218" t="s">
        <v>1736</v>
      </c>
      <c r="G289" s="219" t="s">
        <v>381</v>
      </c>
      <c r="H289" s="220">
        <v>2</v>
      </c>
      <c r="I289" s="221"/>
      <c r="J289" s="222">
        <f>ROUND(I289*H289,2)</f>
        <v>0</v>
      </c>
      <c r="K289" s="218" t="s">
        <v>215</v>
      </c>
      <c r="L289" s="47"/>
      <c r="M289" s="223" t="s">
        <v>35</v>
      </c>
      <c r="N289" s="224" t="s">
        <v>51</v>
      </c>
      <c r="O289" s="87"/>
      <c r="P289" s="225">
        <f>O289*H289</f>
        <v>0</v>
      </c>
      <c r="Q289" s="225">
        <v>0.00023000000000000001</v>
      </c>
      <c r="R289" s="225">
        <f>Q289*H289</f>
        <v>0.00046000000000000001</v>
      </c>
      <c r="S289" s="225">
        <v>0</v>
      </c>
      <c r="T289" s="226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7" t="s">
        <v>408</v>
      </c>
      <c r="AT289" s="227" t="s">
        <v>211</v>
      </c>
      <c r="AU289" s="227" t="s">
        <v>90</v>
      </c>
      <c r="AY289" s="19" t="s">
        <v>208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9" t="s">
        <v>88</v>
      </c>
      <c r="BK289" s="228">
        <f>ROUND(I289*H289,2)</f>
        <v>0</v>
      </c>
      <c r="BL289" s="19" t="s">
        <v>408</v>
      </c>
      <c r="BM289" s="227" t="s">
        <v>2216</v>
      </c>
    </row>
    <row r="290" s="2" customFormat="1">
      <c r="A290" s="41"/>
      <c r="B290" s="42"/>
      <c r="C290" s="43"/>
      <c r="D290" s="229" t="s">
        <v>218</v>
      </c>
      <c r="E290" s="43"/>
      <c r="F290" s="230" t="s">
        <v>1738</v>
      </c>
      <c r="G290" s="43"/>
      <c r="H290" s="43"/>
      <c r="I290" s="231"/>
      <c r="J290" s="43"/>
      <c r="K290" s="43"/>
      <c r="L290" s="47"/>
      <c r="M290" s="232"/>
      <c r="N290" s="233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218</v>
      </c>
      <c r="AU290" s="19" t="s">
        <v>90</v>
      </c>
    </row>
    <row r="291" s="14" customFormat="1">
      <c r="A291" s="14"/>
      <c r="B291" s="245"/>
      <c r="C291" s="246"/>
      <c r="D291" s="236" t="s">
        <v>226</v>
      </c>
      <c r="E291" s="247" t="s">
        <v>35</v>
      </c>
      <c r="F291" s="248" t="s">
        <v>1453</v>
      </c>
      <c r="G291" s="246"/>
      <c r="H291" s="249">
        <v>2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226</v>
      </c>
      <c r="AU291" s="255" t="s">
        <v>90</v>
      </c>
      <c r="AV291" s="14" t="s">
        <v>90</v>
      </c>
      <c r="AW291" s="14" t="s">
        <v>41</v>
      </c>
      <c r="AX291" s="14" t="s">
        <v>88</v>
      </c>
      <c r="AY291" s="255" t="s">
        <v>208</v>
      </c>
    </row>
    <row r="292" s="2" customFormat="1" ht="16.5" customHeight="1">
      <c r="A292" s="41"/>
      <c r="B292" s="42"/>
      <c r="C292" s="216" t="s">
        <v>834</v>
      </c>
      <c r="D292" s="216" t="s">
        <v>211</v>
      </c>
      <c r="E292" s="217" t="s">
        <v>1739</v>
      </c>
      <c r="F292" s="218" t="s">
        <v>1740</v>
      </c>
      <c r="G292" s="219" t="s">
        <v>381</v>
      </c>
      <c r="H292" s="220">
        <v>2</v>
      </c>
      <c r="I292" s="221"/>
      <c r="J292" s="222">
        <f>ROUND(I292*H292,2)</f>
        <v>0</v>
      </c>
      <c r="K292" s="218" t="s">
        <v>35</v>
      </c>
      <c r="L292" s="47"/>
      <c r="M292" s="223" t="s">
        <v>35</v>
      </c>
      <c r="N292" s="224" t="s">
        <v>51</v>
      </c>
      <c r="O292" s="87"/>
      <c r="P292" s="225">
        <f>O292*H292</f>
        <v>0</v>
      </c>
      <c r="Q292" s="225">
        <v>0.00013999999999999999</v>
      </c>
      <c r="R292" s="225">
        <f>Q292*H292</f>
        <v>0.00027999999999999998</v>
      </c>
      <c r="S292" s="225">
        <v>0</v>
      </c>
      <c r="T292" s="226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27" t="s">
        <v>408</v>
      </c>
      <c r="AT292" s="227" t="s">
        <v>211</v>
      </c>
      <c r="AU292" s="227" t="s">
        <v>90</v>
      </c>
      <c r="AY292" s="19" t="s">
        <v>208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19" t="s">
        <v>88</v>
      </c>
      <c r="BK292" s="228">
        <f>ROUND(I292*H292,2)</f>
        <v>0</v>
      </c>
      <c r="BL292" s="19" t="s">
        <v>408</v>
      </c>
      <c r="BM292" s="227" t="s">
        <v>2217</v>
      </c>
    </row>
    <row r="293" s="14" customFormat="1">
      <c r="A293" s="14"/>
      <c r="B293" s="245"/>
      <c r="C293" s="246"/>
      <c r="D293" s="236" t="s">
        <v>226</v>
      </c>
      <c r="E293" s="247" t="s">
        <v>35</v>
      </c>
      <c r="F293" s="248" t="s">
        <v>1453</v>
      </c>
      <c r="G293" s="246"/>
      <c r="H293" s="249">
        <v>2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226</v>
      </c>
      <c r="AU293" s="255" t="s">
        <v>90</v>
      </c>
      <c r="AV293" s="14" t="s">
        <v>90</v>
      </c>
      <c r="AW293" s="14" t="s">
        <v>41</v>
      </c>
      <c r="AX293" s="14" t="s">
        <v>88</v>
      </c>
      <c r="AY293" s="255" t="s">
        <v>208</v>
      </c>
    </row>
    <row r="294" s="2" customFormat="1" ht="16.5" customHeight="1">
      <c r="A294" s="41"/>
      <c r="B294" s="42"/>
      <c r="C294" s="216" t="s">
        <v>840</v>
      </c>
      <c r="D294" s="216" t="s">
        <v>211</v>
      </c>
      <c r="E294" s="217" t="s">
        <v>1742</v>
      </c>
      <c r="F294" s="218" t="s">
        <v>1743</v>
      </c>
      <c r="G294" s="219" t="s">
        <v>381</v>
      </c>
      <c r="H294" s="220">
        <v>2</v>
      </c>
      <c r="I294" s="221"/>
      <c r="J294" s="222">
        <f>ROUND(I294*H294,2)</f>
        <v>0</v>
      </c>
      <c r="K294" s="218" t="s">
        <v>215</v>
      </c>
      <c r="L294" s="47"/>
      <c r="M294" s="223" t="s">
        <v>35</v>
      </c>
      <c r="N294" s="224" t="s">
        <v>51</v>
      </c>
      <c r="O294" s="87"/>
      <c r="P294" s="225">
        <f>O294*H294</f>
        <v>0</v>
      </c>
      <c r="Q294" s="225">
        <v>0.00024000000000000001</v>
      </c>
      <c r="R294" s="225">
        <f>Q294*H294</f>
        <v>0.00048000000000000001</v>
      </c>
      <c r="S294" s="225">
        <v>0</v>
      </c>
      <c r="T294" s="226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27" t="s">
        <v>408</v>
      </c>
      <c r="AT294" s="227" t="s">
        <v>211</v>
      </c>
      <c r="AU294" s="227" t="s">
        <v>90</v>
      </c>
      <c r="AY294" s="19" t="s">
        <v>208</v>
      </c>
      <c r="BE294" s="228">
        <f>IF(N294="základní",J294,0)</f>
        <v>0</v>
      </c>
      <c r="BF294" s="228">
        <f>IF(N294="snížená",J294,0)</f>
        <v>0</v>
      </c>
      <c r="BG294" s="228">
        <f>IF(N294="zákl. přenesená",J294,0)</f>
        <v>0</v>
      </c>
      <c r="BH294" s="228">
        <f>IF(N294="sníž. přenesená",J294,0)</f>
        <v>0</v>
      </c>
      <c r="BI294" s="228">
        <f>IF(N294="nulová",J294,0)</f>
        <v>0</v>
      </c>
      <c r="BJ294" s="19" t="s">
        <v>88</v>
      </c>
      <c r="BK294" s="228">
        <f>ROUND(I294*H294,2)</f>
        <v>0</v>
      </c>
      <c r="BL294" s="19" t="s">
        <v>408</v>
      </c>
      <c r="BM294" s="227" t="s">
        <v>2218</v>
      </c>
    </row>
    <row r="295" s="2" customFormat="1">
      <c r="A295" s="41"/>
      <c r="B295" s="42"/>
      <c r="C295" s="43"/>
      <c r="D295" s="229" t="s">
        <v>218</v>
      </c>
      <c r="E295" s="43"/>
      <c r="F295" s="230" t="s">
        <v>1745</v>
      </c>
      <c r="G295" s="43"/>
      <c r="H295" s="43"/>
      <c r="I295" s="231"/>
      <c r="J295" s="43"/>
      <c r="K295" s="43"/>
      <c r="L295" s="47"/>
      <c r="M295" s="232"/>
      <c r="N295" s="233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19" t="s">
        <v>218</v>
      </c>
      <c r="AU295" s="19" t="s">
        <v>90</v>
      </c>
    </row>
    <row r="296" s="14" customFormat="1">
      <c r="A296" s="14"/>
      <c r="B296" s="245"/>
      <c r="C296" s="246"/>
      <c r="D296" s="236" t="s">
        <v>226</v>
      </c>
      <c r="E296" s="247" t="s">
        <v>35</v>
      </c>
      <c r="F296" s="248" t="s">
        <v>90</v>
      </c>
      <c r="G296" s="246"/>
      <c r="H296" s="249">
        <v>2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5" t="s">
        <v>226</v>
      </c>
      <c r="AU296" s="255" t="s">
        <v>90</v>
      </c>
      <c r="AV296" s="14" t="s">
        <v>90</v>
      </c>
      <c r="AW296" s="14" t="s">
        <v>41</v>
      </c>
      <c r="AX296" s="14" t="s">
        <v>88</v>
      </c>
      <c r="AY296" s="255" t="s">
        <v>208</v>
      </c>
    </row>
    <row r="297" s="2" customFormat="1" ht="16.5" customHeight="1">
      <c r="A297" s="41"/>
      <c r="B297" s="42"/>
      <c r="C297" s="216" t="s">
        <v>845</v>
      </c>
      <c r="D297" s="216" t="s">
        <v>211</v>
      </c>
      <c r="E297" s="217" t="s">
        <v>1746</v>
      </c>
      <c r="F297" s="218" t="s">
        <v>1747</v>
      </c>
      <c r="G297" s="219" t="s">
        <v>381</v>
      </c>
      <c r="H297" s="220">
        <v>2</v>
      </c>
      <c r="I297" s="221"/>
      <c r="J297" s="222">
        <f>ROUND(I297*H297,2)</f>
        <v>0</v>
      </c>
      <c r="K297" s="218" t="s">
        <v>215</v>
      </c>
      <c r="L297" s="47"/>
      <c r="M297" s="223" t="s">
        <v>35</v>
      </c>
      <c r="N297" s="224" t="s">
        <v>51</v>
      </c>
      <c r="O297" s="87"/>
      <c r="P297" s="225">
        <f>O297*H297</f>
        <v>0</v>
      </c>
      <c r="Q297" s="225">
        <v>0.00036999999999999999</v>
      </c>
      <c r="R297" s="225">
        <f>Q297*H297</f>
        <v>0.00073999999999999999</v>
      </c>
      <c r="S297" s="225">
        <v>0</v>
      </c>
      <c r="T297" s="226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27" t="s">
        <v>408</v>
      </c>
      <c r="AT297" s="227" t="s">
        <v>211</v>
      </c>
      <c r="AU297" s="227" t="s">
        <v>90</v>
      </c>
      <c r="AY297" s="19" t="s">
        <v>208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9" t="s">
        <v>88</v>
      </c>
      <c r="BK297" s="228">
        <f>ROUND(I297*H297,2)</f>
        <v>0</v>
      </c>
      <c r="BL297" s="19" t="s">
        <v>408</v>
      </c>
      <c r="BM297" s="227" t="s">
        <v>2219</v>
      </c>
    </row>
    <row r="298" s="2" customFormat="1">
      <c r="A298" s="41"/>
      <c r="B298" s="42"/>
      <c r="C298" s="43"/>
      <c r="D298" s="229" t="s">
        <v>218</v>
      </c>
      <c r="E298" s="43"/>
      <c r="F298" s="230" t="s">
        <v>1749</v>
      </c>
      <c r="G298" s="43"/>
      <c r="H298" s="43"/>
      <c r="I298" s="231"/>
      <c r="J298" s="43"/>
      <c r="K298" s="43"/>
      <c r="L298" s="47"/>
      <c r="M298" s="232"/>
      <c r="N298" s="233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19" t="s">
        <v>218</v>
      </c>
      <c r="AU298" s="19" t="s">
        <v>90</v>
      </c>
    </row>
    <row r="299" s="14" customFormat="1">
      <c r="A299" s="14"/>
      <c r="B299" s="245"/>
      <c r="C299" s="246"/>
      <c r="D299" s="236" t="s">
        <v>226</v>
      </c>
      <c r="E299" s="247" t="s">
        <v>35</v>
      </c>
      <c r="F299" s="248" t="s">
        <v>1453</v>
      </c>
      <c r="G299" s="246"/>
      <c r="H299" s="249">
        <v>2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5" t="s">
        <v>226</v>
      </c>
      <c r="AU299" s="255" t="s">
        <v>90</v>
      </c>
      <c r="AV299" s="14" t="s">
        <v>90</v>
      </c>
      <c r="AW299" s="14" t="s">
        <v>41</v>
      </c>
      <c r="AX299" s="14" t="s">
        <v>88</v>
      </c>
      <c r="AY299" s="255" t="s">
        <v>208</v>
      </c>
    </row>
    <row r="300" s="2" customFormat="1" ht="24.15" customHeight="1">
      <c r="A300" s="41"/>
      <c r="B300" s="42"/>
      <c r="C300" s="216" t="s">
        <v>857</v>
      </c>
      <c r="D300" s="216" t="s">
        <v>211</v>
      </c>
      <c r="E300" s="217" t="s">
        <v>1750</v>
      </c>
      <c r="F300" s="218" t="s">
        <v>1751</v>
      </c>
      <c r="G300" s="219" t="s">
        <v>214</v>
      </c>
      <c r="H300" s="220">
        <v>0.0030000000000000001</v>
      </c>
      <c r="I300" s="221"/>
      <c r="J300" s="222">
        <f>ROUND(I300*H300,2)</f>
        <v>0</v>
      </c>
      <c r="K300" s="218" t="s">
        <v>215</v>
      </c>
      <c r="L300" s="47"/>
      <c r="M300" s="223" t="s">
        <v>35</v>
      </c>
      <c r="N300" s="224" t="s">
        <v>51</v>
      </c>
      <c r="O300" s="87"/>
      <c r="P300" s="225">
        <f>O300*H300</f>
        <v>0</v>
      </c>
      <c r="Q300" s="225">
        <v>0</v>
      </c>
      <c r="R300" s="225">
        <f>Q300*H300</f>
        <v>0</v>
      </c>
      <c r="S300" s="225">
        <v>0</v>
      </c>
      <c r="T300" s="226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27" t="s">
        <v>408</v>
      </c>
      <c r="AT300" s="227" t="s">
        <v>211</v>
      </c>
      <c r="AU300" s="227" t="s">
        <v>90</v>
      </c>
      <c r="AY300" s="19" t="s">
        <v>208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9" t="s">
        <v>88</v>
      </c>
      <c r="BK300" s="228">
        <f>ROUND(I300*H300,2)</f>
        <v>0</v>
      </c>
      <c r="BL300" s="19" t="s">
        <v>408</v>
      </c>
      <c r="BM300" s="227" t="s">
        <v>2220</v>
      </c>
    </row>
    <row r="301" s="2" customFormat="1">
      <c r="A301" s="41"/>
      <c r="B301" s="42"/>
      <c r="C301" s="43"/>
      <c r="D301" s="229" t="s">
        <v>218</v>
      </c>
      <c r="E301" s="43"/>
      <c r="F301" s="230" t="s">
        <v>1753</v>
      </c>
      <c r="G301" s="43"/>
      <c r="H301" s="43"/>
      <c r="I301" s="231"/>
      <c r="J301" s="43"/>
      <c r="K301" s="43"/>
      <c r="L301" s="47"/>
      <c r="M301" s="232"/>
      <c r="N301" s="233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19" t="s">
        <v>218</v>
      </c>
      <c r="AU301" s="19" t="s">
        <v>90</v>
      </c>
    </row>
    <row r="302" s="2" customFormat="1" ht="24.15" customHeight="1">
      <c r="A302" s="41"/>
      <c r="B302" s="42"/>
      <c r="C302" s="216" t="s">
        <v>861</v>
      </c>
      <c r="D302" s="216" t="s">
        <v>211</v>
      </c>
      <c r="E302" s="217" t="s">
        <v>1754</v>
      </c>
      <c r="F302" s="218" t="s">
        <v>1755</v>
      </c>
      <c r="G302" s="219" t="s">
        <v>214</v>
      </c>
      <c r="H302" s="220">
        <v>0.0030000000000000001</v>
      </c>
      <c r="I302" s="221"/>
      <c r="J302" s="222">
        <f>ROUND(I302*H302,2)</f>
        <v>0</v>
      </c>
      <c r="K302" s="218" t="s">
        <v>215</v>
      </c>
      <c r="L302" s="47"/>
      <c r="M302" s="223" t="s">
        <v>35</v>
      </c>
      <c r="N302" s="224" t="s">
        <v>51</v>
      </c>
      <c r="O302" s="87"/>
      <c r="P302" s="225">
        <f>O302*H302</f>
        <v>0</v>
      </c>
      <c r="Q302" s="225">
        <v>0</v>
      </c>
      <c r="R302" s="225">
        <f>Q302*H302</f>
        <v>0</v>
      </c>
      <c r="S302" s="225">
        <v>0</v>
      </c>
      <c r="T302" s="226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27" t="s">
        <v>408</v>
      </c>
      <c r="AT302" s="227" t="s">
        <v>211</v>
      </c>
      <c r="AU302" s="227" t="s">
        <v>90</v>
      </c>
      <c r="AY302" s="19" t="s">
        <v>208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9" t="s">
        <v>88</v>
      </c>
      <c r="BK302" s="228">
        <f>ROUND(I302*H302,2)</f>
        <v>0</v>
      </c>
      <c r="BL302" s="19" t="s">
        <v>408</v>
      </c>
      <c r="BM302" s="227" t="s">
        <v>2221</v>
      </c>
    </row>
    <row r="303" s="2" customFormat="1">
      <c r="A303" s="41"/>
      <c r="B303" s="42"/>
      <c r="C303" s="43"/>
      <c r="D303" s="229" t="s">
        <v>218</v>
      </c>
      <c r="E303" s="43"/>
      <c r="F303" s="230" t="s">
        <v>1757</v>
      </c>
      <c r="G303" s="43"/>
      <c r="H303" s="43"/>
      <c r="I303" s="231"/>
      <c r="J303" s="43"/>
      <c r="K303" s="43"/>
      <c r="L303" s="47"/>
      <c r="M303" s="232"/>
      <c r="N303" s="233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19" t="s">
        <v>218</v>
      </c>
      <c r="AU303" s="19" t="s">
        <v>90</v>
      </c>
    </row>
    <row r="304" s="2" customFormat="1" ht="24.15" customHeight="1">
      <c r="A304" s="41"/>
      <c r="B304" s="42"/>
      <c r="C304" s="216" t="s">
        <v>866</v>
      </c>
      <c r="D304" s="216" t="s">
        <v>211</v>
      </c>
      <c r="E304" s="217" t="s">
        <v>1758</v>
      </c>
      <c r="F304" s="218" t="s">
        <v>1759</v>
      </c>
      <c r="G304" s="219" t="s">
        <v>214</v>
      </c>
      <c r="H304" s="220">
        <v>0.0030000000000000001</v>
      </c>
      <c r="I304" s="221"/>
      <c r="J304" s="222">
        <f>ROUND(I304*H304,2)</f>
        <v>0</v>
      </c>
      <c r="K304" s="218" t="s">
        <v>215</v>
      </c>
      <c r="L304" s="47"/>
      <c r="M304" s="223" t="s">
        <v>35</v>
      </c>
      <c r="N304" s="224" t="s">
        <v>51</v>
      </c>
      <c r="O304" s="87"/>
      <c r="P304" s="225">
        <f>O304*H304</f>
        <v>0</v>
      </c>
      <c r="Q304" s="225">
        <v>0</v>
      </c>
      <c r="R304" s="225">
        <f>Q304*H304</f>
        <v>0</v>
      </c>
      <c r="S304" s="225">
        <v>0</v>
      </c>
      <c r="T304" s="226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27" t="s">
        <v>408</v>
      </c>
      <c r="AT304" s="227" t="s">
        <v>211</v>
      </c>
      <c r="AU304" s="227" t="s">
        <v>90</v>
      </c>
      <c r="AY304" s="19" t="s">
        <v>208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9" t="s">
        <v>88</v>
      </c>
      <c r="BK304" s="228">
        <f>ROUND(I304*H304,2)</f>
        <v>0</v>
      </c>
      <c r="BL304" s="19" t="s">
        <v>408</v>
      </c>
      <c r="BM304" s="227" t="s">
        <v>2222</v>
      </c>
    </row>
    <row r="305" s="2" customFormat="1">
      <c r="A305" s="41"/>
      <c r="B305" s="42"/>
      <c r="C305" s="43"/>
      <c r="D305" s="229" t="s">
        <v>218</v>
      </c>
      <c r="E305" s="43"/>
      <c r="F305" s="230" t="s">
        <v>1761</v>
      </c>
      <c r="G305" s="43"/>
      <c r="H305" s="43"/>
      <c r="I305" s="231"/>
      <c r="J305" s="43"/>
      <c r="K305" s="43"/>
      <c r="L305" s="47"/>
      <c r="M305" s="232"/>
      <c r="N305" s="233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19" t="s">
        <v>218</v>
      </c>
      <c r="AU305" s="19" t="s">
        <v>90</v>
      </c>
    </row>
    <row r="306" s="12" customFormat="1" ht="22.8" customHeight="1">
      <c r="A306" s="12"/>
      <c r="B306" s="200"/>
      <c r="C306" s="201"/>
      <c r="D306" s="202" t="s">
        <v>79</v>
      </c>
      <c r="E306" s="214" t="s">
        <v>1762</v>
      </c>
      <c r="F306" s="214" t="s">
        <v>1763</v>
      </c>
      <c r="G306" s="201"/>
      <c r="H306" s="201"/>
      <c r="I306" s="204"/>
      <c r="J306" s="215">
        <f>BK306</f>
        <v>0</v>
      </c>
      <c r="K306" s="201"/>
      <c r="L306" s="206"/>
      <c r="M306" s="207"/>
      <c r="N306" s="208"/>
      <c r="O306" s="208"/>
      <c r="P306" s="209">
        <f>SUM(P307:P321)</f>
        <v>0</v>
      </c>
      <c r="Q306" s="208"/>
      <c r="R306" s="209">
        <f>SUM(R307:R321)</f>
        <v>0.014839999999999999</v>
      </c>
      <c r="S306" s="208"/>
      <c r="T306" s="210">
        <f>SUM(T307:T321)</f>
        <v>0.059320000000000005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1" t="s">
        <v>90</v>
      </c>
      <c r="AT306" s="212" t="s">
        <v>79</v>
      </c>
      <c r="AU306" s="212" t="s">
        <v>88</v>
      </c>
      <c r="AY306" s="211" t="s">
        <v>208</v>
      </c>
      <c r="BK306" s="213">
        <f>SUM(BK307:BK321)</f>
        <v>0</v>
      </c>
    </row>
    <row r="307" s="2" customFormat="1" ht="24.15" customHeight="1">
      <c r="A307" s="41"/>
      <c r="B307" s="42"/>
      <c r="C307" s="216" t="s">
        <v>871</v>
      </c>
      <c r="D307" s="216" t="s">
        <v>211</v>
      </c>
      <c r="E307" s="217" t="s">
        <v>1764</v>
      </c>
      <c r="F307" s="218" t="s">
        <v>1765</v>
      </c>
      <c r="G307" s="219" t="s">
        <v>381</v>
      </c>
      <c r="H307" s="220">
        <v>2</v>
      </c>
      <c r="I307" s="221"/>
      <c r="J307" s="222">
        <f>ROUND(I307*H307,2)</f>
        <v>0</v>
      </c>
      <c r="K307" s="218" t="s">
        <v>215</v>
      </c>
      <c r="L307" s="47"/>
      <c r="M307" s="223" t="s">
        <v>35</v>
      </c>
      <c r="N307" s="224" t="s">
        <v>51</v>
      </c>
      <c r="O307" s="87"/>
      <c r="P307" s="225">
        <f>O307*H307</f>
        <v>0</v>
      </c>
      <c r="Q307" s="225">
        <v>0.0071999999999999998</v>
      </c>
      <c r="R307" s="225">
        <f>Q307*H307</f>
        <v>0.0144</v>
      </c>
      <c r="S307" s="225">
        <v>0</v>
      </c>
      <c r="T307" s="226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27" t="s">
        <v>408</v>
      </c>
      <c r="AT307" s="227" t="s">
        <v>211</v>
      </c>
      <c r="AU307" s="227" t="s">
        <v>90</v>
      </c>
      <c r="AY307" s="19" t="s">
        <v>208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9" t="s">
        <v>88</v>
      </c>
      <c r="BK307" s="228">
        <f>ROUND(I307*H307,2)</f>
        <v>0</v>
      </c>
      <c r="BL307" s="19" t="s">
        <v>408</v>
      </c>
      <c r="BM307" s="227" t="s">
        <v>2223</v>
      </c>
    </row>
    <row r="308" s="2" customFormat="1">
      <c r="A308" s="41"/>
      <c r="B308" s="42"/>
      <c r="C308" s="43"/>
      <c r="D308" s="229" t="s">
        <v>218</v>
      </c>
      <c r="E308" s="43"/>
      <c r="F308" s="230" t="s">
        <v>1767</v>
      </c>
      <c r="G308" s="43"/>
      <c r="H308" s="43"/>
      <c r="I308" s="231"/>
      <c r="J308" s="43"/>
      <c r="K308" s="43"/>
      <c r="L308" s="47"/>
      <c r="M308" s="232"/>
      <c r="N308" s="233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19" t="s">
        <v>218</v>
      </c>
      <c r="AU308" s="19" t="s">
        <v>90</v>
      </c>
    </row>
    <row r="309" s="2" customFormat="1" ht="21.75" customHeight="1">
      <c r="A309" s="41"/>
      <c r="B309" s="42"/>
      <c r="C309" s="216" t="s">
        <v>878</v>
      </c>
      <c r="D309" s="216" t="s">
        <v>211</v>
      </c>
      <c r="E309" s="217" t="s">
        <v>1768</v>
      </c>
      <c r="F309" s="218" t="s">
        <v>1769</v>
      </c>
      <c r="G309" s="219" t="s">
        <v>381</v>
      </c>
      <c r="H309" s="220">
        <v>2</v>
      </c>
      <c r="I309" s="221"/>
      <c r="J309" s="222">
        <f>ROUND(I309*H309,2)</f>
        <v>0</v>
      </c>
      <c r="K309" s="218" t="s">
        <v>215</v>
      </c>
      <c r="L309" s="47"/>
      <c r="M309" s="223" t="s">
        <v>35</v>
      </c>
      <c r="N309" s="224" t="s">
        <v>51</v>
      </c>
      <c r="O309" s="87"/>
      <c r="P309" s="225">
        <f>O309*H309</f>
        <v>0</v>
      </c>
      <c r="Q309" s="225">
        <v>0.00020000000000000001</v>
      </c>
      <c r="R309" s="225">
        <f>Q309*H309</f>
        <v>0.00040000000000000002</v>
      </c>
      <c r="S309" s="225">
        <v>0.028160000000000001</v>
      </c>
      <c r="T309" s="226">
        <f>S309*H309</f>
        <v>0.056320000000000002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27" t="s">
        <v>408</v>
      </c>
      <c r="AT309" s="227" t="s">
        <v>211</v>
      </c>
      <c r="AU309" s="227" t="s">
        <v>90</v>
      </c>
      <c r="AY309" s="19" t="s">
        <v>208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9" t="s">
        <v>88</v>
      </c>
      <c r="BK309" s="228">
        <f>ROUND(I309*H309,2)</f>
        <v>0</v>
      </c>
      <c r="BL309" s="19" t="s">
        <v>408</v>
      </c>
      <c r="BM309" s="227" t="s">
        <v>2224</v>
      </c>
    </row>
    <row r="310" s="2" customFormat="1">
      <c r="A310" s="41"/>
      <c r="B310" s="42"/>
      <c r="C310" s="43"/>
      <c r="D310" s="229" t="s">
        <v>218</v>
      </c>
      <c r="E310" s="43"/>
      <c r="F310" s="230" t="s">
        <v>1771</v>
      </c>
      <c r="G310" s="43"/>
      <c r="H310" s="43"/>
      <c r="I310" s="231"/>
      <c r="J310" s="43"/>
      <c r="K310" s="43"/>
      <c r="L310" s="47"/>
      <c r="M310" s="232"/>
      <c r="N310" s="233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19" t="s">
        <v>218</v>
      </c>
      <c r="AU310" s="19" t="s">
        <v>90</v>
      </c>
    </row>
    <row r="311" s="2" customFormat="1" ht="16.5" customHeight="1">
      <c r="A311" s="41"/>
      <c r="B311" s="42"/>
      <c r="C311" s="216" t="s">
        <v>888</v>
      </c>
      <c r="D311" s="216" t="s">
        <v>211</v>
      </c>
      <c r="E311" s="217" t="s">
        <v>1772</v>
      </c>
      <c r="F311" s="218" t="s">
        <v>1773</v>
      </c>
      <c r="G311" s="219" t="s">
        <v>381</v>
      </c>
      <c r="H311" s="220">
        <v>4</v>
      </c>
      <c r="I311" s="221"/>
      <c r="J311" s="222">
        <f>ROUND(I311*H311,2)</f>
        <v>0</v>
      </c>
      <c r="K311" s="218" t="s">
        <v>215</v>
      </c>
      <c r="L311" s="47"/>
      <c r="M311" s="223" t="s">
        <v>35</v>
      </c>
      <c r="N311" s="224" t="s">
        <v>51</v>
      </c>
      <c r="O311" s="87"/>
      <c r="P311" s="225">
        <f>O311*H311</f>
        <v>0</v>
      </c>
      <c r="Q311" s="225">
        <v>1.0000000000000001E-05</v>
      </c>
      <c r="R311" s="225">
        <f>Q311*H311</f>
        <v>4.0000000000000003E-05</v>
      </c>
      <c r="S311" s="225">
        <v>0.00075000000000000002</v>
      </c>
      <c r="T311" s="226">
        <f>S311*H311</f>
        <v>0.0030000000000000001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27" t="s">
        <v>408</v>
      </c>
      <c r="AT311" s="227" t="s">
        <v>211</v>
      </c>
      <c r="AU311" s="227" t="s">
        <v>90</v>
      </c>
      <c r="AY311" s="19" t="s">
        <v>208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9" t="s">
        <v>88</v>
      </c>
      <c r="BK311" s="228">
        <f>ROUND(I311*H311,2)</f>
        <v>0</v>
      </c>
      <c r="BL311" s="19" t="s">
        <v>408</v>
      </c>
      <c r="BM311" s="227" t="s">
        <v>2225</v>
      </c>
    </row>
    <row r="312" s="2" customFormat="1">
      <c r="A312" s="41"/>
      <c r="B312" s="42"/>
      <c r="C312" s="43"/>
      <c r="D312" s="229" t="s">
        <v>218</v>
      </c>
      <c r="E312" s="43"/>
      <c r="F312" s="230" t="s">
        <v>1775</v>
      </c>
      <c r="G312" s="43"/>
      <c r="H312" s="43"/>
      <c r="I312" s="231"/>
      <c r="J312" s="43"/>
      <c r="K312" s="43"/>
      <c r="L312" s="47"/>
      <c r="M312" s="232"/>
      <c r="N312" s="233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19" t="s">
        <v>218</v>
      </c>
      <c r="AU312" s="19" t="s">
        <v>90</v>
      </c>
    </row>
    <row r="313" s="14" customFormat="1">
      <c r="A313" s="14"/>
      <c r="B313" s="245"/>
      <c r="C313" s="246"/>
      <c r="D313" s="236" t="s">
        <v>226</v>
      </c>
      <c r="E313" s="247" t="s">
        <v>35</v>
      </c>
      <c r="F313" s="248" t="s">
        <v>1776</v>
      </c>
      <c r="G313" s="246"/>
      <c r="H313" s="249">
        <v>4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226</v>
      </c>
      <c r="AU313" s="255" t="s">
        <v>90</v>
      </c>
      <c r="AV313" s="14" t="s">
        <v>90</v>
      </c>
      <c r="AW313" s="14" t="s">
        <v>41</v>
      </c>
      <c r="AX313" s="14" t="s">
        <v>88</v>
      </c>
      <c r="AY313" s="255" t="s">
        <v>208</v>
      </c>
    </row>
    <row r="314" s="2" customFormat="1" ht="16.5" customHeight="1">
      <c r="A314" s="41"/>
      <c r="B314" s="42"/>
      <c r="C314" s="216" t="s">
        <v>897</v>
      </c>
      <c r="D314" s="216" t="s">
        <v>211</v>
      </c>
      <c r="E314" s="217" t="s">
        <v>1777</v>
      </c>
      <c r="F314" s="218" t="s">
        <v>1778</v>
      </c>
      <c r="G314" s="219" t="s">
        <v>149</v>
      </c>
      <c r="H314" s="220">
        <v>10</v>
      </c>
      <c r="I314" s="221"/>
      <c r="J314" s="222">
        <f>ROUND(I314*H314,2)</f>
        <v>0</v>
      </c>
      <c r="K314" s="218" t="s">
        <v>215</v>
      </c>
      <c r="L314" s="47"/>
      <c r="M314" s="223" t="s">
        <v>35</v>
      </c>
      <c r="N314" s="224" t="s">
        <v>51</v>
      </c>
      <c r="O314" s="87"/>
      <c r="P314" s="225">
        <f>O314*H314</f>
        <v>0</v>
      </c>
      <c r="Q314" s="225">
        <v>0</v>
      </c>
      <c r="R314" s="225">
        <f>Q314*H314</f>
        <v>0</v>
      </c>
      <c r="S314" s="225">
        <v>0</v>
      </c>
      <c r="T314" s="226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27" t="s">
        <v>408</v>
      </c>
      <c r="AT314" s="227" t="s">
        <v>211</v>
      </c>
      <c r="AU314" s="227" t="s">
        <v>90</v>
      </c>
      <c r="AY314" s="19" t="s">
        <v>208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9" t="s">
        <v>88</v>
      </c>
      <c r="BK314" s="228">
        <f>ROUND(I314*H314,2)</f>
        <v>0</v>
      </c>
      <c r="BL314" s="19" t="s">
        <v>408</v>
      </c>
      <c r="BM314" s="227" t="s">
        <v>2226</v>
      </c>
    </row>
    <row r="315" s="2" customFormat="1">
      <c r="A315" s="41"/>
      <c r="B315" s="42"/>
      <c r="C315" s="43"/>
      <c r="D315" s="229" t="s">
        <v>218</v>
      </c>
      <c r="E315" s="43"/>
      <c r="F315" s="230" t="s">
        <v>1780</v>
      </c>
      <c r="G315" s="43"/>
      <c r="H315" s="43"/>
      <c r="I315" s="231"/>
      <c r="J315" s="43"/>
      <c r="K315" s="43"/>
      <c r="L315" s="47"/>
      <c r="M315" s="232"/>
      <c r="N315" s="233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19" t="s">
        <v>218</v>
      </c>
      <c r="AU315" s="19" t="s">
        <v>90</v>
      </c>
    </row>
    <row r="316" s="2" customFormat="1" ht="24.15" customHeight="1">
      <c r="A316" s="41"/>
      <c r="B316" s="42"/>
      <c r="C316" s="216" t="s">
        <v>903</v>
      </c>
      <c r="D316" s="216" t="s">
        <v>211</v>
      </c>
      <c r="E316" s="217" t="s">
        <v>1789</v>
      </c>
      <c r="F316" s="218" t="s">
        <v>1790</v>
      </c>
      <c r="G316" s="219" t="s">
        <v>214</v>
      </c>
      <c r="H316" s="220">
        <v>0.014999999999999999</v>
      </c>
      <c r="I316" s="221"/>
      <c r="J316" s="222">
        <f>ROUND(I316*H316,2)</f>
        <v>0</v>
      </c>
      <c r="K316" s="218" t="s">
        <v>215</v>
      </c>
      <c r="L316" s="47"/>
      <c r="M316" s="223" t="s">
        <v>35</v>
      </c>
      <c r="N316" s="224" t="s">
        <v>51</v>
      </c>
      <c r="O316" s="87"/>
      <c r="P316" s="225">
        <f>O316*H316</f>
        <v>0</v>
      </c>
      <c r="Q316" s="225">
        <v>0</v>
      </c>
      <c r="R316" s="225">
        <f>Q316*H316</f>
        <v>0</v>
      </c>
      <c r="S316" s="225">
        <v>0</v>
      </c>
      <c r="T316" s="226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7" t="s">
        <v>408</v>
      </c>
      <c r="AT316" s="227" t="s">
        <v>211</v>
      </c>
      <c r="AU316" s="227" t="s">
        <v>90</v>
      </c>
      <c r="AY316" s="19" t="s">
        <v>208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9" t="s">
        <v>88</v>
      </c>
      <c r="BK316" s="228">
        <f>ROUND(I316*H316,2)</f>
        <v>0</v>
      </c>
      <c r="BL316" s="19" t="s">
        <v>408</v>
      </c>
      <c r="BM316" s="227" t="s">
        <v>2227</v>
      </c>
    </row>
    <row r="317" s="2" customFormat="1">
      <c r="A317" s="41"/>
      <c r="B317" s="42"/>
      <c r="C317" s="43"/>
      <c r="D317" s="229" t="s">
        <v>218</v>
      </c>
      <c r="E317" s="43"/>
      <c r="F317" s="230" t="s">
        <v>1792</v>
      </c>
      <c r="G317" s="43"/>
      <c r="H317" s="43"/>
      <c r="I317" s="231"/>
      <c r="J317" s="43"/>
      <c r="K317" s="43"/>
      <c r="L317" s="47"/>
      <c r="M317" s="232"/>
      <c r="N317" s="233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9" t="s">
        <v>218</v>
      </c>
      <c r="AU317" s="19" t="s">
        <v>90</v>
      </c>
    </row>
    <row r="318" s="2" customFormat="1" ht="24.15" customHeight="1">
      <c r="A318" s="41"/>
      <c r="B318" s="42"/>
      <c r="C318" s="216" t="s">
        <v>910</v>
      </c>
      <c r="D318" s="216" t="s">
        <v>211</v>
      </c>
      <c r="E318" s="217" t="s">
        <v>1781</v>
      </c>
      <c r="F318" s="218" t="s">
        <v>1782</v>
      </c>
      <c r="G318" s="219" t="s">
        <v>214</v>
      </c>
      <c r="H318" s="220">
        <v>0.014999999999999999</v>
      </c>
      <c r="I318" s="221"/>
      <c r="J318" s="222">
        <f>ROUND(I318*H318,2)</f>
        <v>0</v>
      </c>
      <c r="K318" s="218" t="s">
        <v>215</v>
      </c>
      <c r="L318" s="47"/>
      <c r="M318" s="223" t="s">
        <v>35</v>
      </c>
      <c r="N318" s="224" t="s">
        <v>51</v>
      </c>
      <c r="O318" s="87"/>
      <c r="P318" s="225">
        <f>O318*H318</f>
        <v>0</v>
      </c>
      <c r="Q318" s="225">
        <v>0</v>
      </c>
      <c r="R318" s="225">
        <f>Q318*H318</f>
        <v>0</v>
      </c>
      <c r="S318" s="225">
        <v>0</v>
      </c>
      <c r="T318" s="226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27" t="s">
        <v>408</v>
      </c>
      <c r="AT318" s="227" t="s">
        <v>211</v>
      </c>
      <c r="AU318" s="227" t="s">
        <v>90</v>
      </c>
      <c r="AY318" s="19" t="s">
        <v>208</v>
      </c>
      <c r="BE318" s="228">
        <f>IF(N318="základní",J318,0)</f>
        <v>0</v>
      </c>
      <c r="BF318" s="228">
        <f>IF(N318="snížená",J318,0)</f>
        <v>0</v>
      </c>
      <c r="BG318" s="228">
        <f>IF(N318="zákl. přenesená",J318,0)</f>
        <v>0</v>
      </c>
      <c r="BH318" s="228">
        <f>IF(N318="sníž. přenesená",J318,0)</f>
        <v>0</v>
      </c>
      <c r="BI318" s="228">
        <f>IF(N318="nulová",J318,0)</f>
        <v>0</v>
      </c>
      <c r="BJ318" s="19" t="s">
        <v>88</v>
      </c>
      <c r="BK318" s="228">
        <f>ROUND(I318*H318,2)</f>
        <v>0</v>
      </c>
      <c r="BL318" s="19" t="s">
        <v>408</v>
      </c>
      <c r="BM318" s="227" t="s">
        <v>2228</v>
      </c>
    </row>
    <row r="319" s="2" customFormat="1">
      <c r="A319" s="41"/>
      <c r="B319" s="42"/>
      <c r="C319" s="43"/>
      <c r="D319" s="229" t="s">
        <v>218</v>
      </c>
      <c r="E319" s="43"/>
      <c r="F319" s="230" t="s">
        <v>1784</v>
      </c>
      <c r="G319" s="43"/>
      <c r="H319" s="43"/>
      <c r="I319" s="231"/>
      <c r="J319" s="43"/>
      <c r="K319" s="43"/>
      <c r="L319" s="47"/>
      <c r="M319" s="232"/>
      <c r="N319" s="233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19" t="s">
        <v>218</v>
      </c>
      <c r="AU319" s="19" t="s">
        <v>90</v>
      </c>
    </row>
    <row r="320" s="2" customFormat="1" ht="24.15" customHeight="1">
      <c r="A320" s="41"/>
      <c r="B320" s="42"/>
      <c r="C320" s="216" t="s">
        <v>915</v>
      </c>
      <c r="D320" s="216" t="s">
        <v>211</v>
      </c>
      <c r="E320" s="217" t="s">
        <v>1785</v>
      </c>
      <c r="F320" s="218" t="s">
        <v>1786</v>
      </c>
      <c r="G320" s="219" t="s">
        <v>214</v>
      </c>
      <c r="H320" s="220">
        <v>0.014999999999999999</v>
      </c>
      <c r="I320" s="221"/>
      <c r="J320" s="222">
        <f>ROUND(I320*H320,2)</f>
        <v>0</v>
      </c>
      <c r="K320" s="218" t="s">
        <v>215</v>
      </c>
      <c r="L320" s="47"/>
      <c r="M320" s="223" t="s">
        <v>35</v>
      </c>
      <c r="N320" s="224" t="s">
        <v>51</v>
      </c>
      <c r="O320" s="87"/>
      <c r="P320" s="225">
        <f>O320*H320</f>
        <v>0</v>
      </c>
      <c r="Q320" s="225">
        <v>0</v>
      </c>
      <c r="R320" s="225">
        <f>Q320*H320</f>
        <v>0</v>
      </c>
      <c r="S320" s="225">
        <v>0</v>
      </c>
      <c r="T320" s="226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7" t="s">
        <v>408</v>
      </c>
      <c r="AT320" s="227" t="s">
        <v>211</v>
      </c>
      <c r="AU320" s="227" t="s">
        <v>90</v>
      </c>
      <c r="AY320" s="19" t="s">
        <v>208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9" t="s">
        <v>88</v>
      </c>
      <c r="BK320" s="228">
        <f>ROUND(I320*H320,2)</f>
        <v>0</v>
      </c>
      <c r="BL320" s="19" t="s">
        <v>408</v>
      </c>
      <c r="BM320" s="227" t="s">
        <v>2229</v>
      </c>
    </row>
    <row r="321" s="2" customFormat="1">
      <c r="A321" s="41"/>
      <c r="B321" s="42"/>
      <c r="C321" s="43"/>
      <c r="D321" s="229" t="s">
        <v>218</v>
      </c>
      <c r="E321" s="43"/>
      <c r="F321" s="230" t="s">
        <v>1788</v>
      </c>
      <c r="G321" s="43"/>
      <c r="H321" s="43"/>
      <c r="I321" s="231"/>
      <c r="J321" s="43"/>
      <c r="K321" s="43"/>
      <c r="L321" s="47"/>
      <c r="M321" s="292"/>
      <c r="N321" s="293"/>
      <c r="O321" s="294"/>
      <c r="P321" s="294"/>
      <c r="Q321" s="294"/>
      <c r="R321" s="294"/>
      <c r="S321" s="294"/>
      <c r="T321" s="295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19" t="s">
        <v>218</v>
      </c>
      <c r="AU321" s="19" t="s">
        <v>90</v>
      </c>
    </row>
    <row r="322" s="2" customFormat="1" ht="6.96" customHeight="1">
      <c r="A322" s="41"/>
      <c r="B322" s="62"/>
      <c r="C322" s="63"/>
      <c r="D322" s="63"/>
      <c r="E322" s="63"/>
      <c r="F322" s="63"/>
      <c r="G322" s="63"/>
      <c r="H322" s="63"/>
      <c r="I322" s="63"/>
      <c r="J322" s="63"/>
      <c r="K322" s="63"/>
      <c r="L322" s="47"/>
      <c r="M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</row>
  </sheetData>
  <sheetProtection sheet="1" autoFilter="0" formatColumns="0" formatRows="0" objects="1" scenarios="1" spinCount="100000" saltValue="5F28dTMYRWT9HWuk3O2dDKBS0YIdcD96Ul6pD3zMpOLAK4k6lV2WpuG+cwHDp8ZEoebaB3e9CtQ0jN8kPAlIvQ==" hashValue="/w3PjQdQM/kfSkwiIxySVOiKKWIDGQ8J36+iDxZcwymTeT9kS2QYD+16kb/U/aZDSFW0ix+zHjVySWgAhWQdsQ==" algorithmName="SHA-512" password="C74A"/>
  <autoFilter ref="C89:K321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3" r:id="rId1" display="https://podminky.urs.cz/item/CS_URS_2022_02/997013213"/>
    <hyperlink ref="F95" r:id="rId2" display="https://podminky.urs.cz/item/CS_URS_2022_02/997013219"/>
    <hyperlink ref="F98" r:id="rId3" display="https://podminky.urs.cz/item/CS_URS_2022_02/997013501"/>
    <hyperlink ref="F100" r:id="rId4" display="https://podminky.urs.cz/item/CS_URS_2022_02/997013509"/>
    <hyperlink ref="F103" r:id="rId5" display="https://podminky.urs.cz/item/CS_URS_2022_02/997013631"/>
    <hyperlink ref="F107" r:id="rId6" display="https://podminky.urs.cz/item/CS_URS_2022_02/971033231"/>
    <hyperlink ref="F113" r:id="rId7" display="https://podminky.urs.cz/item/CS_URS_2022_02/971033331"/>
    <hyperlink ref="F118" r:id="rId8" display="https://podminky.urs.cz/item/CS_URS_2022_02/971033431"/>
    <hyperlink ref="F123" r:id="rId9" display="https://podminky.urs.cz/item/CS_URS_2022_02/971033521"/>
    <hyperlink ref="F128" r:id="rId10" display="https://podminky.urs.cz/item/CS_URS_2022_02/974031133"/>
    <hyperlink ref="F131" r:id="rId11" display="https://podminky.urs.cz/item/CS_URS_2022_02/974031142"/>
    <hyperlink ref="F134" r:id="rId12" display="https://podminky.urs.cz/item/CS_URS_2022_02/974031154"/>
    <hyperlink ref="F139" r:id="rId13" display="https://podminky.urs.cz/item/CS_URS_2022_02/721170975"/>
    <hyperlink ref="F144" r:id="rId14" display="https://podminky.urs.cz/item/CS_URS_2022_02/721171905"/>
    <hyperlink ref="F150" r:id="rId15" display="https://podminky.urs.cz/item/CS_URS_2022_02/721171915"/>
    <hyperlink ref="F155" r:id="rId16" display="https://podminky.urs.cz/item/CS_URS_2022_02/721174042"/>
    <hyperlink ref="F158" r:id="rId17" display="https://podminky.urs.cz/item/CS_URS_2022_02/721174045"/>
    <hyperlink ref="F161" r:id="rId18" display="https://podminky.urs.cz/item/CS_URS_2022_02/721194104"/>
    <hyperlink ref="F164" r:id="rId19" display="https://podminky.urs.cz/item/CS_URS_2022_02/721194109"/>
    <hyperlink ref="F167" r:id="rId20" display="https://podminky.urs.cz/item/CS_URS_2022_02/721290111"/>
    <hyperlink ref="F172" r:id="rId21" display="https://podminky.urs.cz/item/CS_URS_2022_02/721910912"/>
    <hyperlink ref="F175" r:id="rId22" display="https://podminky.urs.cz/item/CS_URS_2022_02/998721102"/>
    <hyperlink ref="F177" r:id="rId23" display="https://podminky.urs.cz/item/CS_URS_2022_02/998721181"/>
    <hyperlink ref="F179" r:id="rId24" display="https://podminky.urs.cz/item/CS_URS_2022_02/998721192"/>
    <hyperlink ref="F184" r:id="rId25" display="https://podminky.urs.cz/item/CS_URS_2022_02/722131914"/>
    <hyperlink ref="F187" r:id="rId26" display="https://podminky.urs.cz/item/CS_URS_2022_02/722174022"/>
    <hyperlink ref="F190" r:id="rId27" display="https://podminky.urs.cz/item/CS_URS_2022_02/722181221"/>
    <hyperlink ref="F193" r:id="rId28" display="https://podminky.urs.cz/item/CS_URS_2022_02/722181222"/>
    <hyperlink ref="F196" r:id="rId29" display="https://podminky.urs.cz/item/CS_URS_2022_02/722181245"/>
    <hyperlink ref="F199" r:id="rId30" display="https://podminky.urs.cz/item/CS_URS_2022_02/722190401"/>
    <hyperlink ref="F204" r:id="rId31" display="https://podminky.urs.cz/item/CS_URS_2022_02/722190901"/>
    <hyperlink ref="F207" r:id="rId32" display="https://podminky.urs.cz/item/CS_URS_2022_02/722240122"/>
    <hyperlink ref="F210" r:id="rId33" display="https://podminky.urs.cz/item/CS_URS_2022_02/722290226"/>
    <hyperlink ref="F215" r:id="rId34" display="https://podminky.urs.cz/item/CS_URS_2022_02/722290234"/>
    <hyperlink ref="F218" r:id="rId35" display="https://podminky.urs.cz/item/CS_URS_2022_02/998722102"/>
    <hyperlink ref="F220" r:id="rId36" display="https://podminky.urs.cz/item/CS_URS_2022_02/998722181"/>
    <hyperlink ref="F222" r:id="rId37" display="https://podminky.urs.cz/item/CS_URS_2022_02/998722192"/>
    <hyperlink ref="F226" r:id="rId38" display="https://podminky.urs.cz/item/CS_URS_2022_02/725119125"/>
    <hyperlink ref="F233" r:id="rId39" display="https://podminky.urs.cz/item/CS_URS_2022_02/725211616"/>
    <hyperlink ref="F236" r:id="rId40" display="https://podminky.urs.cz/item/CS_URS_2022_02/725829111"/>
    <hyperlink ref="F241" r:id="rId41" display="https://podminky.urs.cz/item/CS_URS_2022_02/998725102"/>
    <hyperlink ref="F243" r:id="rId42" display="https://podminky.urs.cz/item/CS_URS_2022_02/998725181"/>
    <hyperlink ref="F245" r:id="rId43" display="https://podminky.urs.cz/item/CS_URS_2022_02/998725192"/>
    <hyperlink ref="F248" r:id="rId44" display="https://podminky.urs.cz/item/CS_URS_2022_02/726131204"/>
    <hyperlink ref="F255" r:id="rId45" display="https://podminky.urs.cz/item/CS_URS_2022_02/726191001"/>
    <hyperlink ref="F258" r:id="rId46" display="https://podminky.urs.cz/item/CS_URS_2022_02/998726112"/>
    <hyperlink ref="F260" r:id="rId47" display="https://podminky.urs.cz/item/CS_URS_2022_02/998726181"/>
    <hyperlink ref="F262" r:id="rId48" display="https://podminky.urs.cz/item/CS_URS_2022_02/998726192"/>
    <hyperlink ref="F266" r:id="rId49" display="https://podminky.urs.cz/item/CS_URS_2022_02/733191925"/>
    <hyperlink ref="F269" r:id="rId50" display="https://podminky.urs.cz/item/CS_URS_2022_02/733221102"/>
    <hyperlink ref="F272" r:id="rId51" display="https://podminky.urs.cz/item/CS_URS_2022_02/733224222"/>
    <hyperlink ref="F275" r:id="rId52" display="https://podminky.urs.cz/item/CS_URS_2022_02/733291101"/>
    <hyperlink ref="F278" r:id="rId53" display="https://podminky.urs.cz/item/CS_URS_2022_02/733811211"/>
    <hyperlink ref="F281" r:id="rId54" display="https://podminky.urs.cz/item/CS_URS_2022_02/998733102"/>
    <hyperlink ref="F283" r:id="rId55" display="https://podminky.urs.cz/item/CS_URS_2022_02/998733181"/>
    <hyperlink ref="F285" r:id="rId56" display="https://podminky.urs.cz/item/CS_URS_2022_02/998733193"/>
    <hyperlink ref="F290" r:id="rId57" display="https://podminky.urs.cz/item/CS_URS_2022_02/734221542"/>
    <hyperlink ref="F295" r:id="rId58" display="https://podminky.urs.cz/item/CS_URS_2022_02/734261417"/>
    <hyperlink ref="F298" r:id="rId59" display="https://podminky.urs.cz/item/CS_URS_2022_02/734292764"/>
    <hyperlink ref="F301" r:id="rId60" display="https://podminky.urs.cz/item/CS_URS_2022_02/998734102"/>
    <hyperlink ref="F303" r:id="rId61" display="https://podminky.urs.cz/item/CS_URS_2022_02/998734181"/>
    <hyperlink ref="F305" r:id="rId62" display="https://podminky.urs.cz/item/CS_URS_2022_02/998734193"/>
    <hyperlink ref="F308" r:id="rId63" display="https://podminky.urs.cz/item/CS_URS_2022_02/735151171"/>
    <hyperlink ref="F310" r:id="rId64" display="https://podminky.urs.cz/item/CS_URS_2022_02/735221822"/>
    <hyperlink ref="F312" r:id="rId65" display="https://podminky.urs.cz/item/CS_URS_2022_02/735291800"/>
    <hyperlink ref="F315" r:id="rId66" display="https://podminky.urs.cz/item/CS_URS_2022_02/735494811"/>
    <hyperlink ref="F317" r:id="rId67" display="https://podminky.urs.cz/item/CS_URS_2022_02/998735102"/>
    <hyperlink ref="F319" r:id="rId68" display="https://podminky.urs.cz/item/CS_URS_2022_02/998735181"/>
    <hyperlink ref="F321" r:id="rId69" display="https://podminky.urs.cz/item/CS_URS_2022_02/998735193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70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2" customFormat="1" ht="12" customHeight="1">
      <c r="A8" s="41"/>
      <c r="B8" s="47"/>
      <c r="C8" s="41"/>
      <c r="D8" s="146" t="s">
        <v>168</v>
      </c>
      <c r="E8" s="41"/>
      <c r="F8" s="41"/>
      <c r="G8" s="41"/>
      <c r="H8" s="41"/>
      <c r="I8" s="41"/>
      <c r="J8" s="41"/>
      <c r="K8" s="41"/>
      <c r="L8" s="1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9" t="s">
        <v>2230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6" t="s">
        <v>18</v>
      </c>
      <c r="E11" s="41"/>
      <c r="F11" s="136" t="s">
        <v>19</v>
      </c>
      <c r="G11" s="41"/>
      <c r="H11" s="41"/>
      <c r="I11" s="146" t="s">
        <v>20</v>
      </c>
      <c r="J11" s="136" t="s">
        <v>35</v>
      </c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6" t="s">
        <v>22</v>
      </c>
      <c r="E12" s="41"/>
      <c r="F12" s="136" t="s">
        <v>23</v>
      </c>
      <c r="G12" s="41"/>
      <c r="H12" s="41"/>
      <c r="I12" s="146" t="s">
        <v>24</v>
      </c>
      <c r="J12" s="150" t="str">
        <f>'Rekapitulace stavby'!AN8</f>
        <v>9. 11. 2022</v>
      </c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30</v>
      </c>
      <c r="E14" s="41"/>
      <c r="F14" s="41"/>
      <c r="G14" s="41"/>
      <c r="H14" s="41"/>
      <c r="I14" s="146" t="s">
        <v>31</v>
      </c>
      <c r="J14" s="136" t="s">
        <v>32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6" t="s">
        <v>34</v>
      </c>
      <c r="J15" s="136" t="s">
        <v>35</v>
      </c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6" t="s">
        <v>36</v>
      </c>
      <c r="E17" s="41"/>
      <c r="F17" s="41"/>
      <c r="G17" s="41"/>
      <c r="H17" s="41"/>
      <c r="I17" s="146" t="s">
        <v>31</v>
      </c>
      <c r="J17" s="35" t="str">
        <f>'Rekapitulace stavby'!AN13</f>
        <v>Vyplň údaj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6" t="s">
        <v>34</v>
      </c>
      <c r="J18" s="35" t="str">
        <f>'Rekapitulace stavby'!AN14</f>
        <v>Vyplň údaj</v>
      </c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6" t="s">
        <v>38</v>
      </c>
      <c r="E20" s="41"/>
      <c r="F20" s="41"/>
      <c r="G20" s="41"/>
      <c r="H20" s="41"/>
      <c r="I20" s="146" t="s">
        <v>31</v>
      </c>
      <c r="J20" s="136" t="s">
        <v>39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6" t="s">
        <v>34</v>
      </c>
      <c r="J21" s="136" t="s">
        <v>35</v>
      </c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6" t="s">
        <v>42</v>
      </c>
      <c r="E23" s="41"/>
      <c r="F23" s="41"/>
      <c r="G23" s="41"/>
      <c r="H23" s="41"/>
      <c r="I23" s="146" t="s">
        <v>31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">
        <v>43</v>
      </c>
      <c r="F24" s="41"/>
      <c r="G24" s="41"/>
      <c r="H24" s="41"/>
      <c r="I24" s="146" t="s">
        <v>34</v>
      </c>
      <c r="J24" s="136" t="s">
        <v>35</v>
      </c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6" t="s">
        <v>44</v>
      </c>
      <c r="E26" s="41"/>
      <c r="F26" s="41"/>
      <c r="G26" s="41"/>
      <c r="H26" s="41"/>
      <c r="I26" s="41"/>
      <c r="J26" s="41"/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47.25" customHeight="1">
      <c r="A27" s="151"/>
      <c r="B27" s="152"/>
      <c r="C27" s="151"/>
      <c r="D27" s="151"/>
      <c r="E27" s="153" t="s">
        <v>170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5"/>
      <c r="E29" s="155"/>
      <c r="F29" s="155"/>
      <c r="G29" s="155"/>
      <c r="H29" s="155"/>
      <c r="I29" s="155"/>
      <c r="J29" s="155"/>
      <c r="K29" s="155"/>
      <c r="L29" s="14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6" t="s">
        <v>46</v>
      </c>
      <c r="E30" s="41"/>
      <c r="F30" s="41"/>
      <c r="G30" s="41"/>
      <c r="H30" s="41"/>
      <c r="I30" s="41"/>
      <c r="J30" s="157">
        <f>ROUND(J90, 2)</f>
        <v>0</v>
      </c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8" t="s">
        <v>48</v>
      </c>
      <c r="G32" s="41"/>
      <c r="H32" s="41"/>
      <c r="I32" s="158" t="s">
        <v>47</v>
      </c>
      <c r="J32" s="158" t="s">
        <v>49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9" t="s">
        <v>50</v>
      </c>
      <c r="E33" s="146" t="s">
        <v>51</v>
      </c>
      <c r="F33" s="160">
        <f>ROUND((SUM(BE90:BE343)),  2)</f>
        <v>0</v>
      </c>
      <c r="G33" s="41"/>
      <c r="H33" s="41"/>
      <c r="I33" s="161">
        <v>0.20999999999999999</v>
      </c>
      <c r="J33" s="160">
        <f>ROUND(((SUM(BE90:BE343))*I33),  2)</f>
        <v>0</v>
      </c>
      <c r="K33" s="41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6" t="s">
        <v>52</v>
      </c>
      <c r="F34" s="160">
        <f>ROUND((SUM(BF90:BF343)),  2)</f>
        <v>0</v>
      </c>
      <c r="G34" s="41"/>
      <c r="H34" s="41"/>
      <c r="I34" s="161">
        <v>0.14999999999999999</v>
      </c>
      <c r="J34" s="160">
        <f>ROUND(((SUM(BF90:BF343))*I34),  2)</f>
        <v>0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6" t="s">
        <v>53</v>
      </c>
      <c r="F35" s="160">
        <f>ROUND((SUM(BG90:BG343)),  2)</f>
        <v>0</v>
      </c>
      <c r="G35" s="41"/>
      <c r="H35" s="41"/>
      <c r="I35" s="161">
        <v>0.20999999999999999</v>
      </c>
      <c r="J35" s="160">
        <f>0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6" t="s">
        <v>54</v>
      </c>
      <c r="F36" s="160">
        <f>ROUND((SUM(BH90:BH343)),  2)</f>
        <v>0</v>
      </c>
      <c r="G36" s="41"/>
      <c r="H36" s="41"/>
      <c r="I36" s="161">
        <v>0.14999999999999999</v>
      </c>
      <c r="J36" s="160">
        <f>0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55</v>
      </c>
      <c r="F37" s="160">
        <f>ROUND((SUM(BI90:BI343)),  2)</f>
        <v>0</v>
      </c>
      <c r="G37" s="41"/>
      <c r="H37" s="41"/>
      <c r="I37" s="161">
        <v>0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2"/>
      <c r="D39" s="163" t="s">
        <v>56</v>
      </c>
      <c r="E39" s="164"/>
      <c r="F39" s="164"/>
      <c r="G39" s="165" t="s">
        <v>57</v>
      </c>
      <c r="H39" s="166" t="s">
        <v>58</v>
      </c>
      <c r="I39" s="164"/>
      <c r="J39" s="167">
        <f>SUM(J30:J37)</f>
        <v>0</v>
      </c>
      <c r="K39" s="168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171</v>
      </c>
      <c r="D45" s="43"/>
      <c r="E45" s="43"/>
      <c r="F45" s="43"/>
      <c r="G45" s="43"/>
      <c r="H45" s="43"/>
      <c r="I45" s="43"/>
      <c r="J45" s="43"/>
      <c r="K45" s="43"/>
      <c r="L45" s="14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3" t="str">
        <f>E7</f>
        <v>Nemocnice Bruntál - oprava WC pro veřejnost, WC 1, 2, 3, 5 , 6, 7</v>
      </c>
      <c r="F48" s="34"/>
      <c r="G48" s="34"/>
      <c r="H48" s="34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168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 08 - ZTI+UT WC7</v>
      </c>
      <c r="F50" s="43"/>
      <c r="G50" s="43"/>
      <c r="H50" s="43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Nemocnice Bruntál, Nádražní 1589/29</v>
      </c>
      <c r="G52" s="43"/>
      <c r="H52" s="43"/>
      <c r="I52" s="34" t="s">
        <v>24</v>
      </c>
      <c r="J52" s="75" t="str">
        <f>IF(J12="","",J12)</f>
        <v>9. 11. 2022</v>
      </c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40.05" customHeight="1">
      <c r="A54" s="41"/>
      <c r="B54" s="42"/>
      <c r="C54" s="34" t="s">
        <v>30</v>
      </c>
      <c r="D54" s="43"/>
      <c r="E54" s="43"/>
      <c r="F54" s="29" t="str">
        <f>E15</f>
        <v xml:space="preserve">Město Bruntál, Nádražní 20, Bruntál, 792 01 </v>
      </c>
      <c r="G54" s="43"/>
      <c r="H54" s="43"/>
      <c r="I54" s="34" t="s">
        <v>38</v>
      </c>
      <c r="J54" s="39" t="str">
        <f>E21</f>
        <v xml:space="preserve">Ing. Roman Macoszek, Palackého 368, Vrbno p/Prad. </v>
      </c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 xml:space="preserve"> </v>
      </c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4" t="s">
        <v>172</v>
      </c>
      <c r="D57" s="175"/>
      <c r="E57" s="175"/>
      <c r="F57" s="175"/>
      <c r="G57" s="175"/>
      <c r="H57" s="175"/>
      <c r="I57" s="175"/>
      <c r="J57" s="176" t="s">
        <v>173</v>
      </c>
      <c r="K57" s="175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7" t="s">
        <v>78</v>
      </c>
      <c r="D59" s="43"/>
      <c r="E59" s="43"/>
      <c r="F59" s="43"/>
      <c r="G59" s="43"/>
      <c r="H59" s="43"/>
      <c r="I59" s="43"/>
      <c r="J59" s="105">
        <f>J90</f>
        <v>0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174</v>
      </c>
    </row>
    <row r="60" s="9" customFormat="1" ht="24.96" customHeight="1">
      <c r="A60" s="9"/>
      <c r="B60" s="178"/>
      <c r="C60" s="179"/>
      <c r="D60" s="180" t="s">
        <v>1794</v>
      </c>
      <c r="E60" s="181"/>
      <c r="F60" s="181"/>
      <c r="G60" s="181"/>
      <c r="H60" s="181"/>
      <c r="I60" s="181"/>
      <c r="J60" s="182">
        <f>J91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78"/>
      <c r="C61" s="179"/>
      <c r="D61" s="180" t="s">
        <v>175</v>
      </c>
      <c r="E61" s="181"/>
      <c r="F61" s="181"/>
      <c r="G61" s="181"/>
      <c r="H61" s="181"/>
      <c r="I61" s="181"/>
      <c r="J61" s="182">
        <f>J104</f>
        <v>0</v>
      </c>
      <c r="K61" s="179"/>
      <c r="L61" s="18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84"/>
      <c r="C62" s="128"/>
      <c r="D62" s="185" t="s">
        <v>178</v>
      </c>
      <c r="E62" s="186"/>
      <c r="F62" s="186"/>
      <c r="G62" s="186"/>
      <c r="H62" s="186"/>
      <c r="I62" s="186"/>
      <c r="J62" s="187">
        <f>J105</f>
        <v>0</v>
      </c>
      <c r="K62" s="128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78"/>
      <c r="C63" s="179"/>
      <c r="D63" s="180" t="s">
        <v>2231</v>
      </c>
      <c r="E63" s="181"/>
      <c r="F63" s="181"/>
      <c r="G63" s="181"/>
      <c r="H63" s="181"/>
      <c r="I63" s="181"/>
      <c r="J63" s="182">
        <f>J132</f>
        <v>0</v>
      </c>
      <c r="K63" s="179"/>
      <c r="L63" s="18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9" customFormat="1" ht="24.96" customHeight="1">
      <c r="A64" s="9"/>
      <c r="B64" s="178"/>
      <c r="C64" s="179"/>
      <c r="D64" s="180" t="s">
        <v>2232</v>
      </c>
      <c r="E64" s="181"/>
      <c r="F64" s="181"/>
      <c r="G64" s="181"/>
      <c r="H64" s="181"/>
      <c r="I64" s="181"/>
      <c r="J64" s="182">
        <f>J180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8"/>
      <c r="C65" s="179"/>
      <c r="D65" s="180" t="s">
        <v>2233</v>
      </c>
      <c r="E65" s="181"/>
      <c r="F65" s="181"/>
      <c r="G65" s="181"/>
      <c r="H65" s="181"/>
      <c r="I65" s="181"/>
      <c r="J65" s="182">
        <f>J234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8"/>
      <c r="C66" s="179"/>
      <c r="D66" s="180" t="s">
        <v>2234</v>
      </c>
      <c r="E66" s="181"/>
      <c r="F66" s="181"/>
      <c r="G66" s="181"/>
      <c r="H66" s="181"/>
      <c r="I66" s="181"/>
      <c r="J66" s="182">
        <f>J265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78"/>
      <c r="C67" s="179"/>
      <c r="D67" s="180" t="s">
        <v>2235</v>
      </c>
      <c r="E67" s="181"/>
      <c r="F67" s="181"/>
      <c r="G67" s="181"/>
      <c r="H67" s="181"/>
      <c r="I67" s="181"/>
      <c r="J67" s="182">
        <f>J288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78"/>
      <c r="C68" s="179"/>
      <c r="D68" s="180" t="s">
        <v>2236</v>
      </c>
      <c r="E68" s="181"/>
      <c r="F68" s="181"/>
      <c r="G68" s="181"/>
      <c r="H68" s="181"/>
      <c r="I68" s="181"/>
      <c r="J68" s="182">
        <f>J308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8"/>
      <c r="C69" s="179"/>
      <c r="D69" s="180" t="s">
        <v>181</v>
      </c>
      <c r="E69" s="181"/>
      <c r="F69" s="181"/>
      <c r="G69" s="181"/>
      <c r="H69" s="181"/>
      <c r="I69" s="181"/>
      <c r="J69" s="182">
        <f>J324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84"/>
      <c r="C70" s="128"/>
      <c r="D70" s="185" t="s">
        <v>1399</v>
      </c>
      <c r="E70" s="186"/>
      <c r="F70" s="186"/>
      <c r="G70" s="186"/>
      <c r="H70" s="186"/>
      <c r="I70" s="186"/>
      <c r="J70" s="187">
        <f>J325</f>
        <v>0</v>
      </c>
      <c r="K70" s="128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="2" customFormat="1" ht="6.96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24.96" customHeight="1">
      <c r="A77" s="41"/>
      <c r="B77" s="42"/>
      <c r="C77" s="25" t="s">
        <v>193</v>
      </c>
      <c r="D77" s="43"/>
      <c r="E77" s="43"/>
      <c r="F77" s="43"/>
      <c r="G77" s="43"/>
      <c r="H77" s="43"/>
      <c r="I77" s="43"/>
      <c r="J77" s="43"/>
      <c r="K77" s="43"/>
      <c r="L77" s="14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16</v>
      </c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173" t="str">
        <f>E7</f>
        <v>Nemocnice Bruntál - oprava WC pro veřejnost, WC 1, 2, 3, 5 , 6, 7</v>
      </c>
      <c r="F80" s="34"/>
      <c r="G80" s="34"/>
      <c r="H80" s="34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168</v>
      </c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72" t="str">
        <f>E9</f>
        <v>SO 08 - ZTI+UT WC7</v>
      </c>
      <c r="F82" s="43"/>
      <c r="G82" s="43"/>
      <c r="H82" s="43"/>
      <c r="I82" s="43"/>
      <c r="J82" s="43"/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22</v>
      </c>
      <c r="D84" s="43"/>
      <c r="E84" s="43"/>
      <c r="F84" s="29" t="str">
        <f>F12</f>
        <v>Nemocnice Bruntál, Nádražní 1589/29</v>
      </c>
      <c r="G84" s="43"/>
      <c r="H84" s="43"/>
      <c r="I84" s="34" t="s">
        <v>24</v>
      </c>
      <c r="J84" s="75" t="str">
        <f>IF(J12="","",J12)</f>
        <v>9. 11. 2022</v>
      </c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40.05" customHeight="1">
      <c r="A86" s="41"/>
      <c r="B86" s="42"/>
      <c r="C86" s="34" t="s">
        <v>30</v>
      </c>
      <c r="D86" s="43"/>
      <c r="E86" s="43"/>
      <c r="F86" s="29" t="str">
        <f>E15</f>
        <v xml:space="preserve">Město Bruntál, Nádražní 20, Bruntál, 792 01 </v>
      </c>
      <c r="G86" s="43"/>
      <c r="H86" s="43"/>
      <c r="I86" s="34" t="s">
        <v>38</v>
      </c>
      <c r="J86" s="39" t="str">
        <f>E21</f>
        <v xml:space="preserve">Ing. Roman Macoszek, Palackého 368, Vrbno p/Prad. </v>
      </c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5.15" customHeight="1">
      <c r="A87" s="41"/>
      <c r="B87" s="42"/>
      <c r="C87" s="34" t="s">
        <v>36</v>
      </c>
      <c r="D87" s="43"/>
      <c r="E87" s="43"/>
      <c r="F87" s="29" t="str">
        <f>IF(E18="","",E18)</f>
        <v>Vyplň údaj</v>
      </c>
      <c r="G87" s="43"/>
      <c r="H87" s="43"/>
      <c r="I87" s="34" t="s">
        <v>42</v>
      </c>
      <c r="J87" s="39" t="str">
        <f>E24</f>
        <v xml:space="preserve"> </v>
      </c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0.32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11" customFormat="1" ht="29.28" customHeight="1">
      <c r="A89" s="189"/>
      <c r="B89" s="190"/>
      <c r="C89" s="191" t="s">
        <v>194</v>
      </c>
      <c r="D89" s="192" t="s">
        <v>65</v>
      </c>
      <c r="E89" s="192" t="s">
        <v>61</v>
      </c>
      <c r="F89" s="192" t="s">
        <v>62</v>
      </c>
      <c r="G89" s="192" t="s">
        <v>195</v>
      </c>
      <c r="H89" s="192" t="s">
        <v>196</v>
      </c>
      <c r="I89" s="192" t="s">
        <v>197</v>
      </c>
      <c r="J89" s="192" t="s">
        <v>173</v>
      </c>
      <c r="K89" s="193" t="s">
        <v>198</v>
      </c>
      <c r="L89" s="194"/>
      <c r="M89" s="95" t="s">
        <v>35</v>
      </c>
      <c r="N89" s="96" t="s">
        <v>50</v>
      </c>
      <c r="O89" s="96" t="s">
        <v>199</v>
      </c>
      <c r="P89" s="96" t="s">
        <v>200</v>
      </c>
      <c r="Q89" s="96" t="s">
        <v>201</v>
      </c>
      <c r="R89" s="96" t="s">
        <v>202</v>
      </c>
      <c r="S89" s="96" t="s">
        <v>203</v>
      </c>
      <c r="T89" s="97" t="s">
        <v>204</v>
      </c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</row>
    <row r="90" s="2" customFormat="1" ht="22.8" customHeight="1">
      <c r="A90" s="41"/>
      <c r="B90" s="42"/>
      <c r="C90" s="102" t="s">
        <v>205</v>
      </c>
      <c r="D90" s="43"/>
      <c r="E90" s="43"/>
      <c r="F90" s="43"/>
      <c r="G90" s="43"/>
      <c r="H90" s="43"/>
      <c r="I90" s="43"/>
      <c r="J90" s="195">
        <f>BK90</f>
        <v>0</v>
      </c>
      <c r="K90" s="43"/>
      <c r="L90" s="47"/>
      <c r="M90" s="98"/>
      <c r="N90" s="196"/>
      <c r="O90" s="99"/>
      <c r="P90" s="197">
        <f>P91+P104+P132+P180+P234+P265+P288+P308+P324</f>
        <v>0</v>
      </c>
      <c r="Q90" s="99"/>
      <c r="R90" s="197">
        <f>R91+R104+R132+R180+R234+R265+R288+R308+R324</f>
        <v>0.22622499999999998</v>
      </c>
      <c r="S90" s="99"/>
      <c r="T90" s="198">
        <f>T91+T104+T132+T180+T234+T265+T288+T308+T324</f>
        <v>0.90782000000000007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79</v>
      </c>
      <c r="AU90" s="19" t="s">
        <v>174</v>
      </c>
      <c r="BK90" s="199">
        <f>BK91+BK104+BK132+BK180+BK234+BK265+BK288+BK308+BK324</f>
        <v>0</v>
      </c>
    </row>
    <row r="91" s="12" customFormat="1" ht="25.92" customHeight="1">
      <c r="A91" s="12"/>
      <c r="B91" s="200"/>
      <c r="C91" s="201"/>
      <c r="D91" s="202" t="s">
        <v>79</v>
      </c>
      <c r="E91" s="203" t="s">
        <v>557</v>
      </c>
      <c r="F91" s="203" t="s">
        <v>558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SUM(P92:P103)</f>
        <v>0</v>
      </c>
      <c r="Q91" s="208"/>
      <c r="R91" s="209">
        <f>SUM(R92:R103)</f>
        <v>0</v>
      </c>
      <c r="S91" s="208"/>
      <c r="T91" s="210">
        <f>SUM(T92:T103)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1" t="s">
        <v>88</v>
      </c>
      <c r="AT91" s="212" t="s">
        <v>79</v>
      </c>
      <c r="AU91" s="212" t="s">
        <v>80</v>
      </c>
      <c r="AY91" s="211" t="s">
        <v>208</v>
      </c>
      <c r="BK91" s="213">
        <f>SUM(BK92:BK103)</f>
        <v>0</v>
      </c>
    </row>
    <row r="92" s="2" customFormat="1" ht="24.15" customHeight="1">
      <c r="A92" s="41"/>
      <c r="B92" s="42"/>
      <c r="C92" s="216" t="s">
        <v>88</v>
      </c>
      <c r="D92" s="216" t="s">
        <v>211</v>
      </c>
      <c r="E92" s="217" t="s">
        <v>560</v>
      </c>
      <c r="F92" s="218" t="s">
        <v>561</v>
      </c>
      <c r="G92" s="219" t="s">
        <v>214</v>
      </c>
      <c r="H92" s="220">
        <v>0.90800000000000003</v>
      </c>
      <c r="I92" s="221"/>
      <c r="J92" s="222">
        <f>ROUND(I92*H92,2)</f>
        <v>0</v>
      </c>
      <c r="K92" s="218" t="s">
        <v>215</v>
      </c>
      <c r="L92" s="47"/>
      <c r="M92" s="223" t="s">
        <v>35</v>
      </c>
      <c r="N92" s="224" t="s">
        <v>51</v>
      </c>
      <c r="O92" s="87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7" t="s">
        <v>216</v>
      </c>
      <c r="AT92" s="227" t="s">
        <v>211</v>
      </c>
      <c r="AU92" s="227" t="s">
        <v>88</v>
      </c>
      <c r="AY92" s="19" t="s">
        <v>208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88</v>
      </c>
      <c r="BK92" s="228">
        <f>ROUND(I92*H92,2)</f>
        <v>0</v>
      </c>
      <c r="BL92" s="19" t="s">
        <v>216</v>
      </c>
      <c r="BM92" s="227" t="s">
        <v>2237</v>
      </c>
    </row>
    <row r="93" s="2" customFormat="1">
      <c r="A93" s="41"/>
      <c r="B93" s="42"/>
      <c r="C93" s="43"/>
      <c r="D93" s="229" t="s">
        <v>218</v>
      </c>
      <c r="E93" s="43"/>
      <c r="F93" s="230" t="s">
        <v>563</v>
      </c>
      <c r="G93" s="43"/>
      <c r="H93" s="43"/>
      <c r="I93" s="231"/>
      <c r="J93" s="43"/>
      <c r="K93" s="43"/>
      <c r="L93" s="47"/>
      <c r="M93" s="232"/>
      <c r="N93" s="233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218</v>
      </c>
      <c r="AU93" s="19" t="s">
        <v>88</v>
      </c>
    </row>
    <row r="94" s="2" customFormat="1" ht="33" customHeight="1">
      <c r="A94" s="41"/>
      <c r="B94" s="42"/>
      <c r="C94" s="216" t="s">
        <v>90</v>
      </c>
      <c r="D94" s="216" t="s">
        <v>211</v>
      </c>
      <c r="E94" s="217" t="s">
        <v>565</v>
      </c>
      <c r="F94" s="218" t="s">
        <v>566</v>
      </c>
      <c r="G94" s="219" t="s">
        <v>214</v>
      </c>
      <c r="H94" s="220">
        <v>1.8160000000000001</v>
      </c>
      <c r="I94" s="221"/>
      <c r="J94" s="222">
        <f>ROUND(I94*H94,2)</f>
        <v>0</v>
      </c>
      <c r="K94" s="218" t="s">
        <v>215</v>
      </c>
      <c r="L94" s="47"/>
      <c r="M94" s="223" t="s">
        <v>35</v>
      </c>
      <c r="N94" s="224" t="s">
        <v>51</v>
      </c>
      <c r="O94" s="87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7" t="s">
        <v>216</v>
      </c>
      <c r="AT94" s="227" t="s">
        <v>211</v>
      </c>
      <c r="AU94" s="227" t="s">
        <v>88</v>
      </c>
      <c r="AY94" s="19" t="s">
        <v>208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88</v>
      </c>
      <c r="BK94" s="228">
        <f>ROUND(I94*H94,2)</f>
        <v>0</v>
      </c>
      <c r="BL94" s="19" t="s">
        <v>216</v>
      </c>
      <c r="BM94" s="227" t="s">
        <v>2238</v>
      </c>
    </row>
    <row r="95" s="2" customFormat="1">
      <c r="A95" s="41"/>
      <c r="B95" s="42"/>
      <c r="C95" s="43"/>
      <c r="D95" s="229" t="s">
        <v>218</v>
      </c>
      <c r="E95" s="43"/>
      <c r="F95" s="230" t="s">
        <v>568</v>
      </c>
      <c r="G95" s="43"/>
      <c r="H95" s="43"/>
      <c r="I95" s="231"/>
      <c r="J95" s="43"/>
      <c r="K95" s="43"/>
      <c r="L95" s="47"/>
      <c r="M95" s="232"/>
      <c r="N95" s="233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218</v>
      </c>
      <c r="AU95" s="19" t="s">
        <v>88</v>
      </c>
    </row>
    <row r="96" s="14" customFormat="1">
      <c r="A96" s="14"/>
      <c r="B96" s="245"/>
      <c r="C96" s="246"/>
      <c r="D96" s="236" t="s">
        <v>226</v>
      </c>
      <c r="E96" s="246"/>
      <c r="F96" s="248" t="s">
        <v>2032</v>
      </c>
      <c r="G96" s="246"/>
      <c r="H96" s="249">
        <v>1.8160000000000001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5" t="s">
        <v>226</v>
      </c>
      <c r="AU96" s="255" t="s">
        <v>88</v>
      </c>
      <c r="AV96" s="14" t="s">
        <v>90</v>
      </c>
      <c r="AW96" s="14" t="s">
        <v>4</v>
      </c>
      <c r="AX96" s="14" t="s">
        <v>88</v>
      </c>
      <c r="AY96" s="255" t="s">
        <v>208</v>
      </c>
    </row>
    <row r="97" s="2" customFormat="1" ht="21.75" customHeight="1">
      <c r="A97" s="41"/>
      <c r="B97" s="42"/>
      <c r="C97" s="216" t="s">
        <v>209</v>
      </c>
      <c r="D97" s="216" t="s">
        <v>211</v>
      </c>
      <c r="E97" s="217" t="s">
        <v>571</v>
      </c>
      <c r="F97" s="218" t="s">
        <v>572</v>
      </c>
      <c r="G97" s="219" t="s">
        <v>214</v>
      </c>
      <c r="H97" s="220">
        <v>0.90800000000000003</v>
      </c>
      <c r="I97" s="221"/>
      <c r="J97" s="222">
        <f>ROUND(I97*H97,2)</f>
        <v>0</v>
      </c>
      <c r="K97" s="218" t="s">
        <v>215</v>
      </c>
      <c r="L97" s="47"/>
      <c r="M97" s="223" t="s">
        <v>35</v>
      </c>
      <c r="N97" s="224" t="s">
        <v>51</v>
      </c>
      <c r="O97" s="87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7" t="s">
        <v>216</v>
      </c>
      <c r="AT97" s="227" t="s">
        <v>211</v>
      </c>
      <c r="AU97" s="227" t="s">
        <v>88</v>
      </c>
      <c r="AY97" s="19" t="s">
        <v>208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88</v>
      </c>
      <c r="BK97" s="228">
        <f>ROUND(I97*H97,2)</f>
        <v>0</v>
      </c>
      <c r="BL97" s="19" t="s">
        <v>216</v>
      </c>
      <c r="BM97" s="227" t="s">
        <v>2239</v>
      </c>
    </row>
    <row r="98" s="2" customFormat="1">
      <c r="A98" s="41"/>
      <c r="B98" s="42"/>
      <c r="C98" s="43"/>
      <c r="D98" s="229" t="s">
        <v>218</v>
      </c>
      <c r="E98" s="43"/>
      <c r="F98" s="230" t="s">
        <v>574</v>
      </c>
      <c r="G98" s="43"/>
      <c r="H98" s="43"/>
      <c r="I98" s="231"/>
      <c r="J98" s="43"/>
      <c r="K98" s="43"/>
      <c r="L98" s="47"/>
      <c r="M98" s="232"/>
      <c r="N98" s="233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218</v>
      </c>
      <c r="AU98" s="19" t="s">
        <v>88</v>
      </c>
    </row>
    <row r="99" s="2" customFormat="1" ht="24.15" customHeight="1">
      <c r="A99" s="41"/>
      <c r="B99" s="42"/>
      <c r="C99" s="216" t="s">
        <v>216</v>
      </c>
      <c r="D99" s="216" t="s">
        <v>211</v>
      </c>
      <c r="E99" s="217" t="s">
        <v>576</v>
      </c>
      <c r="F99" s="218" t="s">
        <v>577</v>
      </c>
      <c r="G99" s="219" t="s">
        <v>214</v>
      </c>
      <c r="H99" s="220">
        <v>12.712</v>
      </c>
      <c r="I99" s="221"/>
      <c r="J99" s="222">
        <f>ROUND(I99*H99,2)</f>
        <v>0</v>
      </c>
      <c r="K99" s="218" t="s">
        <v>215</v>
      </c>
      <c r="L99" s="47"/>
      <c r="M99" s="223" t="s">
        <v>35</v>
      </c>
      <c r="N99" s="224" t="s">
        <v>51</v>
      </c>
      <c r="O99" s="87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7" t="s">
        <v>216</v>
      </c>
      <c r="AT99" s="227" t="s">
        <v>211</v>
      </c>
      <c r="AU99" s="227" t="s">
        <v>88</v>
      </c>
      <c r="AY99" s="19" t="s">
        <v>208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88</v>
      </c>
      <c r="BK99" s="228">
        <f>ROUND(I99*H99,2)</f>
        <v>0</v>
      </c>
      <c r="BL99" s="19" t="s">
        <v>216</v>
      </c>
      <c r="BM99" s="227" t="s">
        <v>2240</v>
      </c>
    </row>
    <row r="100" s="2" customFormat="1">
      <c r="A100" s="41"/>
      <c r="B100" s="42"/>
      <c r="C100" s="43"/>
      <c r="D100" s="229" t="s">
        <v>218</v>
      </c>
      <c r="E100" s="43"/>
      <c r="F100" s="230" t="s">
        <v>579</v>
      </c>
      <c r="G100" s="43"/>
      <c r="H100" s="43"/>
      <c r="I100" s="231"/>
      <c r="J100" s="43"/>
      <c r="K100" s="43"/>
      <c r="L100" s="47"/>
      <c r="M100" s="232"/>
      <c r="N100" s="233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218</v>
      </c>
      <c r="AU100" s="19" t="s">
        <v>88</v>
      </c>
    </row>
    <row r="101" s="14" customFormat="1">
      <c r="A101" s="14"/>
      <c r="B101" s="245"/>
      <c r="C101" s="246"/>
      <c r="D101" s="236" t="s">
        <v>226</v>
      </c>
      <c r="E101" s="246"/>
      <c r="F101" s="248" t="s">
        <v>2035</v>
      </c>
      <c r="G101" s="246"/>
      <c r="H101" s="249">
        <v>12.712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226</v>
      </c>
      <c r="AU101" s="255" t="s">
        <v>88</v>
      </c>
      <c r="AV101" s="14" t="s">
        <v>90</v>
      </c>
      <c r="AW101" s="14" t="s">
        <v>4</v>
      </c>
      <c r="AX101" s="14" t="s">
        <v>88</v>
      </c>
      <c r="AY101" s="255" t="s">
        <v>208</v>
      </c>
    </row>
    <row r="102" s="2" customFormat="1" ht="24.15" customHeight="1">
      <c r="A102" s="41"/>
      <c r="B102" s="42"/>
      <c r="C102" s="216" t="s">
        <v>271</v>
      </c>
      <c r="D102" s="216" t="s">
        <v>211</v>
      </c>
      <c r="E102" s="217" t="s">
        <v>582</v>
      </c>
      <c r="F102" s="218" t="s">
        <v>583</v>
      </c>
      <c r="G102" s="219" t="s">
        <v>214</v>
      </c>
      <c r="H102" s="220">
        <v>0.90800000000000003</v>
      </c>
      <c r="I102" s="221"/>
      <c r="J102" s="222">
        <f>ROUND(I102*H102,2)</f>
        <v>0</v>
      </c>
      <c r="K102" s="218" t="s">
        <v>215</v>
      </c>
      <c r="L102" s="47"/>
      <c r="M102" s="223" t="s">
        <v>35</v>
      </c>
      <c r="N102" s="224" t="s">
        <v>51</v>
      </c>
      <c r="O102" s="87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7" t="s">
        <v>216</v>
      </c>
      <c r="AT102" s="227" t="s">
        <v>211</v>
      </c>
      <c r="AU102" s="227" t="s">
        <v>88</v>
      </c>
      <c r="AY102" s="19" t="s">
        <v>208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88</v>
      </c>
      <c r="BK102" s="228">
        <f>ROUND(I102*H102,2)</f>
        <v>0</v>
      </c>
      <c r="BL102" s="19" t="s">
        <v>216</v>
      </c>
      <c r="BM102" s="227" t="s">
        <v>2241</v>
      </c>
    </row>
    <row r="103" s="2" customFormat="1">
      <c r="A103" s="41"/>
      <c r="B103" s="42"/>
      <c r="C103" s="43"/>
      <c r="D103" s="229" t="s">
        <v>218</v>
      </c>
      <c r="E103" s="43"/>
      <c r="F103" s="230" t="s">
        <v>585</v>
      </c>
      <c r="G103" s="43"/>
      <c r="H103" s="43"/>
      <c r="I103" s="231"/>
      <c r="J103" s="43"/>
      <c r="K103" s="43"/>
      <c r="L103" s="47"/>
      <c r="M103" s="232"/>
      <c r="N103" s="233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218</v>
      </c>
      <c r="AU103" s="19" t="s">
        <v>88</v>
      </c>
    </row>
    <row r="104" s="12" customFormat="1" ht="25.92" customHeight="1">
      <c r="A104" s="12"/>
      <c r="B104" s="200"/>
      <c r="C104" s="201"/>
      <c r="D104" s="202" t="s">
        <v>79</v>
      </c>
      <c r="E104" s="203" t="s">
        <v>206</v>
      </c>
      <c r="F104" s="203" t="s">
        <v>207</v>
      </c>
      <c r="G104" s="201"/>
      <c r="H104" s="201"/>
      <c r="I104" s="204"/>
      <c r="J104" s="205">
        <f>BK104</f>
        <v>0</v>
      </c>
      <c r="K104" s="201"/>
      <c r="L104" s="206"/>
      <c r="M104" s="207"/>
      <c r="N104" s="208"/>
      <c r="O104" s="208"/>
      <c r="P104" s="209">
        <f>P105</f>
        <v>0</v>
      </c>
      <c r="Q104" s="208"/>
      <c r="R104" s="209">
        <f>R105</f>
        <v>0</v>
      </c>
      <c r="S104" s="208"/>
      <c r="T104" s="210">
        <f>T105</f>
        <v>0.42630000000000001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1" t="s">
        <v>88</v>
      </c>
      <c r="AT104" s="212" t="s">
        <v>79</v>
      </c>
      <c r="AU104" s="212" t="s">
        <v>80</v>
      </c>
      <c r="AY104" s="211" t="s">
        <v>208</v>
      </c>
      <c r="BK104" s="213">
        <f>BK105</f>
        <v>0</v>
      </c>
    </row>
    <row r="105" s="12" customFormat="1" ht="22.8" customHeight="1">
      <c r="A105" s="12"/>
      <c r="B105" s="200"/>
      <c r="C105" s="201"/>
      <c r="D105" s="202" t="s">
        <v>79</v>
      </c>
      <c r="E105" s="214" t="s">
        <v>345</v>
      </c>
      <c r="F105" s="214" t="s">
        <v>422</v>
      </c>
      <c r="G105" s="201"/>
      <c r="H105" s="201"/>
      <c r="I105" s="204"/>
      <c r="J105" s="215">
        <f>BK105</f>
        <v>0</v>
      </c>
      <c r="K105" s="201"/>
      <c r="L105" s="206"/>
      <c r="M105" s="207"/>
      <c r="N105" s="208"/>
      <c r="O105" s="208"/>
      <c r="P105" s="209">
        <f>SUM(P106:P131)</f>
        <v>0</v>
      </c>
      <c r="Q105" s="208"/>
      <c r="R105" s="209">
        <f>SUM(R106:R131)</f>
        <v>0</v>
      </c>
      <c r="S105" s="208"/>
      <c r="T105" s="210">
        <f>SUM(T106:T131)</f>
        <v>0.42630000000000001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1" t="s">
        <v>88</v>
      </c>
      <c r="AT105" s="212" t="s">
        <v>79</v>
      </c>
      <c r="AU105" s="212" t="s">
        <v>88</v>
      </c>
      <c r="AY105" s="211" t="s">
        <v>208</v>
      </c>
      <c r="BK105" s="213">
        <f>SUM(BK106:BK131)</f>
        <v>0</v>
      </c>
    </row>
    <row r="106" s="2" customFormat="1" ht="24.15" customHeight="1">
      <c r="A106" s="41"/>
      <c r="B106" s="42"/>
      <c r="C106" s="216" t="s">
        <v>220</v>
      </c>
      <c r="D106" s="216" t="s">
        <v>211</v>
      </c>
      <c r="E106" s="217" t="s">
        <v>1403</v>
      </c>
      <c r="F106" s="218" t="s">
        <v>1404</v>
      </c>
      <c r="G106" s="219" t="s">
        <v>381</v>
      </c>
      <c r="H106" s="220">
        <v>1</v>
      </c>
      <c r="I106" s="221"/>
      <c r="J106" s="222">
        <f>ROUND(I106*H106,2)</f>
        <v>0</v>
      </c>
      <c r="K106" s="218" t="s">
        <v>215</v>
      </c>
      <c r="L106" s="47"/>
      <c r="M106" s="223" t="s">
        <v>35</v>
      </c>
      <c r="N106" s="224" t="s">
        <v>51</v>
      </c>
      <c r="O106" s="87"/>
      <c r="P106" s="225">
        <f>O106*H106</f>
        <v>0</v>
      </c>
      <c r="Q106" s="225">
        <v>0</v>
      </c>
      <c r="R106" s="225">
        <f>Q106*H106</f>
        <v>0</v>
      </c>
      <c r="S106" s="225">
        <v>0.0040000000000000001</v>
      </c>
      <c r="T106" s="226">
        <f>S106*H106</f>
        <v>0.0040000000000000001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7" t="s">
        <v>216</v>
      </c>
      <c r="AT106" s="227" t="s">
        <v>211</v>
      </c>
      <c r="AU106" s="227" t="s">
        <v>90</v>
      </c>
      <c r="AY106" s="19" t="s">
        <v>208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88</v>
      </c>
      <c r="BK106" s="228">
        <f>ROUND(I106*H106,2)</f>
        <v>0</v>
      </c>
      <c r="BL106" s="19" t="s">
        <v>216</v>
      </c>
      <c r="BM106" s="227" t="s">
        <v>2242</v>
      </c>
    </row>
    <row r="107" s="2" customFormat="1">
      <c r="A107" s="41"/>
      <c r="B107" s="42"/>
      <c r="C107" s="43"/>
      <c r="D107" s="229" t="s">
        <v>218</v>
      </c>
      <c r="E107" s="43"/>
      <c r="F107" s="230" t="s">
        <v>1406</v>
      </c>
      <c r="G107" s="43"/>
      <c r="H107" s="43"/>
      <c r="I107" s="231"/>
      <c r="J107" s="43"/>
      <c r="K107" s="43"/>
      <c r="L107" s="47"/>
      <c r="M107" s="232"/>
      <c r="N107" s="233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218</v>
      </c>
      <c r="AU107" s="19" t="s">
        <v>90</v>
      </c>
    </row>
    <row r="108" s="14" customFormat="1">
      <c r="A108" s="14"/>
      <c r="B108" s="245"/>
      <c r="C108" s="246"/>
      <c r="D108" s="236" t="s">
        <v>226</v>
      </c>
      <c r="E108" s="247" t="s">
        <v>35</v>
      </c>
      <c r="F108" s="248" t="s">
        <v>2038</v>
      </c>
      <c r="G108" s="246"/>
      <c r="H108" s="249">
        <v>1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226</v>
      </c>
      <c r="AU108" s="255" t="s">
        <v>90</v>
      </c>
      <c r="AV108" s="14" t="s">
        <v>90</v>
      </c>
      <c r="AW108" s="14" t="s">
        <v>41</v>
      </c>
      <c r="AX108" s="14" t="s">
        <v>88</v>
      </c>
      <c r="AY108" s="255" t="s">
        <v>208</v>
      </c>
    </row>
    <row r="109" s="2" customFormat="1" ht="24.15" customHeight="1">
      <c r="A109" s="41"/>
      <c r="B109" s="42"/>
      <c r="C109" s="216" t="s">
        <v>335</v>
      </c>
      <c r="D109" s="216" t="s">
        <v>211</v>
      </c>
      <c r="E109" s="217" t="s">
        <v>1408</v>
      </c>
      <c r="F109" s="218" t="s">
        <v>1409</v>
      </c>
      <c r="G109" s="219" t="s">
        <v>381</v>
      </c>
      <c r="H109" s="220">
        <v>1</v>
      </c>
      <c r="I109" s="221"/>
      <c r="J109" s="222">
        <f>ROUND(I109*H109,2)</f>
        <v>0</v>
      </c>
      <c r="K109" s="218" t="s">
        <v>215</v>
      </c>
      <c r="L109" s="47"/>
      <c r="M109" s="223" t="s">
        <v>35</v>
      </c>
      <c r="N109" s="224" t="s">
        <v>51</v>
      </c>
      <c r="O109" s="87"/>
      <c r="P109" s="225">
        <f>O109*H109</f>
        <v>0</v>
      </c>
      <c r="Q109" s="225">
        <v>0</v>
      </c>
      <c r="R109" s="225">
        <f>Q109*H109</f>
        <v>0</v>
      </c>
      <c r="S109" s="225">
        <v>0.025000000000000001</v>
      </c>
      <c r="T109" s="226">
        <f>S109*H109</f>
        <v>0.025000000000000001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7" t="s">
        <v>216</v>
      </c>
      <c r="AT109" s="227" t="s">
        <v>211</v>
      </c>
      <c r="AU109" s="227" t="s">
        <v>90</v>
      </c>
      <c r="AY109" s="19" t="s">
        <v>208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88</v>
      </c>
      <c r="BK109" s="228">
        <f>ROUND(I109*H109,2)</f>
        <v>0</v>
      </c>
      <c r="BL109" s="19" t="s">
        <v>216</v>
      </c>
      <c r="BM109" s="227" t="s">
        <v>2243</v>
      </c>
    </row>
    <row r="110" s="2" customFormat="1">
      <c r="A110" s="41"/>
      <c r="B110" s="42"/>
      <c r="C110" s="43"/>
      <c r="D110" s="229" t="s">
        <v>218</v>
      </c>
      <c r="E110" s="43"/>
      <c r="F110" s="230" t="s">
        <v>1411</v>
      </c>
      <c r="G110" s="43"/>
      <c r="H110" s="43"/>
      <c r="I110" s="231"/>
      <c r="J110" s="43"/>
      <c r="K110" s="43"/>
      <c r="L110" s="47"/>
      <c r="M110" s="232"/>
      <c r="N110" s="233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218</v>
      </c>
      <c r="AU110" s="19" t="s">
        <v>90</v>
      </c>
    </row>
    <row r="111" s="14" customFormat="1">
      <c r="A111" s="14"/>
      <c r="B111" s="245"/>
      <c r="C111" s="246"/>
      <c r="D111" s="236" t="s">
        <v>226</v>
      </c>
      <c r="E111" s="247" t="s">
        <v>35</v>
      </c>
      <c r="F111" s="248" t="s">
        <v>2244</v>
      </c>
      <c r="G111" s="246"/>
      <c r="H111" s="249">
        <v>1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226</v>
      </c>
      <c r="AU111" s="255" t="s">
        <v>90</v>
      </c>
      <c r="AV111" s="14" t="s">
        <v>90</v>
      </c>
      <c r="AW111" s="14" t="s">
        <v>41</v>
      </c>
      <c r="AX111" s="14" t="s">
        <v>88</v>
      </c>
      <c r="AY111" s="255" t="s">
        <v>208</v>
      </c>
    </row>
    <row r="112" s="2" customFormat="1" ht="24.15" customHeight="1">
      <c r="A112" s="41"/>
      <c r="B112" s="42"/>
      <c r="C112" s="216" t="s">
        <v>340</v>
      </c>
      <c r="D112" s="216" t="s">
        <v>211</v>
      </c>
      <c r="E112" s="217" t="s">
        <v>482</v>
      </c>
      <c r="F112" s="218" t="s">
        <v>483</v>
      </c>
      <c r="G112" s="219" t="s">
        <v>381</v>
      </c>
      <c r="H112" s="220">
        <v>2</v>
      </c>
      <c r="I112" s="221"/>
      <c r="J112" s="222">
        <f>ROUND(I112*H112,2)</f>
        <v>0</v>
      </c>
      <c r="K112" s="218" t="s">
        <v>215</v>
      </c>
      <c r="L112" s="47"/>
      <c r="M112" s="223" t="s">
        <v>35</v>
      </c>
      <c r="N112" s="224" t="s">
        <v>51</v>
      </c>
      <c r="O112" s="87"/>
      <c r="P112" s="225">
        <f>O112*H112</f>
        <v>0</v>
      </c>
      <c r="Q112" s="225">
        <v>0</v>
      </c>
      <c r="R112" s="225">
        <f>Q112*H112</f>
        <v>0</v>
      </c>
      <c r="S112" s="225">
        <v>0.069000000000000006</v>
      </c>
      <c r="T112" s="226">
        <f>S112*H112</f>
        <v>0.13800000000000001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7" t="s">
        <v>216</v>
      </c>
      <c r="AT112" s="227" t="s">
        <v>211</v>
      </c>
      <c r="AU112" s="227" t="s">
        <v>90</v>
      </c>
      <c r="AY112" s="19" t="s">
        <v>208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88</v>
      </c>
      <c r="BK112" s="228">
        <f>ROUND(I112*H112,2)</f>
        <v>0</v>
      </c>
      <c r="BL112" s="19" t="s">
        <v>216</v>
      </c>
      <c r="BM112" s="227" t="s">
        <v>2245</v>
      </c>
    </row>
    <row r="113" s="2" customFormat="1">
      <c r="A113" s="41"/>
      <c r="B113" s="42"/>
      <c r="C113" s="43"/>
      <c r="D113" s="229" t="s">
        <v>218</v>
      </c>
      <c r="E113" s="43"/>
      <c r="F113" s="230" t="s">
        <v>485</v>
      </c>
      <c r="G113" s="43"/>
      <c r="H113" s="43"/>
      <c r="I113" s="231"/>
      <c r="J113" s="43"/>
      <c r="K113" s="43"/>
      <c r="L113" s="47"/>
      <c r="M113" s="232"/>
      <c r="N113" s="233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218</v>
      </c>
      <c r="AU113" s="19" t="s">
        <v>90</v>
      </c>
    </row>
    <row r="114" s="14" customFormat="1">
      <c r="A114" s="14"/>
      <c r="B114" s="245"/>
      <c r="C114" s="246"/>
      <c r="D114" s="236" t="s">
        <v>226</v>
      </c>
      <c r="E114" s="247" t="s">
        <v>35</v>
      </c>
      <c r="F114" s="248" t="s">
        <v>2246</v>
      </c>
      <c r="G114" s="246"/>
      <c r="H114" s="249">
        <v>1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226</v>
      </c>
      <c r="AU114" s="255" t="s">
        <v>90</v>
      </c>
      <c r="AV114" s="14" t="s">
        <v>90</v>
      </c>
      <c r="AW114" s="14" t="s">
        <v>41</v>
      </c>
      <c r="AX114" s="14" t="s">
        <v>80</v>
      </c>
      <c r="AY114" s="255" t="s">
        <v>208</v>
      </c>
    </row>
    <row r="115" s="14" customFormat="1">
      <c r="A115" s="14"/>
      <c r="B115" s="245"/>
      <c r="C115" s="246"/>
      <c r="D115" s="236" t="s">
        <v>226</v>
      </c>
      <c r="E115" s="247" t="s">
        <v>35</v>
      </c>
      <c r="F115" s="248" t="s">
        <v>2247</v>
      </c>
      <c r="G115" s="246"/>
      <c r="H115" s="249">
        <v>1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226</v>
      </c>
      <c r="AU115" s="255" t="s">
        <v>90</v>
      </c>
      <c r="AV115" s="14" t="s">
        <v>90</v>
      </c>
      <c r="AW115" s="14" t="s">
        <v>41</v>
      </c>
      <c r="AX115" s="14" t="s">
        <v>80</v>
      </c>
      <c r="AY115" s="255" t="s">
        <v>208</v>
      </c>
    </row>
    <row r="116" s="16" customFormat="1">
      <c r="A116" s="16"/>
      <c r="B116" s="267"/>
      <c r="C116" s="268"/>
      <c r="D116" s="236" t="s">
        <v>226</v>
      </c>
      <c r="E116" s="269" t="s">
        <v>35</v>
      </c>
      <c r="F116" s="270" t="s">
        <v>261</v>
      </c>
      <c r="G116" s="268"/>
      <c r="H116" s="271">
        <v>2</v>
      </c>
      <c r="I116" s="272"/>
      <c r="J116" s="268"/>
      <c r="K116" s="268"/>
      <c r="L116" s="273"/>
      <c r="M116" s="274"/>
      <c r="N116" s="275"/>
      <c r="O116" s="275"/>
      <c r="P116" s="275"/>
      <c r="Q116" s="275"/>
      <c r="R116" s="275"/>
      <c r="S116" s="275"/>
      <c r="T116" s="27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T116" s="277" t="s">
        <v>226</v>
      </c>
      <c r="AU116" s="277" t="s">
        <v>90</v>
      </c>
      <c r="AV116" s="16" t="s">
        <v>216</v>
      </c>
      <c r="AW116" s="16" t="s">
        <v>41</v>
      </c>
      <c r="AX116" s="16" t="s">
        <v>88</v>
      </c>
      <c r="AY116" s="277" t="s">
        <v>208</v>
      </c>
    </row>
    <row r="117" s="2" customFormat="1" ht="24.15" customHeight="1">
      <c r="A117" s="41"/>
      <c r="B117" s="42"/>
      <c r="C117" s="216" t="s">
        <v>345</v>
      </c>
      <c r="D117" s="216" t="s">
        <v>211</v>
      </c>
      <c r="E117" s="217" t="s">
        <v>1415</v>
      </c>
      <c r="F117" s="218" t="s">
        <v>1416</v>
      </c>
      <c r="G117" s="219" t="s">
        <v>149</v>
      </c>
      <c r="H117" s="220">
        <v>0.40000000000000002</v>
      </c>
      <c r="I117" s="221"/>
      <c r="J117" s="222">
        <f>ROUND(I117*H117,2)</f>
        <v>0</v>
      </c>
      <c r="K117" s="218" t="s">
        <v>215</v>
      </c>
      <c r="L117" s="47"/>
      <c r="M117" s="223" t="s">
        <v>35</v>
      </c>
      <c r="N117" s="224" t="s">
        <v>51</v>
      </c>
      <c r="O117" s="87"/>
      <c r="P117" s="225">
        <f>O117*H117</f>
        <v>0</v>
      </c>
      <c r="Q117" s="225">
        <v>0</v>
      </c>
      <c r="R117" s="225">
        <f>Q117*H117</f>
        <v>0</v>
      </c>
      <c r="S117" s="225">
        <v>0.187</v>
      </c>
      <c r="T117" s="226">
        <f>S117*H117</f>
        <v>0.074800000000000005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7" t="s">
        <v>216</v>
      </c>
      <c r="AT117" s="227" t="s">
        <v>211</v>
      </c>
      <c r="AU117" s="227" t="s">
        <v>90</v>
      </c>
      <c r="AY117" s="19" t="s">
        <v>208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88</v>
      </c>
      <c r="BK117" s="228">
        <f>ROUND(I117*H117,2)</f>
        <v>0</v>
      </c>
      <c r="BL117" s="19" t="s">
        <v>216</v>
      </c>
      <c r="BM117" s="227" t="s">
        <v>2248</v>
      </c>
    </row>
    <row r="118" s="2" customFormat="1">
      <c r="A118" s="41"/>
      <c r="B118" s="42"/>
      <c r="C118" s="43"/>
      <c r="D118" s="229" t="s">
        <v>218</v>
      </c>
      <c r="E118" s="43"/>
      <c r="F118" s="230" t="s">
        <v>1418</v>
      </c>
      <c r="G118" s="43"/>
      <c r="H118" s="43"/>
      <c r="I118" s="231"/>
      <c r="J118" s="43"/>
      <c r="K118" s="43"/>
      <c r="L118" s="47"/>
      <c r="M118" s="232"/>
      <c r="N118" s="233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218</v>
      </c>
      <c r="AU118" s="19" t="s">
        <v>90</v>
      </c>
    </row>
    <row r="119" s="14" customFormat="1">
      <c r="A119" s="14"/>
      <c r="B119" s="245"/>
      <c r="C119" s="246"/>
      <c r="D119" s="236" t="s">
        <v>226</v>
      </c>
      <c r="E119" s="247" t="s">
        <v>35</v>
      </c>
      <c r="F119" s="248" t="s">
        <v>2249</v>
      </c>
      <c r="G119" s="246"/>
      <c r="H119" s="249">
        <v>0.40000000000000002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226</v>
      </c>
      <c r="AU119" s="255" t="s">
        <v>90</v>
      </c>
      <c r="AV119" s="14" t="s">
        <v>90</v>
      </c>
      <c r="AW119" s="14" t="s">
        <v>41</v>
      </c>
      <c r="AX119" s="14" t="s">
        <v>88</v>
      </c>
      <c r="AY119" s="255" t="s">
        <v>208</v>
      </c>
    </row>
    <row r="120" s="2" customFormat="1" ht="21.75" customHeight="1">
      <c r="A120" s="41"/>
      <c r="B120" s="42"/>
      <c r="C120" s="216" t="s">
        <v>351</v>
      </c>
      <c r="D120" s="216" t="s">
        <v>211</v>
      </c>
      <c r="E120" s="217" t="s">
        <v>1420</v>
      </c>
      <c r="F120" s="218" t="s">
        <v>1421</v>
      </c>
      <c r="G120" s="219" t="s">
        <v>490</v>
      </c>
      <c r="H120" s="220">
        <v>3</v>
      </c>
      <c r="I120" s="221"/>
      <c r="J120" s="222">
        <f>ROUND(I120*H120,2)</f>
        <v>0</v>
      </c>
      <c r="K120" s="218" t="s">
        <v>215</v>
      </c>
      <c r="L120" s="47"/>
      <c r="M120" s="223" t="s">
        <v>35</v>
      </c>
      <c r="N120" s="224" t="s">
        <v>51</v>
      </c>
      <c r="O120" s="87"/>
      <c r="P120" s="225">
        <f>O120*H120</f>
        <v>0</v>
      </c>
      <c r="Q120" s="225">
        <v>0</v>
      </c>
      <c r="R120" s="225">
        <f>Q120*H120</f>
        <v>0</v>
      </c>
      <c r="S120" s="225">
        <v>0.0060000000000000001</v>
      </c>
      <c r="T120" s="226">
        <f>S120*H120</f>
        <v>0.018000000000000002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7" t="s">
        <v>216</v>
      </c>
      <c r="AT120" s="227" t="s">
        <v>211</v>
      </c>
      <c r="AU120" s="227" t="s">
        <v>90</v>
      </c>
      <c r="AY120" s="19" t="s">
        <v>208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88</v>
      </c>
      <c r="BK120" s="228">
        <f>ROUND(I120*H120,2)</f>
        <v>0</v>
      </c>
      <c r="BL120" s="19" t="s">
        <v>216</v>
      </c>
      <c r="BM120" s="227" t="s">
        <v>2250</v>
      </c>
    </row>
    <row r="121" s="2" customFormat="1">
      <c r="A121" s="41"/>
      <c r="B121" s="42"/>
      <c r="C121" s="43"/>
      <c r="D121" s="229" t="s">
        <v>218</v>
      </c>
      <c r="E121" s="43"/>
      <c r="F121" s="230" t="s">
        <v>1423</v>
      </c>
      <c r="G121" s="43"/>
      <c r="H121" s="43"/>
      <c r="I121" s="231"/>
      <c r="J121" s="43"/>
      <c r="K121" s="43"/>
      <c r="L121" s="47"/>
      <c r="M121" s="232"/>
      <c r="N121" s="233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218</v>
      </c>
      <c r="AU121" s="19" t="s">
        <v>90</v>
      </c>
    </row>
    <row r="122" s="14" customFormat="1">
      <c r="A122" s="14"/>
      <c r="B122" s="245"/>
      <c r="C122" s="246"/>
      <c r="D122" s="236" t="s">
        <v>226</v>
      </c>
      <c r="E122" s="247" t="s">
        <v>35</v>
      </c>
      <c r="F122" s="248" t="s">
        <v>1424</v>
      </c>
      <c r="G122" s="246"/>
      <c r="H122" s="249">
        <v>3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226</v>
      </c>
      <c r="AU122" s="255" t="s">
        <v>90</v>
      </c>
      <c r="AV122" s="14" t="s">
        <v>90</v>
      </c>
      <c r="AW122" s="14" t="s">
        <v>41</v>
      </c>
      <c r="AX122" s="14" t="s">
        <v>88</v>
      </c>
      <c r="AY122" s="255" t="s">
        <v>208</v>
      </c>
    </row>
    <row r="123" s="2" customFormat="1" ht="21.75" customHeight="1">
      <c r="A123" s="41"/>
      <c r="B123" s="42"/>
      <c r="C123" s="216" t="s">
        <v>354</v>
      </c>
      <c r="D123" s="216" t="s">
        <v>211</v>
      </c>
      <c r="E123" s="217" t="s">
        <v>1425</v>
      </c>
      <c r="F123" s="218" t="s">
        <v>1426</v>
      </c>
      <c r="G123" s="219" t="s">
        <v>490</v>
      </c>
      <c r="H123" s="220">
        <v>4</v>
      </c>
      <c r="I123" s="221"/>
      <c r="J123" s="222">
        <f>ROUND(I123*H123,2)</f>
        <v>0</v>
      </c>
      <c r="K123" s="218" t="s">
        <v>215</v>
      </c>
      <c r="L123" s="47"/>
      <c r="M123" s="223" t="s">
        <v>35</v>
      </c>
      <c r="N123" s="224" t="s">
        <v>51</v>
      </c>
      <c r="O123" s="87"/>
      <c r="P123" s="225">
        <f>O123*H123</f>
        <v>0</v>
      </c>
      <c r="Q123" s="225">
        <v>0</v>
      </c>
      <c r="R123" s="225">
        <f>Q123*H123</f>
        <v>0</v>
      </c>
      <c r="S123" s="225">
        <v>0.0089999999999999993</v>
      </c>
      <c r="T123" s="226">
        <f>S123*H123</f>
        <v>0.035999999999999997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7" t="s">
        <v>216</v>
      </c>
      <c r="AT123" s="227" t="s">
        <v>211</v>
      </c>
      <c r="AU123" s="227" t="s">
        <v>90</v>
      </c>
      <c r="AY123" s="19" t="s">
        <v>208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88</v>
      </c>
      <c r="BK123" s="228">
        <f>ROUND(I123*H123,2)</f>
        <v>0</v>
      </c>
      <c r="BL123" s="19" t="s">
        <v>216</v>
      </c>
      <c r="BM123" s="227" t="s">
        <v>2251</v>
      </c>
    </row>
    <row r="124" s="2" customFormat="1">
      <c r="A124" s="41"/>
      <c r="B124" s="42"/>
      <c r="C124" s="43"/>
      <c r="D124" s="229" t="s">
        <v>218</v>
      </c>
      <c r="E124" s="43"/>
      <c r="F124" s="230" t="s">
        <v>1428</v>
      </c>
      <c r="G124" s="43"/>
      <c r="H124" s="43"/>
      <c r="I124" s="231"/>
      <c r="J124" s="43"/>
      <c r="K124" s="43"/>
      <c r="L124" s="47"/>
      <c r="M124" s="232"/>
      <c r="N124" s="233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19" t="s">
        <v>218</v>
      </c>
      <c r="AU124" s="19" t="s">
        <v>90</v>
      </c>
    </row>
    <row r="125" s="14" customFormat="1">
      <c r="A125" s="14"/>
      <c r="B125" s="245"/>
      <c r="C125" s="246"/>
      <c r="D125" s="236" t="s">
        <v>226</v>
      </c>
      <c r="E125" s="247" t="s">
        <v>35</v>
      </c>
      <c r="F125" s="248" t="s">
        <v>1429</v>
      </c>
      <c r="G125" s="246"/>
      <c r="H125" s="249">
        <v>4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226</v>
      </c>
      <c r="AU125" s="255" t="s">
        <v>90</v>
      </c>
      <c r="AV125" s="14" t="s">
        <v>90</v>
      </c>
      <c r="AW125" s="14" t="s">
        <v>41</v>
      </c>
      <c r="AX125" s="14" t="s">
        <v>88</v>
      </c>
      <c r="AY125" s="255" t="s">
        <v>208</v>
      </c>
    </row>
    <row r="126" s="2" customFormat="1" ht="21.75" customHeight="1">
      <c r="A126" s="41"/>
      <c r="B126" s="42"/>
      <c r="C126" s="216" t="s">
        <v>367</v>
      </c>
      <c r="D126" s="216" t="s">
        <v>211</v>
      </c>
      <c r="E126" s="217" t="s">
        <v>1430</v>
      </c>
      <c r="F126" s="218" t="s">
        <v>1431</v>
      </c>
      <c r="G126" s="219" t="s">
        <v>490</v>
      </c>
      <c r="H126" s="220">
        <v>4</v>
      </c>
      <c r="I126" s="221"/>
      <c r="J126" s="222">
        <f>ROUND(I126*H126,2)</f>
        <v>0</v>
      </c>
      <c r="K126" s="218" t="s">
        <v>215</v>
      </c>
      <c r="L126" s="47"/>
      <c r="M126" s="223" t="s">
        <v>35</v>
      </c>
      <c r="N126" s="224" t="s">
        <v>51</v>
      </c>
      <c r="O126" s="87"/>
      <c r="P126" s="225">
        <f>O126*H126</f>
        <v>0</v>
      </c>
      <c r="Q126" s="225">
        <v>0</v>
      </c>
      <c r="R126" s="225">
        <f>Q126*H126</f>
        <v>0</v>
      </c>
      <c r="S126" s="225">
        <v>0.0089999999999999993</v>
      </c>
      <c r="T126" s="226">
        <f>S126*H126</f>
        <v>0.035999999999999997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7" t="s">
        <v>216</v>
      </c>
      <c r="AT126" s="227" t="s">
        <v>211</v>
      </c>
      <c r="AU126" s="227" t="s">
        <v>90</v>
      </c>
      <c r="AY126" s="19" t="s">
        <v>208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88</v>
      </c>
      <c r="BK126" s="228">
        <f>ROUND(I126*H126,2)</f>
        <v>0</v>
      </c>
      <c r="BL126" s="19" t="s">
        <v>216</v>
      </c>
      <c r="BM126" s="227" t="s">
        <v>2252</v>
      </c>
    </row>
    <row r="127" s="2" customFormat="1">
      <c r="A127" s="41"/>
      <c r="B127" s="42"/>
      <c r="C127" s="43"/>
      <c r="D127" s="229" t="s">
        <v>218</v>
      </c>
      <c r="E127" s="43"/>
      <c r="F127" s="230" t="s">
        <v>1433</v>
      </c>
      <c r="G127" s="43"/>
      <c r="H127" s="43"/>
      <c r="I127" s="231"/>
      <c r="J127" s="43"/>
      <c r="K127" s="43"/>
      <c r="L127" s="47"/>
      <c r="M127" s="232"/>
      <c r="N127" s="233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218</v>
      </c>
      <c r="AU127" s="19" t="s">
        <v>90</v>
      </c>
    </row>
    <row r="128" s="14" customFormat="1">
      <c r="A128" s="14"/>
      <c r="B128" s="245"/>
      <c r="C128" s="246"/>
      <c r="D128" s="236" t="s">
        <v>226</v>
      </c>
      <c r="E128" s="247" t="s">
        <v>35</v>
      </c>
      <c r="F128" s="248" t="s">
        <v>1434</v>
      </c>
      <c r="G128" s="246"/>
      <c r="H128" s="249">
        <v>4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226</v>
      </c>
      <c r="AU128" s="255" t="s">
        <v>90</v>
      </c>
      <c r="AV128" s="14" t="s">
        <v>90</v>
      </c>
      <c r="AW128" s="14" t="s">
        <v>41</v>
      </c>
      <c r="AX128" s="14" t="s">
        <v>88</v>
      </c>
      <c r="AY128" s="255" t="s">
        <v>208</v>
      </c>
    </row>
    <row r="129" s="2" customFormat="1" ht="24.15" customHeight="1">
      <c r="A129" s="41"/>
      <c r="B129" s="42"/>
      <c r="C129" s="216" t="s">
        <v>378</v>
      </c>
      <c r="D129" s="216" t="s">
        <v>211</v>
      </c>
      <c r="E129" s="217" t="s">
        <v>1435</v>
      </c>
      <c r="F129" s="218" t="s">
        <v>1436</v>
      </c>
      <c r="G129" s="219" t="s">
        <v>490</v>
      </c>
      <c r="H129" s="220">
        <v>3.5</v>
      </c>
      <c r="I129" s="221"/>
      <c r="J129" s="222">
        <f>ROUND(I129*H129,2)</f>
        <v>0</v>
      </c>
      <c r="K129" s="218" t="s">
        <v>215</v>
      </c>
      <c r="L129" s="47"/>
      <c r="M129" s="223" t="s">
        <v>35</v>
      </c>
      <c r="N129" s="224" t="s">
        <v>51</v>
      </c>
      <c r="O129" s="87"/>
      <c r="P129" s="225">
        <f>O129*H129</f>
        <v>0</v>
      </c>
      <c r="Q129" s="225">
        <v>0</v>
      </c>
      <c r="R129" s="225">
        <f>Q129*H129</f>
        <v>0</v>
      </c>
      <c r="S129" s="225">
        <v>0.027</v>
      </c>
      <c r="T129" s="226">
        <f>S129*H129</f>
        <v>0.094500000000000001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7" t="s">
        <v>216</v>
      </c>
      <c r="AT129" s="227" t="s">
        <v>211</v>
      </c>
      <c r="AU129" s="227" t="s">
        <v>90</v>
      </c>
      <c r="AY129" s="19" t="s">
        <v>208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88</v>
      </c>
      <c r="BK129" s="228">
        <f>ROUND(I129*H129,2)</f>
        <v>0</v>
      </c>
      <c r="BL129" s="19" t="s">
        <v>216</v>
      </c>
      <c r="BM129" s="227" t="s">
        <v>2253</v>
      </c>
    </row>
    <row r="130" s="2" customFormat="1">
      <c r="A130" s="41"/>
      <c r="B130" s="42"/>
      <c r="C130" s="43"/>
      <c r="D130" s="229" t="s">
        <v>218</v>
      </c>
      <c r="E130" s="43"/>
      <c r="F130" s="230" t="s">
        <v>1438</v>
      </c>
      <c r="G130" s="43"/>
      <c r="H130" s="43"/>
      <c r="I130" s="231"/>
      <c r="J130" s="43"/>
      <c r="K130" s="43"/>
      <c r="L130" s="47"/>
      <c r="M130" s="232"/>
      <c r="N130" s="233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218</v>
      </c>
      <c r="AU130" s="19" t="s">
        <v>90</v>
      </c>
    </row>
    <row r="131" s="14" customFormat="1">
      <c r="A131" s="14"/>
      <c r="B131" s="245"/>
      <c r="C131" s="246"/>
      <c r="D131" s="236" t="s">
        <v>226</v>
      </c>
      <c r="E131" s="247" t="s">
        <v>35</v>
      </c>
      <c r="F131" s="248" t="s">
        <v>1439</v>
      </c>
      <c r="G131" s="246"/>
      <c r="H131" s="249">
        <v>3.5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226</v>
      </c>
      <c r="AU131" s="255" t="s">
        <v>90</v>
      </c>
      <c r="AV131" s="14" t="s">
        <v>90</v>
      </c>
      <c r="AW131" s="14" t="s">
        <v>41</v>
      </c>
      <c r="AX131" s="14" t="s">
        <v>88</v>
      </c>
      <c r="AY131" s="255" t="s">
        <v>208</v>
      </c>
    </row>
    <row r="132" s="12" customFormat="1" ht="25.92" customHeight="1">
      <c r="A132" s="12"/>
      <c r="B132" s="200"/>
      <c r="C132" s="201"/>
      <c r="D132" s="202" t="s">
        <v>79</v>
      </c>
      <c r="E132" s="203" t="s">
        <v>1447</v>
      </c>
      <c r="F132" s="203" t="s">
        <v>1448</v>
      </c>
      <c r="G132" s="201"/>
      <c r="H132" s="201"/>
      <c r="I132" s="204"/>
      <c r="J132" s="205">
        <f>BK132</f>
        <v>0</v>
      </c>
      <c r="K132" s="201"/>
      <c r="L132" s="206"/>
      <c r="M132" s="207"/>
      <c r="N132" s="208"/>
      <c r="O132" s="208"/>
      <c r="P132" s="209">
        <f>SUM(P133:P179)</f>
        <v>0</v>
      </c>
      <c r="Q132" s="208"/>
      <c r="R132" s="209">
        <f>SUM(R133:R179)</f>
        <v>0.011825</v>
      </c>
      <c r="S132" s="208"/>
      <c r="T132" s="210">
        <f>SUM(T133:T179)</f>
        <v>0.0263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1" t="s">
        <v>90</v>
      </c>
      <c r="AT132" s="212" t="s">
        <v>79</v>
      </c>
      <c r="AU132" s="212" t="s">
        <v>80</v>
      </c>
      <c r="AY132" s="211" t="s">
        <v>208</v>
      </c>
      <c r="BK132" s="213">
        <f>SUM(BK133:BK179)</f>
        <v>0</v>
      </c>
    </row>
    <row r="133" s="2" customFormat="1" ht="16.5" customHeight="1">
      <c r="A133" s="41"/>
      <c r="B133" s="42"/>
      <c r="C133" s="216" t="s">
        <v>390</v>
      </c>
      <c r="D133" s="216" t="s">
        <v>211</v>
      </c>
      <c r="E133" s="217" t="s">
        <v>1449</v>
      </c>
      <c r="F133" s="218" t="s">
        <v>1450</v>
      </c>
      <c r="G133" s="219" t="s">
        <v>381</v>
      </c>
      <c r="H133" s="220">
        <v>2</v>
      </c>
      <c r="I133" s="221"/>
      <c r="J133" s="222">
        <f>ROUND(I133*H133,2)</f>
        <v>0</v>
      </c>
      <c r="K133" s="218" t="s">
        <v>215</v>
      </c>
      <c r="L133" s="47"/>
      <c r="M133" s="223" t="s">
        <v>35</v>
      </c>
      <c r="N133" s="224" t="s">
        <v>51</v>
      </c>
      <c r="O133" s="87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7" t="s">
        <v>408</v>
      </c>
      <c r="AT133" s="227" t="s">
        <v>211</v>
      </c>
      <c r="AU133" s="227" t="s">
        <v>88</v>
      </c>
      <c r="AY133" s="19" t="s">
        <v>208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88</v>
      </c>
      <c r="BK133" s="228">
        <f>ROUND(I133*H133,2)</f>
        <v>0</v>
      </c>
      <c r="BL133" s="19" t="s">
        <v>408</v>
      </c>
      <c r="BM133" s="227" t="s">
        <v>2254</v>
      </c>
    </row>
    <row r="134" s="2" customFormat="1">
      <c r="A134" s="41"/>
      <c r="B134" s="42"/>
      <c r="C134" s="43"/>
      <c r="D134" s="229" t="s">
        <v>218</v>
      </c>
      <c r="E134" s="43"/>
      <c r="F134" s="230" t="s">
        <v>1452</v>
      </c>
      <c r="G134" s="43"/>
      <c r="H134" s="43"/>
      <c r="I134" s="231"/>
      <c r="J134" s="43"/>
      <c r="K134" s="43"/>
      <c r="L134" s="47"/>
      <c r="M134" s="232"/>
      <c r="N134" s="233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9" t="s">
        <v>218</v>
      </c>
      <c r="AU134" s="19" t="s">
        <v>88</v>
      </c>
    </row>
    <row r="135" s="14" customFormat="1">
      <c r="A135" s="14"/>
      <c r="B135" s="245"/>
      <c r="C135" s="246"/>
      <c r="D135" s="236" t="s">
        <v>226</v>
      </c>
      <c r="E135" s="247" t="s">
        <v>35</v>
      </c>
      <c r="F135" s="248" t="s">
        <v>1453</v>
      </c>
      <c r="G135" s="246"/>
      <c r="H135" s="249">
        <v>2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226</v>
      </c>
      <c r="AU135" s="255" t="s">
        <v>88</v>
      </c>
      <c r="AV135" s="14" t="s">
        <v>90</v>
      </c>
      <c r="AW135" s="14" t="s">
        <v>41</v>
      </c>
      <c r="AX135" s="14" t="s">
        <v>88</v>
      </c>
      <c r="AY135" s="255" t="s">
        <v>208</v>
      </c>
    </row>
    <row r="136" s="2" customFormat="1" ht="16.5" customHeight="1">
      <c r="A136" s="41"/>
      <c r="B136" s="42"/>
      <c r="C136" s="216" t="s">
        <v>8</v>
      </c>
      <c r="D136" s="216" t="s">
        <v>211</v>
      </c>
      <c r="E136" s="217" t="s">
        <v>1454</v>
      </c>
      <c r="F136" s="218" t="s">
        <v>1455</v>
      </c>
      <c r="G136" s="219" t="s">
        <v>679</v>
      </c>
      <c r="H136" s="220">
        <v>1</v>
      </c>
      <c r="I136" s="221"/>
      <c r="J136" s="222">
        <f>ROUND(I136*H136,2)</f>
        <v>0</v>
      </c>
      <c r="K136" s="218" t="s">
        <v>35</v>
      </c>
      <c r="L136" s="47"/>
      <c r="M136" s="223" t="s">
        <v>35</v>
      </c>
      <c r="N136" s="224" t="s">
        <v>51</v>
      </c>
      <c r="O136" s="87"/>
      <c r="P136" s="225">
        <f>O136*H136</f>
        <v>0</v>
      </c>
      <c r="Q136" s="225">
        <v>0</v>
      </c>
      <c r="R136" s="225">
        <f>Q136*H136</f>
        <v>0</v>
      </c>
      <c r="S136" s="225">
        <v>0.0263</v>
      </c>
      <c r="T136" s="226">
        <f>S136*H136</f>
        <v>0.0263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7" t="s">
        <v>408</v>
      </c>
      <c r="AT136" s="227" t="s">
        <v>211</v>
      </c>
      <c r="AU136" s="227" t="s">
        <v>88</v>
      </c>
      <c r="AY136" s="19" t="s">
        <v>208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88</v>
      </c>
      <c r="BK136" s="228">
        <f>ROUND(I136*H136,2)</f>
        <v>0</v>
      </c>
      <c r="BL136" s="19" t="s">
        <v>408</v>
      </c>
      <c r="BM136" s="227" t="s">
        <v>2255</v>
      </c>
    </row>
    <row r="137" s="14" customFormat="1">
      <c r="A137" s="14"/>
      <c r="B137" s="245"/>
      <c r="C137" s="246"/>
      <c r="D137" s="236" t="s">
        <v>226</v>
      </c>
      <c r="E137" s="247" t="s">
        <v>35</v>
      </c>
      <c r="F137" s="248" t="s">
        <v>88</v>
      </c>
      <c r="G137" s="246"/>
      <c r="H137" s="249">
        <v>1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226</v>
      </c>
      <c r="AU137" s="255" t="s">
        <v>88</v>
      </c>
      <c r="AV137" s="14" t="s">
        <v>90</v>
      </c>
      <c r="AW137" s="14" t="s">
        <v>41</v>
      </c>
      <c r="AX137" s="14" t="s">
        <v>88</v>
      </c>
      <c r="AY137" s="255" t="s">
        <v>208</v>
      </c>
    </row>
    <row r="138" s="2" customFormat="1" ht="16.5" customHeight="1">
      <c r="A138" s="41"/>
      <c r="B138" s="42"/>
      <c r="C138" s="216" t="s">
        <v>408</v>
      </c>
      <c r="D138" s="216" t="s">
        <v>211</v>
      </c>
      <c r="E138" s="217" t="s">
        <v>1457</v>
      </c>
      <c r="F138" s="218" t="s">
        <v>1458</v>
      </c>
      <c r="G138" s="219" t="s">
        <v>381</v>
      </c>
      <c r="H138" s="220">
        <v>2</v>
      </c>
      <c r="I138" s="221"/>
      <c r="J138" s="222">
        <f>ROUND(I138*H138,2)</f>
        <v>0</v>
      </c>
      <c r="K138" s="218" t="s">
        <v>215</v>
      </c>
      <c r="L138" s="47"/>
      <c r="M138" s="223" t="s">
        <v>35</v>
      </c>
      <c r="N138" s="224" t="s">
        <v>51</v>
      </c>
      <c r="O138" s="87"/>
      <c r="P138" s="225">
        <f>O138*H138</f>
        <v>0</v>
      </c>
      <c r="Q138" s="225">
        <v>0.0017899999999999999</v>
      </c>
      <c r="R138" s="225">
        <f>Q138*H138</f>
        <v>0.0035799999999999998</v>
      </c>
      <c r="S138" s="225">
        <v>0</v>
      </c>
      <c r="T138" s="226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7" t="s">
        <v>408</v>
      </c>
      <c r="AT138" s="227" t="s">
        <v>211</v>
      </c>
      <c r="AU138" s="227" t="s">
        <v>88</v>
      </c>
      <c r="AY138" s="19" t="s">
        <v>208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88</v>
      </c>
      <c r="BK138" s="228">
        <f>ROUND(I138*H138,2)</f>
        <v>0</v>
      </c>
      <c r="BL138" s="19" t="s">
        <v>408</v>
      </c>
      <c r="BM138" s="227" t="s">
        <v>2256</v>
      </c>
    </row>
    <row r="139" s="2" customFormat="1">
      <c r="A139" s="41"/>
      <c r="B139" s="42"/>
      <c r="C139" s="43"/>
      <c r="D139" s="229" t="s">
        <v>218</v>
      </c>
      <c r="E139" s="43"/>
      <c r="F139" s="230" t="s">
        <v>1460</v>
      </c>
      <c r="G139" s="43"/>
      <c r="H139" s="43"/>
      <c r="I139" s="231"/>
      <c r="J139" s="43"/>
      <c r="K139" s="43"/>
      <c r="L139" s="47"/>
      <c r="M139" s="232"/>
      <c r="N139" s="233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218</v>
      </c>
      <c r="AU139" s="19" t="s">
        <v>88</v>
      </c>
    </row>
    <row r="140" s="14" customFormat="1">
      <c r="A140" s="14"/>
      <c r="B140" s="245"/>
      <c r="C140" s="246"/>
      <c r="D140" s="236" t="s">
        <v>226</v>
      </c>
      <c r="E140" s="247" t="s">
        <v>35</v>
      </c>
      <c r="F140" s="248" t="s">
        <v>1461</v>
      </c>
      <c r="G140" s="246"/>
      <c r="H140" s="249">
        <v>1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226</v>
      </c>
      <c r="AU140" s="255" t="s">
        <v>88</v>
      </c>
      <c r="AV140" s="14" t="s">
        <v>90</v>
      </c>
      <c r="AW140" s="14" t="s">
        <v>41</v>
      </c>
      <c r="AX140" s="14" t="s">
        <v>80</v>
      </c>
      <c r="AY140" s="255" t="s">
        <v>208</v>
      </c>
    </row>
    <row r="141" s="14" customFormat="1">
      <c r="A141" s="14"/>
      <c r="B141" s="245"/>
      <c r="C141" s="246"/>
      <c r="D141" s="236" t="s">
        <v>226</v>
      </c>
      <c r="E141" s="247" t="s">
        <v>35</v>
      </c>
      <c r="F141" s="248" t="s">
        <v>1462</v>
      </c>
      <c r="G141" s="246"/>
      <c r="H141" s="249">
        <v>1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226</v>
      </c>
      <c r="AU141" s="255" t="s">
        <v>88</v>
      </c>
      <c r="AV141" s="14" t="s">
        <v>90</v>
      </c>
      <c r="AW141" s="14" t="s">
        <v>41</v>
      </c>
      <c r="AX141" s="14" t="s">
        <v>80</v>
      </c>
      <c r="AY141" s="255" t="s">
        <v>208</v>
      </c>
    </row>
    <row r="142" s="16" customFormat="1">
      <c r="A142" s="16"/>
      <c r="B142" s="267"/>
      <c r="C142" s="268"/>
      <c r="D142" s="236" t="s">
        <v>226</v>
      </c>
      <c r="E142" s="269" t="s">
        <v>35</v>
      </c>
      <c r="F142" s="270" t="s">
        <v>261</v>
      </c>
      <c r="G142" s="268"/>
      <c r="H142" s="271">
        <v>2</v>
      </c>
      <c r="I142" s="272"/>
      <c r="J142" s="268"/>
      <c r="K142" s="268"/>
      <c r="L142" s="273"/>
      <c r="M142" s="274"/>
      <c r="N142" s="275"/>
      <c r="O142" s="275"/>
      <c r="P142" s="275"/>
      <c r="Q142" s="275"/>
      <c r="R142" s="275"/>
      <c r="S142" s="275"/>
      <c r="T142" s="27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T142" s="277" t="s">
        <v>226</v>
      </c>
      <c r="AU142" s="277" t="s">
        <v>88</v>
      </c>
      <c r="AV142" s="16" t="s">
        <v>216</v>
      </c>
      <c r="AW142" s="16" t="s">
        <v>41</v>
      </c>
      <c r="AX142" s="16" t="s">
        <v>88</v>
      </c>
      <c r="AY142" s="277" t="s">
        <v>208</v>
      </c>
    </row>
    <row r="143" s="2" customFormat="1" ht="16.5" customHeight="1">
      <c r="A143" s="41"/>
      <c r="B143" s="42"/>
      <c r="C143" s="216" t="s">
        <v>413</v>
      </c>
      <c r="D143" s="216" t="s">
        <v>211</v>
      </c>
      <c r="E143" s="217" t="s">
        <v>1463</v>
      </c>
      <c r="F143" s="218" t="s">
        <v>1464</v>
      </c>
      <c r="G143" s="219" t="s">
        <v>381</v>
      </c>
      <c r="H143" s="220">
        <v>2</v>
      </c>
      <c r="I143" s="221"/>
      <c r="J143" s="222">
        <f>ROUND(I143*H143,2)</f>
        <v>0</v>
      </c>
      <c r="K143" s="218" t="s">
        <v>215</v>
      </c>
      <c r="L143" s="47"/>
      <c r="M143" s="223" t="s">
        <v>35</v>
      </c>
      <c r="N143" s="224" t="s">
        <v>51</v>
      </c>
      <c r="O143" s="87"/>
      <c r="P143" s="225">
        <f>O143*H143</f>
        <v>0</v>
      </c>
      <c r="Q143" s="225">
        <v>0.001</v>
      </c>
      <c r="R143" s="225">
        <f>Q143*H143</f>
        <v>0.002</v>
      </c>
      <c r="S143" s="225">
        <v>0</v>
      </c>
      <c r="T143" s="226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7" t="s">
        <v>408</v>
      </c>
      <c r="AT143" s="227" t="s">
        <v>211</v>
      </c>
      <c r="AU143" s="227" t="s">
        <v>88</v>
      </c>
      <c r="AY143" s="19" t="s">
        <v>208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88</v>
      </c>
      <c r="BK143" s="228">
        <f>ROUND(I143*H143,2)</f>
        <v>0</v>
      </c>
      <c r="BL143" s="19" t="s">
        <v>408</v>
      </c>
      <c r="BM143" s="227" t="s">
        <v>2257</v>
      </c>
    </row>
    <row r="144" s="2" customFormat="1">
      <c r="A144" s="41"/>
      <c r="B144" s="42"/>
      <c r="C144" s="43"/>
      <c r="D144" s="229" t="s">
        <v>218</v>
      </c>
      <c r="E144" s="43"/>
      <c r="F144" s="230" t="s">
        <v>1466</v>
      </c>
      <c r="G144" s="43"/>
      <c r="H144" s="43"/>
      <c r="I144" s="231"/>
      <c r="J144" s="43"/>
      <c r="K144" s="43"/>
      <c r="L144" s="47"/>
      <c r="M144" s="232"/>
      <c r="N144" s="233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218</v>
      </c>
      <c r="AU144" s="19" t="s">
        <v>88</v>
      </c>
    </row>
    <row r="145" s="14" customFormat="1">
      <c r="A145" s="14"/>
      <c r="B145" s="245"/>
      <c r="C145" s="246"/>
      <c r="D145" s="236" t="s">
        <v>226</v>
      </c>
      <c r="E145" s="247" t="s">
        <v>35</v>
      </c>
      <c r="F145" s="248" t="s">
        <v>1467</v>
      </c>
      <c r="G145" s="246"/>
      <c r="H145" s="249">
        <v>1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226</v>
      </c>
      <c r="AU145" s="255" t="s">
        <v>88</v>
      </c>
      <c r="AV145" s="14" t="s">
        <v>90</v>
      </c>
      <c r="AW145" s="14" t="s">
        <v>41</v>
      </c>
      <c r="AX145" s="14" t="s">
        <v>80</v>
      </c>
      <c r="AY145" s="255" t="s">
        <v>208</v>
      </c>
    </row>
    <row r="146" s="14" customFormat="1">
      <c r="A146" s="14"/>
      <c r="B146" s="245"/>
      <c r="C146" s="246"/>
      <c r="D146" s="236" t="s">
        <v>226</v>
      </c>
      <c r="E146" s="247" t="s">
        <v>35</v>
      </c>
      <c r="F146" s="248" t="s">
        <v>1468</v>
      </c>
      <c r="G146" s="246"/>
      <c r="H146" s="249">
        <v>1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226</v>
      </c>
      <c r="AU146" s="255" t="s">
        <v>88</v>
      </c>
      <c r="AV146" s="14" t="s">
        <v>90</v>
      </c>
      <c r="AW146" s="14" t="s">
        <v>41</v>
      </c>
      <c r="AX146" s="14" t="s">
        <v>80</v>
      </c>
      <c r="AY146" s="255" t="s">
        <v>208</v>
      </c>
    </row>
    <row r="147" s="16" customFormat="1">
      <c r="A147" s="16"/>
      <c r="B147" s="267"/>
      <c r="C147" s="268"/>
      <c r="D147" s="236" t="s">
        <v>226</v>
      </c>
      <c r="E147" s="269" t="s">
        <v>35</v>
      </c>
      <c r="F147" s="270" t="s">
        <v>261</v>
      </c>
      <c r="G147" s="268"/>
      <c r="H147" s="271">
        <v>2</v>
      </c>
      <c r="I147" s="272"/>
      <c r="J147" s="268"/>
      <c r="K147" s="268"/>
      <c r="L147" s="273"/>
      <c r="M147" s="274"/>
      <c r="N147" s="275"/>
      <c r="O147" s="275"/>
      <c r="P147" s="275"/>
      <c r="Q147" s="275"/>
      <c r="R147" s="275"/>
      <c r="S147" s="275"/>
      <c r="T147" s="27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77" t="s">
        <v>226</v>
      </c>
      <c r="AU147" s="277" t="s">
        <v>88</v>
      </c>
      <c r="AV147" s="16" t="s">
        <v>216</v>
      </c>
      <c r="AW147" s="16" t="s">
        <v>41</v>
      </c>
      <c r="AX147" s="16" t="s">
        <v>88</v>
      </c>
      <c r="AY147" s="277" t="s">
        <v>208</v>
      </c>
    </row>
    <row r="148" s="2" customFormat="1" ht="16.5" customHeight="1">
      <c r="A148" s="41"/>
      <c r="B148" s="42"/>
      <c r="C148" s="216" t="s">
        <v>418</v>
      </c>
      <c r="D148" s="216" t="s">
        <v>211</v>
      </c>
      <c r="E148" s="217" t="s">
        <v>1469</v>
      </c>
      <c r="F148" s="218" t="s">
        <v>1470</v>
      </c>
      <c r="G148" s="219" t="s">
        <v>490</v>
      </c>
      <c r="H148" s="220">
        <v>1.5</v>
      </c>
      <c r="I148" s="221"/>
      <c r="J148" s="222">
        <f>ROUND(I148*H148,2)</f>
        <v>0</v>
      </c>
      <c r="K148" s="218" t="s">
        <v>215</v>
      </c>
      <c r="L148" s="47"/>
      <c r="M148" s="223" t="s">
        <v>35</v>
      </c>
      <c r="N148" s="224" t="s">
        <v>51</v>
      </c>
      <c r="O148" s="87"/>
      <c r="P148" s="225">
        <f>O148*H148</f>
        <v>0</v>
      </c>
      <c r="Q148" s="225">
        <v>0.00040999999999999999</v>
      </c>
      <c r="R148" s="225">
        <f>Q148*H148</f>
        <v>0.00061499999999999999</v>
      </c>
      <c r="S148" s="225">
        <v>0</v>
      </c>
      <c r="T148" s="226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7" t="s">
        <v>408</v>
      </c>
      <c r="AT148" s="227" t="s">
        <v>211</v>
      </c>
      <c r="AU148" s="227" t="s">
        <v>88</v>
      </c>
      <c r="AY148" s="19" t="s">
        <v>208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88</v>
      </c>
      <c r="BK148" s="228">
        <f>ROUND(I148*H148,2)</f>
        <v>0</v>
      </c>
      <c r="BL148" s="19" t="s">
        <v>408</v>
      </c>
      <c r="BM148" s="227" t="s">
        <v>2258</v>
      </c>
    </row>
    <row r="149" s="2" customFormat="1">
      <c r="A149" s="41"/>
      <c r="B149" s="42"/>
      <c r="C149" s="43"/>
      <c r="D149" s="229" t="s">
        <v>218</v>
      </c>
      <c r="E149" s="43"/>
      <c r="F149" s="230" t="s">
        <v>1472</v>
      </c>
      <c r="G149" s="43"/>
      <c r="H149" s="43"/>
      <c r="I149" s="231"/>
      <c r="J149" s="43"/>
      <c r="K149" s="43"/>
      <c r="L149" s="47"/>
      <c r="M149" s="232"/>
      <c r="N149" s="233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218</v>
      </c>
      <c r="AU149" s="19" t="s">
        <v>88</v>
      </c>
    </row>
    <row r="150" s="14" customFormat="1">
      <c r="A150" s="14"/>
      <c r="B150" s="245"/>
      <c r="C150" s="246"/>
      <c r="D150" s="236" t="s">
        <v>226</v>
      </c>
      <c r="E150" s="247" t="s">
        <v>35</v>
      </c>
      <c r="F150" s="248" t="s">
        <v>1473</v>
      </c>
      <c r="G150" s="246"/>
      <c r="H150" s="249">
        <v>1.5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226</v>
      </c>
      <c r="AU150" s="255" t="s">
        <v>88</v>
      </c>
      <c r="AV150" s="14" t="s">
        <v>90</v>
      </c>
      <c r="AW150" s="14" t="s">
        <v>41</v>
      </c>
      <c r="AX150" s="14" t="s">
        <v>88</v>
      </c>
      <c r="AY150" s="255" t="s">
        <v>208</v>
      </c>
    </row>
    <row r="151" s="2" customFormat="1" ht="16.5" customHeight="1">
      <c r="A151" s="41"/>
      <c r="B151" s="42"/>
      <c r="C151" s="216" t="s">
        <v>423</v>
      </c>
      <c r="D151" s="216" t="s">
        <v>211</v>
      </c>
      <c r="E151" s="217" t="s">
        <v>1474</v>
      </c>
      <c r="F151" s="218" t="s">
        <v>1475</v>
      </c>
      <c r="G151" s="219" t="s">
        <v>490</v>
      </c>
      <c r="H151" s="220">
        <v>2.5</v>
      </c>
      <c r="I151" s="221"/>
      <c r="J151" s="222">
        <f>ROUND(I151*H151,2)</f>
        <v>0</v>
      </c>
      <c r="K151" s="218" t="s">
        <v>215</v>
      </c>
      <c r="L151" s="47"/>
      <c r="M151" s="223" t="s">
        <v>35</v>
      </c>
      <c r="N151" s="224" t="s">
        <v>51</v>
      </c>
      <c r="O151" s="87"/>
      <c r="P151" s="225">
        <f>O151*H151</f>
        <v>0</v>
      </c>
      <c r="Q151" s="225">
        <v>0.00048000000000000001</v>
      </c>
      <c r="R151" s="225">
        <f>Q151*H151</f>
        <v>0.0012000000000000001</v>
      </c>
      <c r="S151" s="225">
        <v>0</v>
      </c>
      <c r="T151" s="226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7" t="s">
        <v>408</v>
      </c>
      <c r="AT151" s="227" t="s">
        <v>211</v>
      </c>
      <c r="AU151" s="227" t="s">
        <v>88</v>
      </c>
      <c r="AY151" s="19" t="s">
        <v>208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88</v>
      </c>
      <c r="BK151" s="228">
        <f>ROUND(I151*H151,2)</f>
        <v>0</v>
      </c>
      <c r="BL151" s="19" t="s">
        <v>408</v>
      </c>
      <c r="BM151" s="227" t="s">
        <v>2259</v>
      </c>
    </row>
    <row r="152" s="2" customFormat="1">
      <c r="A152" s="41"/>
      <c r="B152" s="42"/>
      <c r="C152" s="43"/>
      <c r="D152" s="229" t="s">
        <v>218</v>
      </c>
      <c r="E152" s="43"/>
      <c r="F152" s="230" t="s">
        <v>1477</v>
      </c>
      <c r="G152" s="43"/>
      <c r="H152" s="43"/>
      <c r="I152" s="231"/>
      <c r="J152" s="43"/>
      <c r="K152" s="43"/>
      <c r="L152" s="47"/>
      <c r="M152" s="232"/>
      <c r="N152" s="233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9" t="s">
        <v>218</v>
      </c>
      <c r="AU152" s="19" t="s">
        <v>88</v>
      </c>
    </row>
    <row r="153" s="14" customFormat="1">
      <c r="A153" s="14"/>
      <c r="B153" s="245"/>
      <c r="C153" s="246"/>
      <c r="D153" s="236" t="s">
        <v>226</v>
      </c>
      <c r="E153" s="247" t="s">
        <v>35</v>
      </c>
      <c r="F153" s="248" t="s">
        <v>1478</v>
      </c>
      <c r="G153" s="246"/>
      <c r="H153" s="249">
        <v>2.5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226</v>
      </c>
      <c r="AU153" s="255" t="s">
        <v>88</v>
      </c>
      <c r="AV153" s="14" t="s">
        <v>90</v>
      </c>
      <c r="AW153" s="14" t="s">
        <v>41</v>
      </c>
      <c r="AX153" s="14" t="s">
        <v>88</v>
      </c>
      <c r="AY153" s="255" t="s">
        <v>208</v>
      </c>
    </row>
    <row r="154" s="2" customFormat="1" ht="16.5" customHeight="1">
      <c r="A154" s="41"/>
      <c r="B154" s="42"/>
      <c r="C154" s="216" t="s">
        <v>434</v>
      </c>
      <c r="D154" s="216" t="s">
        <v>211</v>
      </c>
      <c r="E154" s="217" t="s">
        <v>1479</v>
      </c>
      <c r="F154" s="218" t="s">
        <v>1480</v>
      </c>
      <c r="G154" s="219" t="s">
        <v>490</v>
      </c>
      <c r="H154" s="220">
        <v>1.5</v>
      </c>
      <c r="I154" s="221"/>
      <c r="J154" s="222">
        <f>ROUND(I154*H154,2)</f>
        <v>0</v>
      </c>
      <c r="K154" s="218" t="s">
        <v>215</v>
      </c>
      <c r="L154" s="47"/>
      <c r="M154" s="223" t="s">
        <v>35</v>
      </c>
      <c r="N154" s="224" t="s">
        <v>51</v>
      </c>
      <c r="O154" s="87"/>
      <c r="P154" s="225">
        <f>O154*H154</f>
        <v>0</v>
      </c>
      <c r="Q154" s="225">
        <v>0.0022399999999999998</v>
      </c>
      <c r="R154" s="225">
        <f>Q154*H154</f>
        <v>0.0033599999999999997</v>
      </c>
      <c r="S154" s="225">
        <v>0</v>
      </c>
      <c r="T154" s="226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7" t="s">
        <v>408</v>
      </c>
      <c r="AT154" s="227" t="s">
        <v>211</v>
      </c>
      <c r="AU154" s="227" t="s">
        <v>88</v>
      </c>
      <c r="AY154" s="19" t="s">
        <v>208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88</v>
      </c>
      <c r="BK154" s="228">
        <f>ROUND(I154*H154,2)</f>
        <v>0</v>
      </c>
      <c r="BL154" s="19" t="s">
        <v>408</v>
      </c>
      <c r="BM154" s="227" t="s">
        <v>2260</v>
      </c>
    </row>
    <row r="155" s="2" customFormat="1">
      <c r="A155" s="41"/>
      <c r="B155" s="42"/>
      <c r="C155" s="43"/>
      <c r="D155" s="229" t="s">
        <v>218</v>
      </c>
      <c r="E155" s="43"/>
      <c r="F155" s="230" t="s">
        <v>1482</v>
      </c>
      <c r="G155" s="43"/>
      <c r="H155" s="43"/>
      <c r="I155" s="231"/>
      <c r="J155" s="43"/>
      <c r="K155" s="43"/>
      <c r="L155" s="47"/>
      <c r="M155" s="232"/>
      <c r="N155" s="233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9" t="s">
        <v>218</v>
      </c>
      <c r="AU155" s="19" t="s">
        <v>88</v>
      </c>
    </row>
    <row r="156" s="14" customFormat="1">
      <c r="A156" s="14"/>
      <c r="B156" s="245"/>
      <c r="C156" s="246"/>
      <c r="D156" s="236" t="s">
        <v>226</v>
      </c>
      <c r="E156" s="247" t="s">
        <v>35</v>
      </c>
      <c r="F156" s="248" t="s">
        <v>1473</v>
      </c>
      <c r="G156" s="246"/>
      <c r="H156" s="249">
        <v>1.5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226</v>
      </c>
      <c r="AU156" s="255" t="s">
        <v>88</v>
      </c>
      <c r="AV156" s="14" t="s">
        <v>90</v>
      </c>
      <c r="AW156" s="14" t="s">
        <v>41</v>
      </c>
      <c r="AX156" s="14" t="s">
        <v>88</v>
      </c>
      <c r="AY156" s="255" t="s">
        <v>208</v>
      </c>
    </row>
    <row r="157" s="2" customFormat="1" ht="16.5" customHeight="1">
      <c r="A157" s="41"/>
      <c r="B157" s="42"/>
      <c r="C157" s="216" t="s">
        <v>7</v>
      </c>
      <c r="D157" s="216" t="s">
        <v>211</v>
      </c>
      <c r="E157" s="217" t="s">
        <v>1483</v>
      </c>
      <c r="F157" s="218" t="s">
        <v>1484</v>
      </c>
      <c r="G157" s="219" t="s">
        <v>381</v>
      </c>
      <c r="H157" s="220">
        <v>2</v>
      </c>
      <c r="I157" s="221"/>
      <c r="J157" s="222">
        <f>ROUND(I157*H157,2)</f>
        <v>0</v>
      </c>
      <c r="K157" s="218" t="s">
        <v>215</v>
      </c>
      <c r="L157" s="47"/>
      <c r="M157" s="223" t="s">
        <v>35</v>
      </c>
      <c r="N157" s="224" t="s">
        <v>51</v>
      </c>
      <c r="O157" s="87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7" t="s">
        <v>408</v>
      </c>
      <c r="AT157" s="227" t="s">
        <v>211</v>
      </c>
      <c r="AU157" s="227" t="s">
        <v>88</v>
      </c>
      <c r="AY157" s="19" t="s">
        <v>208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88</v>
      </c>
      <c r="BK157" s="228">
        <f>ROUND(I157*H157,2)</f>
        <v>0</v>
      </c>
      <c r="BL157" s="19" t="s">
        <v>408</v>
      </c>
      <c r="BM157" s="227" t="s">
        <v>2261</v>
      </c>
    </row>
    <row r="158" s="2" customFormat="1">
      <c r="A158" s="41"/>
      <c r="B158" s="42"/>
      <c r="C158" s="43"/>
      <c r="D158" s="229" t="s">
        <v>218</v>
      </c>
      <c r="E158" s="43"/>
      <c r="F158" s="230" t="s">
        <v>1487</v>
      </c>
      <c r="G158" s="43"/>
      <c r="H158" s="43"/>
      <c r="I158" s="231"/>
      <c r="J158" s="43"/>
      <c r="K158" s="43"/>
      <c r="L158" s="47"/>
      <c r="M158" s="232"/>
      <c r="N158" s="233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9" t="s">
        <v>218</v>
      </c>
      <c r="AU158" s="19" t="s">
        <v>88</v>
      </c>
    </row>
    <row r="159" s="14" customFormat="1">
      <c r="A159" s="14"/>
      <c r="B159" s="245"/>
      <c r="C159" s="246"/>
      <c r="D159" s="236" t="s">
        <v>226</v>
      </c>
      <c r="E159" s="247" t="s">
        <v>35</v>
      </c>
      <c r="F159" s="248" t="s">
        <v>1488</v>
      </c>
      <c r="G159" s="246"/>
      <c r="H159" s="249">
        <v>2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226</v>
      </c>
      <c r="AU159" s="255" t="s">
        <v>88</v>
      </c>
      <c r="AV159" s="14" t="s">
        <v>90</v>
      </c>
      <c r="AW159" s="14" t="s">
        <v>41</v>
      </c>
      <c r="AX159" s="14" t="s">
        <v>88</v>
      </c>
      <c r="AY159" s="255" t="s">
        <v>208</v>
      </c>
    </row>
    <row r="160" s="2" customFormat="1" ht="16.5" customHeight="1">
      <c r="A160" s="41"/>
      <c r="B160" s="42"/>
      <c r="C160" s="216" t="s">
        <v>440</v>
      </c>
      <c r="D160" s="216" t="s">
        <v>211</v>
      </c>
      <c r="E160" s="217" t="s">
        <v>1489</v>
      </c>
      <c r="F160" s="218" t="s">
        <v>1490</v>
      </c>
      <c r="G160" s="219" t="s">
        <v>381</v>
      </c>
      <c r="H160" s="220">
        <v>2</v>
      </c>
      <c r="I160" s="221"/>
      <c r="J160" s="222">
        <f>ROUND(I160*H160,2)</f>
        <v>0</v>
      </c>
      <c r="K160" s="218" t="s">
        <v>215</v>
      </c>
      <c r="L160" s="47"/>
      <c r="M160" s="223" t="s">
        <v>35</v>
      </c>
      <c r="N160" s="224" t="s">
        <v>51</v>
      </c>
      <c r="O160" s="87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7" t="s">
        <v>408</v>
      </c>
      <c r="AT160" s="227" t="s">
        <v>211</v>
      </c>
      <c r="AU160" s="227" t="s">
        <v>88</v>
      </c>
      <c r="AY160" s="19" t="s">
        <v>208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88</v>
      </c>
      <c r="BK160" s="228">
        <f>ROUND(I160*H160,2)</f>
        <v>0</v>
      </c>
      <c r="BL160" s="19" t="s">
        <v>408</v>
      </c>
      <c r="BM160" s="227" t="s">
        <v>2262</v>
      </c>
    </row>
    <row r="161" s="2" customFormat="1">
      <c r="A161" s="41"/>
      <c r="B161" s="42"/>
      <c r="C161" s="43"/>
      <c r="D161" s="229" t="s">
        <v>218</v>
      </c>
      <c r="E161" s="43"/>
      <c r="F161" s="230" t="s">
        <v>1492</v>
      </c>
      <c r="G161" s="43"/>
      <c r="H161" s="43"/>
      <c r="I161" s="231"/>
      <c r="J161" s="43"/>
      <c r="K161" s="43"/>
      <c r="L161" s="47"/>
      <c r="M161" s="232"/>
      <c r="N161" s="233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9" t="s">
        <v>218</v>
      </c>
      <c r="AU161" s="19" t="s">
        <v>88</v>
      </c>
    </row>
    <row r="162" s="14" customFormat="1">
      <c r="A162" s="14"/>
      <c r="B162" s="245"/>
      <c r="C162" s="246"/>
      <c r="D162" s="236" t="s">
        <v>226</v>
      </c>
      <c r="E162" s="247" t="s">
        <v>35</v>
      </c>
      <c r="F162" s="248" t="s">
        <v>1493</v>
      </c>
      <c r="G162" s="246"/>
      <c r="H162" s="249">
        <v>2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226</v>
      </c>
      <c r="AU162" s="255" t="s">
        <v>88</v>
      </c>
      <c r="AV162" s="14" t="s">
        <v>90</v>
      </c>
      <c r="AW162" s="14" t="s">
        <v>41</v>
      </c>
      <c r="AX162" s="14" t="s">
        <v>88</v>
      </c>
      <c r="AY162" s="255" t="s">
        <v>208</v>
      </c>
    </row>
    <row r="163" s="2" customFormat="1" ht="16.5" customHeight="1">
      <c r="A163" s="41"/>
      <c r="B163" s="42"/>
      <c r="C163" s="216" t="s">
        <v>445</v>
      </c>
      <c r="D163" s="216" t="s">
        <v>211</v>
      </c>
      <c r="E163" s="217" t="s">
        <v>1494</v>
      </c>
      <c r="F163" s="218" t="s">
        <v>1495</v>
      </c>
      <c r="G163" s="219" t="s">
        <v>381</v>
      </c>
      <c r="H163" s="220">
        <v>2</v>
      </c>
      <c r="I163" s="221"/>
      <c r="J163" s="222">
        <f>ROUND(I163*H163,2)</f>
        <v>0</v>
      </c>
      <c r="K163" s="218" t="s">
        <v>215</v>
      </c>
      <c r="L163" s="47"/>
      <c r="M163" s="223" t="s">
        <v>35</v>
      </c>
      <c r="N163" s="224" t="s">
        <v>51</v>
      </c>
      <c r="O163" s="87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7" t="s">
        <v>408</v>
      </c>
      <c r="AT163" s="227" t="s">
        <v>211</v>
      </c>
      <c r="AU163" s="227" t="s">
        <v>88</v>
      </c>
      <c r="AY163" s="19" t="s">
        <v>208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88</v>
      </c>
      <c r="BK163" s="228">
        <f>ROUND(I163*H163,2)</f>
        <v>0</v>
      </c>
      <c r="BL163" s="19" t="s">
        <v>408</v>
      </c>
      <c r="BM163" s="227" t="s">
        <v>2263</v>
      </c>
    </row>
    <row r="164" s="2" customFormat="1">
      <c r="A164" s="41"/>
      <c r="B164" s="42"/>
      <c r="C164" s="43"/>
      <c r="D164" s="229" t="s">
        <v>218</v>
      </c>
      <c r="E164" s="43"/>
      <c r="F164" s="230" t="s">
        <v>1497</v>
      </c>
      <c r="G164" s="43"/>
      <c r="H164" s="43"/>
      <c r="I164" s="231"/>
      <c r="J164" s="43"/>
      <c r="K164" s="43"/>
      <c r="L164" s="47"/>
      <c r="M164" s="232"/>
      <c r="N164" s="233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19" t="s">
        <v>218</v>
      </c>
      <c r="AU164" s="19" t="s">
        <v>88</v>
      </c>
    </row>
    <row r="165" s="14" customFormat="1">
      <c r="A165" s="14"/>
      <c r="B165" s="245"/>
      <c r="C165" s="246"/>
      <c r="D165" s="236" t="s">
        <v>226</v>
      </c>
      <c r="E165" s="247" t="s">
        <v>35</v>
      </c>
      <c r="F165" s="248" t="s">
        <v>1498</v>
      </c>
      <c r="G165" s="246"/>
      <c r="H165" s="249">
        <v>2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226</v>
      </c>
      <c r="AU165" s="255" t="s">
        <v>88</v>
      </c>
      <c r="AV165" s="14" t="s">
        <v>90</v>
      </c>
      <c r="AW165" s="14" t="s">
        <v>41</v>
      </c>
      <c r="AX165" s="14" t="s">
        <v>88</v>
      </c>
      <c r="AY165" s="255" t="s">
        <v>208</v>
      </c>
    </row>
    <row r="166" s="2" customFormat="1" ht="16.5" customHeight="1">
      <c r="A166" s="41"/>
      <c r="B166" s="42"/>
      <c r="C166" s="216" t="s">
        <v>455</v>
      </c>
      <c r="D166" s="216" t="s">
        <v>211</v>
      </c>
      <c r="E166" s="217" t="s">
        <v>1499</v>
      </c>
      <c r="F166" s="218" t="s">
        <v>1500</v>
      </c>
      <c r="G166" s="219" t="s">
        <v>490</v>
      </c>
      <c r="H166" s="220">
        <v>5.5</v>
      </c>
      <c r="I166" s="221"/>
      <c r="J166" s="222">
        <f>ROUND(I166*H166,2)</f>
        <v>0</v>
      </c>
      <c r="K166" s="218" t="s">
        <v>215</v>
      </c>
      <c r="L166" s="47"/>
      <c r="M166" s="223" t="s">
        <v>35</v>
      </c>
      <c r="N166" s="224" t="s">
        <v>51</v>
      </c>
      <c r="O166" s="87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7" t="s">
        <v>408</v>
      </c>
      <c r="AT166" s="227" t="s">
        <v>211</v>
      </c>
      <c r="AU166" s="227" t="s">
        <v>88</v>
      </c>
      <c r="AY166" s="19" t="s">
        <v>208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88</v>
      </c>
      <c r="BK166" s="228">
        <f>ROUND(I166*H166,2)</f>
        <v>0</v>
      </c>
      <c r="BL166" s="19" t="s">
        <v>408</v>
      </c>
      <c r="BM166" s="227" t="s">
        <v>2264</v>
      </c>
    </row>
    <row r="167" s="2" customFormat="1">
      <c r="A167" s="41"/>
      <c r="B167" s="42"/>
      <c r="C167" s="43"/>
      <c r="D167" s="229" t="s">
        <v>218</v>
      </c>
      <c r="E167" s="43"/>
      <c r="F167" s="230" t="s">
        <v>1502</v>
      </c>
      <c r="G167" s="43"/>
      <c r="H167" s="43"/>
      <c r="I167" s="231"/>
      <c r="J167" s="43"/>
      <c r="K167" s="43"/>
      <c r="L167" s="47"/>
      <c r="M167" s="232"/>
      <c r="N167" s="233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19" t="s">
        <v>218</v>
      </c>
      <c r="AU167" s="19" t="s">
        <v>88</v>
      </c>
    </row>
    <row r="168" s="14" customFormat="1">
      <c r="A168" s="14"/>
      <c r="B168" s="245"/>
      <c r="C168" s="246"/>
      <c r="D168" s="236" t="s">
        <v>226</v>
      </c>
      <c r="E168" s="247" t="s">
        <v>35</v>
      </c>
      <c r="F168" s="248" t="s">
        <v>1503</v>
      </c>
      <c r="G168" s="246"/>
      <c r="H168" s="249">
        <v>5.5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226</v>
      </c>
      <c r="AU168" s="255" t="s">
        <v>88</v>
      </c>
      <c r="AV168" s="14" t="s">
        <v>90</v>
      </c>
      <c r="AW168" s="14" t="s">
        <v>41</v>
      </c>
      <c r="AX168" s="14" t="s">
        <v>88</v>
      </c>
      <c r="AY168" s="255" t="s">
        <v>208</v>
      </c>
    </row>
    <row r="169" s="2" customFormat="1" ht="16.5" customHeight="1">
      <c r="A169" s="41"/>
      <c r="B169" s="42"/>
      <c r="C169" s="278" t="s">
        <v>463</v>
      </c>
      <c r="D169" s="278" t="s">
        <v>391</v>
      </c>
      <c r="E169" s="279" t="s">
        <v>1504</v>
      </c>
      <c r="F169" s="280" t="s">
        <v>1505</v>
      </c>
      <c r="G169" s="281" t="s">
        <v>1506</v>
      </c>
      <c r="H169" s="282">
        <v>1</v>
      </c>
      <c r="I169" s="283"/>
      <c r="J169" s="284">
        <f>ROUND(I169*H169,2)</f>
        <v>0</v>
      </c>
      <c r="K169" s="280" t="s">
        <v>215</v>
      </c>
      <c r="L169" s="285"/>
      <c r="M169" s="286" t="s">
        <v>35</v>
      </c>
      <c r="N169" s="287" t="s">
        <v>51</v>
      </c>
      <c r="O169" s="87"/>
      <c r="P169" s="225">
        <f>O169*H169</f>
        <v>0</v>
      </c>
      <c r="Q169" s="225">
        <v>0.00107</v>
      </c>
      <c r="R169" s="225">
        <f>Q169*H169</f>
        <v>0.00107</v>
      </c>
      <c r="S169" s="225">
        <v>0</v>
      </c>
      <c r="T169" s="226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7" t="s">
        <v>527</v>
      </c>
      <c r="AT169" s="227" t="s">
        <v>391</v>
      </c>
      <c r="AU169" s="227" t="s">
        <v>88</v>
      </c>
      <c r="AY169" s="19" t="s">
        <v>208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88</v>
      </c>
      <c r="BK169" s="228">
        <f>ROUND(I169*H169,2)</f>
        <v>0</v>
      </c>
      <c r="BL169" s="19" t="s">
        <v>408</v>
      </c>
      <c r="BM169" s="227" t="s">
        <v>2265</v>
      </c>
    </row>
    <row r="170" s="14" customFormat="1">
      <c r="A170" s="14"/>
      <c r="B170" s="245"/>
      <c r="C170" s="246"/>
      <c r="D170" s="236" t="s">
        <v>226</v>
      </c>
      <c r="E170" s="247" t="s">
        <v>35</v>
      </c>
      <c r="F170" s="248" t="s">
        <v>88</v>
      </c>
      <c r="G170" s="246"/>
      <c r="H170" s="249">
        <v>1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226</v>
      </c>
      <c r="AU170" s="255" t="s">
        <v>88</v>
      </c>
      <c r="AV170" s="14" t="s">
        <v>90</v>
      </c>
      <c r="AW170" s="14" t="s">
        <v>41</v>
      </c>
      <c r="AX170" s="14" t="s">
        <v>88</v>
      </c>
      <c r="AY170" s="255" t="s">
        <v>208</v>
      </c>
    </row>
    <row r="171" s="2" customFormat="1" ht="16.5" customHeight="1">
      <c r="A171" s="41"/>
      <c r="B171" s="42"/>
      <c r="C171" s="216" t="s">
        <v>469</v>
      </c>
      <c r="D171" s="216" t="s">
        <v>211</v>
      </c>
      <c r="E171" s="217" t="s">
        <v>1508</v>
      </c>
      <c r="F171" s="218" t="s">
        <v>1509</v>
      </c>
      <c r="G171" s="219" t="s">
        <v>381</v>
      </c>
      <c r="H171" s="220">
        <v>1</v>
      </c>
      <c r="I171" s="221"/>
      <c r="J171" s="222">
        <f>ROUND(I171*H171,2)</f>
        <v>0</v>
      </c>
      <c r="K171" s="218" t="s">
        <v>215</v>
      </c>
      <c r="L171" s="47"/>
      <c r="M171" s="223" t="s">
        <v>35</v>
      </c>
      <c r="N171" s="224" t="s">
        <v>51</v>
      </c>
      <c r="O171" s="87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7" t="s">
        <v>408</v>
      </c>
      <c r="AT171" s="227" t="s">
        <v>211</v>
      </c>
      <c r="AU171" s="227" t="s">
        <v>88</v>
      </c>
      <c r="AY171" s="19" t="s">
        <v>208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9" t="s">
        <v>88</v>
      </c>
      <c r="BK171" s="228">
        <f>ROUND(I171*H171,2)</f>
        <v>0</v>
      </c>
      <c r="BL171" s="19" t="s">
        <v>408</v>
      </c>
      <c r="BM171" s="227" t="s">
        <v>2266</v>
      </c>
    </row>
    <row r="172" s="2" customFormat="1">
      <c r="A172" s="41"/>
      <c r="B172" s="42"/>
      <c r="C172" s="43"/>
      <c r="D172" s="229" t="s">
        <v>218</v>
      </c>
      <c r="E172" s="43"/>
      <c r="F172" s="230" t="s">
        <v>1511</v>
      </c>
      <c r="G172" s="43"/>
      <c r="H172" s="43"/>
      <c r="I172" s="231"/>
      <c r="J172" s="43"/>
      <c r="K172" s="43"/>
      <c r="L172" s="47"/>
      <c r="M172" s="232"/>
      <c r="N172" s="233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218</v>
      </c>
      <c r="AU172" s="19" t="s">
        <v>88</v>
      </c>
    </row>
    <row r="173" s="14" customFormat="1">
      <c r="A173" s="14"/>
      <c r="B173" s="245"/>
      <c r="C173" s="246"/>
      <c r="D173" s="236" t="s">
        <v>226</v>
      </c>
      <c r="E173" s="247" t="s">
        <v>35</v>
      </c>
      <c r="F173" s="248" t="s">
        <v>88</v>
      </c>
      <c r="G173" s="246"/>
      <c r="H173" s="249">
        <v>1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226</v>
      </c>
      <c r="AU173" s="255" t="s">
        <v>88</v>
      </c>
      <c r="AV173" s="14" t="s">
        <v>90</v>
      </c>
      <c r="AW173" s="14" t="s">
        <v>41</v>
      </c>
      <c r="AX173" s="14" t="s">
        <v>88</v>
      </c>
      <c r="AY173" s="255" t="s">
        <v>208</v>
      </c>
    </row>
    <row r="174" s="2" customFormat="1" ht="24.15" customHeight="1">
      <c r="A174" s="41"/>
      <c r="B174" s="42"/>
      <c r="C174" s="216" t="s">
        <v>481</v>
      </c>
      <c r="D174" s="216" t="s">
        <v>211</v>
      </c>
      <c r="E174" s="217" t="s">
        <v>1512</v>
      </c>
      <c r="F174" s="218" t="s">
        <v>1513</v>
      </c>
      <c r="G174" s="219" t="s">
        <v>1514</v>
      </c>
      <c r="H174" s="220">
        <v>0.012</v>
      </c>
      <c r="I174" s="221"/>
      <c r="J174" s="222">
        <f>ROUND(I174*H174,2)</f>
        <v>0</v>
      </c>
      <c r="K174" s="218" t="s">
        <v>215</v>
      </c>
      <c r="L174" s="47"/>
      <c r="M174" s="223" t="s">
        <v>35</v>
      </c>
      <c r="N174" s="224" t="s">
        <v>51</v>
      </c>
      <c r="O174" s="87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7" t="s">
        <v>408</v>
      </c>
      <c r="AT174" s="227" t="s">
        <v>211</v>
      </c>
      <c r="AU174" s="227" t="s">
        <v>88</v>
      </c>
      <c r="AY174" s="19" t="s">
        <v>208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88</v>
      </c>
      <c r="BK174" s="228">
        <f>ROUND(I174*H174,2)</f>
        <v>0</v>
      </c>
      <c r="BL174" s="19" t="s">
        <v>408</v>
      </c>
      <c r="BM174" s="227" t="s">
        <v>2267</v>
      </c>
    </row>
    <row r="175" s="2" customFormat="1">
      <c r="A175" s="41"/>
      <c r="B175" s="42"/>
      <c r="C175" s="43"/>
      <c r="D175" s="229" t="s">
        <v>218</v>
      </c>
      <c r="E175" s="43"/>
      <c r="F175" s="230" t="s">
        <v>1516</v>
      </c>
      <c r="G175" s="43"/>
      <c r="H175" s="43"/>
      <c r="I175" s="231"/>
      <c r="J175" s="43"/>
      <c r="K175" s="43"/>
      <c r="L175" s="47"/>
      <c r="M175" s="232"/>
      <c r="N175" s="233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19" t="s">
        <v>218</v>
      </c>
      <c r="AU175" s="19" t="s">
        <v>88</v>
      </c>
    </row>
    <row r="176" s="2" customFormat="1" ht="24.15" customHeight="1">
      <c r="A176" s="41"/>
      <c r="B176" s="42"/>
      <c r="C176" s="216" t="s">
        <v>487</v>
      </c>
      <c r="D176" s="216" t="s">
        <v>211</v>
      </c>
      <c r="E176" s="217" t="s">
        <v>1517</v>
      </c>
      <c r="F176" s="218" t="s">
        <v>1518</v>
      </c>
      <c r="G176" s="219" t="s">
        <v>214</v>
      </c>
      <c r="H176" s="220">
        <v>0.012</v>
      </c>
      <c r="I176" s="221"/>
      <c r="J176" s="222">
        <f>ROUND(I176*H176,2)</f>
        <v>0</v>
      </c>
      <c r="K176" s="218" t="s">
        <v>215</v>
      </c>
      <c r="L176" s="47"/>
      <c r="M176" s="223" t="s">
        <v>35</v>
      </c>
      <c r="N176" s="224" t="s">
        <v>51</v>
      </c>
      <c r="O176" s="87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7" t="s">
        <v>408</v>
      </c>
      <c r="AT176" s="227" t="s">
        <v>211</v>
      </c>
      <c r="AU176" s="227" t="s">
        <v>88</v>
      </c>
      <c r="AY176" s="19" t="s">
        <v>208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88</v>
      </c>
      <c r="BK176" s="228">
        <f>ROUND(I176*H176,2)</f>
        <v>0</v>
      </c>
      <c r="BL176" s="19" t="s">
        <v>408</v>
      </c>
      <c r="BM176" s="227" t="s">
        <v>2268</v>
      </c>
    </row>
    <row r="177" s="2" customFormat="1">
      <c r="A177" s="41"/>
      <c r="B177" s="42"/>
      <c r="C177" s="43"/>
      <c r="D177" s="229" t="s">
        <v>218</v>
      </c>
      <c r="E177" s="43"/>
      <c r="F177" s="230" t="s">
        <v>1520</v>
      </c>
      <c r="G177" s="43"/>
      <c r="H177" s="43"/>
      <c r="I177" s="231"/>
      <c r="J177" s="43"/>
      <c r="K177" s="43"/>
      <c r="L177" s="47"/>
      <c r="M177" s="232"/>
      <c r="N177" s="233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218</v>
      </c>
      <c r="AU177" s="19" t="s">
        <v>88</v>
      </c>
    </row>
    <row r="178" s="2" customFormat="1" ht="24.15" customHeight="1">
      <c r="A178" s="41"/>
      <c r="B178" s="42"/>
      <c r="C178" s="216" t="s">
        <v>501</v>
      </c>
      <c r="D178" s="216" t="s">
        <v>211</v>
      </c>
      <c r="E178" s="217" t="s">
        <v>1521</v>
      </c>
      <c r="F178" s="218" t="s">
        <v>1522</v>
      </c>
      <c r="G178" s="219" t="s">
        <v>214</v>
      </c>
      <c r="H178" s="220">
        <v>0.012</v>
      </c>
      <c r="I178" s="221"/>
      <c r="J178" s="222">
        <f>ROUND(I178*H178,2)</f>
        <v>0</v>
      </c>
      <c r="K178" s="218" t="s">
        <v>215</v>
      </c>
      <c r="L178" s="47"/>
      <c r="M178" s="223" t="s">
        <v>35</v>
      </c>
      <c r="N178" s="224" t="s">
        <v>51</v>
      </c>
      <c r="O178" s="87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7" t="s">
        <v>408</v>
      </c>
      <c r="AT178" s="227" t="s">
        <v>211</v>
      </c>
      <c r="AU178" s="227" t="s">
        <v>88</v>
      </c>
      <c r="AY178" s="19" t="s">
        <v>208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9" t="s">
        <v>88</v>
      </c>
      <c r="BK178" s="228">
        <f>ROUND(I178*H178,2)</f>
        <v>0</v>
      </c>
      <c r="BL178" s="19" t="s">
        <v>408</v>
      </c>
      <c r="BM178" s="227" t="s">
        <v>2269</v>
      </c>
    </row>
    <row r="179" s="2" customFormat="1">
      <c r="A179" s="41"/>
      <c r="B179" s="42"/>
      <c r="C179" s="43"/>
      <c r="D179" s="229" t="s">
        <v>218</v>
      </c>
      <c r="E179" s="43"/>
      <c r="F179" s="230" t="s">
        <v>1524</v>
      </c>
      <c r="G179" s="43"/>
      <c r="H179" s="43"/>
      <c r="I179" s="231"/>
      <c r="J179" s="43"/>
      <c r="K179" s="43"/>
      <c r="L179" s="47"/>
      <c r="M179" s="232"/>
      <c r="N179" s="233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9" t="s">
        <v>218</v>
      </c>
      <c r="AU179" s="19" t="s">
        <v>88</v>
      </c>
    </row>
    <row r="180" s="12" customFormat="1" ht="25.92" customHeight="1">
      <c r="A180" s="12"/>
      <c r="B180" s="200"/>
      <c r="C180" s="201"/>
      <c r="D180" s="202" t="s">
        <v>79</v>
      </c>
      <c r="E180" s="203" t="s">
        <v>1525</v>
      </c>
      <c r="F180" s="203" t="s">
        <v>1526</v>
      </c>
      <c r="G180" s="201"/>
      <c r="H180" s="201"/>
      <c r="I180" s="204"/>
      <c r="J180" s="205">
        <f>BK180</f>
        <v>0</v>
      </c>
      <c r="K180" s="201"/>
      <c r="L180" s="206"/>
      <c r="M180" s="207"/>
      <c r="N180" s="208"/>
      <c r="O180" s="208"/>
      <c r="P180" s="209">
        <f>SUM(P181:P233)</f>
        <v>0</v>
      </c>
      <c r="Q180" s="208"/>
      <c r="R180" s="209">
        <f>SUM(R181:R233)</f>
        <v>0.031809999999999998</v>
      </c>
      <c r="S180" s="208"/>
      <c r="T180" s="210">
        <f>SUM(T181:T233)</f>
        <v>0.049700000000000001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1" t="s">
        <v>90</v>
      </c>
      <c r="AT180" s="212" t="s">
        <v>79</v>
      </c>
      <c r="AU180" s="212" t="s">
        <v>80</v>
      </c>
      <c r="AY180" s="211" t="s">
        <v>208</v>
      </c>
      <c r="BK180" s="213">
        <f>SUM(BK181:BK233)</f>
        <v>0</v>
      </c>
    </row>
    <row r="181" s="2" customFormat="1" ht="16.5" customHeight="1">
      <c r="A181" s="41"/>
      <c r="B181" s="42"/>
      <c r="C181" s="216" t="s">
        <v>511</v>
      </c>
      <c r="D181" s="216" t="s">
        <v>211</v>
      </c>
      <c r="E181" s="217" t="s">
        <v>1527</v>
      </c>
      <c r="F181" s="218" t="s">
        <v>1528</v>
      </c>
      <c r="G181" s="219" t="s">
        <v>679</v>
      </c>
      <c r="H181" s="220">
        <v>1</v>
      </c>
      <c r="I181" s="221"/>
      <c r="J181" s="222">
        <f>ROUND(I181*H181,2)</f>
        <v>0</v>
      </c>
      <c r="K181" s="218" t="s">
        <v>35</v>
      </c>
      <c r="L181" s="47"/>
      <c r="M181" s="223" t="s">
        <v>35</v>
      </c>
      <c r="N181" s="224" t="s">
        <v>51</v>
      </c>
      <c r="O181" s="87"/>
      <c r="P181" s="225">
        <f>O181*H181</f>
        <v>0</v>
      </c>
      <c r="Q181" s="225">
        <v>0</v>
      </c>
      <c r="R181" s="225">
        <f>Q181*H181</f>
        <v>0</v>
      </c>
      <c r="S181" s="225">
        <v>0.049700000000000001</v>
      </c>
      <c r="T181" s="226">
        <f>S181*H181</f>
        <v>0.049700000000000001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7" t="s">
        <v>408</v>
      </c>
      <c r="AT181" s="227" t="s">
        <v>211</v>
      </c>
      <c r="AU181" s="227" t="s">
        <v>88</v>
      </c>
      <c r="AY181" s="19" t="s">
        <v>208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88</v>
      </c>
      <c r="BK181" s="228">
        <f>ROUND(I181*H181,2)</f>
        <v>0</v>
      </c>
      <c r="BL181" s="19" t="s">
        <v>408</v>
      </c>
      <c r="BM181" s="227" t="s">
        <v>2270</v>
      </c>
    </row>
    <row r="182" s="14" customFormat="1">
      <c r="A182" s="14"/>
      <c r="B182" s="245"/>
      <c r="C182" s="246"/>
      <c r="D182" s="236" t="s">
        <v>226</v>
      </c>
      <c r="E182" s="247" t="s">
        <v>35</v>
      </c>
      <c r="F182" s="248" t="s">
        <v>88</v>
      </c>
      <c r="G182" s="246"/>
      <c r="H182" s="249">
        <v>1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226</v>
      </c>
      <c r="AU182" s="255" t="s">
        <v>88</v>
      </c>
      <c r="AV182" s="14" t="s">
        <v>90</v>
      </c>
      <c r="AW182" s="14" t="s">
        <v>41</v>
      </c>
      <c r="AX182" s="14" t="s">
        <v>88</v>
      </c>
      <c r="AY182" s="255" t="s">
        <v>208</v>
      </c>
    </row>
    <row r="183" s="2" customFormat="1" ht="21.75" customHeight="1">
      <c r="A183" s="41"/>
      <c r="B183" s="42"/>
      <c r="C183" s="216" t="s">
        <v>521</v>
      </c>
      <c r="D183" s="216" t="s">
        <v>211</v>
      </c>
      <c r="E183" s="217" t="s">
        <v>1530</v>
      </c>
      <c r="F183" s="218" t="s">
        <v>1531</v>
      </c>
      <c r="G183" s="219" t="s">
        <v>679</v>
      </c>
      <c r="H183" s="220">
        <v>2</v>
      </c>
      <c r="I183" s="221"/>
      <c r="J183" s="222">
        <f>ROUND(I183*H183,2)</f>
        <v>0</v>
      </c>
      <c r="K183" s="218" t="s">
        <v>215</v>
      </c>
      <c r="L183" s="47"/>
      <c r="M183" s="223" t="s">
        <v>35</v>
      </c>
      <c r="N183" s="224" t="s">
        <v>51</v>
      </c>
      <c r="O183" s="87"/>
      <c r="P183" s="225">
        <f>O183*H183</f>
        <v>0</v>
      </c>
      <c r="Q183" s="225">
        <v>0.0064799999999999996</v>
      </c>
      <c r="R183" s="225">
        <f>Q183*H183</f>
        <v>0.012959999999999999</v>
      </c>
      <c r="S183" s="225">
        <v>0</v>
      </c>
      <c r="T183" s="226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7" t="s">
        <v>408</v>
      </c>
      <c r="AT183" s="227" t="s">
        <v>211</v>
      </c>
      <c r="AU183" s="227" t="s">
        <v>88</v>
      </c>
      <c r="AY183" s="19" t="s">
        <v>208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9" t="s">
        <v>88</v>
      </c>
      <c r="BK183" s="228">
        <f>ROUND(I183*H183,2)</f>
        <v>0</v>
      </c>
      <c r="BL183" s="19" t="s">
        <v>408</v>
      </c>
      <c r="BM183" s="227" t="s">
        <v>2271</v>
      </c>
    </row>
    <row r="184" s="2" customFormat="1">
      <c r="A184" s="41"/>
      <c r="B184" s="42"/>
      <c r="C184" s="43"/>
      <c r="D184" s="229" t="s">
        <v>218</v>
      </c>
      <c r="E184" s="43"/>
      <c r="F184" s="230" t="s">
        <v>1533</v>
      </c>
      <c r="G184" s="43"/>
      <c r="H184" s="43"/>
      <c r="I184" s="231"/>
      <c r="J184" s="43"/>
      <c r="K184" s="43"/>
      <c r="L184" s="47"/>
      <c r="M184" s="232"/>
      <c r="N184" s="233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9" t="s">
        <v>218</v>
      </c>
      <c r="AU184" s="19" t="s">
        <v>88</v>
      </c>
    </row>
    <row r="185" s="14" customFormat="1">
      <c r="A185" s="14"/>
      <c r="B185" s="245"/>
      <c r="C185" s="246"/>
      <c r="D185" s="236" t="s">
        <v>226</v>
      </c>
      <c r="E185" s="247" t="s">
        <v>35</v>
      </c>
      <c r="F185" s="248" t="s">
        <v>1453</v>
      </c>
      <c r="G185" s="246"/>
      <c r="H185" s="249">
        <v>2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226</v>
      </c>
      <c r="AU185" s="255" t="s">
        <v>88</v>
      </c>
      <c r="AV185" s="14" t="s">
        <v>90</v>
      </c>
      <c r="AW185" s="14" t="s">
        <v>41</v>
      </c>
      <c r="AX185" s="14" t="s">
        <v>88</v>
      </c>
      <c r="AY185" s="255" t="s">
        <v>208</v>
      </c>
    </row>
    <row r="186" s="2" customFormat="1" ht="21.75" customHeight="1">
      <c r="A186" s="41"/>
      <c r="B186" s="42"/>
      <c r="C186" s="216" t="s">
        <v>527</v>
      </c>
      <c r="D186" s="216" t="s">
        <v>211</v>
      </c>
      <c r="E186" s="217" t="s">
        <v>1554</v>
      </c>
      <c r="F186" s="218" t="s">
        <v>1555</v>
      </c>
      <c r="G186" s="219" t="s">
        <v>490</v>
      </c>
      <c r="H186" s="220">
        <v>7</v>
      </c>
      <c r="I186" s="221"/>
      <c r="J186" s="222">
        <f>ROUND(I186*H186,2)</f>
        <v>0</v>
      </c>
      <c r="K186" s="218" t="s">
        <v>215</v>
      </c>
      <c r="L186" s="47"/>
      <c r="M186" s="223" t="s">
        <v>35</v>
      </c>
      <c r="N186" s="224" t="s">
        <v>51</v>
      </c>
      <c r="O186" s="87"/>
      <c r="P186" s="225">
        <f>O186*H186</f>
        <v>0</v>
      </c>
      <c r="Q186" s="225">
        <v>0.00097999999999999997</v>
      </c>
      <c r="R186" s="225">
        <f>Q186*H186</f>
        <v>0.0068599999999999998</v>
      </c>
      <c r="S186" s="225">
        <v>0</v>
      </c>
      <c r="T186" s="226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7" t="s">
        <v>408</v>
      </c>
      <c r="AT186" s="227" t="s">
        <v>211</v>
      </c>
      <c r="AU186" s="227" t="s">
        <v>88</v>
      </c>
      <c r="AY186" s="19" t="s">
        <v>208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9" t="s">
        <v>88</v>
      </c>
      <c r="BK186" s="228">
        <f>ROUND(I186*H186,2)</f>
        <v>0</v>
      </c>
      <c r="BL186" s="19" t="s">
        <v>408</v>
      </c>
      <c r="BM186" s="227" t="s">
        <v>2272</v>
      </c>
    </row>
    <row r="187" s="2" customFormat="1">
      <c r="A187" s="41"/>
      <c r="B187" s="42"/>
      <c r="C187" s="43"/>
      <c r="D187" s="229" t="s">
        <v>218</v>
      </c>
      <c r="E187" s="43"/>
      <c r="F187" s="230" t="s">
        <v>1557</v>
      </c>
      <c r="G187" s="43"/>
      <c r="H187" s="43"/>
      <c r="I187" s="231"/>
      <c r="J187" s="43"/>
      <c r="K187" s="43"/>
      <c r="L187" s="47"/>
      <c r="M187" s="232"/>
      <c r="N187" s="233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218</v>
      </c>
      <c r="AU187" s="19" t="s">
        <v>88</v>
      </c>
    </row>
    <row r="188" s="14" customFormat="1">
      <c r="A188" s="14"/>
      <c r="B188" s="245"/>
      <c r="C188" s="246"/>
      <c r="D188" s="236" t="s">
        <v>226</v>
      </c>
      <c r="E188" s="247" t="s">
        <v>35</v>
      </c>
      <c r="F188" s="248" t="s">
        <v>335</v>
      </c>
      <c r="G188" s="246"/>
      <c r="H188" s="249">
        <v>7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226</v>
      </c>
      <c r="AU188" s="255" t="s">
        <v>88</v>
      </c>
      <c r="AV188" s="14" t="s">
        <v>90</v>
      </c>
      <c r="AW188" s="14" t="s">
        <v>41</v>
      </c>
      <c r="AX188" s="14" t="s">
        <v>88</v>
      </c>
      <c r="AY188" s="255" t="s">
        <v>208</v>
      </c>
    </row>
    <row r="189" s="2" customFormat="1" ht="21.75" customHeight="1">
      <c r="A189" s="41"/>
      <c r="B189" s="42"/>
      <c r="C189" s="216" t="s">
        <v>539</v>
      </c>
      <c r="D189" s="216" t="s">
        <v>211</v>
      </c>
      <c r="E189" s="217" t="s">
        <v>1558</v>
      </c>
      <c r="F189" s="218" t="s">
        <v>1559</v>
      </c>
      <c r="G189" s="219" t="s">
        <v>490</v>
      </c>
      <c r="H189" s="220">
        <v>4</v>
      </c>
      <c r="I189" s="221"/>
      <c r="J189" s="222">
        <f>ROUND(I189*H189,2)</f>
        <v>0</v>
      </c>
      <c r="K189" s="218" t="s">
        <v>215</v>
      </c>
      <c r="L189" s="47"/>
      <c r="M189" s="223" t="s">
        <v>35</v>
      </c>
      <c r="N189" s="224" t="s">
        <v>51</v>
      </c>
      <c r="O189" s="87"/>
      <c r="P189" s="225">
        <f>O189*H189</f>
        <v>0</v>
      </c>
      <c r="Q189" s="225">
        <v>0.0012600000000000001</v>
      </c>
      <c r="R189" s="225">
        <f>Q189*H189</f>
        <v>0.0050400000000000002</v>
      </c>
      <c r="S189" s="225">
        <v>0</v>
      </c>
      <c r="T189" s="226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7" t="s">
        <v>408</v>
      </c>
      <c r="AT189" s="227" t="s">
        <v>211</v>
      </c>
      <c r="AU189" s="227" t="s">
        <v>88</v>
      </c>
      <c r="AY189" s="19" t="s">
        <v>208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88</v>
      </c>
      <c r="BK189" s="228">
        <f>ROUND(I189*H189,2)</f>
        <v>0</v>
      </c>
      <c r="BL189" s="19" t="s">
        <v>408</v>
      </c>
      <c r="BM189" s="227" t="s">
        <v>2273</v>
      </c>
    </row>
    <row r="190" s="2" customFormat="1">
      <c r="A190" s="41"/>
      <c r="B190" s="42"/>
      <c r="C190" s="43"/>
      <c r="D190" s="229" t="s">
        <v>218</v>
      </c>
      <c r="E190" s="43"/>
      <c r="F190" s="230" t="s">
        <v>1561</v>
      </c>
      <c r="G190" s="43"/>
      <c r="H190" s="43"/>
      <c r="I190" s="231"/>
      <c r="J190" s="43"/>
      <c r="K190" s="43"/>
      <c r="L190" s="47"/>
      <c r="M190" s="232"/>
      <c r="N190" s="233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9" t="s">
        <v>218</v>
      </c>
      <c r="AU190" s="19" t="s">
        <v>88</v>
      </c>
    </row>
    <row r="191" s="14" customFormat="1">
      <c r="A191" s="14"/>
      <c r="B191" s="245"/>
      <c r="C191" s="246"/>
      <c r="D191" s="236" t="s">
        <v>226</v>
      </c>
      <c r="E191" s="247" t="s">
        <v>35</v>
      </c>
      <c r="F191" s="248" t="s">
        <v>216</v>
      </c>
      <c r="G191" s="246"/>
      <c r="H191" s="249">
        <v>4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226</v>
      </c>
      <c r="AU191" s="255" t="s">
        <v>88</v>
      </c>
      <c r="AV191" s="14" t="s">
        <v>90</v>
      </c>
      <c r="AW191" s="14" t="s">
        <v>41</v>
      </c>
      <c r="AX191" s="14" t="s">
        <v>88</v>
      </c>
      <c r="AY191" s="255" t="s">
        <v>208</v>
      </c>
    </row>
    <row r="192" s="2" customFormat="1" ht="24.15" customHeight="1">
      <c r="A192" s="41"/>
      <c r="B192" s="42"/>
      <c r="C192" s="216" t="s">
        <v>559</v>
      </c>
      <c r="D192" s="216" t="s">
        <v>211</v>
      </c>
      <c r="E192" s="217" t="s">
        <v>1562</v>
      </c>
      <c r="F192" s="218" t="s">
        <v>1563</v>
      </c>
      <c r="G192" s="219" t="s">
        <v>490</v>
      </c>
      <c r="H192" s="220">
        <v>7</v>
      </c>
      <c r="I192" s="221"/>
      <c r="J192" s="222">
        <f>ROUND(I192*H192,2)</f>
        <v>0</v>
      </c>
      <c r="K192" s="218" t="s">
        <v>215</v>
      </c>
      <c r="L192" s="47"/>
      <c r="M192" s="223" t="s">
        <v>35</v>
      </c>
      <c r="N192" s="224" t="s">
        <v>51</v>
      </c>
      <c r="O192" s="87"/>
      <c r="P192" s="225">
        <f>O192*H192</f>
        <v>0</v>
      </c>
      <c r="Q192" s="225">
        <v>5.0000000000000002E-05</v>
      </c>
      <c r="R192" s="225">
        <f>Q192*H192</f>
        <v>0.00035</v>
      </c>
      <c r="S192" s="225">
        <v>0</v>
      </c>
      <c r="T192" s="226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7" t="s">
        <v>408</v>
      </c>
      <c r="AT192" s="227" t="s">
        <v>211</v>
      </c>
      <c r="AU192" s="227" t="s">
        <v>88</v>
      </c>
      <c r="AY192" s="19" t="s">
        <v>208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9" t="s">
        <v>88</v>
      </c>
      <c r="BK192" s="228">
        <f>ROUND(I192*H192,2)</f>
        <v>0</v>
      </c>
      <c r="BL192" s="19" t="s">
        <v>408</v>
      </c>
      <c r="BM192" s="227" t="s">
        <v>2274</v>
      </c>
    </row>
    <row r="193" s="2" customFormat="1">
      <c r="A193" s="41"/>
      <c r="B193" s="42"/>
      <c r="C193" s="43"/>
      <c r="D193" s="229" t="s">
        <v>218</v>
      </c>
      <c r="E193" s="43"/>
      <c r="F193" s="230" t="s">
        <v>1565</v>
      </c>
      <c r="G193" s="43"/>
      <c r="H193" s="43"/>
      <c r="I193" s="231"/>
      <c r="J193" s="43"/>
      <c r="K193" s="43"/>
      <c r="L193" s="47"/>
      <c r="M193" s="232"/>
      <c r="N193" s="233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9" t="s">
        <v>218</v>
      </c>
      <c r="AU193" s="19" t="s">
        <v>88</v>
      </c>
    </row>
    <row r="194" s="14" customFormat="1">
      <c r="A194" s="14"/>
      <c r="B194" s="245"/>
      <c r="C194" s="246"/>
      <c r="D194" s="236" t="s">
        <v>226</v>
      </c>
      <c r="E194" s="247" t="s">
        <v>35</v>
      </c>
      <c r="F194" s="248" t="s">
        <v>1566</v>
      </c>
      <c r="G194" s="246"/>
      <c r="H194" s="249">
        <v>7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226</v>
      </c>
      <c r="AU194" s="255" t="s">
        <v>88</v>
      </c>
      <c r="AV194" s="14" t="s">
        <v>90</v>
      </c>
      <c r="AW194" s="14" t="s">
        <v>41</v>
      </c>
      <c r="AX194" s="14" t="s">
        <v>88</v>
      </c>
      <c r="AY194" s="255" t="s">
        <v>208</v>
      </c>
    </row>
    <row r="195" s="2" customFormat="1" ht="33" customHeight="1">
      <c r="A195" s="41"/>
      <c r="B195" s="42"/>
      <c r="C195" s="216" t="s">
        <v>564</v>
      </c>
      <c r="D195" s="216" t="s">
        <v>211</v>
      </c>
      <c r="E195" s="217" t="s">
        <v>1534</v>
      </c>
      <c r="F195" s="218" t="s">
        <v>1535</v>
      </c>
      <c r="G195" s="219" t="s">
        <v>490</v>
      </c>
      <c r="H195" s="220">
        <v>5.5</v>
      </c>
      <c r="I195" s="221"/>
      <c r="J195" s="222">
        <f>ROUND(I195*H195,2)</f>
        <v>0</v>
      </c>
      <c r="K195" s="218" t="s">
        <v>215</v>
      </c>
      <c r="L195" s="47"/>
      <c r="M195" s="223" t="s">
        <v>35</v>
      </c>
      <c r="N195" s="224" t="s">
        <v>51</v>
      </c>
      <c r="O195" s="87"/>
      <c r="P195" s="225">
        <f>O195*H195</f>
        <v>0</v>
      </c>
      <c r="Q195" s="225">
        <v>6.9999999999999994E-05</v>
      </c>
      <c r="R195" s="225">
        <f>Q195*H195</f>
        <v>0.00038499999999999998</v>
      </c>
      <c r="S195" s="225">
        <v>0</v>
      </c>
      <c r="T195" s="226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7" t="s">
        <v>408</v>
      </c>
      <c r="AT195" s="227" t="s">
        <v>211</v>
      </c>
      <c r="AU195" s="227" t="s">
        <v>88</v>
      </c>
      <c r="AY195" s="19" t="s">
        <v>208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9" t="s">
        <v>88</v>
      </c>
      <c r="BK195" s="228">
        <f>ROUND(I195*H195,2)</f>
        <v>0</v>
      </c>
      <c r="BL195" s="19" t="s">
        <v>408</v>
      </c>
      <c r="BM195" s="227" t="s">
        <v>2275</v>
      </c>
    </row>
    <row r="196" s="2" customFormat="1">
      <c r="A196" s="41"/>
      <c r="B196" s="42"/>
      <c r="C196" s="43"/>
      <c r="D196" s="229" t="s">
        <v>218</v>
      </c>
      <c r="E196" s="43"/>
      <c r="F196" s="230" t="s">
        <v>1537</v>
      </c>
      <c r="G196" s="43"/>
      <c r="H196" s="43"/>
      <c r="I196" s="231"/>
      <c r="J196" s="43"/>
      <c r="K196" s="43"/>
      <c r="L196" s="47"/>
      <c r="M196" s="232"/>
      <c r="N196" s="233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218</v>
      </c>
      <c r="AU196" s="19" t="s">
        <v>88</v>
      </c>
    </row>
    <row r="197" s="14" customFormat="1">
      <c r="A197" s="14"/>
      <c r="B197" s="245"/>
      <c r="C197" s="246"/>
      <c r="D197" s="236" t="s">
        <v>226</v>
      </c>
      <c r="E197" s="247" t="s">
        <v>35</v>
      </c>
      <c r="F197" s="248" t="s">
        <v>1538</v>
      </c>
      <c r="G197" s="246"/>
      <c r="H197" s="249">
        <v>1.5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226</v>
      </c>
      <c r="AU197" s="255" t="s">
        <v>88</v>
      </c>
      <c r="AV197" s="14" t="s">
        <v>90</v>
      </c>
      <c r="AW197" s="14" t="s">
        <v>41</v>
      </c>
      <c r="AX197" s="14" t="s">
        <v>80</v>
      </c>
      <c r="AY197" s="255" t="s">
        <v>208</v>
      </c>
    </row>
    <row r="198" s="14" customFormat="1">
      <c r="A198" s="14"/>
      <c r="B198" s="245"/>
      <c r="C198" s="246"/>
      <c r="D198" s="236" t="s">
        <v>226</v>
      </c>
      <c r="E198" s="247" t="s">
        <v>35</v>
      </c>
      <c r="F198" s="248" t="s">
        <v>1539</v>
      </c>
      <c r="G198" s="246"/>
      <c r="H198" s="249">
        <v>4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226</v>
      </c>
      <c r="AU198" s="255" t="s">
        <v>88</v>
      </c>
      <c r="AV198" s="14" t="s">
        <v>90</v>
      </c>
      <c r="AW198" s="14" t="s">
        <v>41</v>
      </c>
      <c r="AX198" s="14" t="s">
        <v>80</v>
      </c>
      <c r="AY198" s="255" t="s">
        <v>208</v>
      </c>
    </row>
    <row r="199" s="16" customFormat="1">
      <c r="A199" s="16"/>
      <c r="B199" s="267"/>
      <c r="C199" s="268"/>
      <c r="D199" s="236" t="s">
        <v>226</v>
      </c>
      <c r="E199" s="269" t="s">
        <v>35</v>
      </c>
      <c r="F199" s="270" t="s">
        <v>261</v>
      </c>
      <c r="G199" s="268"/>
      <c r="H199" s="271">
        <v>5.5</v>
      </c>
      <c r="I199" s="272"/>
      <c r="J199" s="268"/>
      <c r="K199" s="268"/>
      <c r="L199" s="273"/>
      <c r="M199" s="274"/>
      <c r="N199" s="275"/>
      <c r="O199" s="275"/>
      <c r="P199" s="275"/>
      <c r="Q199" s="275"/>
      <c r="R199" s="275"/>
      <c r="S199" s="275"/>
      <c r="T199" s="27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77" t="s">
        <v>226</v>
      </c>
      <c r="AU199" s="277" t="s">
        <v>88</v>
      </c>
      <c r="AV199" s="16" t="s">
        <v>216</v>
      </c>
      <c r="AW199" s="16" t="s">
        <v>41</v>
      </c>
      <c r="AX199" s="16" t="s">
        <v>88</v>
      </c>
      <c r="AY199" s="277" t="s">
        <v>208</v>
      </c>
    </row>
    <row r="200" s="2" customFormat="1" ht="33" customHeight="1">
      <c r="A200" s="41"/>
      <c r="B200" s="42"/>
      <c r="C200" s="216" t="s">
        <v>570</v>
      </c>
      <c r="D200" s="216" t="s">
        <v>211</v>
      </c>
      <c r="E200" s="217" t="s">
        <v>1540</v>
      </c>
      <c r="F200" s="218" t="s">
        <v>1541</v>
      </c>
      <c r="G200" s="219" t="s">
        <v>490</v>
      </c>
      <c r="H200" s="220">
        <v>2.5</v>
      </c>
      <c r="I200" s="221"/>
      <c r="J200" s="222">
        <f>ROUND(I200*H200,2)</f>
        <v>0</v>
      </c>
      <c r="K200" s="218" t="s">
        <v>215</v>
      </c>
      <c r="L200" s="47"/>
      <c r="M200" s="223" t="s">
        <v>35</v>
      </c>
      <c r="N200" s="224" t="s">
        <v>51</v>
      </c>
      <c r="O200" s="87"/>
      <c r="P200" s="225">
        <f>O200*H200</f>
        <v>0</v>
      </c>
      <c r="Q200" s="225">
        <v>8.0000000000000007E-05</v>
      </c>
      <c r="R200" s="225">
        <f>Q200*H200</f>
        <v>0.00020000000000000001</v>
      </c>
      <c r="S200" s="225">
        <v>0</v>
      </c>
      <c r="T200" s="226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7" t="s">
        <v>408</v>
      </c>
      <c r="AT200" s="227" t="s">
        <v>211</v>
      </c>
      <c r="AU200" s="227" t="s">
        <v>88</v>
      </c>
      <c r="AY200" s="19" t="s">
        <v>208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88</v>
      </c>
      <c r="BK200" s="228">
        <f>ROUND(I200*H200,2)</f>
        <v>0</v>
      </c>
      <c r="BL200" s="19" t="s">
        <v>408</v>
      </c>
      <c r="BM200" s="227" t="s">
        <v>2276</v>
      </c>
    </row>
    <row r="201" s="2" customFormat="1">
      <c r="A201" s="41"/>
      <c r="B201" s="42"/>
      <c r="C201" s="43"/>
      <c r="D201" s="229" t="s">
        <v>218</v>
      </c>
      <c r="E201" s="43"/>
      <c r="F201" s="230" t="s">
        <v>1543</v>
      </c>
      <c r="G201" s="43"/>
      <c r="H201" s="43"/>
      <c r="I201" s="231"/>
      <c r="J201" s="43"/>
      <c r="K201" s="43"/>
      <c r="L201" s="47"/>
      <c r="M201" s="232"/>
      <c r="N201" s="233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19" t="s">
        <v>218</v>
      </c>
      <c r="AU201" s="19" t="s">
        <v>88</v>
      </c>
    </row>
    <row r="202" s="14" customFormat="1">
      <c r="A202" s="14"/>
      <c r="B202" s="245"/>
      <c r="C202" s="246"/>
      <c r="D202" s="236" t="s">
        <v>226</v>
      </c>
      <c r="E202" s="247" t="s">
        <v>35</v>
      </c>
      <c r="F202" s="248" t="s">
        <v>1544</v>
      </c>
      <c r="G202" s="246"/>
      <c r="H202" s="249">
        <v>2.5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226</v>
      </c>
      <c r="AU202" s="255" t="s">
        <v>88</v>
      </c>
      <c r="AV202" s="14" t="s">
        <v>90</v>
      </c>
      <c r="AW202" s="14" t="s">
        <v>41</v>
      </c>
      <c r="AX202" s="14" t="s">
        <v>88</v>
      </c>
      <c r="AY202" s="255" t="s">
        <v>208</v>
      </c>
    </row>
    <row r="203" s="2" customFormat="1" ht="33" customHeight="1">
      <c r="A203" s="41"/>
      <c r="B203" s="42"/>
      <c r="C203" s="216" t="s">
        <v>575</v>
      </c>
      <c r="D203" s="216" t="s">
        <v>211</v>
      </c>
      <c r="E203" s="217" t="s">
        <v>1545</v>
      </c>
      <c r="F203" s="218" t="s">
        <v>1546</v>
      </c>
      <c r="G203" s="219" t="s">
        <v>490</v>
      </c>
      <c r="H203" s="220">
        <v>1.5</v>
      </c>
      <c r="I203" s="221"/>
      <c r="J203" s="222">
        <f>ROUND(I203*H203,2)</f>
        <v>0</v>
      </c>
      <c r="K203" s="218" t="s">
        <v>215</v>
      </c>
      <c r="L203" s="47"/>
      <c r="M203" s="223" t="s">
        <v>35</v>
      </c>
      <c r="N203" s="224" t="s">
        <v>51</v>
      </c>
      <c r="O203" s="87"/>
      <c r="P203" s="225">
        <f>O203*H203</f>
        <v>0</v>
      </c>
      <c r="Q203" s="225">
        <v>0.00031</v>
      </c>
      <c r="R203" s="225">
        <f>Q203*H203</f>
        <v>0.00046500000000000003</v>
      </c>
      <c r="S203" s="225">
        <v>0</v>
      </c>
      <c r="T203" s="226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7" t="s">
        <v>408</v>
      </c>
      <c r="AT203" s="227" t="s">
        <v>211</v>
      </c>
      <c r="AU203" s="227" t="s">
        <v>88</v>
      </c>
      <c r="AY203" s="19" t="s">
        <v>208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9" t="s">
        <v>88</v>
      </c>
      <c r="BK203" s="228">
        <f>ROUND(I203*H203,2)</f>
        <v>0</v>
      </c>
      <c r="BL203" s="19" t="s">
        <v>408</v>
      </c>
      <c r="BM203" s="227" t="s">
        <v>2277</v>
      </c>
    </row>
    <row r="204" s="2" customFormat="1">
      <c r="A204" s="41"/>
      <c r="B204" s="42"/>
      <c r="C204" s="43"/>
      <c r="D204" s="229" t="s">
        <v>218</v>
      </c>
      <c r="E204" s="43"/>
      <c r="F204" s="230" t="s">
        <v>1548</v>
      </c>
      <c r="G204" s="43"/>
      <c r="H204" s="43"/>
      <c r="I204" s="231"/>
      <c r="J204" s="43"/>
      <c r="K204" s="43"/>
      <c r="L204" s="47"/>
      <c r="M204" s="232"/>
      <c r="N204" s="233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19" t="s">
        <v>218</v>
      </c>
      <c r="AU204" s="19" t="s">
        <v>88</v>
      </c>
    </row>
    <row r="205" s="14" customFormat="1">
      <c r="A205" s="14"/>
      <c r="B205" s="245"/>
      <c r="C205" s="246"/>
      <c r="D205" s="236" t="s">
        <v>226</v>
      </c>
      <c r="E205" s="247" t="s">
        <v>35</v>
      </c>
      <c r="F205" s="248" t="s">
        <v>1549</v>
      </c>
      <c r="G205" s="246"/>
      <c r="H205" s="249">
        <v>1.5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226</v>
      </c>
      <c r="AU205" s="255" t="s">
        <v>88</v>
      </c>
      <c r="AV205" s="14" t="s">
        <v>90</v>
      </c>
      <c r="AW205" s="14" t="s">
        <v>41</v>
      </c>
      <c r="AX205" s="14" t="s">
        <v>88</v>
      </c>
      <c r="AY205" s="255" t="s">
        <v>208</v>
      </c>
    </row>
    <row r="206" s="2" customFormat="1" ht="16.5" customHeight="1">
      <c r="A206" s="41"/>
      <c r="B206" s="42"/>
      <c r="C206" s="216" t="s">
        <v>581</v>
      </c>
      <c r="D206" s="216" t="s">
        <v>211</v>
      </c>
      <c r="E206" s="217" t="s">
        <v>1567</v>
      </c>
      <c r="F206" s="218" t="s">
        <v>1568</v>
      </c>
      <c r="G206" s="219" t="s">
        <v>381</v>
      </c>
      <c r="H206" s="220">
        <v>8</v>
      </c>
      <c r="I206" s="221"/>
      <c r="J206" s="222">
        <f>ROUND(I206*H206,2)</f>
        <v>0</v>
      </c>
      <c r="K206" s="218" t="s">
        <v>215</v>
      </c>
      <c r="L206" s="47"/>
      <c r="M206" s="223" t="s">
        <v>35</v>
      </c>
      <c r="N206" s="224" t="s">
        <v>51</v>
      </c>
      <c r="O206" s="87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7" t="s">
        <v>408</v>
      </c>
      <c r="AT206" s="227" t="s">
        <v>211</v>
      </c>
      <c r="AU206" s="227" t="s">
        <v>88</v>
      </c>
      <c r="AY206" s="19" t="s">
        <v>208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9" t="s">
        <v>88</v>
      </c>
      <c r="BK206" s="228">
        <f>ROUND(I206*H206,2)</f>
        <v>0</v>
      </c>
      <c r="BL206" s="19" t="s">
        <v>408</v>
      </c>
      <c r="BM206" s="227" t="s">
        <v>2278</v>
      </c>
    </row>
    <row r="207" s="2" customFormat="1">
      <c r="A207" s="41"/>
      <c r="B207" s="42"/>
      <c r="C207" s="43"/>
      <c r="D207" s="229" t="s">
        <v>218</v>
      </c>
      <c r="E207" s="43"/>
      <c r="F207" s="230" t="s">
        <v>1570</v>
      </c>
      <c r="G207" s="43"/>
      <c r="H207" s="43"/>
      <c r="I207" s="231"/>
      <c r="J207" s="43"/>
      <c r="K207" s="43"/>
      <c r="L207" s="47"/>
      <c r="M207" s="232"/>
      <c r="N207" s="233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218</v>
      </c>
      <c r="AU207" s="19" t="s">
        <v>88</v>
      </c>
    </row>
    <row r="208" s="14" customFormat="1">
      <c r="A208" s="14"/>
      <c r="B208" s="245"/>
      <c r="C208" s="246"/>
      <c r="D208" s="236" t="s">
        <v>226</v>
      </c>
      <c r="E208" s="247" t="s">
        <v>35</v>
      </c>
      <c r="F208" s="248" t="s">
        <v>1571</v>
      </c>
      <c r="G208" s="246"/>
      <c r="H208" s="249">
        <v>8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226</v>
      </c>
      <c r="AU208" s="255" t="s">
        <v>88</v>
      </c>
      <c r="AV208" s="14" t="s">
        <v>90</v>
      </c>
      <c r="AW208" s="14" t="s">
        <v>41</v>
      </c>
      <c r="AX208" s="14" t="s">
        <v>88</v>
      </c>
      <c r="AY208" s="255" t="s">
        <v>208</v>
      </c>
    </row>
    <row r="209" s="2" customFormat="1" ht="16.5" customHeight="1">
      <c r="A209" s="41"/>
      <c r="B209" s="42"/>
      <c r="C209" s="278" t="s">
        <v>588</v>
      </c>
      <c r="D209" s="278" t="s">
        <v>391</v>
      </c>
      <c r="E209" s="279" t="s">
        <v>1572</v>
      </c>
      <c r="F209" s="280" t="s">
        <v>1573</v>
      </c>
      <c r="G209" s="281" t="s">
        <v>381</v>
      </c>
      <c r="H209" s="282">
        <v>8</v>
      </c>
      <c r="I209" s="283"/>
      <c r="J209" s="284">
        <f>ROUND(I209*H209,2)</f>
        <v>0</v>
      </c>
      <c r="K209" s="280" t="s">
        <v>215</v>
      </c>
      <c r="L209" s="285"/>
      <c r="M209" s="286" t="s">
        <v>35</v>
      </c>
      <c r="N209" s="287" t="s">
        <v>51</v>
      </c>
      <c r="O209" s="87"/>
      <c r="P209" s="225">
        <f>O209*H209</f>
        <v>0</v>
      </c>
      <c r="Q209" s="225">
        <v>6.9999999999999994E-05</v>
      </c>
      <c r="R209" s="225">
        <f>Q209*H209</f>
        <v>0.00055999999999999995</v>
      </c>
      <c r="S209" s="225">
        <v>0</v>
      </c>
      <c r="T209" s="226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7" t="s">
        <v>527</v>
      </c>
      <c r="AT209" s="227" t="s">
        <v>391</v>
      </c>
      <c r="AU209" s="227" t="s">
        <v>88</v>
      </c>
      <c r="AY209" s="19" t="s">
        <v>208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88</v>
      </c>
      <c r="BK209" s="228">
        <f>ROUND(I209*H209,2)</f>
        <v>0</v>
      </c>
      <c r="BL209" s="19" t="s">
        <v>408</v>
      </c>
      <c r="BM209" s="227" t="s">
        <v>2279</v>
      </c>
    </row>
    <row r="210" s="14" customFormat="1">
      <c r="A210" s="14"/>
      <c r="B210" s="245"/>
      <c r="C210" s="246"/>
      <c r="D210" s="236" t="s">
        <v>226</v>
      </c>
      <c r="E210" s="247" t="s">
        <v>35</v>
      </c>
      <c r="F210" s="248" t="s">
        <v>1571</v>
      </c>
      <c r="G210" s="246"/>
      <c r="H210" s="249">
        <v>8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226</v>
      </c>
      <c r="AU210" s="255" t="s">
        <v>88</v>
      </c>
      <c r="AV210" s="14" t="s">
        <v>90</v>
      </c>
      <c r="AW210" s="14" t="s">
        <v>41</v>
      </c>
      <c r="AX210" s="14" t="s">
        <v>88</v>
      </c>
      <c r="AY210" s="255" t="s">
        <v>208</v>
      </c>
    </row>
    <row r="211" s="2" customFormat="1" ht="21.75" customHeight="1">
      <c r="A211" s="41"/>
      <c r="B211" s="42"/>
      <c r="C211" s="216" t="s">
        <v>597</v>
      </c>
      <c r="D211" s="216" t="s">
        <v>211</v>
      </c>
      <c r="E211" s="217" t="s">
        <v>1550</v>
      </c>
      <c r="F211" s="218" t="s">
        <v>1551</v>
      </c>
      <c r="G211" s="219" t="s">
        <v>381</v>
      </c>
      <c r="H211" s="220">
        <v>2</v>
      </c>
      <c r="I211" s="221"/>
      <c r="J211" s="222">
        <f>ROUND(I211*H211,2)</f>
        <v>0</v>
      </c>
      <c r="K211" s="218" t="s">
        <v>215</v>
      </c>
      <c r="L211" s="47"/>
      <c r="M211" s="223" t="s">
        <v>35</v>
      </c>
      <c r="N211" s="224" t="s">
        <v>51</v>
      </c>
      <c r="O211" s="87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7" t="s">
        <v>408</v>
      </c>
      <c r="AT211" s="227" t="s">
        <v>211</v>
      </c>
      <c r="AU211" s="227" t="s">
        <v>88</v>
      </c>
      <c r="AY211" s="19" t="s">
        <v>208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9" t="s">
        <v>88</v>
      </c>
      <c r="BK211" s="228">
        <f>ROUND(I211*H211,2)</f>
        <v>0</v>
      </c>
      <c r="BL211" s="19" t="s">
        <v>408</v>
      </c>
      <c r="BM211" s="227" t="s">
        <v>2280</v>
      </c>
    </row>
    <row r="212" s="2" customFormat="1">
      <c r="A212" s="41"/>
      <c r="B212" s="42"/>
      <c r="C212" s="43"/>
      <c r="D212" s="229" t="s">
        <v>218</v>
      </c>
      <c r="E212" s="43"/>
      <c r="F212" s="230" t="s">
        <v>1553</v>
      </c>
      <c r="G212" s="43"/>
      <c r="H212" s="43"/>
      <c r="I212" s="231"/>
      <c r="J212" s="43"/>
      <c r="K212" s="43"/>
      <c r="L212" s="47"/>
      <c r="M212" s="232"/>
      <c r="N212" s="233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19" t="s">
        <v>218</v>
      </c>
      <c r="AU212" s="19" t="s">
        <v>88</v>
      </c>
    </row>
    <row r="213" s="14" customFormat="1">
      <c r="A213" s="14"/>
      <c r="B213" s="245"/>
      <c r="C213" s="246"/>
      <c r="D213" s="236" t="s">
        <v>226</v>
      </c>
      <c r="E213" s="247" t="s">
        <v>35</v>
      </c>
      <c r="F213" s="248" t="s">
        <v>1453</v>
      </c>
      <c r="G213" s="246"/>
      <c r="H213" s="249">
        <v>2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226</v>
      </c>
      <c r="AU213" s="255" t="s">
        <v>88</v>
      </c>
      <c r="AV213" s="14" t="s">
        <v>90</v>
      </c>
      <c r="AW213" s="14" t="s">
        <v>41</v>
      </c>
      <c r="AX213" s="14" t="s">
        <v>88</v>
      </c>
      <c r="AY213" s="255" t="s">
        <v>208</v>
      </c>
    </row>
    <row r="214" s="2" customFormat="1" ht="16.5" customHeight="1">
      <c r="A214" s="41"/>
      <c r="B214" s="42"/>
      <c r="C214" s="216" t="s">
        <v>604</v>
      </c>
      <c r="D214" s="216" t="s">
        <v>211</v>
      </c>
      <c r="E214" s="217" t="s">
        <v>1575</v>
      </c>
      <c r="F214" s="218" t="s">
        <v>1576</v>
      </c>
      <c r="G214" s="219" t="s">
        <v>381</v>
      </c>
      <c r="H214" s="220">
        <v>1</v>
      </c>
      <c r="I214" s="221"/>
      <c r="J214" s="222">
        <f>ROUND(I214*H214,2)</f>
        <v>0</v>
      </c>
      <c r="K214" s="218" t="s">
        <v>215</v>
      </c>
      <c r="L214" s="47"/>
      <c r="M214" s="223" t="s">
        <v>35</v>
      </c>
      <c r="N214" s="224" t="s">
        <v>51</v>
      </c>
      <c r="O214" s="87"/>
      <c r="P214" s="225">
        <f>O214*H214</f>
        <v>0</v>
      </c>
      <c r="Q214" s="225">
        <v>0.00075000000000000002</v>
      </c>
      <c r="R214" s="225">
        <f>Q214*H214</f>
        <v>0.00075000000000000002</v>
      </c>
      <c r="S214" s="225">
        <v>0</v>
      </c>
      <c r="T214" s="226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7" t="s">
        <v>408</v>
      </c>
      <c r="AT214" s="227" t="s">
        <v>211</v>
      </c>
      <c r="AU214" s="227" t="s">
        <v>88</v>
      </c>
      <c r="AY214" s="19" t="s">
        <v>208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9" t="s">
        <v>88</v>
      </c>
      <c r="BK214" s="228">
        <f>ROUND(I214*H214,2)</f>
        <v>0</v>
      </c>
      <c r="BL214" s="19" t="s">
        <v>408</v>
      </c>
      <c r="BM214" s="227" t="s">
        <v>2281</v>
      </c>
    </row>
    <row r="215" s="2" customFormat="1">
      <c r="A215" s="41"/>
      <c r="B215" s="42"/>
      <c r="C215" s="43"/>
      <c r="D215" s="229" t="s">
        <v>218</v>
      </c>
      <c r="E215" s="43"/>
      <c r="F215" s="230" t="s">
        <v>1578</v>
      </c>
      <c r="G215" s="43"/>
      <c r="H215" s="43"/>
      <c r="I215" s="231"/>
      <c r="J215" s="43"/>
      <c r="K215" s="43"/>
      <c r="L215" s="47"/>
      <c r="M215" s="232"/>
      <c r="N215" s="233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9" t="s">
        <v>218</v>
      </c>
      <c r="AU215" s="19" t="s">
        <v>88</v>
      </c>
    </row>
    <row r="216" s="14" customFormat="1">
      <c r="A216" s="14"/>
      <c r="B216" s="245"/>
      <c r="C216" s="246"/>
      <c r="D216" s="236" t="s">
        <v>226</v>
      </c>
      <c r="E216" s="247" t="s">
        <v>35</v>
      </c>
      <c r="F216" s="248" t="s">
        <v>88</v>
      </c>
      <c r="G216" s="246"/>
      <c r="H216" s="249">
        <v>1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226</v>
      </c>
      <c r="AU216" s="255" t="s">
        <v>88</v>
      </c>
      <c r="AV216" s="14" t="s">
        <v>90</v>
      </c>
      <c r="AW216" s="14" t="s">
        <v>41</v>
      </c>
      <c r="AX216" s="14" t="s">
        <v>88</v>
      </c>
      <c r="AY216" s="255" t="s">
        <v>208</v>
      </c>
    </row>
    <row r="217" s="2" customFormat="1" ht="16.5" customHeight="1">
      <c r="A217" s="41"/>
      <c r="B217" s="42"/>
      <c r="C217" s="216" t="s">
        <v>612</v>
      </c>
      <c r="D217" s="216" t="s">
        <v>211</v>
      </c>
      <c r="E217" s="217" t="s">
        <v>1579</v>
      </c>
      <c r="F217" s="218" t="s">
        <v>1580</v>
      </c>
      <c r="G217" s="219" t="s">
        <v>381</v>
      </c>
      <c r="H217" s="220">
        <v>1</v>
      </c>
      <c r="I217" s="221"/>
      <c r="J217" s="222">
        <f>ROUND(I217*H217,2)</f>
        <v>0</v>
      </c>
      <c r="K217" s="218" t="s">
        <v>215</v>
      </c>
      <c r="L217" s="47"/>
      <c r="M217" s="223" t="s">
        <v>35</v>
      </c>
      <c r="N217" s="224" t="s">
        <v>51</v>
      </c>
      <c r="O217" s="87"/>
      <c r="P217" s="225">
        <f>O217*H217</f>
        <v>0</v>
      </c>
      <c r="Q217" s="225">
        <v>0.00097000000000000005</v>
      </c>
      <c r="R217" s="225">
        <f>Q217*H217</f>
        <v>0.00097000000000000005</v>
      </c>
      <c r="S217" s="225">
        <v>0</v>
      </c>
      <c r="T217" s="226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7" t="s">
        <v>408</v>
      </c>
      <c r="AT217" s="227" t="s">
        <v>211</v>
      </c>
      <c r="AU217" s="227" t="s">
        <v>88</v>
      </c>
      <c r="AY217" s="19" t="s">
        <v>208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9" t="s">
        <v>88</v>
      </c>
      <c r="BK217" s="228">
        <f>ROUND(I217*H217,2)</f>
        <v>0</v>
      </c>
      <c r="BL217" s="19" t="s">
        <v>408</v>
      </c>
      <c r="BM217" s="227" t="s">
        <v>2282</v>
      </c>
    </row>
    <row r="218" s="2" customFormat="1">
      <c r="A218" s="41"/>
      <c r="B218" s="42"/>
      <c r="C218" s="43"/>
      <c r="D218" s="229" t="s">
        <v>218</v>
      </c>
      <c r="E218" s="43"/>
      <c r="F218" s="230" t="s">
        <v>1582</v>
      </c>
      <c r="G218" s="43"/>
      <c r="H218" s="43"/>
      <c r="I218" s="231"/>
      <c r="J218" s="43"/>
      <c r="K218" s="43"/>
      <c r="L218" s="47"/>
      <c r="M218" s="232"/>
      <c r="N218" s="233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9" t="s">
        <v>218</v>
      </c>
      <c r="AU218" s="19" t="s">
        <v>88</v>
      </c>
    </row>
    <row r="219" s="14" customFormat="1">
      <c r="A219" s="14"/>
      <c r="B219" s="245"/>
      <c r="C219" s="246"/>
      <c r="D219" s="236" t="s">
        <v>226</v>
      </c>
      <c r="E219" s="247" t="s">
        <v>35</v>
      </c>
      <c r="F219" s="248" t="s">
        <v>88</v>
      </c>
      <c r="G219" s="246"/>
      <c r="H219" s="249">
        <v>1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226</v>
      </c>
      <c r="AU219" s="255" t="s">
        <v>88</v>
      </c>
      <c r="AV219" s="14" t="s">
        <v>90</v>
      </c>
      <c r="AW219" s="14" t="s">
        <v>41</v>
      </c>
      <c r="AX219" s="14" t="s">
        <v>88</v>
      </c>
      <c r="AY219" s="255" t="s">
        <v>208</v>
      </c>
    </row>
    <row r="220" s="2" customFormat="1" ht="24.15" customHeight="1">
      <c r="A220" s="41"/>
      <c r="B220" s="42"/>
      <c r="C220" s="216" t="s">
        <v>649</v>
      </c>
      <c r="D220" s="216" t="s">
        <v>211</v>
      </c>
      <c r="E220" s="217" t="s">
        <v>1583</v>
      </c>
      <c r="F220" s="218" t="s">
        <v>1584</v>
      </c>
      <c r="G220" s="219" t="s">
        <v>490</v>
      </c>
      <c r="H220" s="220">
        <v>11</v>
      </c>
      <c r="I220" s="221"/>
      <c r="J220" s="222">
        <f>ROUND(I220*H220,2)</f>
        <v>0</v>
      </c>
      <c r="K220" s="218" t="s">
        <v>215</v>
      </c>
      <c r="L220" s="47"/>
      <c r="M220" s="223" t="s">
        <v>35</v>
      </c>
      <c r="N220" s="224" t="s">
        <v>51</v>
      </c>
      <c r="O220" s="87"/>
      <c r="P220" s="225">
        <f>O220*H220</f>
        <v>0</v>
      </c>
      <c r="Q220" s="225">
        <v>0.00019000000000000001</v>
      </c>
      <c r="R220" s="225">
        <f>Q220*H220</f>
        <v>0.0020900000000000003</v>
      </c>
      <c r="S220" s="225">
        <v>0</v>
      </c>
      <c r="T220" s="226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7" t="s">
        <v>408</v>
      </c>
      <c r="AT220" s="227" t="s">
        <v>211</v>
      </c>
      <c r="AU220" s="227" t="s">
        <v>88</v>
      </c>
      <c r="AY220" s="19" t="s">
        <v>208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9" t="s">
        <v>88</v>
      </c>
      <c r="BK220" s="228">
        <f>ROUND(I220*H220,2)</f>
        <v>0</v>
      </c>
      <c r="BL220" s="19" t="s">
        <v>408</v>
      </c>
      <c r="BM220" s="227" t="s">
        <v>2283</v>
      </c>
    </row>
    <row r="221" s="2" customFormat="1">
      <c r="A221" s="41"/>
      <c r="B221" s="42"/>
      <c r="C221" s="43"/>
      <c r="D221" s="229" t="s">
        <v>218</v>
      </c>
      <c r="E221" s="43"/>
      <c r="F221" s="230" t="s">
        <v>1586</v>
      </c>
      <c r="G221" s="43"/>
      <c r="H221" s="43"/>
      <c r="I221" s="231"/>
      <c r="J221" s="43"/>
      <c r="K221" s="43"/>
      <c r="L221" s="47"/>
      <c r="M221" s="232"/>
      <c r="N221" s="233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19" t="s">
        <v>218</v>
      </c>
      <c r="AU221" s="19" t="s">
        <v>88</v>
      </c>
    </row>
    <row r="222" s="14" customFormat="1">
      <c r="A222" s="14"/>
      <c r="B222" s="245"/>
      <c r="C222" s="246"/>
      <c r="D222" s="236" t="s">
        <v>226</v>
      </c>
      <c r="E222" s="247" t="s">
        <v>35</v>
      </c>
      <c r="F222" s="248" t="s">
        <v>1587</v>
      </c>
      <c r="G222" s="246"/>
      <c r="H222" s="249">
        <v>11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226</v>
      </c>
      <c r="AU222" s="255" t="s">
        <v>88</v>
      </c>
      <c r="AV222" s="14" t="s">
        <v>90</v>
      </c>
      <c r="AW222" s="14" t="s">
        <v>41</v>
      </c>
      <c r="AX222" s="14" t="s">
        <v>88</v>
      </c>
      <c r="AY222" s="255" t="s">
        <v>208</v>
      </c>
    </row>
    <row r="223" s="2" customFormat="1" ht="16.5" customHeight="1">
      <c r="A223" s="41"/>
      <c r="B223" s="42"/>
      <c r="C223" s="278" t="s">
        <v>654</v>
      </c>
      <c r="D223" s="278" t="s">
        <v>391</v>
      </c>
      <c r="E223" s="279" t="s">
        <v>1504</v>
      </c>
      <c r="F223" s="280" t="s">
        <v>1505</v>
      </c>
      <c r="G223" s="281" t="s">
        <v>1506</v>
      </c>
      <c r="H223" s="282">
        <v>1</v>
      </c>
      <c r="I223" s="283"/>
      <c r="J223" s="284">
        <f>ROUND(I223*H223,2)</f>
        <v>0</v>
      </c>
      <c r="K223" s="280" t="s">
        <v>215</v>
      </c>
      <c r="L223" s="285"/>
      <c r="M223" s="286" t="s">
        <v>35</v>
      </c>
      <c r="N223" s="287" t="s">
        <v>51</v>
      </c>
      <c r="O223" s="87"/>
      <c r="P223" s="225">
        <f>O223*H223</f>
        <v>0</v>
      </c>
      <c r="Q223" s="225">
        <v>0.00107</v>
      </c>
      <c r="R223" s="225">
        <f>Q223*H223</f>
        <v>0.00107</v>
      </c>
      <c r="S223" s="225">
        <v>0</v>
      </c>
      <c r="T223" s="226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7" t="s">
        <v>527</v>
      </c>
      <c r="AT223" s="227" t="s">
        <v>391</v>
      </c>
      <c r="AU223" s="227" t="s">
        <v>88</v>
      </c>
      <c r="AY223" s="19" t="s">
        <v>208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9" t="s">
        <v>88</v>
      </c>
      <c r="BK223" s="228">
        <f>ROUND(I223*H223,2)</f>
        <v>0</v>
      </c>
      <c r="BL223" s="19" t="s">
        <v>408</v>
      </c>
      <c r="BM223" s="227" t="s">
        <v>2284</v>
      </c>
    </row>
    <row r="224" s="14" customFormat="1">
      <c r="A224" s="14"/>
      <c r="B224" s="245"/>
      <c r="C224" s="246"/>
      <c r="D224" s="236" t="s">
        <v>226</v>
      </c>
      <c r="E224" s="247" t="s">
        <v>35</v>
      </c>
      <c r="F224" s="248" t="s">
        <v>88</v>
      </c>
      <c r="G224" s="246"/>
      <c r="H224" s="249">
        <v>1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226</v>
      </c>
      <c r="AU224" s="255" t="s">
        <v>88</v>
      </c>
      <c r="AV224" s="14" t="s">
        <v>90</v>
      </c>
      <c r="AW224" s="14" t="s">
        <v>41</v>
      </c>
      <c r="AX224" s="14" t="s">
        <v>88</v>
      </c>
      <c r="AY224" s="255" t="s">
        <v>208</v>
      </c>
    </row>
    <row r="225" s="2" customFormat="1" ht="21.75" customHeight="1">
      <c r="A225" s="41"/>
      <c r="B225" s="42"/>
      <c r="C225" s="216" t="s">
        <v>659</v>
      </c>
      <c r="D225" s="216" t="s">
        <v>211</v>
      </c>
      <c r="E225" s="217" t="s">
        <v>1589</v>
      </c>
      <c r="F225" s="218" t="s">
        <v>1590</v>
      </c>
      <c r="G225" s="219" t="s">
        <v>490</v>
      </c>
      <c r="H225" s="220">
        <v>11</v>
      </c>
      <c r="I225" s="221"/>
      <c r="J225" s="222">
        <f>ROUND(I225*H225,2)</f>
        <v>0</v>
      </c>
      <c r="K225" s="218" t="s">
        <v>215</v>
      </c>
      <c r="L225" s="47"/>
      <c r="M225" s="223" t="s">
        <v>35</v>
      </c>
      <c r="N225" s="224" t="s">
        <v>51</v>
      </c>
      <c r="O225" s="87"/>
      <c r="P225" s="225">
        <f>O225*H225</f>
        <v>0</v>
      </c>
      <c r="Q225" s="225">
        <v>1.0000000000000001E-05</v>
      </c>
      <c r="R225" s="225">
        <f>Q225*H225</f>
        <v>0.00011</v>
      </c>
      <c r="S225" s="225">
        <v>0</v>
      </c>
      <c r="T225" s="226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7" t="s">
        <v>408</v>
      </c>
      <c r="AT225" s="227" t="s">
        <v>211</v>
      </c>
      <c r="AU225" s="227" t="s">
        <v>88</v>
      </c>
      <c r="AY225" s="19" t="s">
        <v>208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9" t="s">
        <v>88</v>
      </c>
      <c r="BK225" s="228">
        <f>ROUND(I225*H225,2)</f>
        <v>0</v>
      </c>
      <c r="BL225" s="19" t="s">
        <v>408</v>
      </c>
      <c r="BM225" s="227" t="s">
        <v>2285</v>
      </c>
    </row>
    <row r="226" s="2" customFormat="1">
      <c r="A226" s="41"/>
      <c r="B226" s="42"/>
      <c r="C226" s="43"/>
      <c r="D226" s="229" t="s">
        <v>218</v>
      </c>
      <c r="E226" s="43"/>
      <c r="F226" s="230" t="s">
        <v>1592</v>
      </c>
      <c r="G226" s="43"/>
      <c r="H226" s="43"/>
      <c r="I226" s="231"/>
      <c r="J226" s="43"/>
      <c r="K226" s="43"/>
      <c r="L226" s="47"/>
      <c r="M226" s="232"/>
      <c r="N226" s="233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19" t="s">
        <v>218</v>
      </c>
      <c r="AU226" s="19" t="s">
        <v>88</v>
      </c>
    </row>
    <row r="227" s="14" customFormat="1">
      <c r="A227" s="14"/>
      <c r="B227" s="245"/>
      <c r="C227" s="246"/>
      <c r="D227" s="236" t="s">
        <v>226</v>
      </c>
      <c r="E227" s="247" t="s">
        <v>35</v>
      </c>
      <c r="F227" s="248" t="s">
        <v>1587</v>
      </c>
      <c r="G227" s="246"/>
      <c r="H227" s="249">
        <v>11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226</v>
      </c>
      <c r="AU227" s="255" t="s">
        <v>88</v>
      </c>
      <c r="AV227" s="14" t="s">
        <v>90</v>
      </c>
      <c r="AW227" s="14" t="s">
        <v>41</v>
      </c>
      <c r="AX227" s="14" t="s">
        <v>88</v>
      </c>
      <c r="AY227" s="255" t="s">
        <v>208</v>
      </c>
    </row>
    <row r="228" s="2" customFormat="1" ht="24.15" customHeight="1">
      <c r="A228" s="41"/>
      <c r="B228" s="42"/>
      <c r="C228" s="216" t="s">
        <v>664</v>
      </c>
      <c r="D228" s="216" t="s">
        <v>211</v>
      </c>
      <c r="E228" s="217" t="s">
        <v>1593</v>
      </c>
      <c r="F228" s="218" t="s">
        <v>1594</v>
      </c>
      <c r="G228" s="219" t="s">
        <v>1514</v>
      </c>
      <c r="H228" s="220">
        <v>0.032000000000000001</v>
      </c>
      <c r="I228" s="221"/>
      <c r="J228" s="222">
        <f>ROUND(I228*H228,2)</f>
        <v>0</v>
      </c>
      <c r="K228" s="218" t="s">
        <v>215</v>
      </c>
      <c r="L228" s="47"/>
      <c r="M228" s="223" t="s">
        <v>35</v>
      </c>
      <c r="N228" s="224" t="s">
        <v>51</v>
      </c>
      <c r="O228" s="87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7" t="s">
        <v>408</v>
      </c>
      <c r="AT228" s="227" t="s">
        <v>211</v>
      </c>
      <c r="AU228" s="227" t="s">
        <v>88</v>
      </c>
      <c r="AY228" s="19" t="s">
        <v>208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9" t="s">
        <v>88</v>
      </c>
      <c r="BK228" s="228">
        <f>ROUND(I228*H228,2)</f>
        <v>0</v>
      </c>
      <c r="BL228" s="19" t="s">
        <v>408</v>
      </c>
      <c r="BM228" s="227" t="s">
        <v>2286</v>
      </c>
    </row>
    <row r="229" s="2" customFormat="1">
      <c r="A229" s="41"/>
      <c r="B229" s="42"/>
      <c r="C229" s="43"/>
      <c r="D229" s="229" t="s">
        <v>218</v>
      </c>
      <c r="E229" s="43"/>
      <c r="F229" s="230" t="s">
        <v>1596</v>
      </c>
      <c r="G229" s="43"/>
      <c r="H229" s="43"/>
      <c r="I229" s="231"/>
      <c r="J229" s="43"/>
      <c r="K229" s="43"/>
      <c r="L229" s="47"/>
      <c r="M229" s="232"/>
      <c r="N229" s="233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218</v>
      </c>
      <c r="AU229" s="19" t="s">
        <v>88</v>
      </c>
    </row>
    <row r="230" s="2" customFormat="1" ht="24.15" customHeight="1">
      <c r="A230" s="41"/>
      <c r="B230" s="42"/>
      <c r="C230" s="216" t="s">
        <v>669</v>
      </c>
      <c r="D230" s="216" t="s">
        <v>211</v>
      </c>
      <c r="E230" s="217" t="s">
        <v>1597</v>
      </c>
      <c r="F230" s="218" t="s">
        <v>1598</v>
      </c>
      <c r="G230" s="219" t="s">
        <v>214</v>
      </c>
      <c r="H230" s="220">
        <v>0.032000000000000001</v>
      </c>
      <c r="I230" s="221"/>
      <c r="J230" s="222">
        <f>ROUND(I230*H230,2)</f>
        <v>0</v>
      </c>
      <c r="K230" s="218" t="s">
        <v>215</v>
      </c>
      <c r="L230" s="47"/>
      <c r="M230" s="223" t="s">
        <v>35</v>
      </c>
      <c r="N230" s="224" t="s">
        <v>51</v>
      </c>
      <c r="O230" s="87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7" t="s">
        <v>408</v>
      </c>
      <c r="AT230" s="227" t="s">
        <v>211</v>
      </c>
      <c r="AU230" s="227" t="s">
        <v>88</v>
      </c>
      <c r="AY230" s="19" t="s">
        <v>208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88</v>
      </c>
      <c r="BK230" s="228">
        <f>ROUND(I230*H230,2)</f>
        <v>0</v>
      </c>
      <c r="BL230" s="19" t="s">
        <v>408</v>
      </c>
      <c r="BM230" s="227" t="s">
        <v>2287</v>
      </c>
    </row>
    <row r="231" s="2" customFormat="1">
      <c r="A231" s="41"/>
      <c r="B231" s="42"/>
      <c r="C231" s="43"/>
      <c r="D231" s="229" t="s">
        <v>218</v>
      </c>
      <c r="E231" s="43"/>
      <c r="F231" s="230" t="s">
        <v>1600</v>
      </c>
      <c r="G231" s="43"/>
      <c r="H231" s="43"/>
      <c r="I231" s="231"/>
      <c r="J231" s="43"/>
      <c r="K231" s="43"/>
      <c r="L231" s="47"/>
      <c r="M231" s="232"/>
      <c r="N231" s="233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9" t="s">
        <v>218</v>
      </c>
      <c r="AU231" s="19" t="s">
        <v>88</v>
      </c>
    </row>
    <row r="232" s="2" customFormat="1" ht="24.15" customHeight="1">
      <c r="A232" s="41"/>
      <c r="B232" s="42"/>
      <c r="C232" s="216" t="s">
        <v>676</v>
      </c>
      <c r="D232" s="216" t="s">
        <v>211</v>
      </c>
      <c r="E232" s="217" t="s">
        <v>1601</v>
      </c>
      <c r="F232" s="218" t="s">
        <v>1602</v>
      </c>
      <c r="G232" s="219" t="s">
        <v>214</v>
      </c>
      <c r="H232" s="220">
        <v>0.032000000000000001</v>
      </c>
      <c r="I232" s="221"/>
      <c r="J232" s="222">
        <f>ROUND(I232*H232,2)</f>
        <v>0</v>
      </c>
      <c r="K232" s="218" t="s">
        <v>215</v>
      </c>
      <c r="L232" s="47"/>
      <c r="M232" s="223" t="s">
        <v>35</v>
      </c>
      <c r="N232" s="224" t="s">
        <v>51</v>
      </c>
      <c r="O232" s="87"/>
      <c r="P232" s="225">
        <f>O232*H232</f>
        <v>0</v>
      </c>
      <c r="Q232" s="225">
        <v>0</v>
      </c>
      <c r="R232" s="225">
        <f>Q232*H232</f>
        <v>0</v>
      </c>
      <c r="S232" s="225">
        <v>0</v>
      </c>
      <c r="T232" s="226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7" t="s">
        <v>408</v>
      </c>
      <c r="AT232" s="227" t="s">
        <v>211</v>
      </c>
      <c r="AU232" s="227" t="s">
        <v>88</v>
      </c>
      <c r="AY232" s="19" t="s">
        <v>208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9" t="s">
        <v>88</v>
      </c>
      <c r="BK232" s="228">
        <f>ROUND(I232*H232,2)</f>
        <v>0</v>
      </c>
      <c r="BL232" s="19" t="s">
        <v>408</v>
      </c>
      <c r="BM232" s="227" t="s">
        <v>2288</v>
      </c>
    </row>
    <row r="233" s="2" customFormat="1">
      <c r="A233" s="41"/>
      <c r="B233" s="42"/>
      <c r="C233" s="43"/>
      <c r="D233" s="229" t="s">
        <v>218</v>
      </c>
      <c r="E233" s="43"/>
      <c r="F233" s="230" t="s">
        <v>1604</v>
      </c>
      <c r="G233" s="43"/>
      <c r="H233" s="43"/>
      <c r="I233" s="231"/>
      <c r="J233" s="43"/>
      <c r="K233" s="43"/>
      <c r="L233" s="47"/>
      <c r="M233" s="232"/>
      <c r="N233" s="233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9" t="s">
        <v>218</v>
      </c>
      <c r="AU233" s="19" t="s">
        <v>88</v>
      </c>
    </row>
    <row r="234" s="12" customFormat="1" ht="25.92" customHeight="1">
      <c r="A234" s="12"/>
      <c r="B234" s="200"/>
      <c r="C234" s="201"/>
      <c r="D234" s="202" t="s">
        <v>79</v>
      </c>
      <c r="E234" s="203" t="s">
        <v>674</v>
      </c>
      <c r="F234" s="203" t="s">
        <v>675</v>
      </c>
      <c r="G234" s="201"/>
      <c r="H234" s="201"/>
      <c r="I234" s="204"/>
      <c r="J234" s="205">
        <f>BK234</f>
        <v>0</v>
      </c>
      <c r="K234" s="201"/>
      <c r="L234" s="206"/>
      <c r="M234" s="207"/>
      <c r="N234" s="208"/>
      <c r="O234" s="208"/>
      <c r="P234" s="209">
        <f>SUM(P235:P264)</f>
        <v>0</v>
      </c>
      <c r="Q234" s="208"/>
      <c r="R234" s="209">
        <f>SUM(R235:R264)</f>
        <v>0.12388999999999999</v>
      </c>
      <c r="S234" s="208"/>
      <c r="T234" s="210">
        <f>SUM(T235:T264)</f>
        <v>0.2394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1" t="s">
        <v>90</v>
      </c>
      <c r="AT234" s="212" t="s">
        <v>79</v>
      </c>
      <c r="AU234" s="212" t="s">
        <v>80</v>
      </c>
      <c r="AY234" s="211" t="s">
        <v>208</v>
      </c>
      <c r="BK234" s="213">
        <f>SUM(BK235:BK264)</f>
        <v>0</v>
      </c>
    </row>
    <row r="235" s="2" customFormat="1" ht="16.5" customHeight="1">
      <c r="A235" s="41"/>
      <c r="B235" s="42"/>
      <c r="C235" s="216" t="s">
        <v>684</v>
      </c>
      <c r="D235" s="216" t="s">
        <v>211</v>
      </c>
      <c r="E235" s="217" t="s">
        <v>1605</v>
      </c>
      <c r="F235" s="218" t="s">
        <v>1606</v>
      </c>
      <c r="G235" s="219" t="s">
        <v>679</v>
      </c>
      <c r="H235" s="220">
        <v>1</v>
      </c>
      <c r="I235" s="221"/>
      <c r="J235" s="222">
        <f>ROUND(I235*H235,2)</f>
        <v>0</v>
      </c>
      <c r="K235" s="218" t="s">
        <v>35</v>
      </c>
      <c r="L235" s="47"/>
      <c r="M235" s="223" t="s">
        <v>35</v>
      </c>
      <c r="N235" s="224" t="s">
        <v>51</v>
      </c>
      <c r="O235" s="87"/>
      <c r="P235" s="225">
        <f>O235*H235</f>
        <v>0</v>
      </c>
      <c r="Q235" s="225">
        <v>0</v>
      </c>
      <c r="R235" s="225">
        <f>Q235*H235</f>
        <v>0</v>
      </c>
      <c r="S235" s="225">
        <v>0.2394</v>
      </c>
      <c r="T235" s="226">
        <f>S235*H235</f>
        <v>0.2394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7" t="s">
        <v>408</v>
      </c>
      <c r="AT235" s="227" t="s">
        <v>211</v>
      </c>
      <c r="AU235" s="227" t="s">
        <v>88</v>
      </c>
      <c r="AY235" s="19" t="s">
        <v>208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9" t="s">
        <v>88</v>
      </c>
      <c r="BK235" s="228">
        <f>ROUND(I235*H235,2)</f>
        <v>0</v>
      </c>
      <c r="BL235" s="19" t="s">
        <v>408</v>
      </c>
      <c r="BM235" s="227" t="s">
        <v>2289</v>
      </c>
    </row>
    <row r="236" s="2" customFormat="1" ht="16.5" customHeight="1">
      <c r="A236" s="41"/>
      <c r="B236" s="42"/>
      <c r="C236" s="216" t="s">
        <v>691</v>
      </c>
      <c r="D236" s="216" t="s">
        <v>211</v>
      </c>
      <c r="E236" s="217" t="s">
        <v>1608</v>
      </c>
      <c r="F236" s="218" t="s">
        <v>1609</v>
      </c>
      <c r="G236" s="219" t="s">
        <v>381</v>
      </c>
      <c r="H236" s="220">
        <v>2</v>
      </c>
      <c r="I236" s="221"/>
      <c r="J236" s="222">
        <f>ROUND(I236*H236,2)</f>
        <v>0</v>
      </c>
      <c r="K236" s="218" t="s">
        <v>215</v>
      </c>
      <c r="L236" s="47"/>
      <c r="M236" s="223" t="s">
        <v>35</v>
      </c>
      <c r="N236" s="224" t="s">
        <v>51</v>
      </c>
      <c r="O236" s="87"/>
      <c r="P236" s="225">
        <f>O236*H236</f>
        <v>0</v>
      </c>
      <c r="Q236" s="225">
        <v>0.00247</v>
      </c>
      <c r="R236" s="225">
        <f>Q236*H236</f>
        <v>0.0049399999999999999</v>
      </c>
      <c r="S236" s="225">
        <v>0</v>
      </c>
      <c r="T236" s="226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7" t="s">
        <v>408</v>
      </c>
      <c r="AT236" s="227" t="s">
        <v>211</v>
      </c>
      <c r="AU236" s="227" t="s">
        <v>88</v>
      </c>
      <c r="AY236" s="19" t="s">
        <v>208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9" t="s">
        <v>88</v>
      </c>
      <c r="BK236" s="228">
        <f>ROUND(I236*H236,2)</f>
        <v>0</v>
      </c>
      <c r="BL236" s="19" t="s">
        <v>408</v>
      </c>
      <c r="BM236" s="227" t="s">
        <v>2290</v>
      </c>
    </row>
    <row r="237" s="2" customFormat="1">
      <c r="A237" s="41"/>
      <c r="B237" s="42"/>
      <c r="C237" s="43"/>
      <c r="D237" s="229" t="s">
        <v>218</v>
      </c>
      <c r="E237" s="43"/>
      <c r="F237" s="230" t="s">
        <v>1611</v>
      </c>
      <c r="G237" s="43"/>
      <c r="H237" s="43"/>
      <c r="I237" s="231"/>
      <c r="J237" s="43"/>
      <c r="K237" s="43"/>
      <c r="L237" s="47"/>
      <c r="M237" s="232"/>
      <c r="N237" s="233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19" t="s">
        <v>218</v>
      </c>
      <c r="AU237" s="19" t="s">
        <v>88</v>
      </c>
    </row>
    <row r="238" s="14" customFormat="1">
      <c r="A238" s="14"/>
      <c r="B238" s="245"/>
      <c r="C238" s="246"/>
      <c r="D238" s="236" t="s">
        <v>226</v>
      </c>
      <c r="E238" s="247" t="s">
        <v>35</v>
      </c>
      <c r="F238" s="248" t="s">
        <v>1453</v>
      </c>
      <c r="G238" s="246"/>
      <c r="H238" s="249">
        <v>2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226</v>
      </c>
      <c r="AU238" s="255" t="s">
        <v>88</v>
      </c>
      <c r="AV238" s="14" t="s">
        <v>90</v>
      </c>
      <c r="AW238" s="14" t="s">
        <v>41</v>
      </c>
      <c r="AX238" s="14" t="s">
        <v>88</v>
      </c>
      <c r="AY238" s="255" t="s">
        <v>208</v>
      </c>
    </row>
    <row r="239" s="2" customFormat="1" ht="16.5" customHeight="1">
      <c r="A239" s="41"/>
      <c r="B239" s="42"/>
      <c r="C239" s="278" t="s">
        <v>698</v>
      </c>
      <c r="D239" s="278" t="s">
        <v>391</v>
      </c>
      <c r="E239" s="279" t="s">
        <v>1612</v>
      </c>
      <c r="F239" s="280" t="s">
        <v>1613</v>
      </c>
      <c r="G239" s="281" t="s">
        <v>381</v>
      </c>
      <c r="H239" s="282">
        <v>1</v>
      </c>
      <c r="I239" s="283"/>
      <c r="J239" s="284">
        <f>ROUND(I239*H239,2)</f>
        <v>0</v>
      </c>
      <c r="K239" s="280" t="s">
        <v>215</v>
      </c>
      <c r="L239" s="285"/>
      <c r="M239" s="286" t="s">
        <v>35</v>
      </c>
      <c r="N239" s="287" t="s">
        <v>51</v>
      </c>
      <c r="O239" s="87"/>
      <c r="P239" s="225">
        <f>O239*H239</f>
        <v>0</v>
      </c>
      <c r="Q239" s="225">
        <v>0.014999999999999999</v>
      </c>
      <c r="R239" s="225">
        <f>Q239*H239</f>
        <v>0.014999999999999999</v>
      </c>
      <c r="S239" s="225">
        <v>0</v>
      </c>
      <c r="T239" s="226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7" t="s">
        <v>527</v>
      </c>
      <c r="AT239" s="227" t="s">
        <v>391</v>
      </c>
      <c r="AU239" s="227" t="s">
        <v>88</v>
      </c>
      <c r="AY239" s="19" t="s">
        <v>208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9" t="s">
        <v>88</v>
      </c>
      <c r="BK239" s="228">
        <f>ROUND(I239*H239,2)</f>
        <v>0</v>
      </c>
      <c r="BL239" s="19" t="s">
        <v>408</v>
      </c>
      <c r="BM239" s="227" t="s">
        <v>2291</v>
      </c>
    </row>
    <row r="240" s="14" customFormat="1">
      <c r="A240" s="14"/>
      <c r="B240" s="245"/>
      <c r="C240" s="246"/>
      <c r="D240" s="236" t="s">
        <v>226</v>
      </c>
      <c r="E240" s="247" t="s">
        <v>35</v>
      </c>
      <c r="F240" s="248" t="s">
        <v>88</v>
      </c>
      <c r="G240" s="246"/>
      <c r="H240" s="249">
        <v>1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226</v>
      </c>
      <c r="AU240" s="255" t="s">
        <v>88</v>
      </c>
      <c r="AV240" s="14" t="s">
        <v>90</v>
      </c>
      <c r="AW240" s="14" t="s">
        <v>41</v>
      </c>
      <c r="AX240" s="14" t="s">
        <v>88</v>
      </c>
      <c r="AY240" s="255" t="s">
        <v>208</v>
      </c>
    </row>
    <row r="241" s="2" customFormat="1" ht="16.5" customHeight="1">
      <c r="A241" s="41"/>
      <c r="B241" s="42"/>
      <c r="C241" s="278" t="s">
        <v>703</v>
      </c>
      <c r="D241" s="278" t="s">
        <v>391</v>
      </c>
      <c r="E241" s="279" t="s">
        <v>1615</v>
      </c>
      <c r="F241" s="280" t="s">
        <v>1616</v>
      </c>
      <c r="G241" s="281" t="s">
        <v>381</v>
      </c>
      <c r="H241" s="282">
        <v>1</v>
      </c>
      <c r="I241" s="283"/>
      <c r="J241" s="284">
        <f>ROUND(I241*H241,2)</f>
        <v>0</v>
      </c>
      <c r="K241" s="280" t="s">
        <v>215</v>
      </c>
      <c r="L241" s="285"/>
      <c r="M241" s="286" t="s">
        <v>35</v>
      </c>
      <c r="N241" s="287" t="s">
        <v>51</v>
      </c>
      <c r="O241" s="87"/>
      <c r="P241" s="225">
        <f>O241*H241</f>
        <v>0</v>
      </c>
      <c r="Q241" s="225">
        <v>0.021899999999999999</v>
      </c>
      <c r="R241" s="225">
        <f>Q241*H241</f>
        <v>0.021899999999999999</v>
      </c>
      <c r="S241" s="225">
        <v>0</v>
      </c>
      <c r="T241" s="226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7" t="s">
        <v>527</v>
      </c>
      <c r="AT241" s="227" t="s">
        <v>391</v>
      </c>
      <c r="AU241" s="227" t="s">
        <v>88</v>
      </c>
      <c r="AY241" s="19" t="s">
        <v>208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9" t="s">
        <v>88</v>
      </c>
      <c r="BK241" s="228">
        <f>ROUND(I241*H241,2)</f>
        <v>0</v>
      </c>
      <c r="BL241" s="19" t="s">
        <v>408</v>
      </c>
      <c r="BM241" s="227" t="s">
        <v>2292</v>
      </c>
    </row>
    <row r="242" s="14" customFormat="1">
      <c r="A242" s="14"/>
      <c r="B242" s="245"/>
      <c r="C242" s="246"/>
      <c r="D242" s="236" t="s">
        <v>226</v>
      </c>
      <c r="E242" s="247" t="s">
        <v>35</v>
      </c>
      <c r="F242" s="248" t="s">
        <v>88</v>
      </c>
      <c r="G242" s="246"/>
      <c r="H242" s="249">
        <v>1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226</v>
      </c>
      <c r="AU242" s="255" t="s">
        <v>88</v>
      </c>
      <c r="AV242" s="14" t="s">
        <v>90</v>
      </c>
      <c r="AW242" s="14" t="s">
        <v>41</v>
      </c>
      <c r="AX242" s="14" t="s">
        <v>88</v>
      </c>
      <c r="AY242" s="255" t="s">
        <v>208</v>
      </c>
    </row>
    <row r="243" s="2" customFormat="1" ht="16.5" customHeight="1">
      <c r="A243" s="41"/>
      <c r="B243" s="42"/>
      <c r="C243" s="278" t="s">
        <v>708</v>
      </c>
      <c r="D243" s="278" t="s">
        <v>391</v>
      </c>
      <c r="E243" s="279" t="s">
        <v>1618</v>
      </c>
      <c r="F243" s="280" t="s">
        <v>1619</v>
      </c>
      <c r="G243" s="281" t="s">
        <v>381</v>
      </c>
      <c r="H243" s="282">
        <v>2</v>
      </c>
      <c r="I243" s="283"/>
      <c r="J243" s="284">
        <f>ROUND(I243*H243,2)</f>
        <v>0</v>
      </c>
      <c r="K243" s="280" t="s">
        <v>1876</v>
      </c>
      <c r="L243" s="285"/>
      <c r="M243" s="286" t="s">
        <v>35</v>
      </c>
      <c r="N243" s="287" t="s">
        <v>51</v>
      </c>
      <c r="O243" s="87"/>
      <c r="P243" s="225">
        <f>O243*H243</f>
        <v>0</v>
      </c>
      <c r="Q243" s="225">
        <v>0.0012800000000000001</v>
      </c>
      <c r="R243" s="225">
        <f>Q243*H243</f>
        <v>0.0025600000000000002</v>
      </c>
      <c r="S243" s="225">
        <v>0</v>
      </c>
      <c r="T243" s="226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7" t="s">
        <v>527</v>
      </c>
      <c r="AT243" s="227" t="s">
        <v>391</v>
      </c>
      <c r="AU243" s="227" t="s">
        <v>88</v>
      </c>
      <c r="AY243" s="19" t="s">
        <v>208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88</v>
      </c>
      <c r="BK243" s="228">
        <f>ROUND(I243*H243,2)</f>
        <v>0</v>
      </c>
      <c r="BL243" s="19" t="s">
        <v>408</v>
      </c>
      <c r="BM243" s="227" t="s">
        <v>2293</v>
      </c>
    </row>
    <row r="244" s="14" customFormat="1">
      <c r="A244" s="14"/>
      <c r="B244" s="245"/>
      <c r="C244" s="246"/>
      <c r="D244" s="236" t="s">
        <v>226</v>
      </c>
      <c r="E244" s="247" t="s">
        <v>35</v>
      </c>
      <c r="F244" s="248" t="s">
        <v>1453</v>
      </c>
      <c r="G244" s="246"/>
      <c r="H244" s="249">
        <v>2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5" t="s">
        <v>226</v>
      </c>
      <c r="AU244" s="255" t="s">
        <v>88</v>
      </c>
      <c r="AV244" s="14" t="s">
        <v>90</v>
      </c>
      <c r="AW244" s="14" t="s">
        <v>41</v>
      </c>
      <c r="AX244" s="14" t="s">
        <v>88</v>
      </c>
      <c r="AY244" s="255" t="s">
        <v>208</v>
      </c>
    </row>
    <row r="245" s="2" customFormat="1" ht="16.5" customHeight="1">
      <c r="A245" s="41"/>
      <c r="B245" s="42"/>
      <c r="C245" s="216" t="s">
        <v>713</v>
      </c>
      <c r="D245" s="216" t="s">
        <v>211</v>
      </c>
      <c r="E245" s="217" t="s">
        <v>1621</v>
      </c>
      <c r="F245" s="218" t="s">
        <v>1622</v>
      </c>
      <c r="G245" s="219" t="s">
        <v>381</v>
      </c>
      <c r="H245" s="220">
        <v>2</v>
      </c>
      <c r="I245" s="221"/>
      <c r="J245" s="222">
        <f>ROUND(I245*H245,2)</f>
        <v>0</v>
      </c>
      <c r="K245" s="218" t="s">
        <v>215</v>
      </c>
      <c r="L245" s="47"/>
      <c r="M245" s="223" t="s">
        <v>35</v>
      </c>
      <c r="N245" s="224" t="s">
        <v>51</v>
      </c>
      <c r="O245" s="87"/>
      <c r="P245" s="225">
        <f>O245*H245</f>
        <v>0</v>
      </c>
      <c r="Q245" s="225">
        <v>8.0000000000000007E-05</v>
      </c>
      <c r="R245" s="225">
        <f>Q245*H245</f>
        <v>0.00016000000000000001</v>
      </c>
      <c r="S245" s="225">
        <v>0</v>
      </c>
      <c r="T245" s="226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7" t="s">
        <v>408</v>
      </c>
      <c r="AT245" s="227" t="s">
        <v>211</v>
      </c>
      <c r="AU245" s="227" t="s">
        <v>88</v>
      </c>
      <c r="AY245" s="19" t="s">
        <v>208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9" t="s">
        <v>88</v>
      </c>
      <c r="BK245" s="228">
        <f>ROUND(I245*H245,2)</f>
        <v>0</v>
      </c>
      <c r="BL245" s="19" t="s">
        <v>408</v>
      </c>
      <c r="BM245" s="227" t="s">
        <v>2294</v>
      </c>
    </row>
    <row r="246" s="2" customFormat="1">
      <c r="A246" s="41"/>
      <c r="B246" s="42"/>
      <c r="C246" s="43"/>
      <c r="D246" s="229" t="s">
        <v>218</v>
      </c>
      <c r="E246" s="43"/>
      <c r="F246" s="230" t="s">
        <v>1624</v>
      </c>
      <c r="G246" s="43"/>
      <c r="H246" s="43"/>
      <c r="I246" s="231"/>
      <c r="J246" s="43"/>
      <c r="K246" s="43"/>
      <c r="L246" s="47"/>
      <c r="M246" s="232"/>
      <c r="N246" s="233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9" t="s">
        <v>218</v>
      </c>
      <c r="AU246" s="19" t="s">
        <v>88</v>
      </c>
    </row>
    <row r="247" s="2" customFormat="1" ht="16.5" customHeight="1">
      <c r="A247" s="41"/>
      <c r="B247" s="42"/>
      <c r="C247" s="278" t="s">
        <v>720</v>
      </c>
      <c r="D247" s="278" t="s">
        <v>391</v>
      </c>
      <c r="E247" s="279" t="s">
        <v>1625</v>
      </c>
      <c r="F247" s="280" t="s">
        <v>1626</v>
      </c>
      <c r="G247" s="281" t="s">
        <v>381</v>
      </c>
      <c r="H247" s="282">
        <v>2</v>
      </c>
      <c r="I247" s="283"/>
      <c r="J247" s="284">
        <f>ROUND(I247*H247,2)</f>
        <v>0</v>
      </c>
      <c r="K247" s="280" t="s">
        <v>215</v>
      </c>
      <c r="L247" s="285"/>
      <c r="M247" s="286" t="s">
        <v>35</v>
      </c>
      <c r="N247" s="287" t="s">
        <v>51</v>
      </c>
      <c r="O247" s="87"/>
      <c r="P247" s="225">
        <f>O247*H247</f>
        <v>0</v>
      </c>
      <c r="Q247" s="225">
        <v>0.017999999999999999</v>
      </c>
      <c r="R247" s="225">
        <f>Q247*H247</f>
        <v>0.035999999999999997</v>
      </c>
      <c r="S247" s="225">
        <v>0</v>
      </c>
      <c r="T247" s="226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27" t="s">
        <v>527</v>
      </c>
      <c r="AT247" s="227" t="s">
        <v>391</v>
      </c>
      <c r="AU247" s="227" t="s">
        <v>88</v>
      </c>
      <c r="AY247" s="19" t="s">
        <v>208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9" t="s">
        <v>88</v>
      </c>
      <c r="BK247" s="228">
        <f>ROUND(I247*H247,2)</f>
        <v>0</v>
      </c>
      <c r="BL247" s="19" t="s">
        <v>408</v>
      </c>
      <c r="BM247" s="227" t="s">
        <v>2295</v>
      </c>
    </row>
    <row r="248" s="2" customFormat="1" ht="24.15" customHeight="1">
      <c r="A248" s="41"/>
      <c r="B248" s="42"/>
      <c r="C248" s="216" t="s">
        <v>731</v>
      </c>
      <c r="D248" s="216" t="s">
        <v>211</v>
      </c>
      <c r="E248" s="217" t="s">
        <v>1628</v>
      </c>
      <c r="F248" s="218" t="s">
        <v>1629</v>
      </c>
      <c r="G248" s="219" t="s">
        <v>679</v>
      </c>
      <c r="H248" s="220">
        <v>1</v>
      </c>
      <c r="I248" s="221"/>
      <c r="J248" s="222">
        <f>ROUND(I248*H248,2)</f>
        <v>0</v>
      </c>
      <c r="K248" s="218" t="s">
        <v>215</v>
      </c>
      <c r="L248" s="47"/>
      <c r="M248" s="223" t="s">
        <v>35</v>
      </c>
      <c r="N248" s="224" t="s">
        <v>51</v>
      </c>
      <c r="O248" s="87"/>
      <c r="P248" s="225">
        <f>O248*H248</f>
        <v>0</v>
      </c>
      <c r="Q248" s="225">
        <v>0.020729999999999998</v>
      </c>
      <c r="R248" s="225">
        <f>Q248*H248</f>
        <v>0.020729999999999998</v>
      </c>
      <c r="S248" s="225">
        <v>0</v>
      </c>
      <c r="T248" s="226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7" t="s">
        <v>408</v>
      </c>
      <c r="AT248" s="227" t="s">
        <v>211</v>
      </c>
      <c r="AU248" s="227" t="s">
        <v>88</v>
      </c>
      <c r="AY248" s="19" t="s">
        <v>208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9" t="s">
        <v>88</v>
      </c>
      <c r="BK248" s="228">
        <f>ROUND(I248*H248,2)</f>
        <v>0</v>
      </c>
      <c r="BL248" s="19" t="s">
        <v>408</v>
      </c>
      <c r="BM248" s="227" t="s">
        <v>2296</v>
      </c>
    </row>
    <row r="249" s="2" customFormat="1">
      <c r="A249" s="41"/>
      <c r="B249" s="42"/>
      <c r="C249" s="43"/>
      <c r="D249" s="229" t="s">
        <v>218</v>
      </c>
      <c r="E249" s="43"/>
      <c r="F249" s="230" t="s">
        <v>1631</v>
      </c>
      <c r="G249" s="43"/>
      <c r="H249" s="43"/>
      <c r="I249" s="231"/>
      <c r="J249" s="43"/>
      <c r="K249" s="43"/>
      <c r="L249" s="47"/>
      <c r="M249" s="232"/>
      <c r="N249" s="233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19" t="s">
        <v>218</v>
      </c>
      <c r="AU249" s="19" t="s">
        <v>88</v>
      </c>
    </row>
    <row r="250" s="2" customFormat="1" ht="24.15" customHeight="1">
      <c r="A250" s="41"/>
      <c r="B250" s="42"/>
      <c r="C250" s="216" t="s">
        <v>735</v>
      </c>
      <c r="D250" s="216" t="s">
        <v>211</v>
      </c>
      <c r="E250" s="217" t="s">
        <v>1632</v>
      </c>
      <c r="F250" s="218" t="s">
        <v>1633</v>
      </c>
      <c r="G250" s="219" t="s">
        <v>679</v>
      </c>
      <c r="H250" s="220">
        <v>1</v>
      </c>
      <c r="I250" s="221"/>
      <c r="J250" s="222">
        <f>ROUND(I250*H250,2)</f>
        <v>0</v>
      </c>
      <c r="K250" s="218" t="s">
        <v>215</v>
      </c>
      <c r="L250" s="47"/>
      <c r="M250" s="223" t="s">
        <v>35</v>
      </c>
      <c r="N250" s="224" t="s">
        <v>51</v>
      </c>
      <c r="O250" s="87"/>
      <c r="P250" s="225">
        <f>O250*H250</f>
        <v>0</v>
      </c>
      <c r="Q250" s="225">
        <v>0.019210000000000001</v>
      </c>
      <c r="R250" s="225">
        <f>Q250*H250</f>
        <v>0.019210000000000001</v>
      </c>
      <c r="S250" s="225">
        <v>0</v>
      </c>
      <c r="T250" s="226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7" t="s">
        <v>408</v>
      </c>
      <c r="AT250" s="227" t="s">
        <v>211</v>
      </c>
      <c r="AU250" s="227" t="s">
        <v>88</v>
      </c>
      <c r="AY250" s="19" t="s">
        <v>208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9" t="s">
        <v>88</v>
      </c>
      <c r="BK250" s="228">
        <f>ROUND(I250*H250,2)</f>
        <v>0</v>
      </c>
      <c r="BL250" s="19" t="s">
        <v>408</v>
      </c>
      <c r="BM250" s="227" t="s">
        <v>2297</v>
      </c>
    </row>
    <row r="251" s="2" customFormat="1">
      <c r="A251" s="41"/>
      <c r="B251" s="42"/>
      <c r="C251" s="43"/>
      <c r="D251" s="229" t="s">
        <v>218</v>
      </c>
      <c r="E251" s="43"/>
      <c r="F251" s="230" t="s">
        <v>1635</v>
      </c>
      <c r="G251" s="43"/>
      <c r="H251" s="43"/>
      <c r="I251" s="231"/>
      <c r="J251" s="43"/>
      <c r="K251" s="43"/>
      <c r="L251" s="47"/>
      <c r="M251" s="232"/>
      <c r="N251" s="233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19" t="s">
        <v>218</v>
      </c>
      <c r="AU251" s="19" t="s">
        <v>88</v>
      </c>
    </row>
    <row r="252" s="2" customFormat="1" ht="16.5" customHeight="1">
      <c r="A252" s="41"/>
      <c r="B252" s="42"/>
      <c r="C252" s="216" t="s">
        <v>740</v>
      </c>
      <c r="D252" s="216" t="s">
        <v>211</v>
      </c>
      <c r="E252" s="217" t="s">
        <v>1636</v>
      </c>
      <c r="F252" s="218" t="s">
        <v>1637</v>
      </c>
      <c r="G252" s="219" t="s">
        <v>381</v>
      </c>
      <c r="H252" s="220">
        <v>2</v>
      </c>
      <c r="I252" s="221"/>
      <c r="J252" s="222">
        <f>ROUND(I252*H252,2)</f>
        <v>0</v>
      </c>
      <c r="K252" s="218" t="s">
        <v>215</v>
      </c>
      <c r="L252" s="47"/>
      <c r="M252" s="223" t="s">
        <v>35</v>
      </c>
      <c r="N252" s="224" t="s">
        <v>51</v>
      </c>
      <c r="O252" s="87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7" t="s">
        <v>408</v>
      </c>
      <c r="AT252" s="227" t="s">
        <v>211</v>
      </c>
      <c r="AU252" s="227" t="s">
        <v>88</v>
      </c>
      <c r="AY252" s="19" t="s">
        <v>208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9" t="s">
        <v>88</v>
      </c>
      <c r="BK252" s="228">
        <f>ROUND(I252*H252,2)</f>
        <v>0</v>
      </c>
      <c r="BL252" s="19" t="s">
        <v>408</v>
      </c>
      <c r="BM252" s="227" t="s">
        <v>2298</v>
      </c>
    </row>
    <row r="253" s="2" customFormat="1">
      <c r="A253" s="41"/>
      <c r="B253" s="42"/>
      <c r="C253" s="43"/>
      <c r="D253" s="229" t="s">
        <v>218</v>
      </c>
      <c r="E253" s="43"/>
      <c r="F253" s="230" t="s">
        <v>1639</v>
      </c>
      <c r="G253" s="43"/>
      <c r="H253" s="43"/>
      <c r="I253" s="231"/>
      <c r="J253" s="43"/>
      <c r="K253" s="43"/>
      <c r="L253" s="47"/>
      <c r="M253" s="232"/>
      <c r="N253" s="233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19" t="s">
        <v>218</v>
      </c>
      <c r="AU253" s="19" t="s">
        <v>88</v>
      </c>
    </row>
    <row r="254" s="14" customFormat="1">
      <c r="A254" s="14"/>
      <c r="B254" s="245"/>
      <c r="C254" s="246"/>
      <c r="D254" s="236" t="s">
        <v>226</v>
      </c>
      <c r="E254" s="247" t="s">
        <v>35</v>
      </c>
      <c r="F254" s="248" t="s">
        <v>1640</v>
      </c>
      <c r="G254" s="246"/>
      <c r="H254" s="249">
        <v>2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226</v>
      </c>
      <c r="AU254" s="255" t="s">
        <v>88</v>
      </c>
      <c r="AV254" s="14" t="s">
        <v>90</v>
      </c>
      <c r="AW254" s="14" t="s">
        <v>41</v>
      </c>
      <c r="AX254" s="14" t="s">
        <v>88</v>
      </c>
      <c r="AY254" s="255" t="s">
        <v>208</v>
      </c>
    </row>
    <row r="255" s="2" customFormat="1" ht="16.5" customHeight="1">
      <c r="A255" s="41"/>
      <c r="B255" s="42"/>
      <c r="C255" s="278" t="s">
        <v>747</v>
      </c>
      <c r="D255" s="278" t="s">
        <v>391</v>
      </c>
      <c r="E255" s="279" t="s">
        <v>1641</v>
      </c>
      <c r="F255" s="280" t="s">
        <v>1642</v>
      </c>
      <c r="G255" s="281" t="s">
        <v>381</v>
      </c>
      <c r="H255" s="282">
        <v>1</v>
      </c>
      <c r="I255" s="283"/>
      <c r="J255" s="284">
        <f>ROUND(I255*H255,2)</f>
        <v>0</v>
      </c>
      <c r="K255" s="280" t="s">
        <v>35</v>
      </c>
      <c r="L255" s="285"/>
      <c r="M255" s="286" t="s">
        <v>35</v>
      </c>
      <c r="N255" s="287" t="s">
        <v>51</v>
      </c>
      <c r="O255" s="87"/>
      <c r="P255" s="225">
        <f>O255*H255</f>
        <v>0</v>
      </c>
      <c r="Q255" s="225">
        <v>0.0018</v>
      </c>
      <c r="R255" s="225">
        <f>Q255*H255</f>
        <v>0.0018</v>
      </c>
      <c r="S255" s="225">
        <v>0</v>
      </c>
      <c r="T255" s="226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27" t="s">
        <v>527</v>
      </c>
      <c r="AT255" s="227" t="s">
        <v>391</v>
      </c>
      <c r="AU255" s="227" t="s">
        <v>88</v>
      </c>
      <c r="AY255" s="19" t="s">
        <v>208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9" t="s">
        <v>88</v>
      </c>
      <c r="BK255" s="228">
        <f>ROUND(I255*H255,2)</f>
        <v>0</v>
      </c>
      <c r="BL255" s="19" t="s">
        <v>408</v>
      </c>
      <c r="BM255" s="227" t="s">
        <v>2299</v>
      </c>
    </row>
    <row r="256" s="14" customFormat="1">
      <c r="A256" s="14"/>
      <c r="B256" s="245"/>
      <c r="C256" s="246"/>
      <c r="D256" s="236" t="s">
        <v>226</v>
      </c>
      <c r="E256" s="247" t="s">
        <v>35</v>
      </c>
      <c r="F256" s="248" t="s">
        <v>1644</v>
      </c>
      <c r="G256" s="246"/>
      <c r="H256" s="249">
        <v>1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226</v>
      </c>
      <c r="AU256" s="255" t="s">
        <v>88</v>
      </c>
      <c r="AV256" s="14" t="s">
        <v>90</v>
      </c>
      <c r="AW256" s="14" t="s">
        <v>41</v>
      </c>
      <c r="AX256" s="14" t="s">
        <v>88</v>
      </c>
      <c r="AY256" s="255" t="s">
        <v>208</v>
      </c>
    </row>
    <row r="257" s="2" customFormat="1" ht="16.5" customHeight="1">
      <c r="A257" s="41"/>
      <c r="B257" s="42"/>
      <c r="C257" s="278" t="s">
        <v>759</v>
      </c>
      <c r="D257" s="278" t="s">
        <v>391</v>
      </c>
      <c r="E257" s="279" t="s">
        <v>1645</v>
      </c>
      <c r="F257" s="280" t="s">
        <v>1646</v>
      </c>
      <c r="G257" s="281" t="s">
        <v>381</v>
      </c>
      <c r="H257" s="282">
        <v>1</v>
      </c>
      <c r="I257" s="283"/>
      <c r="J257" s="284">
        <f>ROUND(I257*H257,2)</f>
        <v>0</v>
      </c>
      <c r="K257" s="280" t="s">
        <v>215</v>
      </c>
      <c r="L257" s="285"/>
      <c r="M257" s="286" t="s">
        <v>35</v>
      </c>
      <c r="N257" s="287" t="s">
        <v>51</v>
      </c>
      <c r="O257" s="87"/>
      <c r="P257" s="225">
        <f>O257*H257</f>
        <v>0</v>
      </c>
      <c r="Q257" s="225">
        <v>0.0015900000000000001</v>
      </c>
      <c r="R257" s="225">
        <f>Q257*H257</f>
        <v>0.0015900000000000001</v>
      </c>
      <c r="S257" s="225">
        <v>0</v>
      </c>
      <c r="T257" s="226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7" t="s">
        <v>527</v>
      </c>
      <c r="AT257" s="227" t="s">
        <v>391</v>
      </c>
      <c r="AU257" s="227" t="s">
        <v>88</v>
      </c>
      <c r="AY257" s="19" t="s">
        <v>208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9" t="s">
        <v>88</v>
      </c>
      <c r="BK257" s="228">
        <f>ROUND(I257*H257,2)</f>
        <v>0</v>
      </c>
      <c r="BL257" s="19" t="s">
        <v>408</v>
      </c>
      <c r="BM257" s="227" t="s">
        <v>2300</v>
      </c>
    </row>
    <row r="258" s="14" customFormat="1">
      <c r="A258" s="14"/>
      <c r="B258" s="245"/>
      <c r="C258" s="246"/>
      <c r="D258" s="236" t="s">
        <v>226</v>
      </c>
      <c r="E258" s="247" t="s">
        <v>35</v>
      </c>
      <c r="F258" s="248" t="s">
        <v>1648</v>
      </c>
      <c r="G258" s="246"/>
      <c r="H258" s="249">
        <v>1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5" t="s">
        <v>226</v>
      </c>
      <c r="AU258" s="255" t="s">
        <v>88</v>
      </c>
      <c r="AV258" s="14" t="s">
        <v>90</v>
      </c>
      <c r="AW258" s="14" t="s">
        <v>41</v>
      </c>
      <c r="AX258" s="14" t="s">
        <v>88</v>
      </c>
      <c r="AY258" s="255" t="s">
        <v>208</v>
      </c>
    </row>
    <row r="259" s="2" customFormat="1" ht="24.15" customHeight="1">
      <c r="A259" s="41"/>
      <c r="B259" s="42"/>
      <c r="C259" s="216" t="s">
        <v>771</v>
      </c>
      <c r="D259" s="216" t="s">
        <v>211</v>
      </c>
      <c r="E259" s="217" t="s">
        <v>704</v>
      </c>
      <c r="F259" s="218" t="s">
        <v>705</v>
      </c>
      <c r="G259" s="219" t="s">
        <v>214</v>
      </c>
      <c r="H259" s="220">
        <v>0.124</v>
      </c>
      <c r="I259" s="221"/>
      <c r="J259" s="222">
        <f>ROUND(I259*H259,2)</f>
        <v>0</v>
      </c>
      <c r="K259" s="218" t="s">
        <v>215</v>
      </c>
      <c r="L259" s="47"/>
      <c r="M259" s="223" t="s">
        <v>35</v>
      </c>
      <c r="N259" s="224" t="s">
        <v>51</v>
      </c>
      <c r="O259" s="87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7" t="s">
        <v>408</v>
      </c>
      <c r="AT259" s="227" t="s">
        <v>211</v>
      </c>
      <c r="AU259" s="227" t="s">
        <v>88</v>
      </c>
      <c r="AY259" s="19" t="s">
        <v>208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9" t="s">
        <v>88</v>
      </c>
      <c r="BK259" s="228">
        <f>ROUND(I259*H259,2)</f>
        <v>0</v>
      </c>
      <c r="BL259" s="19" t="s">
        <v>408</v>
      </c>
      <c r="BM259" s="227" t="s">
        <v>2301</v>
      </c>
    </row>
    <row r="260" s="2" customFormat="1">
      <c r="A260" s="41"/>
      <c r="B260" s="42"/>
      <c r="C260" s="43"/>
      <c r="D260" s="229" t="s">
        <v>218</v>
      </c>
      <c r="E260" s="43"/>
      <c r="F260" s="230" t="s">
        <v>707</v>
      </c>
      <c r="G260" s="43"/>
      <c r="H260" s="43"/>
      <c r="I260" s="231"/>
      <c r="J260" s="43"/>
      <c r="K260" s="43"/>
      <c r="L260" s="47"/>
      <c r="M260" s="232"/>
      <c r="N260" s="233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19" t="s">
        <v>218</v>
      </c>
      <c r="AU260" s="19" t="s">
        <v>88</v>
      </c>
    </row>
    <row r="261" s="2" customFormat="1" ht="24.15" customHeight="1">
      <c r="A261" s="41"/>
      <c r="B261" s="42"/>
      <c r="C261" s="216" t="s">
        <v>777</v>
      </c>
      <c r="D261" s="216" t="s">
        <v>211</v>
      </c>
      <c r="E261" s="217" t="s">
        <v>709</v>
      </c>
      <c r="F261" s="218" t="s">
        <v>710</v>
      </c>
      <c r="G261" s="219" t="s">
        <v>214</v>
      </c>
      <c r="H261" s="220">
        <v>0.124</v>
      </c>
      <c r="I261" s="221"/>
      <c r="J261" s="222">
        <f>ROUND(I261*H261,2)</f>
        <v>0</v>
      </c>
      <c r="K261" s="218" t="s">
        <v>215</v>
      </c>
      <c r="L261" s="47"/>
      <c r="M261" s="223" t="s">
        <v>35</v>
      </c>
      <c r="N261" s="224" t="s">
        <v>51</v>
      </c>
      <c r="O261" s="87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7" t="s">
        <v>408</v>
      </c>
      <c r="AT261" s="227" t="s">
        <v>211</v>
      </c>
      <c r="AU261" s="227" t="s">
        <v>88</v>
      </c>
      <c r="AY261" s="19" t="s">
        <v>208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9" t="s">
        <v>88</v>
      </c>
      <c r="BK261" s="228">
        <f>ROUND(I261*H261,2)</f>
        <v>0</v>
      </c>
      <c r="BL261" s="19" t="s">
        <v>408</v>
      </c>
      <c r="BM261" s="227" t="s">
        <v>2302</v>
      </c>
    </row>
    <row r="262" s="2" customFormat="1">
      <c r="A262" s="41"/>
      <c r="B262" s="42"/>
      <c r="C262" s="43"/>
      <c r="D262" s="229" t="s">
        <v>218</v>
      </c>
      <c r="E262" s="43"/>
      <c r="F262" s="230" t="s">
        <v>712</v>
      </c>
      <c r="G262" s="43"/>
      <c r="H262" s="43"/>
      <c r="I262" s="231"/>
      <c r="J262" s="43"/>
      <c r="K262" s="43"/>
      <c r="L262" s="47"/>
      <c r="M262" s="232"/>
      <c r="N262" s="233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9" t="s">
        <v>218</v>
      </c>
      <c r="AU262" s="19" t="s">
        <v>88</v>
      </c>
    </row>
    <row r="263" s="2" customFormat="1" ht="24.15" customHeight="1">
      <c r="A263" s="41"/>
      <c r="B263" s="42"/>
      <c r="C263" s="216" t="s">
        <v>783</v>
      </c>
      <c r="D263" s="216" t="s">
        <v>211</v>
      </c>
      <c r="E263" s="217" t="s">
        <v>714</v>
      </c>
      <c r="F263" s="218" t="s">
        <v>715</v>
      </c>
      <c r="G263" s="219" t="s">
        <v>214</v>
      </c>
      <c r="H263" s="220">
        <v>0.124</v>
      </c>
      <c r="I263" s="221"/>
      <c r="J263" s="222">
        <f>ROUND(I263*H263,2)</f>
        <v>0</v>
      </c>
      <c r="K263" s="218" t="s">
        <v>215</v>
      </c>
      <c r="L263" s="47"/>
      <c r="M263" s="223" t="s">
        <v>35</v>
      </c>
      <c r="N263" s="224" t="s">
        <v>51</v>
      </c>
      <c r="O263" s="87"/>
      <c r="P263" s="225">
        <f>O263*H263</f>
        <v>0</v>
      </c>
      <c r="Q263" s="225">
        <v>0</v>
      </c>
      <c r="R263" s="225">
        <f>Q263*H263</f>
        <v>0</v>
      </c>
      <c r="S263" s="225">
        <v>0</v>
      </c>
      <c r="T263" s="226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7" t="s">
        <v>408</v>
      </c>
      <c r="AT263" s="227" t="s">
        <v>211</v>
      </c>
      <c r="AU263" s="227" t="s">
        <v>88</v>
      </c>
      <c r="AY263" s="19" t="s">
        <v>208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9" t="s">
        <v>88</v>
      </c>
      <c r="BK263" s="228">
        <f>ROUND(I263*H263,2)</f>
        <v>0</v>
      </c>
      <c r="BL263" s="19" t="s">
        <v>408</v>
      </c>
      <c r="BM263" s="227" t="s">
        <v>2303</v>
      </c>
    </row>
    <row r="264" s="2" customFormat="1">
      <c r="A264" s="41"/>
      <c r="B264" s="42"/>
      <c r="C264" s="43"/>
      <c r="D264" s="229" t="s">
        <v>218</v>
      </c>
      <c r="E264" s="43"/>
      <c r="F264" s="230" t="s">
        <v>717</v>
      </c>
      <c r="G264" s="43"/>
      <c r="H264" s="43"/>
      <c r="I264" s="231"/>
      <c r="J264" s="43"/>
      <c r="K264" s="43"/>
      <c r="L264" s="47"/>
      <c r="M264" s="232"/>
      <c r="N264" s="233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9" t="s">
        <v>218</v>
      </c>
      <c r="AU264" s="19" t="s">
        <v>88</v>
      </c>
    </row>
    <row r="265" s="12" customFormat="1" ht="25.92" customHeight="1">
      <c r="A265" s="12"/>
      <c r="B265" s="200"/>
      <c r="C265" s="201"/>
      <c r="D265" s="202" t="s">
        <v>79</v>
      </c>
      <c r="E265" s="203" t="s">
        <v>1683</v>
      </c>
      <c r="F265" s="203" t="s">
        <v>1684</v>
      </c>
      <c r="G265" s="201"/>
      <c r="H265" s="201"/>
      <c r="I265" s="204"/>
      <c r="J265" s="205">
        <f>BK265</f>
        <v>0</v>
      </c>
      <c r="K265" s="201"/>
      <c r="L265" s="206"/>
      <c r="M265" s="207"/>
      <c r="N265" s="208"/>
      <c r="O265" s="208"/>
      <c r="P265" s="209">
        <f>SUM(P266:P287)</f>
        <v>0</v>
      </c>
      <c r="Q265" s="208"/>
      <c r="R265" s="209">
        <f>SUM(R266:R287)</f>
        <v>0.0063400000000000001</v>
      </c>
      <c r="S265" s="208"/>
      <c r="T265" s="210">
        <f>SUM(T266:T287)</f>
        <v>0.085800000000000001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1" t="s">
        <v>90</v>
      </c>
      <c r="AT265" s="212" t="s">
        <v>79</v>
      </c>
      <c r="AU265" s="212" t="s">
        <v>80</v>
      </c>
      <c r="AY265" s="211" t="s">
        <v>208</v>
      </c>
      <c r="BK265" s="213">
        <f>SUM(BK266:BK287)</f>
        <v>0</v>
      </c>
    </row>
    <row r="266" s="2" customFormat="1" ht="16.5" customHeight="1">
      <c r="A266" s="41"/>
      <c r="B266" s="42"/>
      <c r="C266" s="216" t="s">
        <v>788</v>
      </c>
      <c r="D266" s="216" t="s">
        <v>211</v>
      </c>
      <c r="E266" s="217" t="s">
        <v>1685</v>
      </c>
      <c r="F266" s="218" t="s">
        <v>1686</v>
      </c>
      <c r="G266" s="219" t="s">
        <v>679</v>
      </c>
      <c r="H266" s="220">
        <v>1</v>
      </c>
      <c r="I266" s="221"/>
      <c r="J266" s="222">
        <f>ROUND(I266*H266,2)</f>
        <v>0</v>
      </c>
      <c r="K266" s="218" t="s">
        <v>35</v>
      </c>
      <c r="L266" s="47"/>
      <c r="M266" s="223" t="s">
        <v>35</v>
      </c>
      <c r="N266" s="224" t="s">
        <v>51</v>
      </c>
      <c r="O266" s="87"/>
      <c r="P266" s="225">
        <f>O266*H266</f>
        <v>0</v>
      </c>
      <c r="Q266" s="225">
        <v>0.00089999999999999998</v>
      </c>
      <c r="R266" s="225">
        <f>Q266*H266</f>
        <v>0.00089999999999999998</v>
      </c>
      <c r="S266" s="225">
        <v>0.085800000000000001</v>
      </c>
      <c r="T266" s="226">
        <f>S266*H266</f>
        <v>0.085800000000000001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7" t="s">
        <v>408</v>
      </c>
      <c r="AT266" s="227" t="s">
        <v>211</v>
      </c>
      <c r="AU266" s="227" t="s">
        <v>88</v>
      </c>
      <c r="AY266" s="19" t="s">
        <v>208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9" t="s">
        <v>88</v>
      </c>
      <c r="BK266" s="228">
        <f>ROUND(I266*H266,2)</f>
        <v>0</v>
      </c>
      <c r="BL266" s="19" t="s">
        <v>408</v>
      </c>
      <c r="BM266" s="227" t="s">
        <v>2304</v>
      </c>
    </row>
    <row r="267" s="2" customFormat="1" ht="24.15" customHeight="1">
      <c r="A267" s="41"/>
      <c r="B267" s="42"/>
      <c r="C267" s="216" t="s">
        <v>794</v>
      </c>
      <c r="D267" s="216" t="s">
        <v>211</v>
      </c>
      <c r="E267" s="217" t="s">
        <v>1688</v>
      </c>
      <c r="F267" s="218" t="s">
        <v>1689</v>
      </c>
      <c r="G267" s="219" t="s">
        <v>381</v>
      </c>
      <c r="H267" s="220">
        <v>2</v>
      </c>
      <c r="I267" s="221"/>
      <c r="J267" s="222">
        <f>ROUND(I267*H267,2)</f>
        <v>0</v>
      </c>
      <c r="K267" s="218" t="s">
        <v>215</v>
      </c>
      <c r="L267" s="47"/>
      <c r="M267" s="223" t="s">
        <v>35</v>
      </c>
      <c r="N267" s="224" t="s">
        <v>51</v>
      </c>
      <c r="O267" s="87"/>
      <c r="P267" s="225">
        <f>O267*H267</f>
        <v>0</v>
      </c>
      <c r="Q267" s="225">
        <v>0.00069999999999999999</v>
      </c>
      <c r="R267" s="225">
        <f>Q267*H267</f>
        <v>0.0014</v>
      </c>
      <c r="S267" s="225">
        <v>0</v>
      </c>
      <c r="T267" s="226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27" t="s">
        <v>408</v>
      </c>
      <c r="AT267" s="227" t="s">
        <v>211</v>
      </c>
      <c r="AU267" s="227" t="s">
        <v>88</v>
      </c>
      <c r="AY267" s="19" t="s">
        <v>208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9" t="s">
        <v>88</v>
      </c>
      <c r="BK267" s="228">
        <f>ROUND(I267*H267,2)</f>
        <v>0</v>
      </c>
      <c r="BL267" s="19" t="s">
        <v>408</v>
      </c>
      <c r="BM267" s="227" t="s">
        <v>2305</v>
      </c>
    </row>
    <row r="268" s="2" customFormat="1">
      <c r="A268" s="41"/>
      <c r="B268" s="42"/>
      <c r="C268" s="43"/>
      <c r="D268" s="229" t="s">
        <v>218</v>
      </c>
      <c r="E268" s="43"/>
      <c r="F268" s="230" t="s">
        <v>1691</v>
      </c>
      <c r="G268" s="43"/>
      <c r="H268" s="43"/>
      <c r="I268" s="231"/>
      <c r="J268" s="43"/>
      <c r="K268" s="43"/>
      <c r="L268" s="47"/>
      <c r="M268" s="232"/>
      <c r="N268" s="233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19" t="s">
        <v>218</v>
      </c>
      <c r="AU268" s="19" t="s">
        <v>88</v>
      </c>
    </row>
    <row r="269" s="14" customFormat="1">
      <c r="A269" s="14"/>
      <c r="B269" s="245"/>
      <c r="C269" s="246"/>
      <c r="D269" s="236" t="s">
        <v>226</v>
      </c>
      <c r="E269" s="247" t="s">
        <v>35</v>
      </c>
      <c r="F269" s="248" t="s">
        <v>1453</v>
      </c>
      <c r="G269" s="246"/>
      <c r="H269" s="249">
        <v>2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226</v>
      </c>
      <c r="AU269" s="255" t="s">
        <v>88</v>
      </c>
      <c r="AV269" s="14" t="s">
        <v>90</v>
      </c>
      <c r="AW269" s="14" t="s">
        <v>41</v>
      </c>
      <c r="AX269" s="14" t="s">
        <v>88</v>
      </c>
      <c r="AY269" s="255" t="s">
        <v>208</v>
      </c>
    </row>
    <row r="270" s="2" customFormat="1" ht="16.5" customHeight="1">
      <c r="A270" s="41"/>
      <c r="B270" s="42"/>
      <c r="C270" s="216" t="s">
        <v>800</v>
      </c>
      <c r="D270" s="216" t="s">
        <v>211</v>
      </c>
      <c r="E270" s="217" t="s">
        <v>1692</v>
      </c>
      <c r="F270" s="218" t="s">
        <v>1693</v>
      </c>
      <c r="G270" s="219" t="s">
        <v>490</v>
      </c>
      <c r="H270" s="220">
        <v>8</v>
      </c>
      <c r="I270" s="221"/>
      <c r="J270" s="222">
        <f>ROUND(I270*H270,2)</f>
        <v>0</v>
      </c>
      <c r="K270" s="218" t="s">
        <v>215</v>
      </c>
      <c r="L270" s="47"/>
      <c r="M270" s="223" t="s">
        <v>35</v>
      </c>
      <c r="N270" s="224" t="s">
        <v>51</v>
      </c>
      <c r="O270" s="87"/>
      <c r="P270" s="225">
        <f>O270*H270</f>
        <v>0</v>
      </c>
      <c r="Q270" s="225">
        <v>0.00046000000000000001</v>
      </c>
      <c r="R270" s="225">
        <f>Q270*H270</f>
        <v>0.0036800000000000001</v>
      </c>
      <c r="S270" s="225">
        <v>0</v>
      </c>
      <c r="T270" s="226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7" t="s">
        <v>408</v>
      </c>
      <c r="AT270" s="227" t="s">
        <v>211</v>
      </c>
      <c r="AU270" s="227" t="s">
        <v>88</v>
      </c>
      <c r="AY270" s="19" t="s">
        <v>208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9" t="s">
        <v>88</v>
      </c>
      <c r="BK270" s="228">
        <f>ROUND(I270*H270,2)</f>
        <v>0</v>
      </c>
      <c r="BL270" s="19" t="s">
        <v>408</v>
      </c>
      <c r="BM270" s="227" t="s">
        <v>2306</v>
      </c>
    </row>
    <row r="271" s="2" customFormat="1">
      <c r="A271" s="41"/>
      <c r="B271" s="42"/>
      <c r="C271" s="43"/>
      <c r="D271" s="229" t="s">
        <v>218</v>
      </c>
      <c r="E271" s="43"/>
      <c r="F271" s="230" t="s">
        <v>1695</v>
      </c>
      <c r="G271" s="43"/>
      <c r="H271" s="43"/>
      <c r="I271" s="231"/>
      <c r="J271" s="43"/>
      <c r="K271" s="43"/>
      <c r="L271" s="47"/>
      <c r="M271" s="232"/>
      <c r="N271" s="233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218</v>
      </c>
      <c r="AU271" s="19" t="s">
        <v>88</v>
      </c>
    </row>
    <row r="272" s="14" customFormat="1">
      <c r="A272" s="14"/>
      <c r="B272" s="245"/>
      <c r="C272" s="246"/>
      <c r="D272" s="236" t="s">
        <v>226</v>
      </c>
      <c r="E272" s="247" t="s">
        <v>35</v>
      </c>
      <c r="F272" s="248" t="s">
        <v>340</v>
      </c>
      <c r="G272" s="246"/>
      <c r="H272" s="249">
        <v>8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226</v>
      </c>
      <c r="AU272" s="255" t="s">
        <v>88</v>
      </c>
      <c r="AV272" s="14" t="s">
        <v>90</v>
      </c>
      <c r="AW272" s="14" t="s">
        <v>41</v>
      </c>
      <c r="AX272" s="14" t="s">
        <v>88</v>
      </c>
      <c r="AY272" s="255" t="s">
        <v>208</v>
      </c>
    </row>
    <row r="273" s="2" customFormat="1" ht="16.5" customHeight="1">
      <c r="A273" s="41"/>
      <c r="B273" s="42"/>
      <c r="C273" s="216" t="s">
        <v>805</v>
      </c>
      <c r="D273" s="216" t="s">
        <v>211</v>
      </c>
      <c r="E273" s="217" t="s">
        <v>1700</v>
      </c>
      <c r="F273" s="218" t="s">
        <v>1701</v>
      </c>
      <c r="G273" s="219" t="s">
        <v>381</v>
      </c>
      <c r="H273" s="220">
        <v>4</v>
      </c>
      <c r="I273" s="221"/>
      <c r="J273" s="222">
        <f>ROUND(I273*H273,2)</f>
        <v>0</v>
      </c>
      <c r="K273" s="218" t="s">
        <v>215</v>
      </c>
      <c r="L273" s="47"/>
      <c r="M273" s="223" t="s">
        <v>35</v>
      </c>
      <c r="N273" s="224" t="s">
        <v>51</v>
      </c>
      <c r="O273" s="87"/>
      <c r="P273" s="225">
        <f>O273*H273</f>
        <v>0</v>
      </c>
      <c r="Q273" s="225">
        <v>1.0000000000000001E-05</v>
      </c>
      <c r="R273" s="225">
        <f>Q273*H273</f>
        <v>4.0000000000000003E-05</v>
      </c>
      <c r="S273" s="225">
        <v>0</v>
      </c>
      <c r="T273" s="226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27" t="s">
        <v>408</v>
      </c>
      <c r="AT273" s="227" t="s">
        <v>211</v>
      </c>
      <c r="AU273" s="227" t="s">
        <v>88</v>
      </c>
      <c r="AY273" s="19" t="s">
        <v>208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9" t="s">
        <v>88</v>
      </c>
      <c r="BK273" s="228">
        <f>ROUND(I273*H273,2)</f>
        <v>0</v>
      </c>
      <c r="BL273" s="19" t="s">
        <v>408</v>
      </c>
      <c r="BM273" s="227" t="s">
        <v>2307</v>
      </c>
    </row>
    <row r="274" s="2" customFormat="1">
      <c r="A274" s="41"/>
      <c r="B274" s="42"/>
      <c r="C274" s="43"/>
      <c r="D274" s="229" t="s">
        <v>218</v>
      </c>
      <c r="E274" s="43"/>
      <c r="F274" s="230" t="s">
        <v>1703</v>
      </c>
      <c r="G274" s="43"/>
      <c r="H274" s="43"/>
      <c r="I274" s="231"/>
      <c r="J274" s="43"/>
      <c r="K274" s="43"/>
      <c r="L274" s="47"/>
      <c r="M274" s="232"/>
      <c r="N274" s="233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9" t="s">
        <v>218</v>
      </c>
      <c r="AU274" s="19" t="s">
        <v>88</v>
      </c>
    </row>
    <row r="275" s="14" customFormat="1">
      <c r="A275" s="14"/>
      <c r="B275" s="245"/>
      <c r="C275" s="246"/>
      <c r="D275" s="236" t="s">
        <v>226</v>
      </c>
      <c r="E275" s="247" t="s">
        <v>35</v>
      </c>
      <c r="F275" s="248" t="s">
        <v>1704</v>
      </c>
      <c r="G275" s="246"/>
      <c r="H275" s="249">
        <v>4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226</v>
      </c>
      <c r="AU275" s="255" t="s">
        <v>88</v>
      </c>
      <c r="AV275" s="14" t="s">
        <v>90</v>
      </c>
      <c r="AW275" s="14" t="s">
        <v>41</v>
      </c>
      <c r="AX275" s="14" t="s">
        <v>88</v>
      </c>
      <c r="AY275" s="255" t="s">
        <v>208</v>
      </c>
    </row>
    <row r="276" s="2" customFormat="1" ht="16.5" customHeight="1">
      <c r="A276" s="41"/>
      <c r="B276" s="42"/>
      <c r="C276" s="216" t="s">
        <v>810</v>
      </c>
      <c r="D276" s="216" t="s">
        <v>211</v>
      </c>
      <c r="E276" s="217" t="s">
        <v>1705</v>
      </c>
      <c r="F276" s="218" t="s">
        <v>1706</v>
      </c>
      <c r="G276" s="219" t="s">
        <v>490</v>
      </c>
      <c r="H276" s="220">
        <v>8</v>
      </c>
      <c r="I276" s="221"/>
      <c r="J276" s="222">
        <f>ROUND(I276*H276,2)</f>
        <v>0</v>
      </c>
      <c r="K276" s="218" t="s">
        <v>215</v>
      </c>
      <c r="L276" s="47"/>
      <c r="M276" s="223" t="s">
        <v>35</v>
      </c>
      <c r="N276" s="224" t="s">
        <v>51</v>
      </c>
      <c r="O276" s="87"/>
      <c r="P276" s="225">
        <f>O276*H276</f>
        <v>0</v>
      </c>
      <c r="Q276" s="225">
        <v>0</v>
      </c>
      <c r="R276" s="225">
        <f>Q276*H276</f>
        <v>0</v>
      </c>
      <c r="S276" s="225">
        <v>0</v>
      </c>
      <c r="T276" s="226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7" t="s">
        <v>408</v>
      </c>
      <c r="AT276" s="227" t="s">
        <v>211</v>
      </c>
      <c r="AU276" s="227" t="s">
        <v>88</v>
      </c>
      <c r="AY276" s="19" t="s">
        <v>208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9" t="s">
        <v>88</v>
      </c>
      <c r="BK276" s="228">
        <f>ROUND(I276*H276,2)</f>
        <v>0</v>
      </c>
      <c r="BL276" s="19" t="s">
        <v>408</v>
      </c>
      <c r="BM276" s="227" t="s">
        <v>2308</v>
      </c>
    </row>
    <row r="277" s="2" customFormat="1">
      <c r="A277" s="41"/>
      <c r="B277" s="42"/>
      <c r="C277" s="43"/>
      <c r="D277" s="229" t="s">
        <v>218</v>
      </c>
      <c r="E277" s="43"/>
      <c r="F277" s="230" t="s">
        <v>1708</v>
      </c>
      <c r="G277" s="43"/>
      <c r="H277" s="43"/>
      <c r="I277" s="231"/>
      <c r="J277" s="43"/>
      <c r="K277" s="43"/>
      <c r="L277" s="47"/>
      <c r="M277" s="232"/>
      <c r="N277" s="233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218</v>
      </c>
      <c r="AU277" s="19" t="s">
        <v>88</v>
      </c>
    </row>
    <row r="278" s="14" customFormat="1">
      <c r="A278" s="14"/>
      <c r="B278" s="245"/>
      <c r="C278" s="246"/>
      <c r="D278" s="236" t="s">
        <v>226</v>
      </c>
      <c r="E278" s="247" t="s">
        <v>35</v>
      </c>
      <c r="F278" s="248" t="s">
        <v>340</v>
      </c>
      <c r="G278" s="246"/>
      <c r="H278" s="249">
        <v>8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5" t="s">
        <v>226</v>
      </c>
      <c r="AU278" s="255" t="s">
        <v>88</v>
      </c>
      <c r="AV278" s="14" t="s">
        <v>90</v>
      </c>
      <c r="AW278" s="14" t="s">
        <v>41</v>
      </c>
      <c r="AX278" s="14" t="s">
        <v>88</v>
      </c>
      <c r="AY278" s="255" t="s">
        <v>208</v>
      </c>
    </row>
    <row r="279" s="2" customFormat="1" ht="24.15" customHeight="1">
      <c r="A279" s="41"/>
      <c r="B279" s="42"/>
      <c r="C279" s="216" t="s">
        <v>815</v>
      </c>
      <c r="D279" s="216" t="s">
        <v>211</v>
      </c>
      <c r="E279" s="217" t="s">
        <v>1714</v>
      </c>
      <c r="F279" s="218" t="s">
        <v>1715</v>
      </c>
      <c r="G279" s="219" t="s">
        <v>490</v>
      </c>
      <c r="H279" s="220">
        <v>8</v>
      </c>
      <c r="I279" s="221"/>
      <c r="J279" s="222">
        <f>ROUND(I279*H279,2)</f>
        <v>0</v>
      </c>
      <c r="K279" s="218" t="s">
        <v>215</v>
      </c>
      <c r="L279" s="47"/>
      <c r="M279" s="223" t="s">
        <v>35</v>
      </c>
      <c r="N279" s="224" t="s">
        <v>51</v>
      </c>
      <c r="O279" s="87"/>
      <c r="P279" s="225">
        <f>O279*H279</f>
        <v>0</v>
      </c>
      <c r="Q279" s="225">
        <v>4.0000000000000003E-05</v>
      </c>
      <c r="R279" s="225">
        <f>Q279*H279</f>
        <v>0.00032000000000000003</v>
      </c>
      <c r="S279" s="225">
        <v>0</v>
      </c>
      <c r="T279" s="226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27" t="s">
        <v>408</v>
      </c>
      <c r="AT279" s="227" t="s">
        <v>211</v>
      </c>
      <c r="AU279" s="227" t="s">
        <v>88</v>
      </c>
      <c r="AY279" s="19" t="s">
        <v>208</v>
      </c>
      <c r="BE279" s="228">
        <f>IF(N279="základní",J279,0)</f>
        <v>0</v>
      </c>
      <c r="BF279" s="228">
        <f>IF(N279="snížená",J279,0)</f>
        <v>0</v>
      </c>
      <c r="BG279" s="228">
        <f>IF(N279="zákl. přenesená",J279,0)</f>
        <v>0</v>
      </c>
      <c r="BH279" s="228">
        <f>IF(N279="sníž. přenesená",J279,0)</f>
        <v>0</v>
      </c>
      <c r="BI279" s="228">
        <f>IF(N279="nulová",J279,0)</f>
        <v>0</v>
      </c>
      <c r="BJ279" s="19" t="s">
        <v>88</v>
      </c>
      <c r="BK279" s="228">
        <f>ROUND(I279*H279,2)</f>
        <v>0</v>
      </c>
      <c r="BL279" s="19" t="s">
        <v>408</v>
      </c>
      <c r="BM279" s="227" t="s">
        <v>2309</v>
      </c>
    </row>
    <row r="280" s="2" customFormat="1">
      <c r="A280" s="41"/>
      <c r="B280" s="42"/>
      <c r="C280" s="43"/>
      <c r="D280" s="229" t="s">
        <v>218</v>
      </c>
      <c r="E280" s="43"/>
      <c r="F280" s="230" t="s">
        <v>1717</v>
      </c>
      <c r="G280" s="43"/>
      <c r="H280" s="43"/>
      <c r="I280" s="231"/>
      <c r="J280" s="43"/>
      <c r="K280" s="43"/>
      <c r="L280" s="47"/>
      <c r="M280" s="232"/>
      <c r="N280" s="233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19" t="s">
        <v>218</v>
      </c>
      <c r="AU280" s="19" t="s">
        <v>88</v>
      </c>
    </row>
    <row r="281" s="14" customFormat="1">
      <c r="A281" s="14"/>
      <c r="B281" s="245"/>
      <c r="C281" s="246"/>
      <c r="D281" s="236" t="s">
        <v>226</v>
      </c>
      <c r="E281" s="247" t="s">
        <v>35</v>
      </c>
      <c r="F281" s="248" t="s">
        <v>340</v>
      </c>
      <c r="G281" s="246"/>
      <c r="H281" s="249">
        <v>8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226</v>
      </c>
      <c r="AU281" s="255" t="s">
        <v>88</v>
      </c>
      <c r="AV281" s="14" t="s">
        <v>90</v>
      </c>
      <c r="AW281" s="14" t="s">
        <v>41</v>
      </c>
      <c r="AX281" s="14" t="s">
        <v>88</v>
      </c>
      <c r="AY281" s="255" t="s">
        <v>208</v>
      </c>
    </row>
    <row r="282" s="2" customFormat="1" ht="24.15" customHeight="1">
      <c r="A282" s="41"/>
      <c r="B282" s="42"/>
      <c r="C282" s="216" t="s">
        <v>822</v>
      </c>
      <c r="D282" s="216" t="s">
        <v>211</v>
      </c>
      <c r="E282" s="217" t="s">
        <v>1718</v>
      </c>
      <c r="F282" s="218" t="s">
        <v>1719</v>
      </c>
      <c r="G282" s="219" t="s">
        <v>214</v>
      </c>
      <c r="H282" s="220">
        <v>0.0060000000000000001</v>
      </c>
      <c r="I282" s="221"/>
      <c r="J282" s="222">
        <f>ROUND(I282*H282,2)</f>
        <v>0</v>
      </c>
      <c r="K282" s="218" t="s">
        <v>215</v>
      </c>
      <c r="L282" s="47"/>
      <c r="M282" s="223" t="s">
        <v>35</v>
      </c>
      <c r="N282" s="224" t="s">
        <v>51</v>
      </c>
      <c r="O282" s="87"/>
      <c r="P282" s="225">
        <f>O282*H282</f>
        <v>0</v>
      </c>
      <c r="Q282" s="225">
        <v>0</v>
      </c>
      <c r="R282" s="225">
        <f>Q282*H282</f>
        <v>0</v>
      </c>
      <c r="S282" s="225">
        <v>0</v>
      </c>
      <c r="T282" s="226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27" t="s">
        <v>408</v>
      </c>
      <c r="AT282" s="227" t="s">
        <v>211</v>
      </c>
      <c r="AU282" s="227" t="s">
        <v>88</v>
      </c>
      <c r="AY282" s="19" t="s">
        <v>208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9" t="s">
        <v>88</v>
      </c>
      <c r="BK282" s="228">
        <f>ROUND(I282*H282,2)</f>
        <v>0</v>
      </c>
      <c r="BL282" s="19" t="s">
        <v>408</v>
      </c>
      <c r="BM282" s="227" t="s">
        <v>2310</v>
      </c>
    </row>
    <row r="283" s="2" customFormat="1">
      <c r="A283" s="41"/>
      <c r="B283" s="42"/>
      <c r="C283" s="43"/>
      <c r="D283" s="229" t="s">
        <v>218</v>
      </c>
      <c r="E283" s="43"/>
      <c r="F283" s="230" t="s">
        <v>1721</v>
      </c>
      <c r="G283" s="43"/>
      <c r="H283" s="43"/>
      <c r="I283" s="231"/>
      <c r="J283" s="43"/>
      <c r="K283" s="43"/>
      <c r="L283" s="47"/>
      <c r="M283" s="232"/>
      <c r="N283" s="233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19" t="s">
        <v>218</v>
      </c>
      <c r="AU283" s="19" t="s">
        <v>88</v>
      </c>
    </row>
    <row r="284" s="2" customFormat="1" ht="24.15" customHeight="1">
      <c r="A284" s="41"/>
      <c r="B284" s="42"/>
      <c r="C284" s="216" t="s">
        <v>834</v>
      </c>
      <c r="D284" s="216" t="s">
        <v>211</v>
      </c>
      <c r="E284" s="217" t="s">
        <v>1722</v>
      </c>
      <c r="F284" s="218" t="s">
        <v>1723</v>
      </c>
      <c r="G284" s="219" t="s">
        <v>214</v>
      </c>
      <c r="H284" s="220">
        <v>0.0060000000000000001</v>
      </c>
      <c r="I284" s="221"/>
      <c r="J284" s="222">
        <f>ROUND(I284*H284,2)</f>
        <v>0</v>
      </c>
      <c r="K284" s="218" t="s">
        <v>215</v>
      </c>
      <c r="L284" s="47"/>
      <c r="M284" s="223" t="s">
        <v>35</v>
      </c>
      <c r="N284" s="224" t="s">
        <v>51</v>
      </c>
      <c r="O284" s="87"/>
      <c r="P284" s="225">
        <f>O284*H284</f>
        <v>0</v>
      </c>
      <c r="Q284" s="225">
        <v>0</v>
      </c>
      <c r="R284" s="225">
        <f>Q284*H284</f>
        <v>0</v>
      </c>
      <c r="S284" s="225">
        <v>0</v>
      </c>
      <c r="T284" s="226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27" t="s">
        <v>408</v>
      </c>
      <c r="AT284" s="227" t="s">
        <v>211</v>
      </c>
      <c r="AU284" s="227" t="s">
        <v>88</v>
      </c>
      <c r="AY284" s="19" t="s">
        <v>208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9" t="s">
        <v>88</v>
      </c>
      <c r="BK284" s="228">
        <f>ROUND(I284*H284,2)</f>
        <v>0</v>
      </c>
      <c r="BL284" s="19" t="s">
        <v>408</v>
      </c>
      <c r="BM284" s="227" t="s">
        <v>2311</v>
      </c>
    </row>
    <row r="285" s="2" customFormat="1">
      <c r="A285" s="41"/>
      <c r="B285" s="42"/>
      <c r="C285" s="43"/>
      <c r="D285" s="229" t="s">
        <v>218</v>
      </c>
      <c r="E285" s="43"/>
      <c r="F285" s="230" t="s">
        <v>1725</v>
      </c>
      <c r="G285" s="43"/>
      <c r="H285" s="43"/>
      <c r="I285" s="231"/>
      <c r="J285" s="43"/>
      <c r="K285" s="43"/>
      <c r="L285" s="47"/>
      <c r="M285" s="232"/>
      <c r="N285" s="233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19" t="s">
        <v>218</v>
      </c>
      <c r="AU285" s="19" t="s">
        <v>88</v>
      </c>
    </row>
    <row r="286" s="2" customFormat="1" ht="24.15" customHeight="1">
      <c r="A286" s="41"/>
      <c r="B286" s="42"/>
      <c r="C286" s="216" t="s">
        <v>840</v>
      </c>
      <c r="D286" s="216" t="s">
        <v>211</v>
      </c>
      <c r="E286" s="217" t="s">
        <v>1726</v>
      </c>
      <c r="F286" s="218" t="s">
        <v>1727</v>
      </c>
      <c r="G286" s="219" t="s">
        <v>214</v>
      </c>
      <c r="H286" s="220">
        <v>0.0060000000000000001</v>
      </c>
      <c r="I286" s="221"/>
      <c r="J286" s="222">
        <f>ROUND(I286*H286,2)</f>
        <v>0</v>
      </c>
      <c r="K286" s="218" t="s">
        <v>215</v>
      </c>
      <c r="L286" s="47"/>
      <c r="M286" s="223" t="s">
        <v>35</v>
      </c>
      <c r="N286" s="224" t="s">
        <v>51</v>
      </c>
      <c r="O286" s="87"/>
      <c r="P286" s="225">
        <f>O286*H286</f>
        <v>0</v>
      </c>
      <c r="Q286" s="225">
        <v>0</v>
      </c>
      <c r="R286" s="225">
        <f>Q286*H286</f>
        <v>0</v>
      </c>
      <c r="S286" s="225">
        <v>0</v>
      </c>
      <c r="T286" s="226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27" t="s">
        <v>408</v>
      </c>
      <c r="AT286" s="227" t="s">
        <v>211</v>
      </c>
      <c r="AU286" s="227" t="s">
        <v>88</v>
      </c>
      <c r="AY286" s="19" t="s">
        <v>208</v>
      </c>
      <c r="BE286" s="228">
        <f>IF(N286="základní",J286,0)</f>
        <v>0</v>
      </c>
      <c r="BF286" s="228">
        <f>IF(N286="snížená",J286,0)</f>
        <v>0</v>
      </c>
      <c r="BG286" s="228">
        <f>IF(N286="zákl. přenesená",J286,0)</f>
        <v>0</v>
      </c>
      <c r="BH286" s="228">
        <f>IF(N286="sníž. přenesená",J286,0)</f>
        <v>0</v>
      </c>
      <c r="BI286" s="228">
        <f>IF(N286="nulová",J286,0)</f>
        <v>0</v>
      </c>
      <c r="BJ286" s="19" t="s">
        <v>88</v>
      </c>
      <c r="BK286" s="228">
        <f>ROUND(I286*H286,2)</f>
        <v>0</v>
      </c>
      <c r="BL286" s="19" t="s">
        <v>408</v>
      </c>
      <c r="BM286" s="227" t="s">
        <v>2312</v>
      </c>
    </row>
    <row r="287" s="2" customFormat="1">
      <c r="A287" s="41"/>
      <c r="B287" s="42"/>
      <c r="C287" s="43"/>
      <c r="D287" s="229" t="s">
        <v>218</v>
      </c>
      <c r="E287" s="43"/>
      <c r="F287" s="230" t="s">
        <v>1729</v>
      </c>
      <c r="G287" s="43"/>
      <c r="H287" s="43"/>
      <c r="I287" s="231"/>
      <c r="J287" s="43"/>
      <c r="K287" s="43"/>
      <c r="L287" s="47"/>
      <c r="M287" s="232"/>
      <c r="N287" s="233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19" t="s">
        <v>218</v>
      </c>
      <c r="AU287" s="19" t="s">
        <v>88</v>
      </c>
    </row>
    <row r="288" s="12" customFormat="1" ht="25.92" customHeight="1">
      <c r="A288" s="12"/>
      <c r="B288" s="200"/>
      <c r="C288" s="201"/>
      <c r="D288" s="202" t="s">
        <v>79</v>
      </c>
      <c r="E288" s="203" t="s">
        <v>1730</v>
      </c>
      <c r="F288" s="203" t="s">
        <v>1731</v>
      </c>
      <c r="G288" s="201"/>
      <c r="H288" s="201"/>
      <c r="I288" s="204"/>
      <c r="J288" s="205">
        <f>BK288</f>
        <v>0</v>
      </c>
      <c r="K288" s="201"/>
      <c r="L288" s="206"/>
      <c r="M288" s="207"/>
      <c r="N288" s="208"/>
      <c r="O288" s="208"/>
      <c r="P288" s="209">
        <f>SUM(P289:P307)</f>
        <v>0</v>
      </c>
      <c r="Q288" s="208"/>
      <c r="R288" s="209">
        <f>SUM(R289:R307)</f>
        <v>0.0032199999999999998</v>
      </c>
      <c r="S288" s="208"/>
      <c r="T288" s="210">
        <f>SUM(T289:T307)</f>
        <v>0.021000000000000001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1" t="s">
        <v>90</v>
      </c>
      <c r="AT288" s="212" t="s">
        <v>79</v>
      </c>
      <c r="AU288" s="212" t="s">
        <v>80</v>
      </c>
      <c r="AY288" s="211" t="s">
        <v>208</v>
      </c>
      <c r="BK288" s="213">
        <f>SUM(BK289:BK307)</f>
        <v>0</v>
      </c>
    </row>
    <row r="289" s="2" customFormat="1" ht="16.5" customHeight="1">
      <c r="A289" s="41"/>
      <c r="B289" s="42"/>
      <c r="C289" s="216" t="s">
        <v>845</v>
      </c>
      <c r="D289" s="216" t="s">
        <v>211</v>
      </c>
      <c r="E289" s="217" t="s">
        <v>1732</v>
      </c>
      <c r="F289" s="218" t="s">
        <v>1733</v>
      </c>
      <c r="G289" s="219" t="s">
        <v>679</v>
      </c>
      <c r="H289" s="220">
        <v>1</v>
      </c>
      <c r="I289" s="221"/>
      <c r="J289" s="222">
        <f>ROUND(I289*H289,2)</f>
        <v>0</v>
      </c>
      <c r="K289" s="218" t="s">
        <v>35</v>
      </c>
      <c r="L289" s="47"/>
      <c r="M289" s="223" t="s">
        <v>35</v>
      </c>
      <c r="N289" s="224" t="s">
        <v>51</v>
      </c>
      <c r="O289" s="87"/>
      <c r="P289" s="225">
        <f>O289*H289</f>
        <v>0</v>
      </c>
      <c r="Q289" s="225">
        <v>0.0012600000000000001</v>
      </c>
      <c r="R289" s="225">
        <f>Q289*H289</f>
        <v>0.0012600000000000001</v>
      </c>
      <c r="S289" s="225">
        <v>0.021000000000000001</v>
      </c>
      <c r="T289" s="226">
        <f>S289*H289</f>
        <v>0.021000000000000001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7" t="s">
        <v>408</v>
      </c>
      <c r="AT289" s="227" t="s">
        <v>211</v>
      </c>
      <c r="AU289" s="227" t="s">
        <v>88</v>
      </c>
      <c r="AY289" s="19" t="s">
        <v>208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9" t="s">
        <v>88</v>
      </c>
      <c r="BK289" s="228">
        <f>ROUND(I289*H289,2)</f>
        <v>0</v>
      </c>
      <c r="BL289" s="19" t="s">
        <v>408</v>
      </c>
      <c r="BM289" s="227" t="s">
        <v>2313</v>
      </c>
    </row>
    <row r="290" s="14" customFormat="1">
      <c r="A290" s="14"/>
      <c r="B290" s="245"/>
      <c r="C290" s="246"/>
      <c r="D290" s="236" t="s">
        <v>226</v>
      </c>
      <c r="E290" s="247" t="s">
        <v>35</v>
      </c>
      <c r="F290" s="248" t="s">
        <v>88</v>
      </c>
      <c r="G290" s="246"/>
      <c r="H290" s="249">
        <v>1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226</v>
      </c>
      <c r="AU290" s="255" t="s">
        <v>88</v>
      </c>
      <c r="AV290" s="14" t="s">
        <v>90</v>
      </c>
      <c r="AW290" s="14" t="s">
        <v>41</v>
      </c>
      <c r="AX290" s="14" t="s">
        <v>88</v>
      </c>
      <c r="AY290" s="255" t="s">
        <v>208</v>
      </c>
    </row>
    <row r="291" s="2" customFormat="1" ht="24.15" customHeight="1">
      <c r="A291" s="41"/>
      <c r="B291" s="42"/>
      <c r="C291" s="216" t="s">
        <v>857</v>
      </c>
      <c r="D291" s="216" t="s">
        <v>211</v>
      </c>
      <c r="E291" s="217" t="s">
        <v>1735</v>
      </c>
      <c r="F291" s="218" t="s">
        <v>1736</v>
      </c>
      <c r="G291" s="219" t="s">
        <v>381</v>
      </c>
      <c r="H291" s="220">
        <v>2</v>
      </c>
      <c r="I291" s="221"/>
      <c r="J291" s="222">
        <f>ROUND(I291*H291,2)</f>
        <v>0</v>
      </c>
      <c r="K291" s="218" t="s">
        <v>215</v>
      </c>
      <c r="L291" s="47"/>
      <c r="M291" s="223" t="s">
        <v>35</v>
      </c>
      <c r="N291" s="224" t="s">
        <v>51</v>
      </c>
      <c r="O291" s="87"/>
      <c r="P291" s="225">
        <f>O291*H291</f>
        <v>0</v>
      </c>
      <c r="Q291" s="225">
        <v>0.00023000000000000001</v>
      </c>
      <c r="R291" s="225">
        <f>Q291*H291</f>
        <v>0.00046000000000000001</v>
      </c>
      <c r="S291" s="225">
        <v>0</v>
      </c>
      <c r="T291" s="226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27" t="s">
        <v>408</v>
      </c>
      <c r="AT291" s="227" t="s">
        <v>211</v>
      </c>
      <c r="AU291" s="227" t="s">
        <v>88</v>
      </c>
      <c r="AY291" s="19" t="s">
        <v>208</v>
      </c>
      <c r="BE291" s="228">
        <f>IF(N291="základní",J291,0)</f>
        <v>0</v>
      </c>
      <c r="BF291" s="228">
        <f>IF(N291="snížená",J291,0)</f>
        <v>0</v>
      </c>
      <c r="BG291" s="228">
        <f>IF(N291="zákl. přenesená",J291,0)</f>
        <v>0</v>
      </c>
      <c r="BH291" s="228">
        <f>IF(N291="sníž. přenesená",J291,0)</f>
        <v>0</v>
      </c>
      <c r="BI291" s="228">
        <f>IF(N291="nulová",J291,0)</f>
        <v>0</v>
      </c>
      <c r="BJ291" s="19" t="s">
        <v>88</v>
      </c>
      <c r="BK291" s="228">
        <f>ROUND(I291*H291,2)</f>
        <v>0</v>
      </c>
      <c r="BL291" s="19" t="s">
        <v>408</v>
      </c>
      <c r="BM291" s="227" t="s">
        <v>2314</v>
      </c>
    </row>
    <row r="292" s="2" customFormat="1">
      <c r="A292" s="41"/>
      <c r="B292" s="42"/>
      <c r="C292" s="43"/>
      <c r="D292" s="229" t="s">
        <v>218</v>
      </c>
      <c r="E292" s="43"/>
      <c r="F292" s="230" t="s">
        <v>1738</v>
      </c>
      <c r="G292" s="43"/>
      <c r="H292" s="43"/>
      <c r="I292" s="231"/>
      <c r="J292" s="43"/>
      <c r="K292" s="43"/>
      <c r="L292" s="47"/>
      <c r="M292" s="232"/>
      <c r="N292" s="233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19" t="s">
        <v>218</v>
      </c>
      <c r="AU292" s="19" t="s">
        <v>88</v>
      </c>
    </row>
    <row r="293" s="14" customFormat="1">
      <c r="A293" s="14"/>
      <c r="B293" s="245"/>
      <c r="C293" s="246"/>
      <c r="D293" s="236" t="s">
        <v>226</v>
      </c>
      <c r="E293" s="247" t="s">
        <v>35</v>
      </c>
      <c r="F293" s="248" t="s">
        <v>1453</v>
      </c>
      <c r="G293" s="246"/>
      <c r="H293" s="249">
        <v>2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226</v>
      </c>
      <c r="AU293" s="255" t="s">
        <v>88</v>
      </c>
      <c r="AV293" s="14" t="s">
        <v>90</v>
      </c>
      <c r="AW293" s="14" t="s">
        <v>41</v>
      </c>
      <c r="AX293" s="14" t="s">
        <v>88</v>
      </c>
      <c r="AY293" s="255" t="s">
        <v>208</v>
      </c>
    </row>
    <row r="294" s="2" customFormat="1" ht="16.5" customHeight="1">
      <c r="A294" s="41"/>
      <c r="B294" s="42"/>
      <c r="C294" s="216" t="s">
        <v>861</v>
      </c>
      <c r="D294" s="216" t="s">
        <v>211</v>
      </c>
      <c r="E294" s="217" t="s">
        <v>1739</v>
      </c>
      <c r="F294" s="218" t="s">
        <v>1740</v>
      </c>
      <c r="G294" s="219" t="s">
        <v>381</v>
      </c>
      <c r="H294" s="220">
        <v>2</v>
      </c>
      <c r="I294" s="221"/>
      <c r="J294" s="222">
        <f>ROUND(I294*H294,2)</f>
        <v>0</v>
      </c>
      <c r="K294" s="218" t="s">
        <v>35</v>
      </c>
      <c r="L294" s="47"/>
      <c r="M294" s="223" t="s">
        <v>35</v>
      </c>
      <c r="N294" s="224" t="s">
        <v>51</v>
      </c>
      <c r="O294" s="87"/>
      <c r="P294" s="225">
        <f>O294*H294</f>
        <v>0</v>
      </c>
      <c r="Q294" s="225">
        <v>0.00013999999999999999</v>
      </c>
      <c r="R294" s="225">
        <f>Q294*H294</f>
        <v>0.00027999999999999998</v>
      </c>
      <c r="S294" s="225">
        <v>0</v>
      </c>
      <c r="T294" s="226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27" t="s">
        <v>408</v>
      </c>
      <c r="AT294" s="227" t="s">
        <v>211</v>
      </c>
      <c r="AU294" s="227" t="s">
        <v>88</v>
      </c>
      <c r="AY294" s="19" t="s">
        <v>208</v>
      </c>
      <c r="BE294" s="228">
        <f>IF(N294="základní",J294,0)</f>
        <v>0</v>
      </c>
      <c r="BF294" s="228">
        <f>IF(N294="snížená",J294,0)</f>
        <v>0</v>
      </c>
      <c r="BG294" s="228">
        <f>IF(N294="zákl. přenesená",J294,0)</f>
        <v>0</v>
      </c>
      <c r="BH294" s="228">
        <f>IF(N294="sníž. přenesená",J294,0)</f>
        <v>0</v>
      </c>
      <c r="BI294" s="228">
        <f>IF(N294="nulová",J294,0)</f>
        <v>0</v>
      </c>
      <c r="BJ294" s="19" t="s">
        <v>88</v>
      </c>
      <c r="BK294" s="228">
        <f>ROUND(I294*H294,2)</f>
        <v>0</v>
      </c>
      <c r="BL294" s="19" t="s">
        <v>408</v>
      </c>
      <c r="BM294" s="227" t="s">
        <v>2315</v>
      </c>
    </row>
    <row r="295" s="14" customFormat="1">
      <c r="A295" s="14"/>
      <c r="B295" s="245"/>
      <c r="C295" s="246"/>
      <c r="D295" s="236" t="s">
        <v>226</v>
      </c>
      <c r="E295" s="247" t="s">
        <v>35</v>
      </c>
      <c r="F295" s="248" t="s">
        <v>1453</v>
      </c>
      <c r="G295" s="246"/>
      <c r="H295" s="249">
        <v>2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226</v>
      </c>
      <c r="AU295" s="255" t="s">
        <v>88</v>
      </c>
      <c r="AV295" s="14" t="s">
        <v>90</v>
      </c>
      <c r="AW295" s="14" t="s">
        <v>41</v>
      </c>
      <c r="AX295" s="14" t="s">
        <v>88</v>
      </c>
      <c r="AY295" s="255" t="s">
        <v>208</v>
      </c>
    </row>
    <row r="296" s="2" customFormat="1" ht="16.5" customHeight="1">
      <c r="A296" s="41"/>
      <c r="B296" s="42"/>
      <c r="C296" s="216" t="s">
        <v>866</v>
      </c>
      <c r="D296" s="216" t="s">
        <v>211</v>
      </c>
      <c r="E296" s="217" t="s">
        <v>1742</v>
      </c>
      <c r="F296" s="218" t="s">
        <v>1743</v>
      </c>
      <c r="G296" s="219" t="s">
        <v>381</v>
      </c>
      <c r="H296" s="220">
        <v>2</v>
      </c>
      <c r="I296" s="221"/>
      <c r="J296" s="222">
        <f>ROUND(I296*H296,2)</f>
        <v>0</v>
      </c>
      <c r="K296" s="218" t="s">
        <v>215</v>
      </c>
      <c r="L296" s="47"/>
      <c r="M296" s="223" t="s">
        <v>35</v>
      </c>
      <c r="N296" s="224" t="s">
        <v>51</v>
      </c>
      <c r="O296" s="87"/>
      <c r="P296" s="225">
        <f>O296*H296</f>
        <v>0</v>
      </c>
      <c r="Q296" s="225">
        <v>0.00024000000000000001</v>
      </c>
      <c r="R296" s="225">
        <f>Q296*H296</f>
        <v>0.00048000000000000001</v>
      </c>
      <c r="S296" s="225">
        <v>0</v>
      </c>
      <c r="T296" s="226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27" t="s">
        <v>408</v>
      </c>
      <c r="AT296" s="227" t="s">
        <v>211</v>
      </c>
      <c r="AU296" s="227" t="s">
        <v>88</v>
      </c>
      <c r="AY296" s="19" t="s">
        <v>208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9" t="s">
        <v>88</v>
      </c>
      <c r="BK296" s="228">
        <f>ROUND(I296*H296,2)</f>
        <v>0</v>
      </c>
      <c r="BL296" s="19" t="s">
        <v>408</v>
      </c>
      <c r="BM296" s="227" t="s">
        <v>2316</v>
      </c>
    </row>
    <row r="297" s="2" customFormat="1">
      <c r="A297" s="41"/>
      <c r="B297" s="42"/>
      <c r="C297" s="43"/>
      <c r="D297" s="229" t="s">
        <v>218</v>
      </c>
      <c r="E297" s="43"/>
      <c r="F297" s="230" t="s">
        <v>1745</v>
      </c>
      <c r="G297" s="43"/>
      <c r="H297" s="43"/>
      <c r="I297" s="231"/>
      <c r="J297" s="43"/>
      <c r="K297" s="43"/>
      <c r="L297" s="47"/>
      <c r="M297" s="232"/>
      <c r="N297" s="233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19" t="s">
        <v>218</v>
      </c>
      <c r="AU297" s="19" t="s">
        <v>88</v>
      </c>
    </row>
    <row r="298" s="14" customFormat="1">
      <c r="A298" s="14"/>
      <c r="B298" s="245"/>
      <c r="C298" s="246"/>
      <c r="D298" s="236" t="s">
        <v>226</v>
      </c>
      <c r="E298" s="247" t="s">
        <v>35</v>
      </c>
      <c r="F298" s="248" t="s">
        <v>90</v>
      </c>
      <c r="G298" s="246"/>
      <c r="H298" s="249">
        <v>2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226</v>
      </c>
      <c r="AU298" s="255" t="s">
        <v>88</v>
      </c>
      <c r="AV298" s="14" t="s">
        <v>90</v>
      </c>
      <c r="AW298" s="14" t="s">
        <v>41</v>
      </c>
      <c r="AX298" s="14" t="s">
        <v>88</v>
      </c>
      <c r="AY298" s="255" t="s">
        <v>208</v>
      </c>
    </row>
    <row r="299" s="2" customFormat="1" ht="16.5" customHeight="1">
      <c r="A299" s="41"/>
      <c r="B299" s="42"/>
      <c r="C299" s="216" t="s">
        <v>871</v>
      </c>
      <c r="D299" s="216" t="s">
        <v>211</v>
      </c>
      <c r="E299" s="217" t="s">
        <v>1746</v>
      </c>
      <c r="F299" s="218" t="s">
        <v>1747</v>
      </c>
      <c r="G299" s="219" t="s">
        <v>381</v>
      </c>
      <c r="H299" s="220">
        <v>2</v>
      </c>
      <c r="I299" s="221"/>
      <c r="J299" s="222">
        <f>ROUND(I299*H299,2)</f>
        <v>0</v>
      </c>
      <c r="K299" s="218" t="s">
        <v>215</v>
      </c>
      <c r="L299" s="47"/>
      <c r="M299" s="223" t="s">
        <v>35</v>
      </c>
      <c r="N299" s="224" t="s">
        <v>51</v>
      </c>
      <c r="O299" s="87"/>
      <c r="P299" s="225">
        <f>O299*H299</f>
        <v>0</v>
      </c>
      <c r="Q299" s="225">
        <v>0.00036999999999999999</v>
      </c>
      <c r="R299" s="225">
        <f>Q299*H299</f>
        <v>0.00073999999999999999</v>
      </c>
      <c r="S299" s="225">
        <v>0</v>
      </c>
      <c r="T299" s="226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27" t="s">
        <v>408</v>
      </c>
      <c r="AT299" s="227" t="s">
        <v>211</v>
      </c>
      <c r="AU299" s="227" t="s">
        <v>88</v>
      </c>
      <c r="AY299" s="19" t="s">
        <v>208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9" t="s">
        <v>88</v>
      </c>
      <c r="BK299" s="228">
        <f>ROUND(I299*H299,2)</f>
        <v>0</v>
      </c>
      <c r="BL299" s="19" t="s">
        <v>408</v>
      </c>
      <c r="BM299" s="227" t="s">
        <v>2317</v>
      </c>
    </row>
    <row r="300" s="2" customFormat="1">
      <c r="A300" s="41"/>
      <c r="B300" s="42"/>
      <c r="C300" s="43"/>
      <c r="D300" s="229" t="s">
        <v>218</v>
      </c>
      <c r="E300" s="43"/>
      <c r="F300" s="230" t="s">
        <v>1749</v>
      </c>
      <c r="G300" s="43"/>
      <c r="H300" s="43"/>
      <c r="I300" s="231"/>
      <c r="J300" s="43"/>
      <c r="K300" s="43"/>
      <c r="L300" s="47"/>
      <c r="M300" s="232"/>
      <c r="N300" s="233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19" t="s">
        <v>218</v>
      </c>
      <c r="AU300" s="19" t="s">
        <v>88</v>
      </c>
    </row>
    <row r="301" s="14" customFormat="1">
      <c r="A301" s="14"/>
      <c r="B301" s="245"/>
      <c r="C301" s="246"/>
      <c r="D301" s="236" t="s">
        <v>226</v>
      </c>
      <c r="E301" s="247" t="s">
        <v>35</v>
      </c>
      <c r="F301" s="248" t="s">
        <v>1453</v>
      </c>
      <c r="G301" s="246"/>
      <c r="H301" s="249">
        <v>2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5" t="s">
        <v>226</v>
      </c>
      <c r="AU301" s="255" t="s">
        <v>88</v>
      </c>
      <c r="AV301" s="14" t="s">
        <v>90</v>
      </c>
      <c r="AW301" s="14" t="s">
        <v>41</v>
      </c>
      <c r="AX301" s="14" t="s">
        <v>88</v>
      </c>
      <c r="AY301" s="255" t="s">
        <v>208</v>
      </c>
    </row>
    <row r="302" s="2" customFormat="1" ht="24.15" customHeight="1">
      <c r="A302" s="41"/>
      <c r="B302" s="42"/>
      <c r="C302" s="216" t="s">
        <v>878</v>
      </c>
      <c r="D302" s="216" t="s">
        <v>211</v>
      </c>
      <c r="E302" s="217" t="s">
        <v>1750</v>
      </c>
      <c r="F302" s="218" t="s">
        <v>1751</v>
      </c>
      <c r="G302" s="219" t="s">
        <v>214</v>
      </c>
      <c r="H302" s="220">
        <v>0.0030000000000000001</v>
      </c>
      <c r="I302" s="221"/>
      <c r="J302" s="222">
        <f>ROUND(I302*H302,2)</f>
        <v>0</v>
      </c>
      <c r="K302" s="218" t="s">
        <v>215</v>
      </c>
      <c r="L302" s="47"/>
      <c r="M302" s="223" t="s">
        <v>35</v>
      </c>
      <c r="N302" s="224" t="s">
        <v>51</v>
      </c>
      <c r="O302" s="87"/>
      <c r="P302" s="225">
        <f>O302*H302</f>
        <v>0</v>
      </c>
      <c r="Q302" s="225">
        <v>0</v>
      </c>
      <c r="R302" s="225">
        <f>Q302*H302</f>
        <v>0</v>
      </c>
      <c r="S302" s="225">
        <v>0</v>
      </c>
      <c r="T302" s="226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27" t="s">
        <v>408</v>
      </c>
      <c r="AT302" s="227" t="s">
        <v>211</v>
      </c>
      <c r="AU302" s="227" t="s">
        <v>88</v>
      </c>
      <c r="AY302" s="19" t="s">
        <v>208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9" t="s">
        <v>88</v>
      </c>
      <c r="BK302" s="228">
        <f>ROUND(I302*H302,2)</f>
        <v>0</v>
      </c>
      <c r="BL302" s="19" t="s">
        <v>408</v>
      </c>
      <c r="BM302" s="227" t="s">
        <v>2318</v>
      </c>
    </row>
    <row r="303" s="2" customFormat="1">
      <c r="A303" s="41"/>
      <c r="B303" s="42"/>
      <c r="C303" s="43"/>
      <c r="D303" s="229" t="s">
        <v>218</v>
      </c>
      <c r="E303" s="43"/>
      <c r="F303" s="230" t="s">
        <v>1753</v>
      </c>
      <c r="G303" s="43"/>
      <c r="H303" s="43"/>
      <c r="I303" s="231"/>
      <c r="J303" s="43"/>
      <c r="K303" s="43"/>
      <c r="L303" s="47"/>
      <c r="M303" s="232"/>
      <c r="N303" s="233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19" t="s">
        <v>218</v>
      </c>
      <c r="AU303" s="19" t="s">
        <v>88</v>
      </c>
    </row>
    <row r="304" s="2" customFormat="1" ht="24.15" customHeight="1">
      <c r="A304" s="41"/>
      <c r="B304" s="42"/>
      <c r="C304" s="216" t="s">
        <v>888</v>
      </c>
      <c r="D304" s="216" t="s">
        <v>211</v>
      </c>
      <c r="E304" s="217" t="s">
        <v>1754</v>
      </c>
      <c r="F304" s="218" t="s">
        <v>1755</v>
      </c>
      <c r="G304" s="219" t="s">
        <v>214</v>
      </c>
      <c r="H304" s="220">
        <v>0.0030000000000000001</v>
      </c>
      <c r="I304" s="221"/>
      <c r="J304" s="222">
        <f>ROUND(I304*H304,2)</f>
        <v>0</v>
      </c>
      <c r="K304" s="218" t="s">
        <v>215</v>
      </c>
      <c r="L304" s="47"/>
      <c r="M304" s="223" t="s">
        <v>35</v>
      </c>
      <c r="N304" s="224" t="s">
        <v>51</v>
      </c>
      <c r="O304" s="87"/>
      <c r="P304" s="225">
        <f>O304*H304</f>
        <v>0</v>
      </c>
      <c r="Q304" s="225">
        <v>0</v>
      </c>
      <c r="R304" s="225">
        <f>Q304*H304</f>
        <v>0</v>
      </c>
      <c r="S304" s="225">
        <v>0</v>
      </c>
      <c r="T304" s="226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27" t="s">
        <v>408</v>
      </c>
      <c r="AT304" s="227" t="s">
        <v>211</v>
      </c>
      <c r="AU304" s="227" t="s">
        <v>88</v>
      </c>
      <c r="AY304" s="19" t="s">
        <v>208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9" t="s">
        <v>88</v>
      </c>
      <c r="BK304" s="228">
        <f>ROUND(I304*H304,2)</f>
        <v>0</v>
      </c>
      <c r="BL304" s="19" t="s">
        <v>408</v>
      </c>
      <c r="BM304" s="227" t="s">
        <v>2319</v>
      </c>
    </row>
    <row r="305" s="2" customFormat="1">
      <c r="A305" s="41"/>
      <c r="B305" s="42"/>
      <c r="C305" s="43"/>
      <c r="D305" s="229" t="s">
        <v>218</v>
      </c>
      <c r="E305" s="43"/>
      <c r="F305" s="230" t="s">
        <v>1757</v>
      </c>
      <c r="G305" s="43"/>
      <c r="H305" s="43"/>
      <c r="I305" s="231"/>
      <c r="J305" s="43"/>
      <c r="K305" s="43"/>
      <c r="L305" s="47"/>
      <c r="M305" s="232"/>
      <c r="N305" s="233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19" t="s">
        <v>218</v>
      </c>
      <c r="AU305" s="19" t="s">
        <v>88</v>
      </c>
    </row>
    <row r="306" s="2" customFormat="1" ht="24.15" customHeight="1">
      <c r="A306" s="41"/>
      <c r="B306" s="42"/>
      <c r="C306" s="216" t="s">
        <v>897</v>
      </c>
      <c r="D306" s="216" t="s">
        <v>211</v>
      </c>
      <c r="E306" s="217" t="s">
        <v>1758</v>
      </c>
      <c r="F306" s="218" t="s">
        <v>1759</v>
      </c>
      <c r="G306" s="219" t="s">
        <v>214</v>
      </c>
      <c r="H306" s="220">
        <v>0.0030000000000000001</v>
      </c>
      <c r="I306" s="221"/>
      <c r="J306" s="222">
        <f>ROUND(I306*H306,2)</f>
        <v>0</v>
      </c>
      <c r="K306" s="218" t="s">
        <v>215</v>
      </c>
      <c r="L306" s="47"/>
      <c r="M306" s="223" t="s">
        <v>35</v>
      </c>
      <c r="N306" s="224" t="s">
        <v>51</v>
      </c>
      <c r="O306" s="87"/>
      <c r="P306" s="225">
        <f>O306*H306</f>
        <v>0</v>
      </c>
      <c r="Q306" s="225">
        <v>0</v>
      </c>
      <c r="R306" s="225">
        <f>Q306*H306</f>
        <v>0</v>
      </c>
      <c r="S306" s="225">
        <v>0</v>
      </c>
      <c r="T306" s="226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27" t="s">
        <v>408</v>
      </c>
      <c r="AT306" s="227" t="s">
        <v>211</v>
      </c>
      <c r="AU306" s="227" t="s">
        <v>88</v>
      </c>
      <c r="AY306" s="19" t="s">
        <v>208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9" t="s">
        <v>88</v>
      </c>
      <c r="BK306" s="228">
        <f>ROUND(I306*H306,2)</f>
        <v>0</v>
      </c>
      <c r="BL306" s="19" t="s">
        <v>408</v>
      </c>
      <c r="BM306" s="227" t="s">
        <v>2320</v>
      </c>
    </row>
    <row r="307" s="2" customFormat="1">
      <c r="A307" s="41"/>
      <c r="B307" s="42"/>
      <c r="C307" s="43"/>
      <c r="D307" s="229" t="s">
        <v>218</v>
      </c>
      <c r="E307" s="43"/>
      <c r="F307" s="230" t="s">
        <v>1761</v>
      </c>
      <c r="G307" s="43"/>
      <c r="H307" s="43"/>
      <c r="I307" s="231"/>
      <c r="J307" s="43"/>
      <c r="K307" s="43"/>
      <c r="L307" s="47"/>
      <c r="M307" s="232"/>
      <c r="N307" s="233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19" t="s">
        <v>218</v>
      </c>
      <c r="AU307" s="19" t="s">
        <v>88</v>
      </c>
    </row>
    <row r="308" s="12" customFormat="1" ht="25.92" customHeight="1">
      <c r="A308" s="12"/>
      <c r="B308" s="200"/>
      <c r="C308" s="201"/>
      <c r="D308" s="202" t="s">
        <v>79</v>
      </c>
      <c r="E308" s="203" t="s">
        <v>1762</v>
      </c>
      <c r="F308" s="203" t="s">
        <v>1763</v>
      </c>
      <c r="G308" s="201"/>
      <c r="H308" s="201"/>
      <c r="I308" s="204"/>
      <c r="J308" s="205">
        <f>BK308</f>
        <v>0</v>
      </c>
      <c r="K308" s="201"/>
      <c r="L308" s="206"/>
      <c r="M308" s="207"/>
      <c r="N308" s="208"/>
      <c r="O308" s="208"/>
      <c r="P308" s="209">
        <f>SUM(P309:P323)</f>
        <v>0</v>
      </c>
      <c r="Q308" s="208"/>
      <c r="R308" s="209">
        <f>SUM(R309:R323)</f>
        <v>0.014839999999999999</v>
      </c>
      <c r="S308" s="208"/>
      <c r="T308" s="210">
        <f>SUM(T309:T323)</f>
        <v>0.059320000000000005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1" t="s">
        <v>90</v>
      </c>
      <c r="AT308" s="212" t="s">
        <v>79</v>
      </c>
      <c r="AU308" s="212" t="s">
        <v>80</v>
      </c>
      <c r="AY308" s="211" t="s">
        <v>208</v>
      </c>
      <c r="BK308" s="213">
        <f>SUM(BK309:BK323)</f>
        <v>0</v>
      </c>
    </row>
    <row r="309" s="2" customFormat="1" ht="24.15" customHeight="1">
      <c r="A309" s="41"/>
      <c r="B309" s="42"/>
      <c r="C309" s="216" t="s">
        <v>903</v>
      </c>
      <c r="D309" s="216" t="s">
        <v>211</v>
      </c>
      <c r="E309" s="217" t="s">
        <v>1764</v>
      </c>
      <c r="F309" s="218" t="s">
        <v>1765</v>
      </c>
      <c r="G309" s="219" t="s">
        <v>381</v>
      </c>
      <c r="H309" s="220">
        <v>2</v>
      </c>
      <c r="I309" s="221"/>
      <c r="J309" s="222">
        <f>ROUND(I309*H309,2)</f>
        <v>0</v>
      </c>
      <c r="K309" s="218" t="s">
        <v>215</v>
      </c>
      <c r="L309" s="47"/>
      <c r="M309" s="223" t="s">
        <v>35</v>
      </c>
      <c r="N309" s="224" t="s">
        <v>51</v>
      </c>
      <c r="O309" s="87"/>
      <c r="P309" s="225">
        <f>O309*H309</f>
        <v>0</v>
      </c>
      <c r="Q309" s="225">
        <v>0.0071999999999999998</v>
      </c>
      <c r="R309" s="225">
        <f>Q309*H309</f>
        <v>0.0144</v>
      </c>
      <c r="S309" s="225">
        <v>0</v>
      </c>
      <c r="T309" s="226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27" t="s">
        <v>408</v>
      </c>
      <c r="AT309" s="227" t="s">
        <v>211</v>
      </c>
      <c r="AU309" s="227" t="s">
        <v>88</v>
      </c>
      <c r="AY309" s="19" t="s">
        <v>208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9" t="s">
        <v>88</v>
      </c>
      <c r="BK309" s="228">
        <f>ROUND(I309*H309,2)</f>
        <v>0</v>
      </c>
      <c r="BL309" s="19" t="s">
        <v>408</v>
      </c>
      <c r="BM309" s="227" t="s">
        <v>2321</v>
      </c>
    </row>
    <row r="310" s="2" customFormat="1">
      <c r="A310" s="41"/>
      <c r="B310" s="42"/>
      <c r="C310" s="43"/>
      <c r="D310" s="229" t="s">
        <v>218</v>
      </c>
      <c r="E310" s="43"/>
      <c r="F310" s="230" t="s">
        <v>1767</v>
      </c>
      <c r="G310" s="43"/>
      <c r="H310" s="43"/>
      <c r="I310" s="231"/>
      <c r="J310" s="43"/>
      <c r="K310" s="43"/>
      <c r="L310" s="47"/>
      <c r="M310" s="232"/>
      <c r="N310" s="233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19" t="s">
        <v>218</v>
      </c>
      <c r="AU310" s="19" t="s">
        <v>88</v>
      </c>
    </row>
    <row r="311" s="2" customFormat="1" ht="21.75" customHeight="1">
      <c r="A311" s="41"/>
      <c r="B311" s="42"/>
      <c r="C311" s="216" t="s">
        <v>910</v>
      </c>
      <c r="D311" s="216" t="s">
        <v>211</v>
      </c>
      <c r="E311" s="217" t="s">
        <v>1768</v>
      </c>
      <c r="F311" s="218" t="s">
        <v>1769</v>
      </c>
      <c r="G311" s="219" t="s">
        <v>381</v>
      </c>
      <c r="H311" s="220">
        <v>2</v>
      </c>
      <c r="I311" s="221"/>
      <c r="J311" s="222">
        <f>ROUND(I311*H311,2)</f>
        <v>0</v>
      </c>
      <c r="K311" s="218" t="s">
        <v>215</v>
      </c>
      <c r="L311" s="47"/>
      <c r="M311" s="223" t="s">
        <v>35</v>
      </c>
      <c r="N311" s="224" t="s">
        <v>51</v>
      </c>
      <c r="O311" s="87"/>
      <c r="P311" s="225">
        <f>O311*H311</f>
        <v>0</v>
      </c>
      <c r="Q311" s="225">
        <v>0.00020000000000000001</v>
      </c>
      <c r="R311" s="225">
        <f>Q311*H311</f>
        <v>0.00040000000000000002</v>
      </c>
      <c r="S311" s="225">
        <v>0.028160000000000001</v>
      </c>
      <c r="T311" s="226">
        <f>S311*H311</f>
        <v>0.056320000000000002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27" t="s">
        <v>408</v>
      </c>
      <c r="AT311" s="227" t="s">
        <v>211</v>
      </c>
      <c r="AU311" s="227" t="s">
        <v>88</v>
      </c>
      <c r="AY311" s="19" t="s">
        <v>208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9" t="s">
        <v>88</v>
      </c>
      <c r="BK311" s="228">
        <f>ROUND(I311*H311,2)</f>
        <v>0</v>
      </c>
      <c r="BL311" s="19" t="s">
        <v>408</v>
      </c>
      <c r="BM311" s="227" t="s">
        <v>2322</v>
      </c>
    </row>
    <row r="312" s="2" customFormat="1">
      <c r="A312" s="41"/>
      <c r="B312" s="42"/>
      <c r="C312" s="43"/>
      <c r="D312" s="229" t="s">
        <v>218</v>
      </c>
      <c r="E312" s="43"/>
      <c r="F312" s="230" t="s">
        <v>1771</v>
      </c>
      <c r="G312" s="43"/>
      <c r="H312" s="43"/>
      <c r="I312" s="231"/>
      <c r="J312" s="43"/>
      <c r="K312" s="43"/>
      <c r="L312" s="47"/>
      <c r="M312" s="232"/>
      <c r="N312" s="233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19" t="s">
        <v>218</v>
      </c>
      <c r="AU312" s="19" t="s">
        <v>88</v>
      </c>
    </row>
    <row r="313" s="2" customFormat="1" ht="16.5" customHeight="1">
      <c r="A313" s="41"/>
      <c r="B313" s="42"/>
      <c r="C313" s="216" t="s">
        <v>915</v>
      </c>
      <c r="D313" s="216" t="s">
        <v>211</v>
      </c>
      <c r="E313" s="217" t="s">
        <v>1772</v>
      </c>
      <c r="F313" s="218" t="s">
        <v>1773</v>
      </c>
      <c r="G313" s="219" t="s">
        <v>381</v>
      </c>
      <c r="H313" s="220">
        <v>4</v>
      </c>
      <c r="I313" s="221"/>
      <c r="J313" s="222">
        <f>ROUND(I313*H313,2)</f>
        <v>0</v>
      </c>
      <c r="K313" s="218" t="s">
        <v>215</v>
      </c>
      <c r="L313" s="47"/>
      <c r="M313" s="223" t="s">
        <v>35</v>
      </c>
      <c r="N313" s="224" t="s">
        <v>51</v>
      </c>
      <c r="O313" s="87"/>
      <c r="P313" s="225">
        <f>O313*H313</f>
        <v>0</v>
      </c>
      <c r="Q313" s="225">
        <v>1.0000000000000001E-05</v>
      </c>
      <c r="R313" s="225">
        <f>Q313*H313</f>
        <v>4.0000000000000003E-05</v>
      </c>
      <c r="S313" s="225">
        <v>0.00075000000000000002</v>
      </c>
      <c r="T313" s="226">
        <f>S313*H313</f>
        <v>0.0030000000000000001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27" t="s">
        <v>408</v>
      </c>
      <c r="AT313" s="227" t="s">
        <v>211</v>
      </c>
      <c r="AU313" s="227" t="s">
        <v>88</v>
      </c>
      <c r="AY313" s="19" t="s">
        <v>208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9" t="s">
        <v>88</v>
      </c>
      <c r="BK313" s="228">
        <f>ROUND(I313*H313,2)</f>
        <v>0</v>
      </c>
      <c r="BL313" s="19" t="s">
        <v>408</v>
      </c>
      <c r="BM313" s="227" t="s">
        <v>2323</v>
      </c>
    </row>
    <row r="314" s="2" customFormat="1">
      <c r="A314" s="41"/>
      <c r="B314" s="42"/>
      <c r="C314" s="43"/>
      <c r="D314" s="229" t="s">
        <v>218</v>
      </c>
      <c r="E314" s="43"/>
      <c r="F314" s="230" t="s">
        <v>1775</v>
      </c>
      <c r="G314" s="43"/>
      <c r="H314" s="43"/>
      <c r="I314" s="231"/>
      <c r="J314" s="43"/>
      <c r="K314" s="43"/>
      <c r="L314" s="47"/>
      <c r="M314" s="232"/>
      <c r="N314" s="233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9" t="s">
        <v>218</v>
      </c>
      <c r="AU314" s="19" t="s">
        <v>88</v>
      </c>
    </row>
    <row r="315" s="14" customFormat="1">
      <c r="A315" s="14"/>
      <c r="B315" s="245"/>
      <c r="C315" s="246"/>
      <c r="D315" s="236" t="s">
        <v>226</v>
      </c>
      <c r="E315" s="247" t="s">
        <v>35</v>
      </c>
      <c r="F315" s="248" t="s">
        <v>1776</v>
      </c>
      <c r="G315" s="246"/>
      <c r="H315" s="249">
        <v>4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5" t="s">
        <v>226</v>
      </c>
      <c r="AU315" s="255" t="s">
        <v>88</v>
      </c>
      <c r="AV315" s="14" t="s">
        <v>90</v>
      </c>
      <c r="AW315" s="14" t="s">
        <v>41</v>
      </c>
      <c r="AX315" s="14" t="s">
        <v>88</v>
      </c>
      <c r="AY315" s="255" t="s">
        <v>208</v>
      </c>
    </row>
    <row r="316" s="2" customFormat="1" ht="16.5" customHeight="1">
      <c r="A316" s="41"/>
      <c r="B316" s="42"/>
      <c r="C316" s="216" t="s">
        <v>919</v>
      </c>
      <c r="D316" s="216" t="s">
        <v>211</v>
      </c>
      <c r="E316" s="217" t="s">
        <v>1777</v>
      </c>
      <c r="F316" s="218" t="s">
        <v>1778</v>
      </c>
      <c r="G316" s="219" t="s">
        <v>149</v>
      </c>
      <c r="H316" s="220">
        <v>10</v>
      </c>
      <c r="I316" s="221"/>
      <c r="J316" s="222">
        <f>ROUND(I316*H316,2)</f>
        <v>0</v>
      </c>
      <c r="K316" s="218" t="s">
        <v>215</v>
      </c>
      <c r="L316" s="47"/>
      <c r="M316" s="223" t="s">
        <v>35</v>
      </c>
      <c r="N316" s="224" t="s">
        <v>51</v>
      </c>
      <c r="O316" s="87"/>
      <c r="P316" s="225">
        <f>O316*H316</f>
        <v>0</v>
      </c>
      <c r="Q316" s="225">
        <v>0</v>
      </c>
      <c r="R316" s="225">
        <f>Q316*H316</f>
        <v>0</v>
      </c>
      <c r="S316" s="225">
        <v>0</v>
      </c>
      <c r="T316" s="226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7" t="s">
        <v>408</v>
      </c>
      <c r="AT316" s="227" t="s">
        <v>211</v>
      </c>
      <c r="AU316" s="227" t="s">
        <v>88</v>
      </c>
      <c r="AY316" s="19" t="s">
        <v>208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9" t="s">
        <v>88</v>
      </c>
      <c r="BK316" s="228">
        <f>ROUND(I316*H316,2)</f>
        <v>0</v>
      </c>
      <c r="BL316" s="19" t="s">
        <v>408</v>
      </c>
      <c r="BM316" s="227" t="s">
        <v>2324</v>
      </c>
    </row>
    <row r="317" s="2" customFormat="1">
      <c r="A317" s="41"/>
      <c r="B317" s="42"/>
      <c r="C317" s="43"/>
      <c r="D317" s="229" t="s">
        <v>218</v>
      </c>
      <c r="E317" s="43"/>
      <c r="F317" s="230" t="s">
        <v>1780</v>
      </c>
      <c r="G317" s="43"/>
      <c r="H317" s="43"/>
      <c r="I317" s="231"/>
      <c r="J317" s="43"/>
      <c r="K317" s="43"/>
      <c r="L317" s="47"/>
      <c r="M317" s="232"/>
      <c r="N317" s="233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9" t="s">
        <v>218</v>
      </c>
      <c r="AU317" s="19" t="s">
        <v>88</v>
      </c>
    </row>
    <row r="318" s="2" customFormat="1" ht="24.15" customHeight="1">
      <c r="A318" s="41"/>
      <c r="B318" s="42"/>
      <c r="C318" s="216" t="s">
        <v>930</v>
      </c>
      <c r="D318" s="216" t="s">
        <v>211</v>
      </c>
      <c r="E318" s="217" t="s">
        <v>1789</v>
      </c>
      <c r="F318" s="218" t="s">
        <v>1790</v>
      </c>
      <c r="G318" s="219" t="s">
        <v>214</v>
      </c>
      <c r="H318" s="220">
        <v>0.014999999999999999</v>
      </c>
      <c r="I318" s="221"/>
      <c r="J318" s="222">
        <f>ROUND(I318*H318,2)</f>
        <v>0</v>
      </c>
      <c r="K318" s="218" t="s">
        <v>215</v>
      </c>
      <c r="L318" s="47"/>
      <c r="M318" s="223" t="s">
        <v>35</v>
      </c>
      <c r="N318" s="224" t="s">
        <v>51</v>
      </c>
      <c r="O318" s="87"/>
      <c r="P318" s="225">
        <f>O318*H318</f>
        <v>0</v>
      </c>
      <c r="Q318" s="225">
        <v>0</v>
      </c>
      <c r="R318" s="225">
        <f>Q318*H318</f>
        <v>0</v>
      </c>
      <c r="S318" s="225">
        <v>0</v>
      </c>
      <c r="T318" s="226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27" t="s">
        <v>408</v>
      </c>
      <c r="AT318" s="227" t="s">
        <v>211</v>
      </c>
      <c r="AU318" s="227" t="s">
        <v>88</v>
      </c>
      <c r="AY318" s="19" t="s">
        <v>208</v>
      </c>
      <c r="BE318" s="228">
        <f>IF(N318="základní",J318,0)</f>
        <v>0</v>
      </c>
      <c r="BF318" s="228">
        <f>IF(N318="snížená",J318,0)</f>
        <v>0</v>
      </c>
      <c r="BG318" s="228">
        <f>IF(N318="zákl. přenesená",J318,0)</f>
        <v>0</v>
      </c>
      <c r="BH318" s="228">
        <f>IF(N318="sníž. přenesená",J318,0)</f>
        <v>0</v>
      </c>
      <c r="BI318" s="228">
        <f>IF(N318="nulová",J318,0)</f>
        <v>0</v>
      </c>
      <c r="BJ318" s="19" t="s">
        <v>88</v>
      </c>
      <c r="BK318" s="228">
        <f>ROUND(I318*H318,2)</f>
        <v>0</v>
      </c>
      <c r="BL318" s="19" t="s">
        <v>408</v>
      </c>
      <c r="BM318" s="227" t="s">
        <v>2325</v>
      </c>
    </row>
    <row r="319" s="2" customFormat="1">
      <c r="A319" s="41"/>
      <c r="B319" s="42"/>
      <c r="C319" s="43"/>
      <c r="D319" s="229" t="s">
        <v>218</v>
      </c>
      <c r="E319" s="43"/>
      <c r="F319" s="230" t="s">
        <v>1792</v>
      </c>
      <c r="G319" s="43"/>
      <c r="H319" s="43"/>
      <c r="I319" s="231"/>
      <c r="J319" s="43"/>
      <c r="K319" s="43"/>
      <c r="L319" s="47"/>
      <c r="M319" s="232"/>
      <c r="N319" s="233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19" t="s">
        <v>218</v>
      </c>
      <c r="AU319" s="19" t="s">
        <v>88</v>
      </c>
    </row>
    <row r="320" s="2" customFormat="1" ht="24.15" customHeight="1">
      <c r="A320" s="41"/>
      <c r="B320" s="42"/>
      <c r="C320" s="216" t="s">
        <v>938</v>
      </c>
      <c r="D320" s="216" t="s">
        <v>211</v>
      </c>
      <c r="E320" s="217" t="s">
        <v>1781</v>
      </c>
      <c r="F320" s="218" t="s">
        <v>1782</v>
      </c>
      <c r="G320" s="219" t="s">
        <v>214</v>
      </c>
      <c r="H320" s="220">
        <v>0.014999999999999999</v>
      </c>
      <c r="I320" s="221"/>
      <c r="J320" s="222">
        <f>ROUND(I320*H320,2)</f>
        <v>0</v>
      </c>
      <c r="K320" s="218" t="s">
        <v>215</v>
      </c>
      <c r="L320" s="47"/>
      <c r="M320" s="223" t="s">
        <v>35</v>
      </c>
      <c r="N320" s="224" t="s">
        <v>51</v>
      </c>
      <c r="O320" s="87"/>
      <c r="P320" s="225">
        <f>O320*H320</f>
        <v>0</v>
      </c>
      <c r="Q320" s="225">
        <v>0</v>
      </c>
      <c r="R320" s="225">
        <f>Q320*H320</f>
        <v>0</v>
      </c>
      <c r="S320" s="225">
        <v>0</v>
      </c>
      <c r="T320" s="226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7" t="s">
        <v>408</v>
      </c>
      <c r="AT320" s="227" t="s">
        <v>211</v>
      </c>
      <c r="AU320" s="227" t="s">
        <v>88</v>
      </c>
      <c r="AY320" s="19" t="s">
        <v>208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9" t="s">
        <v>88</v>
      </c>
      <c r="BK320" s="228">
        <f>ROUND(I320*H320,2)</f>
        <v>0</v>
      </c>
      <c r="BL320" s="19" t="s">
        <v>408</v>
      </c>
      <c r="BM320" s="227" t="s">
        <v>2326</v>
      </c>
    </row>
    <row r="321" s="2" customFormat="1">
      <c r="A321" s="41"/>
      <c r="B321" s="42"/>
      <c r="C321" s="43"/>
      <c r="D321" s="229" t="s">
        <v>218</v>
      </c>
      <c r="E321" s="43"/>
      <c r="F321" s="230" t="s">
        <v>1784</v>
      </c>
      <c r="G321" s="43"/>
      <c r="H321" s="43"/>
      <c r="I321" s="231"/>
      <c r="J321" s="43"/>
      <c r="K321" s="43"/>
      <c r="L321" s="47"/>
      <c r="M321" s="232"/>
      <c r="N321" s="233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19" t="s">
        <v>218</v>
      </c>
      <c r="AU321" s="19" t="s">
        <v>88</v>
      </c>
    </row>
    <row r="322" s="2" customFormat="1" ht="24.15" customHeight="1">
      <c r="A322" s="41"/>
      <c r="B322" s="42"/>
      <c r="C322" s="216" t="s">
        <v>945</v>
      </c>
      <c r="D322" s="216" t="s">
        <v>211</v>
      </c>
      <c r="E322" s="217" t="s">
        <v>1785</v>
      </c>
      <c r="F322" s="218" t="s">
        <v>1786</v>
      </c>
      <c r="G322" s="219" t="s">
        <v>214</v>
      </c>
      <c r="H322" s="220">
        <v>0.014999999999999999</v>
      </c>
      <c r="I322" s="221"/>
      <c r="J322" s="222">
        <f>ROUND(I322*H322,2)</f>
        <v>0</v>
      </c>
      <c r="K322" s="218" t="s">
        <v>215</v>
      </c>
      <c r="L322" s="47"/>
      <c r="M322" s="223" t="s">
        <v>35</v>
      </c>
      <c r="N322" s="224" t="s">
        <v>51</v>
      </c>
      <c r="O322" s="87"/>
      <c r="P322" s="225">
        <f>O322*H322</f>
        <v>0</v>
      </c>
      <c r="Q322" s="225">
        <v>0</v>
      </c>
      <c r="R322" s="225">
        <f>Q322*H322</f>
        <v>0</v>
      </c>
      <c r="S322" s="225">
        <v>0</v>
      </c>
      <c r="T322" s="226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27" t="s">
        <v>408</v>
      </c>
      <c r="AT322" s="227" t="s">
        <v>211</v>
      </c>
      <c r="AU322" s="227" t="s">
        <v>88</v>
      </c>
      <c r="AY322" s="19" t="s">
        <v>208</v>
      </c>
      <c r="BE322" s="228">
        <f>IF(N322="základní",J322,0)</f>
        <v>0</v>
      </c>
      <c r="BF322" s="228">
        <f>IF(N322="snížená",J322,0)</f>
        <v>0</v>
      </c>
      <c r="BG322" s="228">
        <f>IF(N322="zákl. přenesená",J322,0)</f>
        <v>0</v>
      </c>
      <c r="BH322" s="228">
        <f>IF(N322="sníž. přenesená",J322,0)</f>
        <v>0</v>
      </c>
      <c r="BI322" s="228">
        <f>IF(N322="nulová",J322,0)</f>
        <v>0</v>
      </c>
      <c r="BJ322" s="19" t="s">
        <v>88</v>
      </c>
      <c r="BK322" s="228">
        <f>ROUND(I322*H322,2)</f>
        <v>0</v>
      </c>
      <c r="BL322" s="19" t="s">
        <v>408</v>
      </c>
      <c r="BM322" s="227" t="s">
        <v>2327</v>
      </c>
    </row>
    <row r="323" s="2" customFormat="1">
      <c r="A323" s="41"/>
      <c r="B323" s="42"/>
      <c r="C323" s="43"/>
      <c r="D323" s="229" t="s">
        <v>218</v>
      </c>
      <c r="E323" s="43"/>
      <c r="F323" s="230" t="s">
        <v>1788</v>
      </c>
      <c r="G323" s="43"/>
      <c r="H323" s="43"/>
      <c r="I323" s="231"/>
      <c r="J323" s="43"/>
      <c r="K323" s="43"/>
      <c r="L323" s="47"/>
      <c r="M323" s="232"/>
      <c r="N323" s="233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19" t="s">
        <v>218</v>
      </c>
      <c r="AU323" s="19" t="s">
        <v>88</v>
      </c>
    </row>
    <row r="324" s="12" customFormat="1" ht="25.92" customHeight="1">
      <c r="A324" s="12"/>
      <c r="B324" s="200"/>
      <c r="C324" s="201"/>
      <c r="D324" s="202" t="s">
        <v>79</v>
      </c>
      <c r="E324" s="203" t="s">
        <v>593</v>
      </c>
      <c r="F324" s="203" t="s">
        <v>594</v>
      </c>
      <c r="G324" s="201"/>
      <c r="H324" s="201"/>
      <c r="I324" s="204"/>
      <c r="J324" s="205">
        <f>BK324</f>
        <v>0</v>
      </c>
      <c r="K324" s="201"/>
      <c r="L324" s="206"/>
      <c r="M324" s="207"/>
      <c r="N324" s="208"/>
      <c r="O324" s="208"/>
      <c r="P324" s="209">
        <f>P325</f>
        <v>0</v>
      </c>
      <c r="Q324" s="208"/>
      <c r="R324" s="209">
        <f>R325</f>
        <v>0.034300000000000004</v>
      </c>
      <c r="S324" s="208"/>
      <c r="T324" s="210">
        <f>T325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1" t="s">
        <v>90</v>
      </c>
      <c r="AT324" s="212" t="s">
        <v>79</v>
      </c>
      <c r="AU324" s="212" t="s">
        <v>80</v>
      </c>
      <c r="AY324" s="211" t="s">
        <v>208</v>
      </c>
      <c r="BK324" s="213">
        <f>BK325</f>
        <v>0</v>
      </c>
    </row>
    <row r="325" s="12" customFormat="1" ht="22.8" customHeight="1">
      <c r="A325" s="12"/>
      <c r="B325" s="200"/>
      <c r="C325" s="201"/>
      <c r="D325" s="202" t="s">
        <v>79</v>
      </c>
      <c r="E325" s="214" t="s">
        <v>1652</v>
      </c>
      <c r="F325" s="214" t="s">
        <v>1653</v>
      </c>
      <c r="G325" s="201"/>
      <c r="H325" s="201"/>
      <c r="I325" s="204"/>
      <c r="J325" s="215">
        <f>BK325</f>
        <v>0</v>
      </c>
      <c r="K325" s="201"/>
      <c r="L325" s="206"/>
      <c r="M325" s="207"/>
      <c r="N325" s="208"/>
      <c r="O325" s="208"/>
      <c r="P325" s="209">
        <f>SUM(P326:P343)</f>
        <v>0</v>
      </c>
      <c r="Q325" s="208"/>
      <c r="R325" s="209">
        <f>SUM(R326:R343)</f>
        <v>0.034300000000000004</v>
      </c>
      <c r="S325" s="208"/>
      <c r="T325" s="210">
        <f>SUM(T326:T343)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1" t="s">
        <v>90</v>
      </c>
      <c r="AT325" s="212" t="s">
        <v>79</v>
      </c>
      <c r="AU325" s="212" t="s">
        <v>88</v>
      </c>
      <c r="AY325" s="211" t="s">
        <v>208</v>
      </c>
      <c r="BK325" s="213">
        <f>SUM(BK326:BK343)</f>
        <v>0</v>
      </c>
    </row>
    <row r="326" s="2" customFormat="1" ht="16.5" customHeight="1">
      <c r="A326" s="41"/>
      <c r="B326" s="42"/>
      <c r="C326" s="216" t="s">
        <v>951</v>
      </c>
      <c r="D326" s="216" t="s">
        <v>211</v>
      </c>
      <c r="E326" s="217" t="s">
        <v>1654</v>
      </c>
      <c r="F326" s="218" t="s">
        <v>1655</v>
      </c>
      <c r="G326" s="219" t="s">
        <v>679</v>
      </c>
      <c r="H326" s="220">
        <v>2</v>
      </c>
      <c r="I326" s="221"/>
      <c r="J326" s="222">
        <f>ROUND(I326*H326,2)</f>
        <v>0</v>
      </c>
      <c r="K326" s="218" t="s">
        <v>215</v>
      </c>
      <c r="L326" s="47"/>
      <c r="M326" s="223" t="s">
        <v>35</v>
      </c>
      <c r="N326" s="224" t="s">
        <v>51</v>
      </c>
      <c r="O326" s="87"/>
      <c r="P326" s="225">
        <f>O326*H326</f>
        <v>0</v>
      </c>
      <c r="Q326" s="225">
        <v>0</v>
      </c>
      <c r="R326" s="225">
        <f>Q326*H326</f>
        <v>0</v>
      </c>
      <c r="S326" s="225">
        <v>0</v>
      </c>
      <c r="T326" s="226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27" t="s">
        <v>408</v>
      </c>
      <c r="AT326" s="227" t="s">
        <v>211</v>
      </c>
      <c r="AU326" s="227" t="s">
        <v>90</v>
      </c>
      <c r="AY326" s="19" t="s">
        <v>208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9" t="s">
        <v>88</v>
      </c>
      <c r="BK326" s="228">
        <f>ROUND(I326*H326,2)</f>
        <v>0</v>
      </c>
      <c r="BL326" s="19" t="s">
        <v>408</v>
      </c>
      <c r="BM326" s="227" t="s">
        <v>2328</v>
      </c>
    </row>
    <row r="327" s="2" customFormat="1">
      <c r="A327" s="41"/>
      <c r="B327" s="42"/>
      <c r="C327" s="43"/>
      <c r="D327" s="229" t="s">
        <v>218</v>
      </c>
      <c r="E327" s="43"/>
      <c r="F327" s="230" t="s">
        <v>1657</v>
      </c>
      <c r="G327" s="43"/>
      <c r="H327" s="43"/>
      <c r="I327" s="231"/>
      <c r="J327" s="43"/>
      <c r="K327" s="43"/>
      <c r="L327" s="47"/>
      <c r="M327" s="232"/>
      <c r="N327" s="233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19" t="s">
        <v>218</v>
      </c>
      <c r="AU327" s="19" t="s">
        <v>90</v>
      </c>
    </row>
    <row r="328" s="14" customFormat="1">
      <c r="A328" s="14"/>
      <c r="B328" s="245"/>
      <c r="C328" s="246"/>
      <c r="D328" s="236" t="s">
        <v>226</v>
      </c>
      <c r="E328" s="247" t="s">
        <v>35</v>
      </c>
      <c r="F328" s="248" t="s">
        <v>1453</v>
      </c>
      <c r="G328" s="246"/>
      <c r="H328" s="249">
        <v>2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5" t="s">
        <v>226</v>
      </c>
      <c r="AU328" s="255" t="s">
        <v>90</v>
      </c>
      <c r="AV328" s="14" t="s">
        <v>90</v>
      </c>
      <c r="AW328" s="14" t="s">
        <v>41</v>
      </c>
      <c r="AX328" s="14" t="s">
        <v>88</v>
      </c>
      <c r="AY328" s="255" t="s">
        <v>208</v>
      </c>
    </row>
    <row r="329" s="2" customFormat="1" ht="21.75" customHeight="1">
      <c r="A329" s="41"/>
      <c r="B329" s="42"/>
      <c r="C329" s="278" t="s">
        <v>962</v>
      </c>
      <c r="D329" s="278" t="s">
        <v>391</v>
      </c>
      <c r="E329" s="279" t="s">
        <v>1658</v>
      </c>
      <c r="F329" s="280" t="s">
        <v>1659</v>
      </c>
      <c r="G329" s="281" t="s">
        <v>381</v>
      </c>
      <c r="H329" s="282">
        <v>1</v>
      </c>
      <c r="I329" s="283"/>
      <c r="J329" s="284">
        <f>ROUND(I329*H329,2)</f>
        <v>0</v>
      </c>
      <c r="K329" s="280" t="s">
        <v>215</v>
      </c>
      <c r="L329" s="285"/>
      <c r="M329" s="286" t="s">
        <v>35</v>
      </c>
      <c r="N329" s="287" t="s">
        <v>51</v>
      </c>
      <c r="O329" s="87"/>
      <c r="P329" s="225">
        <f>O329*H329</f>
        <v>0</v>
      </c>
      <c r="Q329" s="225">
        <v>0.016</v>
      </c>
      <c r="R329" s="225">
        <f>Q329*H329</f>
        <v>0.016</v>
      </c>
      <c r="S329" s="225">
        <v>0</v>
      </c>
      <c r="T329" s="226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27" t="s">
        <v>527</v>
      </c>
      <c r="AT329" s="227" t="s">
        <v>391</v>
      </c>
      <c r="AU329" s="227" t="s">
        <v>90</v>
      </c>
      <c r="AY329" s="19" t="s">
        <v>208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9" t="s">
        <v>88</v>
      </c>
      <c r="BK329" s="228">
        <f>ROUND(I329*H329,2)</f>
        <v>0</v>
      </c>
      <c r="BL329" s="19" t="s">
        <v>408</v>
      </c>
      <c r="BM329" s="227" t="s">
        <v>2329</v>
      </c>
    </row>
    <row r="330" s="14" customFormat="1">
      <c r="A330" s="14"/>
      <c r="B330" s="245"/>
      <c r="C330" s="246"/>
      <c r="D330" s="236" t="s">
        <v>226</v>
      </c>
      <c r="E330" s="247" t="s">
        <v>35</v>
      </c>
      <c r="F330" s="248" t="s">
        <v>88</v>
      </c>
      <c r="G330" s="246"/>
      <c r="H330" s="249">
        <v>1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226</v>
      </c>
      <c r="AU330" s="255" t="s">
        <v>90</v>
      </c>
      <c r="AV330" s="14" t="s">
        <v>90</v>
      </c>
      <c r="AW330" s="14" t="s">
        <v>41</v>
      </c>
      <c r="AX330" s="14" t="s">
        <v>88</v>
      </c>
      <c r="AY330" s="255" t="s">
        <v>208</v>
      </c>
    </row>
    <row r="331" s="2" customFormat="1" ht="16.5" customHeight="1">
      <c r="A331" s="41"/>
      <c r="B331" s="42"/>
      <c r="C331" s="278" t="s">
        <v>968</v>
      </c>
      <c r="D331" s="278" t="s">
        <v>391</v>
      </c>
      <c r="E331" s="279" t="s">
        <v>1661</v>
      </c>
      <c r="F331" s="280" t="s">
        <v>1662</v>
      </c>
      <c r="G331" s="281" t="s">
        <v>381</v>
      </c>
      <c r="H331" s="282">
        <v>2</v>
      </c>
      <c r="I331" s="283"/>
      <c r="J331" s="284">
        <f>ROUND(I331*H331,2)</f>
        <v>0</v>
      </c>
      <c r="K331" s="280" t="s">
        <v>215</v>
      </c>
      <c r="L331" s="285"/>
      <c r="M331" s="286" t="s">
        <v>35</v>
      </c>
      <c r="N331" s="287" t="s">
        <v>51</v>
      </c>
      <c r="O331" s="87"/>
      <c r="P331" s="225">
        <f>O331*H331</f>
        <v>0</v>
      </c>
      <c r="Q331" s="225">
        <v>0.001</v>
      </c>
      <c r="R331" s="225">
        <f>Q331*H331</f>
        <v>0.002</v>
      </c>
      <c r="S331" s="225">
        <v>0</v>
      </c>
      <c r="T331" s="226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27" t="s">
        <v>527</v>
      </c>
      <c r="AT331" s="227" t="s">
        <v>391</v>
      </c>
      <c r="AU331" s="227" t="s">
        <v>90</v>
      </c>
      <c r="AY331" s="19" t="s">
        <v>208</v>
      </c>
      <c r="BE331" s="228">
        <f>IF(N331="základní",J331,0)</f>
        <v>0</v>
      </c>
      <c r="BF331" s="228">
        <f>IF(N331="snížená",J331,0)</f>
        <v>0</v>
      </c>
      <c r="BG331" s="228">
        <f>IF(N331="zákl. přenesená",J331,0)</f>
        <v>0</v>
      </c>
      <c r="BH331" s="228">
        <f>IF(N331="sníž. přenesená",J331,0)</f>
        <v>0</v>
      </c>
      <c r="BI331" s="228">
        <f>IF(N331="nulová",J331,0)</f>
        <v>0</v>
      </c>
      <c r="BJ331" s="19" t="s">
        <v>88</v>
      </c>
      <c r="BK331" s="228">
        <f>ROUND(I331*H331,2)</f>
        <v>0</v>
      </c>
      <c r="BL331" s="19" t="s">
        <v>408</v>
      </c>
      <c r="BM331" s="227" t="s">
        <v>2330</v>
      </c>
    </row>
    <row r="332" s="14" customFormat="1">
      <c r="A332" s="14"/>
      <c r="B332" s="245"/>
      <c r="C332" s="246"/>
      <c r="D332" s="236" t="s">
        <v>226</v>
      </c>
      <c r="E332" s="247" t="s">
        <v>35</v>
      </c>
      <c r="F332" s="248" t="s">
        <v>1453</v>
      </c>
      <c r="G332" s="246"/>
      <c r="H332" s="249">
        <v>2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226</v>
      </c>
      <c r="AU332" s="255" t="s">
        <v>90</v>
      </c>
      <c r="AV332" s="14" t="s">
        <v>90</v>
      </c>
      <c r="AW332" s="14" t="s">
        <v>41</v>
      </c>
      <c r="AX332" s="14" t="s">
        <v>88</v>
      </c>
      <c r="AY332" s="255" t="s">
        <v>208</v>
      </c>
    </row>
    <row r="333" s="2" customFormat="1" ht="24.15" customHeight="1">
      <c r="A333" s="41"/>
      <c r="B333" s="42"/>
      <c r="C333" s="278" t="s">
        <v>974</v>
      </c>
      <c r="D333" s="278" t="s">
        <v>391</v>
      </c>
      <c r="E333" s="279" t="s">
        <v>1664</v>
      </c>
      <c r="F333" s="280" t="s">
        <v>1665</v>
      </c>
      <c r="G333" s="281" t="s">
        <v>381</v>
      </c>
      <c r="H333" s="282">
        <v>1</v>
      </c>
      <c r="I333" s="283"/>
      <c r="J333" s="284">
        <f>ROUND(I333*H333,2)</f>
        <v>0</v>
      </c>
      <c r="K333" s="280" t="s">
        <v>215</v>
      </c>
      <c r="L333" s="285"/>
      <c r="M333" s="286" t="s">
        <v>35</v>
      </c>
      <c r="N333" s="287" t="s">
        <v>51</v>
      </c>
      <c r="O333" s="87"/>
      <c r="P333" s="225">
        <f>O333*H333</f>
        <v>0</v>
      </c>
      <c r="Q333" s="225">
        <v>0.016</v>
      </c>
      <c r="R333" s="225">
        <f>Q333*H333</f>
        <v>0.016</v>
      </c>
      <c r="S333" s="225">
        <v>0</v>
      </c>
      <c r="T333" s="226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27" t="s">
        <v>527</v>
      </c>
      <c r="AT333" s="227" t="s">
        <v>391</v>
      </c>
      <c r="AU333" s="227" t="s">
        <v>90</v>
      </c>
      <c r="AY333" s="19" t="s">
        <v>208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9" t="s">
        <v>88</v>
      </c>
      <c r="BK333" s="228">
        <f>ROUND(I333*H333,2)</f>
        <v>0</v>
      </c>
      <c r="BL333" s="19" t="s">
        <v>408</v>
      </c>
      <c r="BM333" s="227" t="s">
        <v>2331</v>
      </c>
    </row>
    <row r="334" s="14" customFormat="1">
      <c r="A334" s="14"/>
      <c r="B334" s="245"/>
      <c r="C334" s="246"/>
      <c r="D334" s="236" t="s">
        <v>226</v>
      </c>
      <c r="E334" s="247" t="s">
        <v>35</v>
      </c>
      <c r="F334" s="248" t="s">
        <v>88</v>
      </c>
      <c r="G334" s="246"/>
      <c r="H334" s="249">
        <v>1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226</v>
      </c>
      <c r="AU334" s="255" t="s">
        <v>90</v>
      </c>
      <c r="AV334" s="14" t="s">
        <v>90</v>
      </c>
      <c r="AW334" s="14" t="s">
        <v>41</v>
      </c>
      <c r="AX334" s="14" t="s">
        <v>88</v>
      </c>
      <c r="AY334" s="255" t="s">
        <v>208</v>
      </c>
    </row>
    <row r="335" s="2" customFormat="1" ht="16.5" customHeight="1">
      <c r="A335" s="41"/>
      <c r="B335" s="42"/>
      <c r="C335" s="216" t="s">
        <v>984</v>
      </c>
      <c r="D335" s="216" t="s">
        <v>211</v>
      </c>
      <c r="E335" s="217" t="s">
        <v>1667</v>
      </c>
      <c r="F335" s="218" t="s">
        <v>1668</v>
      </c>
      <c r="G335" s="219" t="s">
        <v>679</v>
      </c>
      <c r="H335" s="220">
        <v>2</v>
      </c>
      <c r="I335" s="221"/>
      <c r="J335" s="222">
        <f>ROUND(I335*H335,2)</f>
        <v>0</v>
      </c>
      <c r="K335" s="218" t="s">
        <v>215</v>
      </c>
      <c r="L335" s="47"/>
      <c r="M335" s="223" t="s">
        <v>35</v>
      </c>
      <c r="N335" s="224" t="s">
        <v>51</v>
      </c>
      <c r="O335" s="87"/>
      <c r="P335" s="225">
        <f>O335*H335</f>
        <v>0</v>
      </c>
      <c r="Q335" s="225">
        <v>0.00014999999999999999</v>
      </c>
      <c r="R335" s="225">
        <f>Q335*H335</f>
        <v>0.00029999999999999997</v>
      </c>
      <c r="S335" s="225">
        <v>0</v>
      </c>
      <c r="T335" s="226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27" t="s">
        <v>408</v>
      </c>
      <c r="AT335" s="227" t="s">
        <v>211</v>
      </c>
      <c r="AU335" s="227" t="s">
        <v>90</v>
      </c>
      <c r="AY335" s="19" t="s">
        <v>208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9" t="s">
        <v>88</v>
      </c>
      <c r="BK335" s="228">
        <f>ROUND(I335*H335,2)</f>
        <v>0</v>
      </c>
      <c r="BL335" s="19" t="s">
        <v>408</v>
      </c>
      <c r="BM335" s="227" t="s">
        <v>2332</v>
      </c>
    </row>
    <row r="336" s="2" customFormat="1">
      <c r="A336" s="41"/>
      <c r="B336" s="42"/>
      <c r="C336" s="43"/>
      <c r="D336" s="229" t="s">
        <v>218</v>
      </c>
      <c r="E336" s="43"/>
      <c r="F336" s="230" t="s">
        <v>1670</v>
      </c>
      <c r="G336" s="43"/>
      <c r="H336" s="43"/>
      <c r="I336" s="231"/>
      <c r="J336" s="43"/>
      <c r="K336" s="43"/>
      <c r="L336" s="47"/>
      <c r="M336" s="232"/>
      <c r="N336" s="233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19" t="s">
        <v>218</v>
      </c>
      <c r="AU336" s="19" t="s">
        <v>90</v>
      </c>
    </row>
    <row r="337" s="14" customFormat="1">
      <c r="A337" s="14"/>
      <c r="B337" s="245"/>
      <c r="C337" s="246"/>
      <c r="D337" s="236" t="s">
        <v>226</v>
      </c>
      <c r="E337" s="247" t="s">
        <v>35</v>
      </c>
      <c r="F337" s="248" t="s">
        <v>1453</v>
      </c>
      <c r="G337" s="246"/>
      <c r="H337" s="249">
        <v>2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5" t="s">
        <v>226</v>
      </c>
      <c r="AU337" s="255" t="s">
        <v>90</v>
      </c>
      <c r="AV337" s="14" t="s">
        <v>90</v>
      </c>
      <c r="AW337" s="14" t="s">
        <v>41</v>
      </c>
      <c r="AX337" s="14" t="s">
        <v>88</v>
      </c>
      <c r="AY337" s="255" t="s">
        <v>208</v>
      </c>
    </row>
    <row r="338" s="2" customFormat="1" ht="24.15" customHeight="1">
      <c r="A338" s="41"/>
      <c r="B338" s="42"/>
      <c r="C338" s="216" t="s">
        <v>994</v>
      </c>
      <c r="D338" s="216" t="s">
        <v>211</v>
      </c>
      <c r="E338" s="217" t="s">
        <v>1671</v>
      </c>
      <c r="F338" s="218" t="s">
        <v>1672</v>
      </c>
      <c r="G338" s="219" t="s">
        <v>214</v>
      </c>
      <c r="H338" s="220">
        <v>0.034000000000000002</v>
      </c>
      <c r="I338" s="221"/>
      <c r="J338" s="222">
        <f>ROUND(I338*H338,2)</f>
        <v>0</v>
      </c>
      <c r="K338" s="218" t="s">
        <v>215</v>
      </c>
      <c r="L338" s="47"/>
      <c r="M338" s="223" t="s">
        <v>35</v>
      </c>
      <c r="N338" s="224" t="s">
        <v>51</v>
      </c>
      <c r="O338" s="87"/>
      <c r="P338" s="225">
        <f>O338*H338</f>
        <v>0</v>
      </c>
      <c r="Q338" s="225">
        <v>0</v>
      </c>
      <c r="R338" s="225">
        <f>Q338*H338</f>
        <v>0</v>
      </c>
      <c r="S338" s="225">
        <v>0</v>
      </c>
      <c r="T338" s="226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27" t="s">
        <v>408</v>
      </c>
      <c r="AT338" s="227" t="s">
        <v>211</v>
      </c>
      <c r="AU338" s="227" t="s">
        <v>90</v>
      </c>
      <c r="AY338" s="19" t="s">
        <v>208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9" t="s">
        <v>88</v>
      </c>
      <c r="BK338" s="228">
        <f>ROUND(I338*H338,2)</f>
        <v>0</v>
      </c>
      <c r="BL338" s="19" t="s">
        <v>408</v>
      </c>
      <c r="BM338" s="227" t="s">
        <v>2333</v>
      </c>
    </row>
    <row r="339" s="2" customFormat="1">
      <c r="A339" s="41"/>
      <c r="B339" s="42"/>
      <c r="C339" s="43"/>
      <c r="D339" s="229" t="s">
        <v>218</v>
      </c>
      <c r="E339" s="43"/>
      <c r="F339" s="230" t="s">
        <v>1674</v>
      </c>
      <c r="G339" s="43"/>
      <c r="H339" s="43"/>
      <c r="I339" s="231"/>
      <c r="J339" s="43"/>
      <c r="K339" s="43"/>
      <c r="L339" s="47"/>
      <c r="M339" s="232"/>
      <c r="N339" s="233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19" t="s">
        <v>218</v>
      </c>
      <c r="AU339" s="19" t="s">
        <v>90</v>
      </c>
    </row>
    <row r="340" s="2" customFormat="1" ht="24.15" customHeight="1">
      <c r="A340" s="41"/>
      <c r="B340" s="42"/>
      <c r="C340" s="216" t="s">
        <v>999</v>
      </c>
      <c r="D340" s="216" t="s">
        <v>211</v>
      </c>
      <c r="E340" s="217" t="s">
        <v>1675</v>
      </c>
      <c r="F340" s="218" t="s">
        <v>1676</v>
      </c>
      <c r="G340" s="219" t="s">
        <v>214</v>
      </c>
      <c r="H340" s="220">
        <v>0.034000000000000002</v>
      </c>
      <c r="I340" s="221"/>
      <c r="J340" s="222">
        <f>ROUND(I340*H340,2)</f>
        <v>0</v>
      </c>
      <c r="K340" s="218" t="s">
        <v>215</v>
      </c>
      <c r="L340" s="47"/>
      <c r="M340" s="223" t="s">
        <v>35</v>
      </c>
      <c r="N340" s="224" t="s">
        <v>51</v>
      </c>
      <c r="O340" s="87"/>
      <c r="P340" s="225">
        <f>O340*H340</f>
        <v>0</v>
      </c>
      <c r="Q340" s="225">
        <v>0</v>
      </c>
      <c r="R340" s="225">
        <f>Q340*H340</f>
        <v>0</v>
      </c>
      <c r="S340" s="225">
        <v>0</v>
      </c>
      <c r="T340" s="226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27" t="s">
        <v>408</v>
      </c>
      <c r="AT340" s="227" t="s">
        <v>211</v>
      </c>
      <c r="AU340" s="227" t="s">
        <v>90</v>
      </c>
      <c r="AY340" s="19" t="s">
        <v>208</v>
      </c>
      <c r="BE340" s="228">
        <f>IF(N340="základní",J340,0)</f>
        <v>0</v>
      </c>
      <c r="BF340" s="228">
        <f>IF(N340="snížená",J340,0)</f>
        <v>0</v>
      </c>
      <c r="BG340" s="228">
        <f>IF(N340="zákl. přenesená",J340,0)</f>
        <v>0</v>
      </c>
      <c r="BH340" s="228">
        <f>IF(N340="sníž. přenesená",J340,0)</f>
        <v>0</v>
      </c>
      <c r="BI340" s="228">
        <f>IF(N340="nulová",J340,0)</f>
        <v>0</v>
      </c>
      <c r="BJ340" s="19" t="s">
        <v>88</v>
      </c>
      <c r="BK340" s="228">
        <f>ROUND(I340*H340,2)</f>
        <v>0</v>
      </c>
      <c r="BL340" s="19" t="s">
        <v>408</v>
      </c>
      <c r="BM340" s="227" t="s">
        <v>2334</v>
      </c>
    </row>
    <row r="341" s="2" customFormat="1">
      <c r="A341" s="41"/>
      <c r="B341" s="42"/>
      <c r="C341" s="43"/>
      <c r="D341" s="229" t="s">
        <v>218</v>
      </c>
      <c r="E341" s="43"/>
      <c r="F341" s="230" t="s">
        <v>1678</v>
      </c>
      <c r="G341" s="43"/>
      <c r="H341" s="43"/>
      <c r="I341" s="231"/>
      <c r="J341" s="43"/>
      <c r="K341" s="43"/>
      <c r="L341" s="47"/>
      <c r="M341" s="232"/>
      <c r="N341" s="233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19" t="s">
        <v>218</v>
      </c>
      <c r="AU341" s="19" t="s">
        <v>90</v>
      </c>
    </row>
    <row r="342" s="2" customFormat="1" ht="24.15" customHeight="1">
      <c r="A342" s="41"/>
      <c r="B342" s="42"/>
      <c r="C342" s="216" t="s">
        <v>1005</v>
      </c>
      <c r="D342" s="216" t="s">
        <v>211</v>
      </c>
      <c r="E342" s="217" t="s">
        <v>1679</v>
      </c>
      <c r="F342" s="218" t="s">
        <v>1680</v>
      </c>
      <c r="G342" s="219" t="s">
        <v>214</v>
      </c>
      <c r="H342" s="220">
        <v>0.034000000000000002</v>
      </c>
      <c r="I342" s="221"/>
      <c r="J342" s="222">
        <f>ROUND(I342*H342,2)</f>
        <v>0</v>
      </c>
      <c r="K342" s="218" t="s">
        <v>215</v>
      </c>
      <c r="L342" s="47"/>
      <c r="M342" s="223" t="s">
        <v>35</v>
      </c>
      <c r="N342" s="224" t="s">
        <v>51</v>
      </c>
      <c r="O342" s="87"/>
      <c r="P342" s="225">
        <f>O342*H342</f>
        <v>0</v>
      </c>
      <c r="Q342" s="225">
        <v>0</v>
      </c>
      <c r="R342" s="225">
        <f>Q342*H342</f>
        <v>0</v>
      </c>
      <c r="S342" s="225">
        <v>0</v>
      </c>
      <c r="T342" s="226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27" t="s">
        <v>408</v>
      </c>
      <c r="AT342" s="227" t="s">
        <v>211</v>
      </c>
      <c r="AU342" s="227" t="s">
        <v>90</v>
      </c>
      <c r="AY342" s="19" t="s">
        <v>208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9" t="s">
        <v>88</v>
      </c>
      <c r="BK342" s="228">
        <f>ROUND(I342*H342,2)</f>
        <v>0</v>
      </c>
      <c r="BL342" s="19" t="s">
        <v>408</v>
      </c>
      <c r="BM342" s="227" t="s">
        <v>2335</v>
      </c>
    </row>
    <row r="343" s="2" customFormat="1">
      <c r="A343" s="41"/>
      <c r="B343" s="42"/>
      <c r="C343" s="43"/>
      <c r="D343" s="229" t="s">
        <v>218</v>
      </c>
      <c r="E343" s="43"/>
      <c r="F343" s="230" t="s">
        <v>1682</v>
      </c>
      <c r="G343" s="43"/>
      <c r="H343" s="43"/>
      <c r="I343" s="231"/>
      <c r="J343" s="43"/>
      <c r="K343" s="43"/>
      <c r="L343" s="47"/>
      <c r="M343" s="292"/>
      <c r="N343" s="293"/>
      <c r="O343" s="294"/>
      <c r="P343" s="294"/>
      <c r="Q343" s="294"/>
      <c r="R343" s="294"/>
      <c r="S343" s="294"/>
      <c r="T343" s="295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19" t="s">
        <v>218</v>
      </c>
      <c r="AU343" s="19" t="s">
        <v>90</v>
      </c>
    </row>
    <row r="344" s="2" customFormat="1" ht="6.96" customHeight="1">
      <c r="A344" s="41"/>
      <c r="B344" s="62"/>
      <c r="C344" s="63"/>
      <c r="D344" s="63"/>
      <c r="E344" s="63"/>
      <c r="F344" s="63"/>
      <c r="G344" s="63"/>
      <c r="H344" s="63"/>
      <c r="I344" s="63"/>
      <c r="J344" s="63"/>
      <c r="K344" s="63"/>
      <c r="L344" s="47"/>
      <c r="M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</row>
  </sheetData>
  <sheetProtection sheet="1" autoFilter="0" formatColumns="0" formatRows="0" objects="1" scenarios="1" spinCount="100000" saltValue="yuoSFfI1neuT8kZGY2XfYW79fuKulLNFjx+gVm/wZTXUpukFSd+pQdRc4WLH2TqE2vAFOxMhFEZdjEQWlZn53g==" hashValue="Vn8ybw0DN1avItXKohUIitJMNSGG7nN9N9wh8TmS6dWYYoLQhUi5iuaN1MD1bGiJm9z5xqbfL0g0WBHHW34Jzw==" algorithmName="SHA-512" password="C74A"/>
  <autoFilter ref="C89:K34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3" r:id="rId1" display="https://podminky.urs.cz/item/CS_URS_2022_02/997013213"/>
    <hyperlink ref="F95" r:id="rId2" display="https://podminky.urs.cz/item/CS_URS_2022_02/997013219"/>
    <hyperlink ref="F98" r:id="rId3" display="https://podminky.urs.cz/item/CS_URS_2022_02/997013501"/>
    <hyperlink ref="F100" r:id="rId4" display="https://podminky.urs.cz/item/CS_URS_2022_02/997013509"/>
    <hyperlink ref="F103" r:id="rId5" display="https://podminky.urs.cz/item/CS_URS_2022_02/997013631"/>
    <hyperlink ref="F107" r:id="rId6" display="https://podminky.urs.cz/item/CS_URS_2022_02/971033231"/>
    <hyperlink ref="F110" r:id="rId7" display="https://podminky.urs.cz/item/CS_URS_2022_02/971033331"/>
    <hyperlink ref="F113" r:id="rId8" display="https://podminky.urs.cz/item/CS_URS_2022_02/971033431"/>
    <hyperlink ref="F118" r:id="rId9" display="https://podminky.urs.cz/item/CS_URS_2022_02/971033521"/>
    <hyperlink ref="F121" r:id="rId10" display="https://podminky.urs.cz/item/CS_URS_2022_02/974031132"/>
    <hyperlink ref="F124" r:id="rId11" display="https://podminky.urs.cz/item/CS_URS_2022_02/974031133"/>
    <hyperlink ref="F127" r:id="rId12" display="https://podminky.urs.cz/item/CS_URS_2022_02/974031142"/>
    <hyperlink ref="F130" r:id="rId13" display="https://podminky.urs.cz/item/CS_URS_2022_02/974031154"/>
    <hyperlink ref="F134" r:id="rId14" display="https://podminky.urs.cz/item/CS_URS_2022_02/721170975"/>
    <hyperlink ref="F139" r:id="rId15" display="https://podminky.urs.cz/item/CS_URS_2022_02/721171905"/>
    <hyperlink ref="F144" r:id="rId16" display="https://podminky.urs.cz/item/CS_URS_2022_02/721171915"/>
    <hyperlink ref="F149" r:id="rId17" display="https://podminky.urs.cz/item/CS_URS_2022_02/721174042"/>
    <hyperlink ref="F152" r:id="rId18" display="https://podminky.urs.cz/item/CS_URS_2022_02/721174043"/>
    <hyperlink ref="F155" r:id="rId19" display="https://podminky.urs.cz/item/CS_URS_2022_02/721174045"/>
    <hyperlink ref="F158" r:id="rId20" display="https://podminky.urs.cz/item/CS_URS_2022_02/721194104"/>
    <hyperlink ref="F161" r:id="rId21" display="https://podminky.urs.cz/item/CS_URS_2022_02/721194105"/>
    <hyperlink ref="F164" r:id="rId22" display="https://podminky.urs.cz/item/CS_URS_2022_02/721194109"/>
    <hyperlink ref="F167" r:id="rId23" display="https://podminky.urs.cz/item/CS_URS_2022_02/721290111"/>
    <hyperlink ref="F172" r:id="rId24" display="https://podminky.urs.cz/item/CS_URS_2022_02/721910912"/>
    <hyperlink ref="F175" r:id="rId25" display="https://podminky.urs.cz/item/CS_URS_2022_02/998721102"/>
    <hyperlink ref="F177" r:id="rId26" display="https://podminky.urs.cz/item/CS_URS_2022_02/998721181"/>
    <hyperlink ref="F179" r:id="rId27" display="https://podminky.urs.cz/item/CS_URS_2022_02/998721192"/>
    <hyperlink ref="F184" r:id="rId28" display="https://podminky.urs.cz/item/CS_URS_2022_02/722131914"/>
    <hyperlink ref="F187" r:id="rId29" display="https://podminky.urs.cz/item/CS_URS_2022_02/722174022"/>
    <hyperlink ref="F190" r:id="rId30" display="https://podminky.urs.cz/item/CS_URS_2022_02/722174023"/>
    <hyperlink ref="F193" r:id="rId31" display="https://podminky.urs.cz/item/CS_URS_2022_02/722181221"/>
    <hyperlink ref="F196" r:id="rId32" display="https://podminky.urs.cz/item/CS_URS_2022_02/722181222"/>
    <hyperlink ref="F201" r:id="rId33" display="https://podminky.urs.cz/item/CS_URS_2022_02/722181223"/>
    <hyperlink ref="F204" r:id="rId34" display="https://podminky.urs.cz/item/CS_URS_2022_02/722181245"/>
    <hyperlink ref="F207" r:id="rId35" display="https://podminky.urs.cz/item/CS_URS_2022_02/722190401"/>
    <hyperlink ref="F212" r:id="rId36" display="https://podminky.urs.cz/item/CS_URS_2022_02/722190901"/>
    <hyperlink ref="F215" r:id="rId37" display="https://podminky.urs.cz/item/CS_URS_2022_02/722240122"/>
    <hyperlink ref="F218" r:id="rId38" display="https://podminky.urs.cz/item/CS_URS_2022_02/722240123"/>
    <hyperlink ref="F221" r:id="rId39" display="https://podminky.urs.cz/item/CS_URS_2022_02/722290226"/>
    <hyperlink ref="F226" r:id="rId40" display="https://podminky.urs.cz/item/CS_URS_2022_02/722290234"/>
    <hyperlink ref="F229" r:id="rId41" display="https://podminky.urs.cz/item/CS_URS_2022_02/998722102"/>
    <hyperlink ref="F231" r:id="rId42" display="https://podminky.urs.cz/item/CS_URS_2022_02/998722181"/>
    <hyperlink ref="F233" r:id="rId43" display="https://podminky.urs.cz/item/CS_URS_2022_02/998722192"/>
    <hyperlink ref="F237" r:id="rId44" display="https://podminky.urs.cz/item/CS_URS_2022_02/725119125"/>
    <hyperlink ref="F246" r:id="rId45" display="https://podminky.urs.cz/item/CS_URS_2022_02/725129102"/>
    <hyperlink ref="F249" r:id="rId46" display="https://podminky.urs.cz/item/CS_URS_2022_02/725211616"/>
    <hyperlink ref="F251" r:id="rId47" display="https://podminky.urs.cz/item/CS_URS_2022_02/725211681"/>
    <hyperlink ref="F253" r:id="rId48" display="https://podminky.urs.cz/item/CS_URS_2022_02/725829111"/>
    <hyperlink ref="F260" r:id="rId49" display="https://podminky.urs.cz/item/CS_URS_2022_02/998725102"/>
    <hyperlink ref="F262" r:id="rId50" display="https://podminky.urs.cz/item/CS_URS_2022_02/998725181"/>
    <hyperlink ref="F264" r:id="rId51" display="https://podminky.urs.cz/item/CS_URS_2022_02/998725192"/>
    <hyperlink ref="F268" r:id="rId52" display="https://podminky.urs.cz/item/CS_URS_2022_02/733191925"/>
    <hyperlink ref="F271" r:id="rId53" display="https://podminky.urs.cz/item/CS_URS_2022_02/733221102"/>
    <hyperlink ref="F274" r:id="rId54" display="https://podminky.urs.cz/item/CS_URS_2022_02/733224222"/>
    <hyperlink ref="F277" r:id="rId55" display="https://podminky.urs.cz/item/CS_URS_2022_02/733291101"/>
    <hyperlink ref="F280" r:id="rId56" display="https://podminky.urs.cz/item/CS_URS_2022_02/733811211"/>
    <hyperlink ref="F283" r:id="rId57" display="https://podminky.urs.cz/item/CS_URS_2022_02/998733102"/>
    <hyperlink ref="F285" r:id="rId58" display="https://podminky.urs.cz/item/CS_URS_2022_02/998733181"/>
    <hyperlink ref="F287" r:id="rId59" display="https://podminky.urs.cz/item/CS_URS_2022_02/998733193"/>
    <hyperlink ref="F292" r:id="rId60" display="https://podminky.urs.cz/item/CS_URS_2022_02/734221542"/>
    <hyperlink ref="F297" r:id="rId61" display="https://podminky.urs.cz/item/CS_URS_2022_02/734261417"/>
    <hyperlink ref="F300" r:id="rId62" display="https://podminky.urs.cz/item/CS_URS_2022_02/734292764"/>
    <hyperlink ref="F303" r:id="rId63" display="https://podminky.urs.cz/item/CS_URS_2022_02/998734102"/>
    <hyperlink ref="F305" r:id="rId64" display="https://podminky.urs.cz/item/CS_URS_2022_02/998734181"/>
    <hyperlink ref="F307" r:id="rId65" display="https://podminky.urs.cz/item/CS_URS_2022_02/998734193"/>
    <hyperlink ref="F310" r:id="rId66" display="https://podminky.urs.cz/item/CS_URS_2022_02/735151171"/>
    <hyperlink ref="F312" r:id="rId67" display="https://podminky.urs.cz/item/CS_URS_2022_02/735221822"/>
    <hyperlink ref="F314" r:id="rId68" display="https://podminky.urs.cz/item/CS_URS_2022_02/735291800"/>
    <hyperlink ref="F317" r:id="rId69" display="https://podminky.urs.cz/item/CS_URS_2022_02/735494811"/>
    <hyperlink ref="F319" r:id="rId70" display="https://podminky.urs.cz/item/CS_URS_2022_02/998735102"/>
    <hyperlink ref="F321" r:id="rId71" display="https://podminky.urs.cz/item/CS_URS_2022_02/998735181"/>
    <hyperlink ref="F323" r:id="rId72" display="https://podminky.urs.cz/item/CS_URS_2022_02/998735193"/>
    <hyperlink ref="F327" r:id="rId73" display="https://podminky.urs.cz/item/CS_URS_2022_02/726131204"/>
    <hyperlink ref="F336" r:id="rId74" display="https://podminky.urs.cz/item/CS_URS_2022_02/726191001"/>
    <hyperlink ref="F339" r:id="rId75" display="https://podminky.urs.cz/item/CS_URS_2022_02/998726112"/>
    <hyperlink ref="F341" r:id="rId76" display="https://podminky.urs.cz/item/CS_URS_2022_02/998726181"/>
    <hyperlink ref="F343" r:id="rId77" display="https://podminky.urs.cz/item/CS_URS_2022_02/99872619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78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90</v>
      </c>
    </row>
    <row r="4" s="1" customFormat="1" ht="24.96" customHeight="1">
      <c r="B4" s="22"/>
      <c r="D4" s="144" t="s">
        <v>154</v>
      </c>
      <c r="L4" s="22"/>
      <c r="M4" s="14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Nemocnice Bruntál - oprava WC pro veřejnost, WC 1, 2, 3, 5 , 6, 7</v>
      </c>
      <c r="F7" s="146"/>
      <c r="G7" s="146"/>
      <c r="H7" s="146"/>
      <c r="L7" s="22"/>
    </row>
    <row r="8" s="1" customFormat="1" ht="12" customHeight="1">
      <c r="B8" s="22"/>
      <c r="D8" s="146" t="s">
        <v>168</v>
      </c>
      <c r="L8" s="22"/>
    </row>
    <row r="9" s="2" customFormat="1" ht="16.5" customHeight="1">
      <c r="A9" s="41"/>
      <c r="B9" s="47"/>
      <c r="C9" s="41"/>
      <c r="D9" s="41"/>
      <c r="E9" s="147" t="s">
        <v>2336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6" t="s">
        <v>2337</v>
      </c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49" t="s">
        <v>2338</v>
      </c>
      <c r="F11" s="41"/>
      <c r="G11" s="41"/>
      <c r="H11" s="41"/>
      <c r="I11" s="41"/>
      <c r="J11" s="41"/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6" t="s">
        <v>18</v>
      </c>
      <c r="E13" s="41"/>
      <c r="F13" s="136" t="s">
        <v>19</v>
      </c>
      <c r="G13" s="41"/>
      <c r="H13" s="41"/>
      <c r="I13" s="146" t="s">
        <v>20</v>
      </c>
      <c r="J13" s="136" t="s">
        <v>35</v>
      </c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6" t="s">
        <v>22</v>
      </c>
      <c r="E14" s="41"/>
      <c r="F14" s="136" t="s">
        <v>23</v>
      </c>
      <c r="G14" s="41"/>
      <c r="H14" s="41"/>
      <c r="I14" s="146" t="s">
        <v>24</v>
      </c>
      <c r="J14" s="150" t="str">
        <f>'Rekapitulace stavby'!AN8</f>
        <v>9. 11. 2022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6" t="s">
        <v>30</v>
      </c>
      <c r="E16" s="41"/>
      <c r="F16" s="41"/>
      <c r="G16" s="41"/>
      <c r="H16" s="41"/>
      <c r="I16" s="146" t="s">
        <v>31</v>
      </c>
      <c r="J16" s="136" t="s">
        <v>32</v>
      </c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6" t="s">
        <v>34</v>
      </c>
      <c r="J17" s="136" t="s">
        <v>35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6" t="s">
        <v>36</v>
      </c>
      <c r="E19" s="41"/>
      <c r="F19" s="41"/>
      <c r="G19" s="41"/>
      <c r="H19" s="41"/>
      <c r="I19" s="146" t="s">
        <v>31</v>
      </c>
      <c r="J19" s="35" t="str">
        <f>'Rekapitulace stavby'!AN13</f>
        <v>Vyplň údaj</v>
      </c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6" t="s">
        <v>34</v>
      </c>
      <c r="J20" s="35" t="str">
        <f>'Rekapitulace stavby'!AN14</f>
        <v>Vyplň údaj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6" t="s">
        <v>38</v>
      </c>
      <c r="E22" s="41"/>
      <c r="F22" s="41"/>
      <c r="G22" s="41"/>
      <c r="H22" s="41"/>
      <c r="I22" s="146" t="s">
        <v>31</v>
      </c>
      <c r="J22" s="136" t="s">
        <v>39</v>
      </c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46" t="s">
        <v>34</v>
      </c>
      <c r="J23" s="136" t="s">
        <v>35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6" t="s">
        <v>42</v>
      </c>
      <c r="E25" s="41"/>
      <c r="F25" s="41"/>
      <c r="G25" s="41"/>
      <c r="H25" s="41"/>
      <c r="I25" s="146" t="s">
        <v>31</v>
      </c>
      <c r="J25" s="136" t="s">
        <v>35</v>
      </c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">
        <v>43</v>
      </c>
      <c r="F26" s="41"/>
      <c r="G26" s="41"/>
      <c r="H26" s="41"/>
      <c r="I26" s="146" t="s">
        <v>34</v>
      </c>
      <c r="J26" s="136" t="s">
        <v>35</v>
      </c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8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6" t="s">
        <v>44</v>
      </c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47.25" customHeight="1">
      <c r="A29" s="151"/>
      <c r="B29" s="152"/>
      <c r="C29" s="151"/>
      <c r="D29" s="151"/>
      <c r="E29" s="153" t="s">
        <v>170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56" t="s">
        <v>46</v>
      </c>
      <c r="E32" s="41"/>
      <c r="F32" s="41"/>
      <c r="G32" s="41"/>
      <c r="H32" s="41"/>
      <c r="I32" s="41"/>
      <c r="J32" s="157">
        <f>ROUND(J95, 2)</f>
        <v>0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55"/>
      <c r="E33" s="155"/>
      <c r="F33" s="155"/>
      <c r="G33" s="155"/>
      <c r="H33" s="155"/>
      <c r="I33" s="155"/>
      <c r="J33" s="155"/>
      <c r="K33" s="155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58" t="s">
        <v>48</v>
      </c>
      <c r="G34" s="41"/>
      <c r="H34" s="41"/>
      <c r="I34" s="158" t="s">
        <v>47</v>
      </c>
      <c r="J34" s="158" t="s">
        <v>49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59" t="s">
        <v>50</v>
      </c>
      <c r="E35" s="146" t="s">
        <v>51</v>
      </c>
      <c r="F35" s="160">
        <f>ROUND((SUM(BE95:BE278)),  2)</f>
        <v>0</v>
      </c>
      <c r="G35" s="41"/>
      <c r="H35" s="41"/>
      <c r="I35" s="161">
        <v>0.20999999999999999</v>
      </c>
      <c r="J35" s="160">
        <f>ROUND(((SUM(BE95:BE278))*I35),  2)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6" t="s">
        <v>52</v>
      </c>
      <c r="F36" s="160">
        <f>ROUND((SUM(BF95:BF278)),  2)</f>
        <v>0</v>
      </c>
      <c r="G36" s="41"/>
      <c r="H36" s="41"/>
      <c r="I36" s="161">
        <v>0.14999999999999999</v>
      </c>
      <c r="J36" s="160">
        <f>ROUND(((SUM(BF95:BF278))*I36),  2)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6" t="s">
        <v>53</v>
      </c>
      <c r="F37" s="160">
        <f>ROUND((SUM(BG95:BG278)),  2)</f>
        <v>0</v>
      </c>
      <c r="G37" s="41"/>
      <c r="H37" s="41"/>
      <c r="I37" s="161">
        <v>0.20999999999999999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6" t="s">
        <v>54</v>
      </c>
      <c r="F38" s="160">
        <f>ROUND((SUM(BH95:BH278)),  2)</f>
        <v>0</v>
      </c>
      <c r="G38" s="41"/>
      <c r="H38" s="41"/>
      <c r="I38" s="161">
        <v>0.14999999999999999</v>
      </c>
      <c r="J38" s="160">
        <f>0</f>
        <v>0</v>
      </c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6" t="s">
        <v>55</v>
      </c>
      <c r="F39" s="160">
        <f>ROUND((SUM(BI95:BI278)),  2)</f>
        <v>0</v>
      </c>
      <c r="G39" s="41"/>
      <c r="H39" s="41"/>
      <c r="I39" s="161">
        <v>0</v>
      </c>
      <c r="J39" s="160">
        <f>0</f>
        <v>0</v>
      </c>
      <c r="K39" s="41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2"/>
      <c r="D41" s="163" t="s">
        <v>56</v>
      </c>
      <c r="E41" s="164"/>
      <c r="F41" s="164"/>
      <c r="G41" s="165" t="s">
        <v>57</v>
      </c>
      <c r="H41" s="166" t="s">
        <v>58</v>
      </c>
      <c r="I41" s="164"/>
      <c r="J41" s="167">
        <f>SUM(J32:J39)</f>
        <v>0</v>
      </c>
      <c r="K41" s="168"/>
      <c r="L41" s="14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171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73" t="str">
        <f>E7</f>
        <v>Nemocnice Bruntál - oprava WC pro veřejnost, WC 1, 2, 3, 5 , 6, 7</v>
      </c>
      <c r="F50" s="34"/>
      <c r="G50" s="34"/>
      <c r="H50" s="34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168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73" t="s">
        <v>2336</v>
      </c>
      <c r="F52" s="43"/>
      <c r="G52" s="43"/>
      <c r="H52" s="43"/>
      <c r="I52" s="43"/>
      <c r="J52" s="43"/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2337</v>
      </c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01 - Elektroinstalace WC1</v>
      </c>
      <c r="F54" s="43"/>
      <c r="G54" s="43"/>
      <c r="H54" s="43"/>
      <c r="I54" s="43"/>
      <c r="J54" s="43"/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Nemocnice Bruntál, Nádražní 1589/29</v>
      </c>
      <c r="G56" s="43"/>
      <c r="H56" s="43"/>
      <c r="I56" s="34" t="s">
        <v>24</v>
      </c>
      <c r="J56" s="75" t="str">
        <f>IF(J14="","",J14)</f>
        <v>9. 11. 2022</v>
      </c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40.05" customHeight="1">
      <c r="A58" s="41"/>
      <c r="B58" s="42"/>
      <c r="C58" s="34" t="s">
        <v>30</v>
      </c>
      <c r="D58" s="43"/>
      <c r="E58" s="43"/>
      <c r="F58" s="29" t="str">
        <f>E17</f>
        <v xml:space="preserve">Město Bruntál, Nádražní 20, Bruntál, 792 01 </v>
      </c>
      <c r="G58" s="43"/>
      <c r="H58" s="43"/>
      <c r="I58" s="34" t="s">
        <v>38</v>
      </c>
      <c r="J58" s="39" t="str">
        <f>E23</f>
        <v xml:space="preserve">Ing. Roman Macoszek, Palackého 368, Vrbno p/Prad. </v>
      </c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34" t="s">
        <v>42</v>
      </c>
      <c r="J59" s="39" t="str">
        <f>E26</f>
        <v xml:space="preserve"> 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8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74" t="s">
        <v>172</v>
      </c>
      <c r="D61" s="175"/>
      <c r="E61" s="175"/>
      <c r="F61" s="175"/>
      <c r="G61" s="175"/>
      <c r="H61" s="175"/>
      <c r="I61" s="175"/>
      <c r="J61" s="176" t="s">
        <v>173</v>
      </c>
      <c r="K61" s="175"/>
      <c r="L61" s="148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77" t="s">
        <v>78</v>
      </c>
      <c r="D63" s="43"/>
      <c r="E63" s="43"/>
      <c r="F63" s="43"/>
      <c r="G63" s="43"/>
      <c r="H63" s="43"/>
      <c r="I63" s="43"/>
      <c r="J63" s="105">
        <f>J95</f>
        <v>0</v>
      </c>
      <c r="K63" s="4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174</v>
      </c>
    </row>
    <row r="64" s="9" customFormat="1" ht="24.96" customHeight="1">
      <c r="A64" s="9"/>
      <c r="B64" s="178"/>
      <c r="C64" s="179"/>
      <c r="D64" s="180" t="s">
        <v>1794</v>
      </c>
      <c r="E64" s="181"/>
      <c r="F64" s="181"/>
      <c r="G64" s="181"/>
      <c r="H64" s="181"/>
      <c r="I64" s="181"/>
      <c r="J64" s="182">
        <f>J96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8"/>
      <c r="C65" s="179"/>
      <c r="D65" s="180" t="s">
        <v>175</v>
      </c>
      <c r="E65" s="181"/>
      <c r="F65" s="181"/>
      <c r="G65" s="181"/>
      <c r="H65" s="181"/>
      <c r="I65" s="181"/>
      <c r="J65" s="182">
        <f>J109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4"/>
      <c r="C66" s="128"/>
      <c r="D66" s="185" t="s">
        <v>178</v>
      </c>
      <c r="E66" s="186"/>
      <c r="F66" s="186"/>
      <c r="G66" s="186"/>
      <c r="H66" s="186"/>
      <c r="I66" s="186"/>
      <c r="J66" s="187">
        <f>J110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8"/>
      <c r="C67" s="179"/>
      <c r="D67" s="180" t="s">
        <v>181</v>
      </c>
      <c r="E67" s="181"/>
      <c r="F67" s="181"/>
      <c r="G67" s="181"/>
      <c r="H67" s="181"/>
      <c r="I67" s="181"/>
      <c r="J67" s="182">
        <f>J135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4"/>
      <c r="C68" s="128"/>
      <c r="D68" s="185" t="s">
        <v>2339</v>
      </c>
      <c r="E68" s="186"/>
      <c r="F68" s="186"/>
      <c r="G68" s="186"/>
      <c r="H68" s="186"/>
      <c r="I68" s="186"/>
      <c r="J68" s="187">
        <f>J136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4"/>
      <c r="C69" s="128"/>
      <c r="D69" s="185" t="s">
        <v>2340</v>
      </c>
      <c r="E69" s="186"/>
      <c r="F69" s="186"/>
      <c r="G69" s="186"/>
      <c r="H69" s="186"/>
      <c r="I69" s="186"/>
      <c r="J69" s="187">
        <f>J258</f>
        <v>0</v>
      </c>
      <c r="K69" s="128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8"/>
      <c r="C70" s="179"/>
      <c r="D70" s="180" t="s">
        <v>2341</v>
      </c>
      <c r="E70" s="181"/>
      <c r="F70" s="181"/>
      <c r="G70" s="181"/>
      <c r="H70" s="181"/>
      <c r="I70" s="181"/>
      <c r="J70" s="182">
        <f>J263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4"/>
      <c r="C71" s="128"/>
      <c r="D71" s="185" t="s">
        <v>2342</v>
      </c>
      <c r="E71" s="186"/>
      <c r="F71" s="186"/>
      <c r="G71" s="186"/>
      <c r="H71" s="186"/>
      <c r="I71" s="186"/>
      <c r="J71" s="187">
        <f>J264</f>
        <v>0</v>
      </c>
      <c r="K71" s="128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8"/>
      <c r="C72" s="179"/>
      <c r="D72" s="180" t="s">
        <v>2343</v>
      </c>
      <c r="E72" s="181"/>
      <c r="F72" s="181"/>
      <c r="G72" s="181"/>
      <c r="H72" s="181"/>
      <c r="I72" s="181"/>
      <c r="J72" s="182">
        <f>J268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9" customFormat="1" ht="24.96" customHeight="1">
      <c r="A73" s="9"/>
      <c r="B73" s="178"/>
      <c r="C73" s="179"/>
      <c r="D73" s="180" t="s">
        <v>2344</v>
      </c>
      <c r="E73" s="181"/>
      <c r="F73" s="181"/>
      <c r="G73" s="181"/>
      <c r="H73" s="181"/>
      <c r="I73" s="181"/>
      <c r="J73" s="182">
        <f>J272</f>
        <v>0</v>
      </c>
      <c r="K73" s="179"/>
      <c r="L73" s="18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2" customFormat="1" ht="21.84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="2" customFormat="1" ht="6.96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24.96" customHeight="1">
      <c r="A80" s="41"/>
      <c r="B80" s="42"/>
      <c r="C80" s="25" t="s">
        <v>193</v>
      </c>
      <c r="D80" s="43"/>
      <c r="E80" s="43"/>
      <c r="F80" s="43"/>
      <c r="G80" s="43"/>
      <c r="H80" s="43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16</v>
      </c>
      <c r="D82" s="43"/>
      <c r="E82" s="43"/>
      <c r="F82" s="43"/>
      <c r="G82" s="43"/>
      <c r="H82" s="43"/>
      <c r="I82" s="43"/>
      <c r="J82" s="43"/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6.5" customHeight="1">
      <c r="A83" s="41"/>
      <c r="B83" s="42"/>
      <c r="C83" s="43"/>
      <c r="D83" s="43"/>
      <c r="E83" s="173" t="str">
        <f>E7</f>
        <v>Nemocnice Bruntál - oprava WC pro veřejnost, WC 1, 2, 3, 5 , 6, 7</v>
      </c>
      <c r="F83" s="34"/>
      <c r="G83" s="34"/>
      <c r="H83" s="34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1" customFormat="1" ht="12" customHeight="1">
      <c r="B84" s="23"/>
      <c r="C84" s="34" t="s">
        <v>168</v>
      </c>
      <c r="D84" s="24"/>
      <c r="E84" s="24"/>
      <c r="F84" s="24"/>
      <c r="G84" s="24"/>
      <c r="H84" s="24"/>
      <c r="I84" s="24"/>
      <c r="J84" s="24"/>
      <c r="K84" s="24"/>
      <c r="L84" s="22"/>
    </row>
    <row r="85" s="2" customFormat="1" ht="16.5" customHeight="1">
      <c r="A85" s="41"/>
      <c r="B85" s="42"/>
      <c r="C85" s="43"/>
      <c r="D85" s="43"/>
      <c r="E85" s="173" t="s">
        <v>2336</v>
      </c>
      <c r="F85" s="43"/>
      <c r="G85" s="43"/>
      <c r="H85" s="43"/>
      <c r="I85" s="43"/>
      <c r="J85" s="43"/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2" customHeight="1">
      <c r="A86" s="41"/>
      <c r="B86" s="42"/>
      <c r="C86" s="34" t="s">
        <v>2337</v>
      </c>
      <c r="D86" s="43"/>
      <c r="E86" s="43"/>
      <c r="F86" s="43"/>
      <c r="G86" s="43"/>
      <c r="H86" s="43"/>
      <c r="I86" s="43"/>
      <c r="J86" s="43"/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6.5" customHeight="1">
      <c r="A87" s="41"/>
      <c r="B87" s="42"/>
      <c r="C87" s="43"/>
      <c r="D87" s="43"/>
      <c r="E87" s="72" t="str">
        <f>E11</f>
        <v>01 - Elektroinstalace WC1</v>
      </c>
      <c r="F87" s="43"/>
      <c r="G87" s="43"/>
      <c r="H87" s="43"/>
      <c r="I87" s="43"/>
      <c r="J87" s="43"/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2" customHeight="1">
      <c r="A89" s="41"/>
      <c r="B89" s="42"/>
      <c r="C89" s="34" t="s">
        <v>22</v>
      </c>
      <c r="D89" s="43"/>
      <c r="E89" s="43"/>
      <c r="F89" s="29" t="str">
        <f>F14</f>
        <v>Nemocnice Bruntál, Nádražní 1589/29</v>
      </c>
      <c r="G89" s="43"/>
      <c r="H89" s="43"/>
      <c r="I89" s="34" t="s">
        <v>24</v>
      </c>
      <c r="J89" s="75" t="str">
        <f>IF(J14="","",J14)</f>
        <v>9. 11. 2022</v>
      </c>
      <c r="K89" s="43"/>
      <c r="L89" s="148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6.96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8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40.05" customHeight="1">
      <c r="A91" s="41"/>
      <c r="B91" s="42"/>
      <c r="C91" s="34" t="s">
        <v>30</v>
      </c>
      <c r="D91" s="43"/>
      <c r="E91" s="43"/>
      <c r="F91" s="29" t="str">
        <f>E17</f>
        <v xml:space="preserve">Město Bruntál, Nádražní 20, Bruntál, 792 01 </v>
      </c>
      <c r="G91" s="43"/>
      <c r="H91" s="43"/>
      <c r="I91" s="34" t="s">
        <v>38</v>
      </c>
      <c r="J91" s="39" t="str">
        <f>E23</f>
        <v xml:space="preserve">Ing. Roman Macoszek, Palackého 368, Vrbno p/Prad. </v>
      </c>
      <c r="K91" s="43"/>
      <c r="L91" s="148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15.15" customHeight="1">
      <c r="A92" s="41"/>
      <c r="B92" s="42"/>
      <c r="C92" s="34" t="s">
        <v>36</v>
      </c>
      <c r="D92" s="43"/>
      <c r="E92" s="43"/>
      <c r="F92" s="29" t="str">
        <f>IF(E20="","",E20)</f>
        <v>Vyplň údaj</v>
      </c>
      <c r="G92" s="43"/>
      <c r="H92" s="43"/>
      <c r="I92" s="34" t="s">
        <v>42</v>
      </c>
      <c r="J92" s="39" t="str">
        <f>E26</f>
        <v xml:space="preserve"> </v>
      </c>
      <c r="K92" s="43"/>
      <c r="L92" s="148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10.32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8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11" customFormat="1" ht="29.28" customHeight="1">
      <c r="A94" s="189"/>
      <c r="B94" s="190"/>
      <c r="C94" s="191" t="s">
        <v>194</v>
      </c>
      <c r="D94" s="192" t="s">
        <v>65</v>
      </c>
      <c r="E94" s="192" t="s">
        <v>61</v>
      </c>
      <c r="F94" s="192" t="s">
        <v>62</v>
      </c>
      <c r="G94" s="192" t="s">
        <v>195</v>
      </c>
      <c r="H94" s="192" t="s">
        <v>196</v>
      </c>
      <c r="I94" s="192" t="s">
        <v>197</v>
      </c>
      <c r="J94" s="192" t="s">
        <v>173</v>
      </c>
      <c r="K94" s="193" t="s">
        <v>198</v>
      </c>
      <c r="L94" s="194"/>
      <c r="M94" s="95" t="s">
        <v>35</v>
      </c>
      <c r="N94" s="96" t="s">
        <v>50</v>
      </c>
      <c r="O94" s="96" t="s">
        <v>199</v>
      </c>
      <c r="P94" s="96" t="s">
        <v>200</v>
      </c>
      <c r="Q94" s="96" t="s">
        <v>201</v>
      </c>
      <c r="R94" s="96" t="s">
        <v>202</v>
      </c>
      <c r="S94" s="96" t="s">
        <v>203</v>
      </c>
      <c r="T94" s="97" t="s">
        <v>204</v>
      </c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</row>
    <row r="95" s="2" customFormat="1" ht="22.8" customHeight="1">
      <c r="A95" s="41"/>
      <c r="B95" s="42"/>
      <c r="C95" s="102" t="s">
        <v>205</v>
      </c>
      <c r="D95" s="43"/>
      <c r="E95" s="43"/>
      <c r="F95" s="43"/>
      <c r="G95" s="43"/>
      <c r="H95" s="43"/>
      <c r="I95" s="43"/>
      <c r="J95" s="195">
        <f>BK95</f>
        <v>0</v>
      </c>
      <c r="K95" s="43"/>
      <c r="L95" s="47"/>
      <c r="M95" s="98"/>
      <c r="N95" s="196"/>
      <c r="O95" s="99"/>
      <c r="P95" s="197">
        <f>P96+P109+P135+P263+P268+P272</f>
        <v>0</v>
      </c>
      <c r="Q95" s="99"/>
      <c r="R95" s="197">
        <f>R96+R109+R135+R263+R268+R272</f>
        <v>0.12452000000000002</v>
      </c>
      <c r="S95" s="99"/>
      <c r="T95" s="198">
        <f>T96+T109+T135+T263+T268+T272</f>
        <v>1.2989999999999999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79</v>
      </c>
      <c r="AU95" s="19" t="s">
        <v>174</v>
      </c>
      <c r="BK95" s="199">
        <f>BK96+BK109+BK135+BK263+BK268+BK272</f>
        <v>0</v>
      </c>
    </row>
    <row r="96" s="12" customFormat="1" ht="25.92" customHeight="1">
      <c r="A96" s="12"/>
      <c r="B96" s="200"/>
      <c r="C96" s="201"/>
      <c r="D96" s="202" t="s">
        <v>79</v>
      </c>
      <c r="E96" s="203" t="s">
        <v>557</v>
      </c>
      <c r="F96" s="203" t="s">
        <v>558</v>
      </c>
      <c r="G96" s="201"/>
      <c r="H96" s="201"/>
      <c r="I96" s="204"/>
      <c r="J96" s="205">
        <f>BK96</f>
        <v>0</v>
      </c>
      <c r="K96" s="201"/>
      <c r="L96" s="206"/>
      <c r="M96" s="207"/>
      <c r="N96" s="208"/>
      <c r="O96" s="208"/>
      <c r="P96" s="209">
        <f>SUM(P97:P108)</f>
        <v>0</v>
      </c>
      <c r="Q96" s="208"/>
      <c r="R96" s="209">
        <f>SUM(R97:R108)</f>
        <v>0</v>
      </c>
      <c r="S96" s="208"/>
      <c r="T96" s="210">
        <f>SUM(T97:T108)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88</v>
      </c>
      <c r="AT96" s="212" t="s">
        <v>79</v>
      </c>
      <c r="AU96" s="212" t="s">
        <v>80</v>
      </c>
      <c r="AY96" s="211" t="s">
        <v>208</v>
      </c>
      <c r="BK96" s="213">
        <f>SUM(BK97:BK108)</f>
        <v>0</v>
      </c>
    </row>
    <row r="97" s="2" customFormat="1" ht="24.15" customHeight="1">
      <c r="A97" s="41"/>
      <c r="B97" s="42"/>
      <c r="C97" s="216" t="s">
        <v>88</v>
      </c>
      <c r="D97" s="216" t="s">
        <v>211</v>
      </c>
      <c r="E97" s="217" t="s">
        <v>560</v>
      </c>
      <c r="F97" s="218" t="s">
        <v>561</v>
      </c>
      <c r="G97" s="219" t="s">
        <v>214</v>
      </c>
      <c r="H97" s="220">
        <v>1.2989999999999999</v>
      </c>
      <c r="I97" s="221"/>
      <c r="J97" s="222">
        <f>ROUND(I97*H97,2)</f>
        <v>0</v>
      </c>
      <c r="K97" s="218" t="s">
        <v>215</v>
      </c>
      <c r="L97" s="47"/>
      <c r="M97" s="223" t="s">
        <v>35</v>
      </c>
      <c r="N97" s="224" t="s">
        <v>51</v>
      </c>
      <c r="O97" s="87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7" t="s">
        <v>216</v>
      </c>
      <c r="AT97" s="227" t="s">
        <v>211</v>
      </c>
      <c r="AU97" s="227" t="s">
        <v>88</v>
      </c>
      <c r="AY97" s="19" t="s">
        <v>208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88</v>
      </c>
      <c r="BK97" s="228">
        <f>ROUND(I97*H97,2)</f>
        <v>0</v>
      </c>
      <c r="BL97" s="19" t="s">
        <v>216</v>
      </c>
      <c r="BM97" s="227" t="s">
        <v>2345</v>
      </c>
    </row>
    <row r="98" s="2" customFormat="1">
      <c r="A98" s="41"/>
      <c r="B98" s="42"/>
      <c r="C98" s="43"/>
      <c r="D98" s="229" t="s">
        <v>218</v>
      </c>
      <c r="E98" s="43"/>
      <c r="F98" s="230" t="s">
        <v>563</v>
      </c>
      <c r="G98" s="43"/>
      <c r="H98" s="43"/>
      <c r="I98" s="231"/>
      <c r="J98" s="43"/>
      <c r="K98" s="43"/>
      <c r="L98" s="47"/>
      <c r="M98" s="232"/>
      <c r="N98" s="233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218</v>
      </c>
      <c r="AU98" s="19" t="s">
        <v>88</v>
      </c>
    </row>
    <row r="99" s="2" customFormat="1" ht="33" customHeight="1">
      <c r="A99" s="41"/>
      <c r="B99" s="42"/>
      <c r="C99" s="216" t="s">
        <v>90</v>
      </c>
      <c r="D99" s="216" t="s">
        <v>211</v>
      </c>
      <c r="E99" s="217" t="s">
        <v>565</v>
      </c>
      <c r="F99" s="218" t="s">
        <v>566</v>
      </c>
      <c r="G99" s="219" t="s">
        <v>214</v>
      </c>
      <c r="H99" s="220">
        <v>2.5979999999999999</v>
      </c>
      <c r="I99" s="221"/>
      <c r="J99" s="222">
        <f>ROUND(I99*H99,2)</f>
        <v>0</v>
      </c>
      <c r="K99" s="218" t="s">
        <v>215</v>
      </c>
      <c r="L99" s="47"/>
      <c r="M99" s="223" t="s">
        <v>35</v>
      </c>
      <c r="N99" s="224" t="s">
        <v>51</v>
      </c>
      <c r="O99" s="87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7" t="s">
        <v>216</v>
      </c>
      <c r="AT99" s="227" t="s">
        <v>211</v>
      </c>
      <c r="AU99" s="227" t="s">
        <v>88</v>
      </c>
      <c r="AY99" s="19" t="s">
        <v>208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88</v>
      </c>
      <c r="BK99" s="228">
        <f>ROUND(I99*H99,2)</f>
        <v>0</v>
      </c>
      <c r="BL99" s="19" t="s">
        <v>216</v>
      </c>
      <c r="BM99" s="227" t="s">
        <v>2346</v>
      </c>
    </row>
    <row r="100" s="2" customFormat="1">
      <c r="A100" s="41"/>
      <c r="B100" s="42"/>
      <c r="C100" s="43"/>
      <c r="D100" s="229" t="s">
        <v>218</v>
      </c>
      <c r="E100" s="43"/>
      <c r="F100" s="230" t="s">
        <v>568</v>
      </c>
      <c r="G100" s="43"/>
      <c r="H100" s="43"/>
      <c r="I100" s="231"/>
      <c r="J100" s="43"/>
      <c r="K100" s="43"/>
      <c r="L100" s="47"/>
      <c r="M100" s="232"/>
      <c r="N100" s="233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218</v>
      </c>
      <c r="AU100" s="19" t="s">
        <v>88</v>
      </c>
    </row>
    <row r="101" s="14" customFormat="1">
      <c r="A101" s="14"/>
      <c r="B101" s="245"/>
      <c r="C101" s="246"/>
      <c r="D101" s="236" t="s">
        <v>226</v>
      </c>
      <c r="E101" s="246"/>
      <c r="F101" s="248" t="s">
        <v>2347</v>
      </c>
      <c r="G101" s="246"/>
      <c r="H101" s="249">
        <v>2.5979999999999999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226</v>
      </c>
      <c r="AU101" s="255" t="s">
        <v>88</v>
      </c>
      <c r="AV101" s="14" t="s">
        <v>90</v>
      </c>
      <c r="AW101" s="14" t="s">
        <v>4</v>
      </c>
      <c r="AX101" s="14" t="s">
        <v>88</v>
      </c>
      <c r="AY101" s="255" t="s">
        <v>208</v>
      </c>
    </row>
    <row r="102" s="2" customFormat="1" ht="21.75" customHeight="1">
      <c r="A102" s="41"/>
      <c r="B102" s="42"/>
      <c r="C102" s="216" t="s">
        <v>209</v>
      </c>
      <c r="D102" s="216" t="s">
        <v>211</v>
      </c>
      <c r="E102" s="217" t="s">
        <v>571</v>
      </c>
      <c r="F102" s="218" t="s">
        <v>572</v>
      </c>
      <c r="G102" s="219" t="s">
        <v>214</v>
      </c>
      <c r="H102" s="220">
        <v>1.2989999999999999</v>
      </c>
      <c r="I102" s="221"/>
      <c r="J102" s="222">
        <f>ROUND(I102*H102,2)</f>
        <v>0</v>
      </c>
      <c r="K102" s="218" t="s">
        <v>215</v>
      </c>
      <c r="L102" s="47"/>
      <c r="M102" s="223" t="s">
        <v>35</v>
      </c>
      <c r="N102" s="224" t="s">
        <v>51</v>
      </c>
      <c r="O102" s="87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7" t="s">
        <v>216</v>
      </c>
      <c r="AT102" s="227" t="s">
        <v>211</v>
      </c>
      <c r="AU102" s="227" t="s">
        <v>88</v>
      </c>
      <c r="AY102" s="19" t="s">
        <v>208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88</v>
      </c>
      <c r="BK102" s="228">
        <f>ROUND(I102*H102,2)</f>
        <v>0</v>
      </c>
      <c r="BL102" s="19" t="s">
        <v>216</v>
      </c>
      <c r="BM102" s="227" t="s">
        <v>2348</v>
      </c>
    </row>
    <row r="103" s="2" customFormat="1">
      <c r="A103" s="41"/>
      <c r="B103" s="42"/>
      <c r="C103" s="43"/>
      <c r="D103" s="229" t="s">
        <v>218</v>
      </c>
      <c r="E103" s="43"/>
      <c r="F103" s="230" t="s">
        <v>574</v>
      </c>
      <c r="G103" s="43"/>
      <c r="H103" s="43"/>
      <c r="I103" s="231"/>
      <c r="J103" s="43"/>
      <c r="K103" s="43"/>
      <c r="L103" s="47"/>
      <c r="M103" s="232"/>
      <c r="N103" s="233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218</v>
      </c>
      <c r="AU103" s="19" t="s">
        <v>88</v>
      </c>
    </row>
    <row r="104" s="2" customFormat="1" ht="24.15" customHeight="1">
      <c r="A104" s="41"/>
      <c r="B104" s="42"/>
      <c r="C104" s="216" t="s">
        <v>216</v>
      </c>
      <c r="D104" s="216" t="s">
        <v>211</v>
      </c>
      <c r="E104" s="217" t="s">
        <v>576</v>
      </c>
      <c r="F104" s="218" t="s">
        <v>577</v>
      </c>
      <c r="G104" s="219" t="s">
        <v>214</v>
      </c>
      <c r="H104" s="220">
        <v>18.186</v>
      </c>
      <c r="I104" s="221"/>
      <c r="J104" s="222">
        <f>ROUND(I104*H104,2)</f>
        <v>0</v>
      </c>
      <c r="K104" s="218" t="s">
        <v>215</v>
      </c>
      <c r="L104" s="47"/>
      <c r="M104" s="223" t="s">
        <v>35</v>
      </c>
      <c r="N104" s="224" t="s">
        <v>51</v>
      </c>
      <c r="O104" s="87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7" t="s">
        <v>216</v>
      </c>
      <c r="AT104" s="227" t="s">
        <v>211</v>
      </c>
      <c r="AU104" s="227" t="s">
        <v>88</v>
      </c>
      <c r="AY104" s="19" t="s">
        <v>208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88</v>
      </c>
      <c r="BK104" s="228">
        <f>ROUND(I104*H104,2)</f>
        <v>0</v>
      </c>
      <c r="BL104" s="19" t="s">
        <v>216</v>
      </c>
      <c r="BM104" s="227" t="s">
        <v>2349</v>
      </c>
    </row>
    <row r="105" s="2" customFormat="1">
      <c r="A105" s="41"/>
      <c r="B105" s="42"/>
      <c r="C105" s="43"/>
      <c r="D105" s="229" t="s">
        <v>218</v>
      </c>
      <c r="E105" s="43"/>
      <c r="F105" s="230" t="s">
        <v>579</v>
      </c>
      <c r="G105" s="43"/>
      <c r="H105" s="43"/>
      <c r="I105" s="231"/>
      <c r="J105" s="43"/>
      <c r="K105" s="43"/>
      <c r="L105" s="47"/>
      <c r="M105" s="232"/>
      <c r="N105" s="233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218</v>
      </c>
      <c r="AU105" s="19" t="s">
        <v>88</v>
      </c>
    </row>
    <row r="106" s="14" customFormat="1">
      <c r="A106" s="14"/>
      <c r="B106" s="245"/>
      <c r="C106" s="246"/>
      <c r="D106" s="236" t="s">
        <v>226</v>
      </c>
      <c r="E106" s="246"/>
      <c r="F106" s="248" t="s">
        <v>2350</v>
      </c>
      <c r="G106" s="246"/>
      <c r="H106" s="249">
        <v>18.186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226</v>
      </c>
      <c r="AU106" s="255" t="s">
        <v>88</v>
      </c>
      <c r="AV106" s="14" t="s">
        <v>90</v>
      </c>
      <c r="AW106" s="14" t="s">
        <v>4</v>
      </c>
      <c r="AX106" s="14" t="s">
        <v>88</v>
      </c>
      <c r="AY106" s="255" t="s">
        <v>208</v>
      </c>
    </row>
    <row r="107" s="2" customFormat="1" ht="24.15" customHeight="1">
      <c r="A107" s="41"/>
      <c r="B107" s="42"/>
      <c r="C107" s="216" t="s">
        <v>271</v>
      </c>
      <c r="D107" s="216" t="s">
        <v>211</v>
      </c>
      <c r="E107" s="217" t="s">
        <v>582</v>
      </c>
      <c r="F107" s="218" t="s">
        <v>583</v>
      </c>
      <c r="G107" s="219" t="s">
        <v>214</v>
      </c>
      <c r="H107" s="220">
        <v>1.2989999999999999</v>
      </c>
      <c r="I107" s="221"/>
      <c r="J107" s="222">
        <f>ROUND(I107*H107,2)</f>
        <v>0</v>
      </c>
      <c r="K107" s="218" t="s">
        <v>215</v>
      </c>
      <c r="L107" s="47"/>
      <c r="M107" s="223" t="s">
        <v>35</v>
      </c>
      <c r="N107" s="224" t="s">
        <v>51</v>
      </c>
      <c r="O107" s="87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7" t="s">
        <v>216</v>
      </c>
      <c r="AT107" s="227" t="s">
        <v>211</v>
      </c>
      <c r="AU107" s="227" t="s">
        <v>88</v>
      </c>
      <c r="AY107" s="19" t="s">
        <v>208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88</v>
      </c>
      <c r="BK107" s="228">
        <f>ROUND(I107*H107,2)</f>
        <v>0</v>
      </c>
      <c r="BL107" s="19" t="s">
        <v>216</v>
      </c>
      <c r="BM107" s="227" t="s">
        <v>2351</v>
      </c>
    </row>
    <row r="108" s="2" customFormat="1">
      <c r="A108" s="41"/>
      <c r="B108" s="42"/>
      <c r="C108" s="43"/>
      <c r="D108" s="229" t="s">
        <v>218</v>
      </c>
      <c r="E108" s="43"/>
      <c r="F108" s="230" t="s">
        <v>585</v>
      </c>
      <c r="G108" s="43"/>
      <c r="H108" s="43"/>
      <c r="I108" s="231"/>
      <c r="J108" s="43"/>
      <c r="K108" s="43"/>
      <c r="L108" s="47"/>
      <c r="M108" s="232"/>
      <c r="N108" s="233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218</v>
      </c>
      <c r="AU108" s="19" t="s">
        <v>88</v>
      </c>
    </row>
    <row r="109" s="12" customFormat="1" ht="25.92" customHeight="1">
      <c r="A109" s="12"/>
      <c r="B109" s="200"/>
      <c r="C109" s="201"/>
      <c r="D109" s="202" t="s">
        <v>79</v>
      </c>
      <c r="E109" s="203" t="s">
        <v>206</v>
      </c>
      <c r="F109" s="203" t="s">
        <v>207</v>
      </c>
      <c r="G109" s="201"/>
      <c r="H109" s="201"/>
      <c r="I109" s="204"/>
      <c r="J109" s="205">
        <f>BK109</f>
        <v>0</v>
      </c>
      <c r="K109" s="201"/>
      <c r="L109" s="206"/>
      <c r="M109" s="207"/>
      <c r="N109" s="208"/>
      <c r="O109" s="208"/>
      <c r="P109" s="209">
        <f>P110</f>
        <v>0</v>
      </c>
      <c r="Q109" s="208"/>
      <c r="R109" s="209">
        <f>R110</f>
        <v>0</v>
      </c>
      <c r="S109" s="208"/>
      <c r="T109" s="210">
        <f>T110</f>
        <v>1.2989999999999999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1" t="s">
        <v>88</v>
      </c>
      <c r="AT109" s="212" t="s">
        <v>79</v>
      </c>
      <c r="AU109" s="212" t="s">
        <v>80</v>
      </c>
      <c r="AY109" s="211" t="s">
        <v>208</v>
      </c>
      <c r="BK109" s="213">
        <f>BK110</f>
        <v>0</v>
      </c>
    </row>
    <row r="110" s="12" customFormat="1" ht="22.8" customHeight="1">
      <c r="A110" s="12"/>
      <c r="B110" s="200"/>
      <c r="C110" s="201"/>
      <c r="D110" s="202" t="s">
        <v>79</v>
      </c>
      <c r="E110" s="214" t="s">
        <v>345</v>
      </c>
      <c r="F110" s="214" t="s">
        <v>422</v>
      </c>
      <c r="G110" s="201"/>
      <c r="H110" s="201"/>
      <c r="I110" s="204"/>
      <c r="J110" s="215">
        <f>BK110</f>
        <v>0</v>
      </c>
      <c r="K110" s="201"/>
      <c r="L110" s="206"/>
      <c r="M110" s="207"/>
      <c r="N110" s="208"/>
      <c r="O110" s="208"/>
      <c r="P110" s="209">
        <f>SUM(P111:P134)</f>
        <v>0</v>
      </c>
      <c r="Q110" s="208"/>
      <c r="R110" s="209">
        <f>SUM(R111:R134)</f>
        <v>0</v>
      </c>
      <c r="S110" s="208"/>
      <c r="T110" s="210">
        <f>SUM(T111:T134)</f>
        <v>1.2989999999999999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1" t="s">
        <v>88</v>
      </c>
      <c r="AT110" s="212" t="s">
        <v>79</v>
      </c>
      <c r="AU110" s="212" t="s">
        <v>88</v>
      </c>
      <c r="AY110" s="211" t="s">
        <v>208</v>
      </c>
      <c r="BK110" s="213">
        <f>SUM(BK111:BK134)</f>
        <v>0</v>
      </c>
    </row>
    <row r="111" s="2" customFormat="1" ht="16.5" customHeight="1">
      <c r="A111" s="41"/>
      <c r="B111" s="42"/>
      <c r="C111" s="216" t="s">
        <v>220</v>
      </c>
      <c r="D111" s="216" t="s">
        <v>211</v>
      </c>
      <c r="E111" s="217" t="s">
        <v>2352</v>
      </c>
      <c r="F111" s="218" t="s">
        <v>2353</v>
      </c>
      <c r="G111" s="219" t="s">
        <v>357</v>
      </c>
      <c r="H111" s="220">
        <v>0.14999999999999999</v>
      </c>
      <c r="I111" s="221"/>
      <c r="J111" s="222">
        <f>ROUND(I111*H111,2)</f>
        <v>0</v>
      </c>
      <c r="K111" s="218" t="s">
        <v>215</v>
      </c>
      <c r="L111" s="47"/>
      <c r="M111" s="223" t="s">
        <v>35</v>
      </c>
      <c r="N111" s="224" t="s">
        <v>51</v>
      </c>
      <c r="O111" s="87"/>
      <c r="P111" s="225">
        <f>O111*H111</f>
        <v>0</v>
      </c>
      <c r="Q111" s="225">
        <v>0</v>
      </c>
      <c r="R111" s="225">
        <f>Q111*H111</f>
        <v>0</v>
      </c>
      <c r="S111" s="225">
        <v>2.2000000000000002</v>
      </c>
      <c r="T111" s="226">
        <f>S111*H111</f>
        <v>0.33000000000000002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7" t="s">
        <v>216</v>
      </c>
      <c r="AT111" s="227" t="s">
        <v>211</v>
      </c>
      <c r="AU111" s="227" t="s">
        <v>90</v>
      </c>
      <c r="AY111" s="19" t="s">
        <v>208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88</v>
      </c>
      <c r="BK111" s="228">
        <f>ROUND(I111*H111,2)</f>
        <v>0</v>
      </c>
      <c r="BL111" s="19" t="s">
        <v>216</v>
      </c>
      <c r="BM111" s="227" t="s">
        <v>2354</v>
      </c>
    </row>
    <row r="112" s="2" customFormat="1">
      <c r="A112" s="41"/>
      <c r="B112" s="42"/>
      <c r="C112" s="43"/>
      <c r="D112" s="229" t="s">
        <v>218</v>
      </c>
      <c r="E112" s="43"/>
      <c r="F112" s="230" t="s">
        <v>2355</v>
      </c>
      <c r="G112" s="43"/>
      <c r="H112" s="43"/>
      <c r="I112" s="231"/>
      <c r="J112" s="43"/>
      <c r="K112" s="43"/>
      <c r="L112" s="47"/>
      <c r="M112" s="232"/>
      <c r="N112" s="233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218</v>
      </c>
      <c r="AU112" s="19" t="s">
        <v>90</v>
      </c>
    </row>
    <row r="113" s="14" customFormat="1">
      <c r="A113" s="14"/>
      <c r="B113" s="245"/>
      <c r="C113" s="246"/>
      <c r="D113" s="236" t="s">
        <v>226</v>
      </c>
      <c r="E113" s="247" t="s">
        <v>35</v>
      </c>
      <c r="F113" s="248" t="s">
        <v>2356</v>
      </c>
      <c r="G113" s="246"/>
      <c r="H113" s="249">
        <v>0.14999999999999999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226</v>
      </c>
      <c r="AU113" s="255" t="s">
        <v>90</v>
      </c>
      <c r="AV113" s="14" t="s">
        <v>90</v>
      </c>
      <c r="AW113" s="14" t="s">
        <v>41</v>
      </c>
      <c r="AX113" s="14" t="s">
        <v>88</v>
      </c>
      <c r="AY113" s="255" t="s">
        <v>208</v>
      </c>
    </row>
    <row r="114" s="2" customFormat="1" ht="24.15" customHeight="1">
      <c r="A114" s="41"/>
      <c r="B114" s="42"/>
      <c r="C114" s="216" t="s">
        <v>335</v>
      </c>
      <c r="D114" s="216" t="s">
        <v>211</v>
      </c>
      <c r="E114" s="217" t="s">
        <v>1408</v>
      </c>
      <c r="F114" s="218" t="s">
        <v>1409</v>
      </c>
      <c r="G114" s="219" t="s">
        <v>381</v>
      </c>
      <c r="H114" s="220">
        <v>5</v>
      </c>
      <c r="I114" s="221"/>
      <c r="J114" s="222">
        <f>ROUND(I114*H114,2)</f>
        <v>0</v>
      </c>
      <c r="K114" s="218" t="s">
        <v>215</v>
      </c>
      <c r="L114" s="47"/>
      <c r="M114" s="223" t="s">
        <v>35</v>
      </c>
      <c r="N114" s="224" t="s">
        <v>51</v>
      </c>
      <c r="O114" s="87"/>
      <c r="P114" s="225">
        <f>O114*H114</f>
        <v>0</v>
      </c>
      <c r="Q114" s="225">
        <v>0</v>
      </c>
      <c r="R114" s="225">
        <f>Q114*H114</f>
        <v>0</v>
      </c>
      <c r="S114" s="225">
        <v>0.025000000000000001</v>
      </c>
      <c r="T114" s="226">
        <f>S114*H114</f>
        <v>0.125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7" t="s">
        <v>216</v>
      </c>
      <c r="AT114" s="227" t="s">
        <v>211</v>
      </c>
      <c r="AU114" s="227" t="s">
        <v>90</v>
      </c>
      <c r="AY114" s="19" t="s">
        <v>208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88</v>
      </c>
      <c r="BK114" s="228">
        <f>ROUND(I114*H114,2)</f>
        <v>0</v>
      </c>
      <c r="BL114" s="19" t="s">
        <v>216</v>
      </c>
      <c r="BM114" s="227" t="s">
        <v>2357</v>
      </c>
    </row>
    <row r="115" s="2" customFormat="1">
      <c r="A115" s="41"/>
      <c r="B115" s="42"/>
      <c r="C115" s="43"/>
      <c r="D115" s="229" t="s">
        <v>218</v>
      </c>
      <c r="E115" s="43"/>
      <c r="F115" s="230" t="s">
        <v>1411</v>
      </c>
      <c r="G115" s="43"/>
      <c r="H115" s="43"/>
      <c r="I115" s="231"/>
      <c r="J115" s="43"/>
      <c r="K115" s="43"/>
      <c r="L115" s="47"/>
      <c r="M115" s="232"/>
      <c r="N115" s="233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218</v>
      </c>
      <c r="AU115" s="19" t="s">
        <v>90</v>
      </c>
    </row>
    <row r="116" s="2" customFormat="1" ht="24.15" customHeight="1">
      <c r="A116" s="41"/>
      <c r="B116" s="42"/>
      <c r="C116" s="216" t="s">
        <v>340</v>
      </c>
      <c r="D116" s="216" t="s">
        <v>211</v>
      </c>
      <c r="E116" s="217" t="s">
        <v>2358</v>
      </c>
      <c r="F116" s="218" t="s">
        <v>2359</v>
      </c>
      <c r="G116" s="219" t="s">
        <v>381</v>
      </c>
      <c r="H116" s="220">
        <v>5</v>
      </c>
      <c r="I116" s="221"/>
      <c r="J116" s="222">
        <f>ROUND(I116*H116,2)</f>
        <v>0</v>
      </c>
      <c r="K116" s="218" t="s">
        <v>215</v>
      </c>
      <c r="L116" s="47"/>
      <c r="M116" s="223" t="s">
        <v>35</v>
      </c>
      <c r="N116" s="224" t="s">
        <v>51</v>
      </c>
      <c r="O116" s="87"/>
      <c r="P116" s="225">
        <f>O116*H116</f>
        <v>0</v>
      </c>
      <c r="Q116" s="225">
        <v>0</v>
      </c>
      <c r="R116" s="225">
        <f>Q116*H116</f>
        <v>0</v>
      </c>
      <c r="S116" s="225">
        <v>0.053999999999999999</v>
      </c>
      <c r="T116" s="226">
        <f>S116*H116</f>
        <v>0.27000000000000002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7" t="s">
        <v>216</v>
      </c>
      <c r="AT116" s="227" t="s">
        <v>211</v>
      </c>
      <c r="AU116" s="227" t="s">
        <v>90</v>
      </c>
      <c r="AY116" s="19" t="s">
        <v>208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88</v>
      </c>
      <c r="BK116" s="228">
        <f>ROUND(I116*H116,2)</f>
        <v>0</v>
      </c>
      <c r="BL116" s="19" t="s">
        <v>216</v>
      </c>
      <c r="BM116" s="227" t="s">
        <v>2360</v>
      </c>
    </row>
    <row r="117" s="2" customFormat="1">
      <c r="A117" s="41"/>
      <c r="B117" s="42"/>
      <c r="C117" s="43"/>
      <c r="D117" s="229" t="s">
        <v>218</v>
      </c>
      <c r="E117" s="43"/>
      <c r="F117" s="230" t="s">
        <v>2361</v>
      </c>
      <c r="G117" s="43"/>
      <c r="H117" s="43"/>
      <c r="I117" s="231"/>
      <c r="J117" s="43"/>
      <c r="K117" s="43"/>
      <c r="L117" s="47"/>
      <c r="M117" s="232"/>
      <c r="N117" s="233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218</v>
      </c>
      <c r="AU117" s="19" t="s">
        <v>90</v>
      </c>
    </row>
    <row r="118" s="2" customFormat="1" ht="24.15" customHeight="1">
      <c r="A118" s="41"/>
      <c r="B118" s="42"/>
      <c r="C118" s="216" t="s">
        <v>345</v>
      </c>
      <c r="D118" s="216" t="s">
        <v>211</v>
      </c>
      <c r="E118" s="217" t="s">
        <v>2362</v>
      </c>
      <c r="F118" s="218" t="s">
        <v>2363</v>
      </c>
      <c r="G118" s="219" t="s">
        <v>381</v>
      </c>
      <c r="H118" s="220">
        <v>4</v>
      </c>
      <c r="I118" s="221"/>
      <c r="J118" s="222">
        <f>ROUND(I118*H118,2)</f>
        <v>0</v>
      </c>
      <c r="K118" s="218" t="s">
        <v>215</v>
      </c>
      <c r="L118" s="47"/>
      <c r="M118" s="223" t="s">
        <v>35</v>
      </c>
      <c r="N118" s="224" t="s">
        <v>51</v>
      </c>
      <c r="O118" s="87"/>
      <c r="P118" s="225">
        <f>O118*H118</f>
        <v>0</v>
      </c>
      <c r="Q118" s="225">
        <v>0</v>
      </c>
      <c r="R118" s="225">
        <f>Q118*H118</f>
        <v>0</v>
      </c>
      <c r="S118" s="225">
        <v>0.073999999999999996</v>
      </c>
      <c r="T118" s="226">
        <f>S118*H118</f>
        <v>0.29599999999999999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7" t="s">
        <v>216</v>
      </c>
      <c r="AT118" s="227" t="s">
        <v>211</v>
      </c>
      <c r="AU118" s="227" t="s">
        <v>90</v>
      </c>
      <c r="AY118" s="19" t="s">
        <v>208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88</v>
      </c>
      <c r="BK118" s="228">
        <f>ROUND(I118*H118,2)</f>
        <v>0</v>
      </c>
      <c r="BL118" s="19" t="s">
        <v>216</v>
      </c>
      <c r="BM118" s="227" t="s">
        <v>2364</v>
      </c>
    </row>
    <row r="119" s="2" customFormat="1">
      <c r="A119" s="41"/>
      <c r="B119" s="42"/>
      <c r="C119" s="43"/>
      <c r="D119" s="229" t="s">
        <v>218</v>
      </c>
      <c r="E119" s="43"/>
      <c r="F119" s="230" t="s">
        <v>2365</v>
      </c>
      <c r="G119" s="43"/>
      <c r="H119" s="43"/>
      <c r="I119" s="231"/>
      <c r="J119" s="43"/>
      <c r="K119" s="43"/>
      <c r="L119" s="47"/>
      <c r="M119" s="232"/>
      <c r="N119" s="233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218</v>
      </c>
      <c r="AU119" s="19" t="s">
        <v>90</v>
      </c>
    </row>
    <row r="120" s="2" customFormat="1" ht="24.15" customHeight="1">
      <c r="A120" s="41"/>
      <c r="B120" s="42"/>
      <c r="C120" s="216" t="s">
        <v>351</v>
      </c>
      <c r="D120" s="216" t="s">
        <v>211</v>
      </c>
      <c r="E120" s="217" t="s">
        <v>2366</v>
      </c>
      <c r="F120" s="218" t="s">
        <v>2367</v>
      </c>
      <c r="G120" s="219" t="s">
        <v>381</v>
      </c>
      <c r="H120" s="220">
        <v>18</v>
      </c>
      <c r="I120" s="221"/>
      <c r="J120" s="222">
        <f>ROUND(I120*H120,2)</f>
        <v>0</v>
      </c>
      <c r="K120" s="218" t="s">
        <v>215</v>
      </c>
      <c r="L120" s="47"/>
      <c r="M120" s="223" t="s">
        <v>35</v>
      </c>
      <c r="N120" s="224" t="s">
        <v>51</v>
      </c>
      <c r="O120" s="87"/>
      <c r="P120" s="225">
        <f>O120*H120</f>
        <v>0</v>
      </c>
      <c r="Q120" s="225">
        <v>0</v>
      </c>
      <c r="R120" s="225">
        <f>Q120*H120</f>
        <v>0</v>
      </c>
      <c r="S120" s="225">
        <v>0.001</v>
      </c>
      <c r="T120" s="226">
        <f>S120*H120</f>
        <v>0.018000000000000002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7" t="s">
        <v>216</v>
      </c>
      <c r="AT120" s="227" t="s">
        <v>211</v>
      </c>
      <c r="AU120" s="227" t="s">
        <v>90</v>
      </c>
      <c r="AY120" s="19" t="s">
        <v>208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88</v>
      </c>
      <c r="BK120" s="228">
        <f>ROUND(I120*H120,2)</f>
        <v>0</v>
      </c>
      <c r="BL120" s="19" t="s">
        <v>216</v>
      </c>
      <c r="BM120" s="227" t="s">
        <v>2368</v>
      </c>
    </row>
    <row r="121" s="2" customFormat="1">
      <c r="A121" s="41"/>
      <c r="B121" s="42"/>
      <c r="C121" s="43"/>
      <c r="D121" s="229" t="s">
        <v>218</v>
      </c>
      <c r="E121" s="43"/>
      <c r="F121" s="230" t="s">
        <v>2369</v>
      </c>
      <c r="G121" s="43"/>
      <c r="H121" s="43"/>
      <c r="I121" s="231"/>
      <c r="J121" s="43"/>
      <c r="K121" s="43"/>
      <c r="L121" s="47"/>
      <c r="M121" s="232"/>
      <c r="N121" s="233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218</v>
      </c>
      <c r="AU121" s="19" t="s">
        <v>90</v>
      </c>
    </row>
    <row r="122" s="14" customFormat="1">
      <c r="A122" s="14"/>
      <c r="B122" s="245"/>
      <c r="C122" s="246"/>
      <c r="D122" s="236" t="s">
        <v>226</v>
      </c>
      <c r="E122" s="247" t="s">
        <v>35</v>
      </c>
      <c r="F122" s="248" t="s">
        <v>2370</v>
      </c>
      <c r="G122" s="246"/>
      <c r="H122" s="249">
        <v>18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226</v>
      </c>
      <c r="AU122" s="255" t="s">
        <v>90</v>
      </c>
      <c r="AV122" s="14" t="s">
        <v>90</v>
      </c>
      <c r="AW122" s="14" t="s">
        <v>41</v>
      </c>
      <c r="AX122" s="14" t="s">
        <v>88</v>
      </c>
      <c r="AY122" s="255" t="s">
        <v>208</v>
      </c>
    </row>
    <row r="123" s="2" customFormat="1" ht="24.15" customHeight="1">
      <c r="A123" s="41"/>
      <c r="B123" s="42"/>
      <c r="C123" s="216" t="s">
        <v>354</v>
      </c>
      <c r="D123" s="216" t="s">
        <v>211</v>
      </c>
      <c r="E123" s="217" t="s">
        <v>2371</v>
      </c>
      <c r="F123" s="218" t="s">
        <v>2372</v>
      </c>
      <c r="G123" s="219" t="s">
        <v>381</v>
      </c>
      <c r="H123" s="220">
        <v>10</v>
      </c>
      <c r="I123" s="221"/>
      <c r="J123" s="222">
        <f>ROUND(I123*H123,2)</f>
        <v>0</v>
      </c>
      <c r="K123" s="218" t="s">
        <v>215</v>
      </c>
      <c r="L123" s="47"/>
      <c r="M123" s="223" t="s">
        <v>35</v>
      </c>
      <c r="N123" s="224" t="s">
        <v>51</v>
      </c>
      <c r="O123" s="87"/>
      <c r="P123" s="225">
        <f>O123*H123</f>
        <v>0</v>
      </c>
      <c r="Q123" s="225">
        <v>0</v>
      </c>
      <c r="R123" s="225">
        <f>Q123*H123</f>
        <v>0</v>
      </c>
      <c r="S123" s="225">
        <v>0.0030000000000000001</v>
      </c>
      <c r="T123" s="226">
        <f>S123*H123</f>
        <v>0.029999999999999999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7" t="s">
        <v>216</v>
      </c>
      <c r="AT123" s="227" t="s">
        <v>211</v>
      </c>
      <c r="AU123" s="227" t="s">
        <v>90</v>
      </c>
      <c r="AY123" s="19" t="s">
        <v>208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88</v>
      </c>
      <c r="BK123" s="228">
        <f>ROUND(I123*H123,2)</f>
        <v>0</v>
      </c>
      <c r="BL123" s="19" t="s">
        <v>216</v>
      </c>
      <c r="BM123" s="227" t="s">
        <v>2373</v>
      </c>
    </row>
    <row r="124" s="2" customFormat="1">
      <c r="A124" s="41"/>
      <c r="B124" s="42"/>
      <c r="C124" s="43"/>
      <c r="D124" s="229" t="s">
        <v>218</v>
      </c>
      <c r="E124" s="43"/>
      <c r="F124" s="230" t="s">
        <v>2374</v>
      </c>
      <c r="G124" s="43"/>
      <c r="H124" s="43"/>
      <c r="I124" s="231"/>
      <c r="J124" s="43"/>
      <c r="K124" s="43"/>
      <c r="L124" s="47"/>
      <c r="M124" s="232"/>
      <c r="N124" s="233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19" t="s">
        <v>218</v>
      </c>
      <c r="AU124" s="19" t="s">
        <v>90</v>
      </c>
    </row>
    <row r="125" s="14" customFormat="1">
      <c r="A125" s="14"/>
      <c r="B125" s="245"/>
      <c r="C125" s="246"/>
      <c r="D125" s="236" t="s">
        <v>226</v>
      </c>
      <c r="E125" s="247" t="s">
        <v>35</v>
      </c>
      <c r="F125" s="248" t="s">
        <v>2375</v>
      </c>
      <c r="G125" s="246"/>
      <c r="H125" s="249">
        <v>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226</v>
      </c>
      <c r="AU125" s="255" t="s">
        <v>90</v>
      </c>
      <c r="AV125" s="14" t="s">
        <v>90</v>
      </c>
      <c r="AW125" s="14" t="s">
        <v>41</v>
      </c>
      <c r="AX125" s="14" t="s">
        <v>80</v>
      </c>
      <c r="AY125" s="255" t="s">
        <v>208</v>
      </c>
    </row>
    <row r="126" s="14" customFormat="1">
      <c r="A126" s="14"/>
      <c r="B126" s="245"/>
      <c r="C126" s="246"/>
      <c r="D126" s="236" t="s">
        <v>226</v>
      </c>
      <c r="E126" s="247" t="s">
        <v>35</v>
      </c>
      <c r="F126" s="248" t="s">
        <v>2376</v>
      </c>
      <c r="G126" s="246"/>
      <c r="H126" s="249">
        <v>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226</v>
      </c>
      <c r="AU126" s="255" t="s">
        <v>90</v>
      </c>
      <c r="AV126" s="14" t="s">
        <v>90</v>
      </c>
      <c r="AW126" s="14" t="s">
        <v>41</v>
      </c>
      <c r="AX126" s="14" t="s">
        <v>80</v>
      </c>
      <c r="AY126" s="255" t="s">
        <v>208</v>
      </c>
    </row>
    <row r="127" s="16" customFormat="1">
      <c r="A127" s="16"/>
      <c r="B127" s="267"/>
      <c r="C127" s="268"/>
      <c r="D127" s="236" t="s">
        <v>226</v>
      </c>
      <c r="E127" s="269" t="s">
        <v>35</v>
      </c>
      <c r="F127" s="270" t="s">
        <v>261</v>
      </c>
      <c r="G127" s="268"/>
      <c r="H127" s="271">
        <v>10</v>
      </c>
      <c r="I127" s="272"/>
      <c r="J127" s="268"/>
      <c r="K127" s="268"/>
      <c r="L127" s="273"/>
      <c r="M127" s="274"/>
      <c r="N127" s="275"/>
      <c r="O127" s="275"/>
      <c r="P127" s="275"/>
      <c r="Q127" s="275"/>
      <c r="R127" s="275"/>
      <c r="S127" s="275"/>
      <c r="T127" s="27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77" t="s">
        <v>226</v>
      </c>
      <c r="AU127" s="277" t="s">
        <v>90</v>
      </c>
      <c r="AV127" s="16" t="s">
        <v>216</v>
      </c>
      <c r="AW127" s="16" t="s">
        <v>41</v>
      </c>
      <c r="AX127" s="16" t="s">
        <v>88</v>
      </c>
      <c r="AY127" s="277" t="s">
        <v>208</v>
      </c>
    </row>
    <row r="128" s="2" customFormat="1" ht="21.75" customHeight="1">
      <c r="A128" s="41"/>
      <c r="B128" s="42"/>
      <c r="C128" s="216" t="s">
        <v>367</v>
      </c>
      <c r="D128" s="216" t="s">
        <v>211</v>
      </c>
      <c r="E128" s="217" t="s">
        <v>2377</v>
      </c>
      <c r="F128" s="218" t="s">
        <v>2378</v>
      </c>
      <c r="G128" s="219" t="s">
        <v>490</v>
      </c>
      <c r="H128" s="220">
        <v>40</v>
      </c>
      <c r="I128" s="221"/>
      <c r="J128" s="222">
        <f>ROUND(I128*H128,2)</f>
        <v>0</v>
      </c>
      <c r="K128" s="218" t="s">
        <v>215</v>
      </c>
      <c r="L128" s="47"/>
      <c r="M128" s="223" t="s">
        <v>35</v>
      </c>
      <c r="N128" s="224" t="s">
        <v>51</v>
      </c>
      <c r="O128" s="87"/>
      <c r="P128" s="225">
        <f>O128*H128</f>
        <v>0</v>
      </c>
      <c r="Q128" s="225">
        <v>0</v>
      </c>
      <c r="R128" s="225">
        <f>Q128*H128</f>
        <v>0</v>
      </c>
      <c r="S128" s="225">
        <v>0.002</v>
      </c>
      <c r="T128" s="226">
        <f>S128*H128</f>
        <v>0.080000000000000002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7" t="s">
        <v>216</v>
      </c>
      <c r="AT128" s="227" t="s">
        <v>211</v>
      </c>
      <c r="AU128" s="227" t="s">
        <v>90</v>
      </c>
      <c r="AY128" s="19" t="s">
        <v>208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88</v>
      </c>
      <c r="BK128" s="228">
        <f>ROUND(I128*H128,2)</f>
        <v>0</v>
      </c>
      <c r="BL128" s="19" t="s">
        <v>216</v>
      </c>
      <c r="BM128" s="227" t="s">
        <v>2379</v>
      </c>
    </row>
    <row r="129" s="2" customFormat="1">
      <c r="A129" s="41"/>
      <c r="B129" s="42"/>
      <c r="C129" s="43"/>
      <c r="D129" s="229" t="s">
        <v>218</v>
      </c>
      <c r="E129" s="43"/>
      <c r="F129" s="230" t="s">
        <v>2380</v>
      </c>
      <c r="G129" s="43"/>
      <c r="H129" s="43"/>
      <c r="I129" s="231"/>
      <c r="J129" s="43"/>
      <c r="K129" s="43"/>
      <c r="L129" s="47"/>
      <c r="M129" s="232"/>
      <c r="N129" s="233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218</v>
      </c>
      <c r="AU129" s="19" t="s">
        <v>90</v>
      </c>
    </row>
    <row r="130" s="2" customFormat="1" ht="21.75" customHeight="1">
      <c r="A130" s="41"/>
      <c r="B130" s="42"/>
      <c r="C130" s="216" t="s">
        <v>378</v>
      </c>
      <c r="D130" s="216" t="s">
        <v>211</v>
      </c>
      <c r="E130" s="217" t="s">
        <v>1420</v>
      </c>
      <c r="F130" s="218" t="s">
        <v>1421</v>
      </c>
      <c r="G130" s="219" t="s">
        <v>490</v>
      </c>
      <c r="H130" s="220">
        <v>25</v>
      </c>
      <c r="I130" s="221"/>
      <c r="J130" s="222">
        <f>ROUND(I130*H130,2)</f>
        <v>0</v>
      </c>
      <c r="K130" s="218" t="s">
        <v>215</v>
      </c>
      <c r="L130" s="47"/>
      <c r="M130" s="223" t="s">
        <v>35</v>
      </c>
      <c r="N130" s="224" t="s">
        <v>51</v>
      </c>
      <c r="O130" s="87"/>
      <c r="P130" s="225">
        <f>O130*H130</f>
        <v>0</v>
      </c>
      <c r="Q130" s="225">
        <v>0</v>
      </c>
      <c r="R130" s="225">
        <f>Q130*H130</f>
        <v>0</v>
      </c>
      <c r="S130" s="225">
        <v>0.0060000000000000001</v>
      </c>
      <c r="T130" s="226">
        <f>S130*H130</f>
        <v>0.14999999999999999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7" t="s">
        <v>216</v>
      </c>
      <c r="AT130" s="227" t="s">
        <v>211</v>
      </c>
      <c r="AU130" s="227" t="s">
        <v>90</v>
      </c>
      <c r="AY130" s="19" t="s">
        <v>208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88</v>
      </c>
      <c r="BK130" s="228">
        <f>ROUND(I130*H130,2)</f>
        <v>0</v>
      </c>
      <c r="BL130" s="19" t="s">
        <v>216</v>
      </c>
      <c r="BM130" s="227" t="s">
        <v>2381</v>
      </c>
    </row>
    <row r="131" s="2" customFormat="1">
      <c r="A131" s="41"/>
      <c r="B131" s="42"/>
      <c r="C131" s="43"/>
      <c r="D131" s="229" t="s">
        <v>218</v>
      </c>
      <c r="E131" s="43"/>
      <c r="F131" s="230" t="s">
        <v>1423</v>
      </c>
      <c r="G131" s="43"/>
      <c r="H131" s="43"/>
      <c r="I131" s="231"/>
      <c r="J131" s="43"/>
      <c r="K131" s="43"/>
      <c r="L131" s="47"/>
      <c r="M131" s="232"/>
      <c r="N131" s="233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218</v>
      </c>
      <c r="AU131" s="19" t="s">
        <v>90</v>
      </c>
    </row>
    <row r="132" s="14" customFormat="1">
      <c r="A132" s="14"/>
      <c r="B132" s="245"/>
      <c r="C132" s="246"/>
      <c r="D132" s="236" t="s">
        <v>226</v>
      </c>
      <c r="E132" s="247" t="s">
        <v>35</v>
      </c>
      <c r="F132" s="248" t="s">
        <v>2382</v>
      </c>
      <c r="G132" s="246"/>
      <c r="H132" s="249">
        <v>20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226</v>
      </c>
      <c r="AU132" s="255" t="s">
        <v>90</v>
      </c>
      <c r="AV132" s="14" t="s">
        <v>90</v>
      </c>
      <c r="AW132" s="14" t="s">
        <v>41</v>
      </c>
      <c r="AX132" s="14" t="s">
        <v>80</v>
      </c>
      <c r="AY132" s="255" t="s">
        <v>208</v>
      </c>
    </row>
    <row r="133" s="14" customFormat="1">
      <c r="A133" s="14"/>
      <c r="B133" s="245"/>
      <c r="C133" s="246"/>
      <c r="D133" s="236" t="s">
        <v>226</v>
      </c>
      <c r="E133" s="247" t="s">
        <v>35</v>
      </c>
      <c r="F133" s="248" t="s">
        <v>2383</v>
      </c>
      <c r="G133" s="246"/>
      <c r="H133" s="249">
        <v>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226</v>
      </c>
      <c r="AU133" s="255" t="s">
        <v>90</v>
      </c>
      <c r="AV133" s="14" t="s">
        <v>90</v>
      </c>
      <c r="AW133" s="14" t="s">
        <v>41</v>
      </c>
      <c r="AX133" s="14" t="s">
        <v>80</v>
      </c>
      <c r="AY133" s="255" t="s">
        <v>208</v>
      </c>
    </row>
    <row r="134" s="16" customFormat="1">
      <c r="A134" s="16"/>
      <c r="B134" s="267"/>
      <c r="C134" s="268"/>
      <c r="D134" s="236" t="s">
        <v>226</v>
      </c>
      <c r="E134" s="269" t="s">
        <v>35</v>
      </c>
      <c r="F134" s="270" t="s">
        <v>261</v>
      </c>
      <c r="G134" s="268"/>
      <c r="H134" s="271">
        <v>25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T134" s="277" t="s">
        <v>226</v>
      </c>
      <c r="AU134" s="277" t="s">
        <v>90</v>
      </c>
      <c r="AV134" s="16" t="s">
        <v>216</v>
      </c>
      <c r="AW134" s="16" t="s">
        <v>41</v>
      </c>
      <c r="AX134" s="16" t="s">
        <v>88</v>
      </c>
      <c r="AY134" s="277" t="s">
        <v>208</v>
      </c>
    </row>
    <row r="135" s="12" customFormat="1" ht="25.92" customHeight="1">
      <c r="A135" s="12"/>
      <c r="B135" s="200"/>
      <c r="C135" s="201"/>
      <c r="D135" s="202" t="s">
        <v>79</v>
      </c>
      <c r="E135" s="203" t="s">
        <v>593</v>
      </c>
      <c r="F135" s="203" t="s">
        <v>594</v>
      </c>
      <c r="G135" s="201"/>
      <c r="H135" s="201"/>
      <c r="I135" s="204"/>
      <c r="J135" s="205">
        <f>BK135</f>
        <v>0</v>
      </c>
      <c r="K135" s="201"/>
      <c r="L135" s="206"/>
      <c r="M135" s="207"/>
      <c r="N135" s="208"/>
      <c r="O135" s="208"/>
      <c r="P135" s="209">
        <f>P136+P258</f>
        <v>0</v>
      </c>
      <c r="Q135" s="208"/>
      <c r="R135" s="209">
        <f>R136+R258</f>
        <v>0.12412000000000002</v>
      </c>
      <c r="S135" s="208"/>
      <c r="T135" s="210">
        <f>T136+T258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90</v>
      </c>
      <c r="AT135" s="212" t="s">
        <v>79</v>
      </c>
      <c r="AU135" s="212" t="s">
        <v>80</v>
      </c>
      <c r="AY135" s="211" t="s">
        <v>208</v>
      </c>
      <c r="BK135" s="213">
        <f>BK136+BK258</f>
        <v>0</v>
      </c>
    </row>
    <row r="136" s="12" customFormat="1" ht="22.8" customHeight="1">
      <c r="A136" s="12"/>
      <c r="B136" s="200"/>
      <c r="C136" s="201"/>
      <c r="D136" s="202" t="s">
        <v>79</v>
      </c>
      <c r="E136" s="214" t="s">
        <v>2384</v>
      </c>
      <c r="F136" s="214" t="s">
        <v>2385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SUM(P137:P257)</f>
        <v>0</v>
      </c>
      <c r="Q136" s="208"/>
      <c r="R136" s="209">
        <f>SUM(R137:R257)</f>
        <v>0.12262000000000002</v>
      </c>
      <c r="S136" s="208"/>
      <c r="T136" s="210">
        <f>SUM(T137:T257)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90</v>
      </c>
      <c r="AT136" s="212" t="s">
        <v>79</v>
      </c>
      <c r="AU136" s="212" t="s">
        <v>88</v>
      </c>
      <c r="AY136" s="211" t="s">
        <v>208</v>
      </c>
      <c r="BK136" s="213">
        <f>SUM(BK137:BK257)</f>
        <v>0</v>
      </c>
    </row>
    <row r="137" s="2" customFormat="1" ht="24.15" customHeight="1">
      <c r="A137" s="41"/>
      <c r="B137" s="42"/>
      <c r="C137" s="216" t="s">
        <v>390</v>
      </c>
      <c r="D137" s="216" t="s">
        <v>211</v>
      </c>
      <c r="E137" s="217" t="s">
        <v>2386</v>
      </c>
      <c r="F137" s="218" t="s">
        <v>2387</v>
      </c>
      <c r="G137" s="219" t="s">
        <v>490</v>
      </c>
      <c r="H137" s="220">
        <v>30</v>
      </c>
      <c r="I137" s="221"/>
      <c r="J137" s="222">
        <f>ROUND(I137*H137,2)</f>
        <v>0</v>
      </c>
      <c r="K137" s="218" t="s">
        <v>215</v>
      </c>
      <c r="L137" s="47"/>
      <c r="M137" s="223" t="s">
        <v>35</v>
      </c>
      <c r="N137" s="224" t="s">
        <v>51</v>
      </c>
      <c r="O137" s="87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7" t="s">
        <v>408</v>
      </c>
      <c r="AT137" s="227" t="s">
        <v>211</v>
      </c>
      <c r="AU137" s="227" t="s">
        <v>90</v>
      </c>
      <c r="AY137" s="19" t="s">
        <v>208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88</v>
      </c>
      <c r="BK137" s="228">
        <f>ROUND(I137*H137,2)</f>
        <v>0</v>
      </c>
      <c r="BL137" s="19" t="s">
        <v>408</v>
      </c>
      <c r="BM137" s="227" t="s">
        <v>2388</v>
      </c>
    </row>
    <row r="138" s="2" customFormat="1">
      <c r="A138" s="41"/>
      <c r="B138" s="42"/>
      <c r="C138" s="43"/>
      <c r="D138" s="229" t="s">
        <v>218</v>
      </c>
      <c r="E138" s="43"/>
      <c r="F138" s="230" t="s">
        <v>2389</v>
      </c>
      <c r="G138" s="43"/>
      <c r="H138" s="43"/>
      <c r="I138" s="231"/>
      <c r="J138" s="43"/>
      <c r="K138" s="43"/>
      <c r="L138" s="47"/>
      <c r="M138" s="232"/>
      <c r="N138" s="233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218</v>
      </c>
      <c r="AU138" s="19" t="s">
        <v>90</v>
      </c>
    </row>
    <row r="139" s="2" customFormat="1" ht="16.5" customHeight="1">
      <c r="A139" s="41"/>
      <c r="B139" s="42"/>
      <c r="C139" s="278" t="s">
        <v>8</v>
      </c>
      <c r="D139" s="278" t="s">
        <v>391</v>
      </c>
      <c r="E139" s="279" t="s">
        <v>2390</v>
      </c>
      <c r="F139" s="280" t="s">
        <v>2391</v>
      </c>
      <c r="G139" s="281" t="s">
        <v>490</v>
      </c>
      <c r="H139" s="282">
        <v>30</v>
      </c>
      <c r="I139" s="283"/>
      <c r="J139" s="284">
        <f>ROUND(I139*H139,2)</f>
        <v>0</v>
      </c>
      <c r="K139" s="280" t="s">
        <v>2392</v>
      </c>
      <c r="L139" s="285"/>
      <c r="M139" s="286" t="s">
        <v>35</v>
      </c>
      <c r="N139" s="287" t="s">
        <v>51</v>
      </c>
      <c r="O139" s="87"/>
      <c r="P139" s="225">
        <f>O139*H139</f>
        <v>0</v>
      </c>
      <c r="Q139" s="225">
        <v>0.00050000000000000001</v>
      </c>
      <c r="R139" s="225">
        <f>Q139*H139</f>
        <v>0.014999999999999999</v>
      </c>
      <c r="S139" s="225">
        <v>0</v>
      </c>
      <c r="T139" s="226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7" t="s">
        <v>527</v>
      </c>
      <c r="AT139" s="227" t="s">
        <v>391</v>
      </c>
      <c r="AU139" s="227" t="s">
        <v>90</v>
      </c>
      <c r="AY139" s="19" t="s">
        <v>208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88</v>
      </c>
      <c r="BK139" s="228">
        <f>ROUND(I139*H139,2)</f>
        <v>0</v>
      </c>
      <c r="BL139" s="19" t="s">
        <v>408</v>
      </c>
      <c r="BM139" s="227" t="s">
        <v>2393</v>
      </c>
    </row>
    <row r="140" s="2" customFormat="1" ht="24.15" customHeight="1">
      <c r="A140" s="41"/>
      <c r="B140" s="42"/>
      <c r="C140" s="216" t="s">
        <v>408</v>
      </c>
      <c r="D140" s="216" t="s">
        <v>211</v>
      </c>
      <c r="E140" s="217" t="s">
        <v>2394</v>
      </c>
      <c r="F140" s="218" t="s">
        <v>2395</v>
      </c>
      <c r="G140" s="219" t="s">
        <v>490</v>
      </c>
      <c r="H140" s="220">
        <v>30</v>
      </c>
      <c r="I140" s="221"/>
      <c r="J140" s="222">
        <f>ROUND(I140*H140,2)</f>
        <v>0</v>
      </c>
      <c r="K140" s="218" t="s">
        <v>215</v>
      </c>
      <c r="L140" s="47"/>
      <c r="M140" s="223" t="s">
        <v>35</v>
      </c>
      <c r="N140" s="224" t="s">
        <v>51</v>
      </c>
      <c r="O140" s="87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7" t="s">
        <v>408</v>
      </c>
      <c r="AT140" s="227" t="s">
        <v>211</v>
      </c>
      <c r="AU140" s="227" t="s">
        <v>90</v>
      </c>
      <c r="AY140" s="19" t="s">
        <v>208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88</v>
      </c>
      <c r="BK140" s="228">
        <f>ROUND(I140*H140,2)</f>
        <v>0</v>
      </c>
      <c r="BL140" s="19" t="s">
        <v>408</v>
      </c>
      <c r="BM140" s="227" t="s">
        <v>2396</v>
      </c>
    </row>
    <row r="141" s="2" customFormat="1">
      <c r="A141" s="41"/>
      <c r="B141" s="42"/>
      <c r="C141" s="43"/>
      <c r="D141" s="229" t="s">
        <v>218</v>
      </c>
      <c r="E141" s="43"/>
      <c r="F141" s="230" t="s">
        <v>2397</v>
      </c>
      <c r="G141" s="43"/>
      <c r="H141" s="43"/>
      <c r="I141" s="231"/>
      <c r="J141" s="43"/>
      <c r="K141" s="43"/>
      <c r="L141" s="47"/>
      <c r="M141" s="232"/>
      <c r="N141" s="233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218</v>
      </c>
      <c r="AU141" s="19" t="s">
        <v>90</v>
      </c>
    </row>
    <row r="142" s="2" customFormat="1" ht="16.5" customHeight="1">
      <c r="A142" s="41"/>
      <c r="B142" s="42"/>
      <c r="C142" s="278" t="s">
        <v>413</v>
      </c>
      <c r="D142" s="278" t="s">
        <v>391</v>
      </c>
      <c r="E142" s="279" t="s">
        <v>2398</v>
      </c>
      <c r="F142" s="280" t="s">
        <v>2399</v>
      </c>
      <c r="G142" s="281" t="s">
        <v>490</v>
      </c>
      <c r="H142" s="282">
        <v>30</v>
      </c>
      <c r="I142" s="283"/>
      <c r="J142" s="284">
        <f>ROUND(I142*H142,2)</f>
        <v>0</v>
      </c>
      <c r="K142" s="280" t="s">
        <v>2392</v>
      </c>
      <c r="L142" s="285"/>
      <c r="M142" s="286" t="s">
        <v>35</v>
      </c>
      <c r="N142" s="287" t="s">
        <v>51</v>
      </c>
      <c r="O142" s="87"/>
      <c r="P142" s="225">
        <f>O142*H142</f>
        <v>0</v>
      </c>
      <c r="Q142" s="225">
        <v>0.00050000000000000001</v>
      </c>
      <c r="R142" s="225">
        <f>Q142*H142</f>
        <v>0.014999999999999999</v>
      </c>
      <c r="S142" s="225">
        <v>0</v>
      </c>
      <c r="T142" s="226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7" t="s">
        <v>527</v>
      </c>
      <c r="AT142" s="227" t="s">
        <v>391</v>
      </c>
      <c r="AU142" s="227" t="s">
        <v>90</v>
      </c>
      <c r="AY142" s="19" t="s">
        <v>208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88</v>
      </c>
      <c r="BK142" s="228">
        <f>ROUND(I142*H142,2)</f>
        <v>0</v>
      </c>
      <c r="BL142" s="19" t="s">
        <v>408</v>
      </c>
      <c r="BM142" s="227" t="s">
        <v>2400</v>
      </c>
    </row>
    <row r="143" s="2" customFormat="1" ht="24.15" customHeight="1">
      <c r="A143" s="41"/>
      <c r="B143" s="42"/>
      <c r="C143" s="216" t="s">
        <v>418</v>
      </c>
      <c r="D143" s="216" t="s">
        <v>211</v>
      </c>
      <c r="E143" s="217" t="s">
        <v>2401</v>
      </c>
      <c r="F143" s="218" t="s">
        <v>2402</v>
      </c>
      <c r="G143" s="219" t="s">
        <v>490</v>
      </c>
      <c r="H143" s="220">
        <v>40</v>
      </c>
      <c r="I143" s="221"/>
      <c r="J143" s="222">
        <f>ROUND(I143*H143,2)</f>
        <v>0</v>
      </c>
      <c r="K143" s="218" t="s">
        <v>215</v>
      </c>
      <c r="L143" s="47"/>
      <c r="M143" s="223" t="s">
        <v>35</v>
      </c>
      <c r="N143" s="224" t="s">
        <v>51</v>
      </c>
      <c r="O143" s="87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7" t="s">
        <v>408</v>
      </c>
      <c r="AT143" s="227" t="s">
        <v>211</v>
      </c>
      <c r="AU143" s="227" t="s">
        <v>90</v>
      </c>
      <c r="AY143" s="19" t="s">
        <v>208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88</v>
      </c>
      <c r="BK143" s="228">
        <f>ROUND(I143*H143,2)</f>
        <v>0</v>
      </c>
      <c r="BL143" s="19" t="s">
        <v>408</v>
      </c>
      <c r="BM143" s="227" t="s">
        <v>2403</v>
      </c>
    </row>
    <row r="144" s="2" customFormat="1">
      <c r="A144" s="41"/>
      <c r="B144" s="42"/>
      <c r="C144" s="43"/>
      <c r="D144" s="229" t="s">
        <v>218</v>
      </c>
      <c r="E144" s="43"/>
      <c r="F144" s="230" t="s">
        <v>2404</v>
      </c>
      <c r="G144" s="43"/>
      <c r="H144" s="43"/>
      <c r="I144" s="231"/>
      <c r="J144" s="43"/>
      <c r="K144" s="43"/>
      <c r="L144" s="47"/>
      <c r="M144" s="232"/>
      <c r="N144" s="233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218</v>
      </c>
      <c r="AU144" s="19" t="s">
        <v>90</v>
      </c>
    </row>
    <row r="145" s="2" customFormat="1" ht="16.5" customHeight="1">
      <c r="A145" s="41"/>
      <c r="B145" s="42"/>
      <c r="C145" s="278" t="s">
        <v>423</v>
      </c>
      <c r="D145" s="278" t="s">
        <v>391</v>
      </c>
      <c r="E145" s="279" t="s">
        <v>2405</v>
      </c>
      <c r="F145" s="280" t="s">
        <v>2406</v>
      </c>
      <c r="G145" s="281" t="s">
        <v>490</v>
      </c>
      <c r="H145" s="282">
        <v>40</v>
      </c>
      <c r="I145" s="283"/>
      <c r="J145" s="284">
        <f>ROUND(I145*H145,2)</f>
        <v>0</v>
      </c>
      <c r="K145" s="280" t="s">
        <v>215</v>
      </c>
      <c r="L145" s="285"/>
      <c r="M145" s="286" t="s">
        <v>35</v>
      </c>
      <c r="N145" s="287" t="s">
        <v>51</v>
      </c>
      <c r="O145" s="87"/>
      <c r="P145" s="225">
        <f>O145*H145</f>
        <v>0</v>
      </c>
      <c r="Q145" s="225">
        <v>4.0000000000000003E-05</v>
      </c>
      <c r="R145" s="225">
        <f>Q145*H145</f>
        <v>0.0016000000000000001</v>
      </c>
      <c r="S145" s="225">
        <v>0</v>
      </c>
      <c r="T145" s="226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7" t="s">
        <v>527</v>
      </c>
      <c r="AT145" s="227" t="s">
        <v>391</v>
      </c>
      <c r="AU145" s="227" t="s">
        <v>90</v>
      </c>
      <c r="AY145" s="19" t="s">
        <v>208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88</v>
      </c>
      <c r="BK145" s="228">
        <f>ROUND(I145*H145,2)</f>
        <v>0</v>
      </c>
      <c r="BL145" s="19" t="s">
        <v>408</v>
      </c>
      <c r="BM145" s="227" t="s">
        <v>2407</v>
      </c>
    </row>
    <row r="146" s="2" customFormat="1" ht="24.15" customHeight="1">
      <c r="A146" s="41"/>
      <c r="B146" s="42"/>
      <c r="C146" s="216" t="s">
        <v>434</v>
      </c>
      <c r="D146" s="216" t="s">
        <v>211</v>
      </c>
      <c r="E146" s="217" t="s">
        <v>2408</v>
      </c>
      <c r="F146" s="218" t="s">
        <v>2409</v>
      </c>
      <c r="G146" s="219" t="s">
        <v>490</v>
      </c>
      <c r="H146" s="220">
        <v>30</v>
      </c>
      <c r="I146" s="221"/>
      <c r="J146" s="222">
        <f>ROUND(I146*H146,2)</f>
        <v>0</v>
      </c>
      <c r="K146" s="218" t="s">
        <v>215</v>
      </c>
      <c r="L146" s="47"/>
      <c r="M146" s="223" t="s">
        <v>35</v>
      </c>
      <c r="N146" s="224" t="s">
        <v>51</v>
      </c>
      <c r="O146" s="87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7" t="s">
        <v>408</v>
      </c>
      <c r="AT146" s="227" t="s">
        <v>211</v>
      </c>
      <c r="AU146" s="227" t="s">
        <v>90</v>
      </c>
      <c r="AY146" s="19" t="s">
        <v>208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88</v>
      </c>
      <c r="BK146" s="228">
        <f>ROUND(I146*H146,2)</f>
        <v>0</v>
      </c>
      <c r="BL146" s="19" t="s">
        <v>408</v>
      </c>
      <c r="BM146" s="227" t="s">
        <v>2410</v>
      </c>
    </row>
    <row r="147" s="2" customFormat="1">
      <c r="A147" s="41"/>
      <c r="B147" s="42"/>
      <c r="C147" s="43"/>
      <c r="D147" s="229" t="s">
        <v>218</v>
      </c>
      <c r="E147" s="43"/>
      <c r="F147" s="230" t="s">
        <v>2411</v>
      </c>
      <c r="G147" s="43"/>
      <c r="H147" s="43"/>
      <c r="I147" s="231"/>
      <c r="J147" s="43"/>
      <c r="K147" s="43"/>
      <c r="L147" s="47"/>
      <c r="M147" s="232"/>
      <c r="N147" s="233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9" t="s">
        <v>218</v>
      </c>
      <c r="AU147" s="19" t="s">
        <v>90</v>
      </c>
    </row>
    <row r="148" s="2" customFormat="1" ht="16.5" customHeight="1">
      <c r="A148" s="41"/>
      <c r="B148" s="42"/>
      <c r="C148" s="278" t="s">
        <v>7</v>
      </c>
      <c r="D148" s="278" t="s">
        <v>391</v>
      </c>
      <c r="E148" s="279" t="s">
        <v>2412</v>
      </c>
      <c r="F148" s="280" t="s">
        <v>2413</v>
      </c>
      <c r="G148" s="281" t="s">
        <v>490</v>
      </c>
      <c r="H148" s="282">
        <v>30</v>
      </c>
      <c r="I148" s="283"/>
      <c r="J148" s="284">
        <f>ROUND(I148*H148,2)</f>
        <v>0</v>
      </c>
      <c r="K148" s="280" t="s">
        <v>215</v>
      </c>
      <c r="L148" s="285"/>
      <c r="M148" s="286" t="s">
        <v>35</v>
      </c>
      <c r="N148" s="287" t="s">
        <v>51</v>
      </c>
      <c r="O148" s="87"/>
      <c r="P148" s="225">
        <f>O148*H148</f>
        <v>0</v>
      </c>
      <c r="Q148" s="225">
        <v>0.00010000000000000001</v>
      </c>
      <c r="R148" s="225">
        <f>Q148*H148</f>
        <v>0.0030000000000000001</v>
      </c>
      <c r="S148" s="225">
        <v>0</v>
      </c>
      <c r="T148" s="226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7" t="s">
        <v>527</v>
      </c>
      <c r="AT148" s="227" t="s">
        <v>391</v>
      </c>
      <c r="AU148" s="227" t="s">
        <v>90</v>
      </c>
      <c r="AY148" s="19" t="s">
        <v>208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88</v>
      </c>
      <c r="BK148" s="228">
        <f>ROUND(I148*H148,2)</f>
        <v>0</v>
      </c>
      <c r="BL148" s="19" t="s">
        <v>408</v>
      </c>
      <c r="BM148" s="227" t="s">
        <v>2414</v>
      </c>
    </row>
    <row r="149" s="2" customFormat="1" ht="24.15" customHeight="1">
      <c r="A149" s="41"/>
      <c r="B149" s="42"/>
      <c r="C149" s="216" t="s">
        <v>440</v>
      </c>
      <c r="D149" s="216" t="s">
        <v>211</v>
      </c>
      <c r="E149" s="217" t="s">
        <v>2415</v>
      </c>
      <c r="F149" s="218" t="s">
        <v>2416</v>
      </c>
      <c r="G149" s="219" t="s">
        <v>490</v>
      </c>
      <c r="H149" s="220">
        <v>30</v>
      </c>
      <c r="I149" s="221"/>
      <c r="J149" s="222">
        <f>ROUND(I149*H149,2)</f>
        <v>0</v>
      </c>
      <c r="K149" s="218" t="s">
        <v>215</v>
      </c>
      <c r="L149" s="47"/>
      <c r="M149" s="223" t="s">
        <v>35</v>
      </c>
      <c r="N149" s="224" t="s">
        <v>51</v>
      </c>
      <c r="O149" s="87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7" t="s">
        <v>408</v>
      </c>
      <c r="AT149" s="227" t="s">
        <v>211</v>
      </c>
      <c r="AU149" s="227" t="s">
        <v>90</v>
      </c>
      <c r="AY149" s="19" t="s">
        <v>208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88</v>
      </c>
      <c r="BK149" s="228">
        <f>ROUND(I149*H149,2)</f>
        <v>0</v>
      </c>
      <c r="BL149" s="19" t="s">
        <v>408</v>
      </c>
      <c r="BM149" s="227" t="s">
        <v>2417</v>
      </c>
    </row>
    <row r="150" s="2" customFormat="1">
      <c r="A150" s="41"/>
      <c r="B150" s="42"/>
      <c r="C150" s="43"/>
      <c r="D150" s="229" t="s">
        <v>218</v>
      </c>
      <c r="E150" s="43"/>
      <c r="F150" s="230" t="s">
        <v>2418</v>
      </c>
      <c r="G150" s="43"/>
      <c r="H150" s="43"/>
      <c r="I150" s="231"/>
      <c r="J150" s="43"/>
      <c r="K150" s="43"/>
      <c r="L150" s="47"/>
      <c r="M150" s="232"/>
      <c r="N150" s="233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218</v>
      </c>
      <c r="AU150" s="19" t="s">
        <v>90</v>
      </c>
    </row>
    <row r="151" s="2" customFormat="1" ht="16.5" customHeight="1">
      <c r="A151" s="41"/>
      <c r="B151" s="42"/>
      <c r="C151" s="278" t="s">
        <v>445</v>
      </c>
      <c r="D151" s="278" t="s">
        <v>391</v>
      </c>
      <c r="E151" s="279" t="s">
        <v>2419</v>
      </c>
      <c r="F151" s="280" t="s">
        <v>2420</v>
      </c>
      <c r="G151" s="281" t="s">
        <v>490</v>
      </c>
      <c r="H151" s="282">
        <v>30</v>
      </c>
      <c r="I151" s="283"/>
      <c r="J151" s="284">
        <f>ROUND(I151*H151,2)</f>
        <v>0</v>
      </c>
      <c r="K151" s="280" t="s">
        <v>215</v>
      </c>
      <c r="L151" s="285"/>
      <c r="M151" s="286" t="s">
        <v>35</v>
      </c>
      <c r="N151" s="287" t="s">
        <v>51</v>
      </c>
      <c r="O151" s="87"/>
      <c r="P151" s="225">
        <f>O151*H151</f>
        <v>0</v>
      </c>
      <c r="Q151" s="225">
        <v>0.00012</v>
      </c>
      <c r="R151" s="225">
        <f>Q151*H151</f>
        <v>0.0035999999999999999</v>
      </c>
      <c r="S151" s="225">
        <v>0</v>
      </c>
      <c r="T151" s="226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7" t="s">
        <v>527</v>
      </c>
      <c r="AT151" s="227" t="s">
        <v>391</v>
      </c>
      <c r="AU151" s="227" t="s">
        <v>90</v>
      </c>
      <c r="AY151" s="19" t="s">
        <v>208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88</v>
      </c>
      <c r="BK151" s="228">
        <f>ROUND(I151*H151,2)</f>
        <v>0</v>
      </c>
      <c r="BL151" s="19" t="s">
        <v>408</v>
      </c>
      <c r="BM151" s="227" t="s">
        <v>2421</v>
      </c>
    </row>
    <row r="152" s="2" customFormat="1" ht="24.15" customHeight="1">
      <c r="A152" s="41"/>
      <c r="B152" s="42"/>
      <c r="C152" s="216" t="s">
        <v>455</v>
      </c>
      <c r="D152" s="216" t="s">
        <v>211</v>
      </c>
      <c r="E152" s="217" t="s">
        <v>2422</v>
      </c>
      <c r="F152" s="218" t="s">
        <v>2423</v>
      </c>
      <c r="G152" s="219" t="s">
        <v>490</v>
      </c>
      <c r="H152" s="220">
        <v>120</v>
      </c>
      <c r="I152" s="221"/>
      <c r="J152" s="222">
        <f>ROUND(I152*H152,2)</f>
        <v>0</v>
      </c>
      <c r="K152" s="218" t="s">
        <v>215</v>
      </c>
      <c r="L152" s="47"/>
      <c r="M152" s="223" t="s">
        <v>35</v>
      </c>
      <c r="N152" s="224" t="s">
        <v>51</v>
      </c>
      <c r="O152" s="87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7" t="s">
        <v>408</v>
      </c>
      <c r="AT152" s="227" t="s">
        <v>211</v>
      </c>
      <c r="AU152" s="227" t="s">
        <v>90</v>
      </c>
      <c r="AY152" s="19" t="s">
        <v>208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88</v>
      </c>
      <c r="BK152" s="228">
        <f>ROUND(I152*H152,2)</f>
        <v>0</v>
      </c>
      <c r="BL152" s="19" t="s">
        <v>408</v>
      </c>
      <c r="BM152" s="227" t="s">
        <v>2424</v>
      </c>
    </row>
    <row r="153" s="2" customFormat="1">
      <c r="A153" s="41"/>
      <c r="B153" s="42"/>
      <c r="C153" s="43"/>
      <c r="D153" s="229" t="s">
        <v>218</v>
      </c>
      <c r="E153" s="43"/>
      <c r="F153" s="230" t="s">
        <v>2425</v>
      </c>
      <c r="G153" s="43"/>
      <c r="H153" s="43"/>
      <c r="I153" s="231"/>
      <c r="J153" s="43"/>
      <c r="K153" s="43"/>
      <c r="L153" s="47"/>
      <c r="M153" s="232"/>
      <c r="N153" s="233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218</v>
      </c>
      <c r="AU153" s="19" t="s">
        <v>90</v>
      </c>
    </row>
    <row r="154" s="14" customFormat="1">
      <c r="A154" s="14"/>
      <c r="B154" s="245"/>
      <c r="C154" s="246"/>
      <c r="D154" s="236" t="s">
        <v>226</v>
      </c>
      <c r="E154" s="247" t="s">
        <v>35</v>
      </c>
      <c r="F154" s="248" t="s">
        <v>2426</v>
      </c>
      <c r="G154" s="246"/>
      <c r="H154" s="249">
        <v>20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226</v>
      </c>
      <c r="AU154" s="255" t="s">
        <v>90</v>
      </c>
      <c r="AV154" s="14" t="s">
        <v>90</v>
      </c>
      <c r="AW154" s="14" t="s">
        <v>41</v>
      </c>
      <c r="AX154" s="14" t="s">
        <v>80</v>
      </c>
      <c r="AY154" s="255" t="s">
        <v>208</v>
      </c>
    </row>
    <row r="155" s="14" customFormat="1">
      <c r="A155" s="14"/>
      <c r="B155" s="245"/>
      <c r="C155" s="246"/>
      <c r="D155" s="236" t="s">
        <v>226</v>
      </c>
      <c r="E155" s="247" t="s">
        <v>35</v>
      </c>
      <c r="F155" s="248" t="s">
        <v>2427</v>
      </c>
      <c r="G155" s="246"/>
      <c r="H155" s="249">
        <v>100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226</v>
      </c>
      <c r="AU155" s="255" t="s">
        <v>90</v>
      </c>
      <c r="AV155" s="14" t="s">
        <v>90</v>
      </c>
      <c r="AW155" s="14" t="s">
        <v>41</v>
      </c>
      <c r="AX155" s="14" t="s">
        <v>80</v>
      </c>
      <c r="AY155" s="255" t="s">
        <v>208</v>
      </c>
    </row>
    <row r="156" s="16" customFormat="1">
      <c r="A156" s="16"/>
      <c r="B156" s="267"/>
      <c r="C156" s="268"/>
      <c r="D156" s="236" t="s">
        <v>226</v>
      </c>
      <c r="E156" s="269" t="s">
        <v>35</v>
      </c>
      <c r="F156" s="270" t="s">
        <v>261</v>
      </c>
      <c r="G156" s="268"/>
      <c r="H156" s="271">
        <v>120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77" t="s">
        <v>226</v>
      </c>
      <c r="AU156" s="277" t="s">
        <v>90</v>
      </c>
      <c r="AV156" s="16" t="s">
        <v>216</v>
      </c>
      <c r="AW156" s="16" t="s">
        <v>41</v>
      </c>
      <c r="AX156" s="16" t="s">
        <v>88</v>
      </c>
      <c r="AY156" s="277" t="s">
        <v>208</v>
      </c>
    </row>
    <row r="157" s="2" customFormat="1" ht="16.5" customHeight="1">
      <c r="A157" s="41"/>
      <c r="B157" s="42"/>
      <c r="C157" s="278" t="s">
        <v>463</v>
      </c>
      <c r="D157" s="278" t="s">
        <v>391</v>
      </c>
      <c r="E157" s="279" t="s">
        <v>2428</v>
      </c>
      <c r="F157" s="280" t="s">
        <v>2429</v>
      </c>
      <c r="G157" s="281" t="s">
        <v>490</v>
      </c>
      <c r="H157" s="282">
        <v>20</v>
      </c>
      <c r="I157" s="283"/>
      <c r="J157" s="284">
        <f>ROUND(I157*H157,2)</f>
        <v>0</v>
      </c>
      <c r="K157" s="280" t="s">
        <v>215</v>
      </c>
      <c r="L157" s="285"/>
      <c r="M157" s="286" t="s">
        <v>35</v>
      </c>
      <c r="N157" s="287" t="s">
        <v>51</v>
      </c>
      <c r="O157" s="87"/>
      <c r="P157" s="225">
        <f>O157*H157</f>
        <v>0</v>
      </c>
      <c r="Q157" s="225">
        <v>0.00010000000000000001</v>
      </c>
      <c r="R157" s="225">
        <f>Q157*H157</f>
        <v>0.002</v>
      </c>
      <c r="S157" s="225">
        <v>0</v>
      </c>
      <c r="T157" s="226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7" t="s">
        <v>527</v>
      </c>
      <c r="AT157" s="227" t="s">
        <v>391</v>
      </c>
      <c r="AU157" s="227" t="s">
        <v>90</v>
      </c>
      <c r="AY157" s="19" t="s">
        <v>208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88</v>
      </c>
      <c r="BK157" s="228">
        <f>ROUND(I157*H157,2)</f>
        <v>0</v>
      </c>
      <c r="BL157" s="19" t="s">
        <v>408</v>
      </c>
      <c r="BM157" s="227" t="s">
        <v>2430</v>
      </c>
    </row>
    <row r="158" s="2" customFormat="1" ht="16.5" customHeight="1">
      <c r="A158" s="41"/>
      <c r="B158" s="42"/>
      <c r="C158" s="278" t="s">
        <v>469</v>
      </c>
      <c r="D158" s="278" t="s">
        <v>391</v>
      </c>
      <c r="E158" s="279" t="s">
        <v>2431</v>
      </c>
      <c r="F158" s="280" t="s">
        <v>2432</v>
      </c>
      <c r="G158" s="281" t="s">
        <v>490</v>
      </c>
      <c r="H158" s="282">
        <v>20</v>
      </c>
      <c r="I158" s="283"/>
      <c r="J158" s="284">
        <f>ROUND(I158*H158,2)</f>
        <v>0</v>
      </c>
      <c r="K158" s="280" t="s">
        <v>215</v>
      </c>
      <c r="L158" s="285"/>
      <c r="M158" s="286" t="s">
        <v>35</v>
      </c>
      <c r="N158" s="287" t="s">
        <v>51</v>
      </c>
      <c r="O158" s="87"/>
      <c r="P158" s="225">
        <f>O158*H158</f>
        <v>0</v>
      </c>
      <c r="Q158" s="225">
        <v>0.00014999999999999999</v>
      </c>
      <c r="R158" s="225">
        <f>Q158*H158</f>
        <v>0.0029999999999999996</v>
      </c>
      <c r="S158" s="225">
        <v>0</v>
      </c>
      <c r="T158" s="226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7" t="s">
        <v>527</v>
      </c>
      <c r="AT158" s="227" t="s">
        <v>391</v>
      </c>
      <c r="AU158" s="227" t="s">
        <v>90</v>
      </c>
      <c r="AY158" s="19" t="s">
        <v>208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88</v>
      </c>
      <c r="BK158" s="228">
        <f>ROUND(I158*H158,2)</f>
        <v>0</v>
      </c>
      <c r="BL158" s="19" t="s">
        <v>408</v>
      </c>
      <c r="BM158" s="227" t="s">
        <v>2433</v>
      </c>
    </row>
    <row r="159" s="2" customFormat="1" ht="16.5" customHeight="1">
      <c r="A159" s="41"/>
      <c r="B159" s="42"/>
      <c r="C159" s="278" t="s">
        <v>481</v>
      </c>
      <c r="D159" s="278" t="s">
        <v>391</v>
      </c>
      <c r="E159" s="279" t="s">
        <v>2434</v>
      </c>
      <c r="F159" s="280" t="s">
        <v>2435</v>
      </c>
      <c r="G159" s="281" t="s">
        <v>490</v>
      </c>
      <c r="H159" s="282">
        <v>40</v>
      </c>
      <c r="I159" s="283"/>
      <c r="J159" s="284">
        <f>ROUND(I159*H159,2)</f>
        <v>0</v>
      </c>
      <c r="K159" s="280" t="s">
        <v>215</v>
      </c>
      <c r="L159" s="285"/>
      <c r="M159" s="286" t="s">
        <v>35</v>
      </c>
      <c r="N159" s="287" t="s">
        <v>51</v>
      </c>
      <c r="O159" s="87"/>
      <c r="P159" s="225">
        <f>O159*H159</f>
        <v>0</v>
      </c>
      <c r="Q159" s="225">
        <v>0.00023000000000000001</v>
      </c>
      <c r="R159" s="225">
        <f>Q159*H159</f>
        <v>0.0091999999999999998</v>
      </c>
      <c r="S159" s="225">
        <v>0</v>
      </c>
      <c r="T159" s="226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7" t="s">
        <v>527</v>
      </c>
      <c r="AT159" s="227" t="s">
        <v>391</v>
      </c>
      <c r="AU159" s="227" t="s">
        <v>90</v>
      </c>
      <c r="AY159" s="19" t="s">
        <v>208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88</v>
      </c>
      <c r="BK159" s="228">
        <f>ROUND(I159*H159,2)</f>
        <v>0</v>
      </c>
      <c r="BL159" s="19" t="s">
        <v>408</v>
      </c>
      <c r="BM159" s="227" t="s">
        <v>2436</v>
      </c>
    </row>
    <row r="160" s="2" customFormat="1" ht="16.5" customHeight="1">
      <c r="A160" s="41"/>
      <c r="B160" s="42"/>
      <c r="C160" s="278" t="s">
        <v>487</v>
      </c>
      <c r="D160" s="278" t="s">
        <v>391</v>
      </c>
      <c r="E160" s="279" t="s">
        <v>2437</v>
      </c>
      <c r="F160" s="280" t="s">
        <v>2438</v>
      </c>
      <c r="G160" s="281" t="s">
        <v>490</v>
      </c>
      <c r="H160" s="282">
        <v>40</v>
      </c>
      <c r="I160" s="283"/>
      <c r="J160" s="284">
        <f>ROUND(I160*H160,2)</f>
        <v>0</v>
      </c>
      <c r="K160" s="280" t="s">
        <v>215</v>
      </c>
      <c r="L160" s="285"/>
      <c r="M160" s="286" t="s">
        <v>35</v>
      </c>
      <c r="N160" s="287" t="s">
        <v>51</v>
      </c>
      <c r="O160" s="87"/>
      <c r="P160" s="225">
        <f>O160*H160</f>
        <v>0</v>
      </c>
      <c r="Q160" s="225">
        <v>0.00021000000000000001</v>
      </c>
      <c r="R160" s="225">
        <f>Q160*H160</f>
        <v>0.0084000000000000012</v>
      </c>
      <c r="S160" s="225">
        <v>0</v>
      </c>
      <c r="T160" s="226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7" t="s">
        <v>527</v>
      </c>
      <c r="AT160" s="227" t="s">
        <v>391</v>
      </c>
      <c r="AU160" s="227" t="s">
        <v>90</v>
      </c>
      <c r="AY160" s="19" t="s">
        <v>208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88</v>
      </c>
      <c r="BK160" s="228">
        <f>ROUND(I160*H160,2)</f>
        <v>0</v>
      </c>
      <c r="BL160" s="19" t="s">
        <v>408</v>
      </c>
      <c r="BM160" s="227" t="s">
        <v>2439</v>
      </c>
    </row>
    <row r="161" s="2" customFormat="1" ht="24.15" customHeight="1">
      <c r="A161" s="41"/>
      <c r="B161" s="42"/>
      <c r="C161" s="216" t="s">
        <v>501</v>
      </c>
      <c r="D161" s="216" t="s">
        <v>211</v>
      </c>
      <c r="E161" s="217" t="s">
        <v>2440</v>
      </c>
      <c r="F161" s="218" t="s">
        <v>2441</v>
      </c>
      <c r="G161" s="219" t="s">
        <v>381</v>
      </c>
      <c r="H161" s="220">
        <v>15</v>
      </c>
      <c r="I161" s="221"/>
      <c r="J161" s="222">
        <f>ROUND(I161*H161,2)</f>
        <v>0</v>
      </c>
      <c r="K161" s="218" t="s">
        <v>215</v>
      </c>
      <c r="L161" s="47"/>
      <c r="M161" s="223" t="s">
        <v>35</v>
      </c>
      <c r="N161" s="224" t="s">
        <v>51</v>
      </c>
      <c r="O161" s="87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7" t="s">
        <v>408</v>
      </c>
      <c r="AT161" s="227" t="s">
        <v>211</v>
      </c>
      <c r="AU161" s="227" t="s">
        <v>90</v>
      </c>
      <c r="AY161" s="19" t="s">
        <v>208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88</v>
      </c>
      <c r="BK161" s="228">
        <f>ROUND(I161*H161,2)</f>
        <v>0</v>
      </c>
      <c r="BL161" s="19" t="s">
        <v>408</v>
      </c>
      <c r="BM161" s="227" t="s">
        <v>2442</v>
      </c>
    </row>
    <row r="162" s="2" customFormat="1">
      <c r="A162" s="41"/>
      <c r="B162" s="42"/>
      <c r="C162" s="43"/>
      <c r="D162" s="229" t="s">
        <v>218</v>
      </c>
      <c r="E162" s="43"/>
      <c r="F162" s="230" t="s">
        <v>2443</v>
      </c>
      <c r="G162" s="43"/>
      <c r="H162" s="43"/>
      <c r="I162" s="231"/>
      <c r="J162" s="43"/>
      <c r="K162" s="43"/>
      <c r="L162" s="47"/>
      <c r="M162" s="232"/>
      <c r="N162" s="233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9" t="s">
        <v>218</v>
      </c>
      <c r="AU162" s="19" t="s">
        <v>90</v>
      </c>
    </row>
    <row r="163" s="14" customFormat="1">
      <c r="A163" s="14"/>
      <c r="B163" s="245"/>
      <c r="C163" s="246"/>
      <c r="D163" s="236" t="s">
        <v>226</v>
      </c>
      <c r="E163" s="247" t="s">
        <v>35</v>
      </c>
      <c r="F163" s="248" t="s">
        <v>2444</v>
      </c>
      <c r="G163" s="246"/>
      <c r="H163" s="249">
        <v>15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226</v>
      </c>
      <c r="AU163" s="255" t="s">
        <v>90</v>
      </c>
      <c r="AV163" s="14" t="s">
        <v>90</v>
      </c>
      <c r="AW163" s="14" t="s">
        <v>41</v>
      </c>
      <c r="AX163" s="14" t="s">
        <v>88</v>
      </c>
      <c r="AY163" s="255" t="s">
        <v>208</v>
      </c>
    </row>
    <row r="164" s="2" customFormat="1" ht="16.5" customHeight="1">
      <c r="A164" s="41"/>
      <c r="B164" s="42"/>
      <c r="C164" s="278" t="s">
        <v>511</v>
      </c>
      <c r="D164" s="278" t="s">
        <v>391</v>
      </c>
      <c r="E164" s="279" t="s">
        <v>2445</v>
      </c>
      <c r="F164" s="280" t="s">
        <v>2446</v>
      </c>
      <c r="G164" s="281" t="s">
        <v>381</v>
      </c>
      <c r="H164" s="282">
        <v>10</v>
      </c>
      <c r="I164" s="283"/>
      <c r="J164" s="284">
        <f>ROUND(I164*H164,2)</f>
        <v>0</v>
      </c>
      <c r="K164" s="280" t="s">
        <v>215</v>
      </c>
      <c r="L164" s="285"/>
      <c r="M164" s="286" t="s">
        <v>35</v>
      </c>
      <c r="N164" s="287" t="s">
        <v>51</v>
      </c>
      <c r="O164" s="87"/>
      <c r="P164" s="225">
        <f>O164*H164</f>
        <v>0</v>
      </c>
      <c r="Q164" s="225">
        <v>4.0000000000000003E-05</v>
      </c>
      <c r="R164" s="225">
        <f>Q164*H164</f>
        <v>0.00040000000000000002</v>
      </c>
      <c r="S164" s="225">
        <v>0</v>
      </c>
      <c r="T164" s="226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7" t="s">
        <v>527</v>
      </c>
      <c r="AT164" s="227" t="s">
        <v>391</v>
      </c>
      <c r="AU164" s="227" t="s">
        <v>90</v>
      </c>
      <c r="AY164" s="19" t="s">
        <v>208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88</v>
      </c>
      <c r="BK164" s="228">
        <f>ROUND(I164*H164,2)</f>
        <v>0</v>
      </c>
      <c r="BL164" s="19" t="s">
        <v>408</v>
      </c>
      <c r="BM164" s="227" t="s">
        <v>2447</v>
      </c>
    </row>
    <row r="165" s="2" customFormat="1" ht="16.5" customHeight="1">
      <c r="A165" s="41"/>
      <c r="B165" s="42"/>
      <c r="C165" s="278" t="s">
        <v>521</v>
      </c>
      <c r="D165" s="278" t="s">
        <v>391</v>
      </c>
      <c r="E165" s="279" t="s">
        <v>2448</v>
      </c>
      <c r="F165" s="280" t="s">
        <v>2449</v>
      </c>
      <c r="G165" s="281" t="s">
        <v>381</v>
      </c>
      <c r="H165" s="282">
        <v>5</v>
      </c>
      <c r="I165" s="283"/>
      <c r="J165" s="284">
        <f>ROUND(I165*H165,2)</f>
        <v>0</v>
      </c>
      <c r="K165" s="280" t="s">
        <v>215</v>
      </c>
      <c r="L165" s="285"/>
      <c r="M165" s="286" t="s">
        <v>35</v>
      </c>
      <c r="N165" s="287" t="s">
        <v>51</v>
      </c>
      <c r="O165" s="87"/>
      <c r="P165" s="225">
        <f>O165*H165</f>
        <v>0</v>
      </c>
      <c r="Q165" s="225">
        <v>9.0000000000000006E-05</v>
      </c>
      <c r="R165" s="225">
        <f>Q165*H165</f>
        <v>0.00045000000000000004</v>
      </c>
      <c r="S165" s="225">
        <v>0</v>
      </c>
      <c r="T165" s="226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7" t="s">
        <v>527</v>
      </c>
      <c r="AT165" s="227" t="s">
        <v>391</v>
      </c>
      <c r="AU165" s="227" t="s">
        <v>90</v>
      </c>
      <c r="AY165" s="19" t="s">
        <v>208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88</v>
      </c>
      <c r="BK165" s="228">
        <f>ROUND(I165*H165,2)</f>
        <v>0</v>
      </c>
      <c r="BL165" s="19" t="s">
        <v>408</v>
      </c>
      <c r="BM165" s="227" t="s">
        <v>2450</v>
      </c>
    </row>
    <row r="166" s="2" customFormat="1" ht="24.15" customHeight="1">
      <c r="A166" s="41"/>
      <c r="B166" s="42"/>
      <c r="C166" s="216" t="s">
        <v>527</v>
      </c>
      <c r="D166" s="216" t="s">
        <v>211</v>
      </c>
      <c r="E166" s="217" t="s">
        <v>2451</v>
      </c>
      <c r="F166" s="218" t="s">
        <v>2452</v>
      </c>
      <c r="G166" s="219" t="s">
        <v>381</v>
      </c>
      <c r="H166" s="220">
        <v>5</v>
      </c>
      <c r="I166" s="221"/>
      <c r="J166" s="222">
        <f>ROUND(I166*H166,2)</f>
        <v>0</v>
      </c>
      <c r="K166" s="218" t="s">
        <v>215</v>
      </c>
      <c r="L166" s="47"/>
      <c r="M166" s="223" t="s">
        <v>35</v>
      </c>
      <c r="N166" s="224" t="s">
        <v>51</v>
      </c>
      <c r="O166" s="87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7" t="s">
        <v>408</v>
      </c>
      <c r="AT166" s="227" t="s">
        <v>211</v>
      </c>
      <c r="AU166" s="227" t="s">
        <v>90</v>
      </c>
      <c r="AY166" s="19" t="s">
        <v>208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88</v>
      </c>
      <c r="BK166" s="228">
        <f>ROUND(I166*H166,2)</f>
        <v>0</v>
      </c>
      <c r="BL166" s="19" t="s">
        <v>408</v>
      </c>
      <c r="BM166" s="227" t="s">
        <v>2453</v>
      </c>
    </row>
    <row r="167" s="2" customFormat="1">
      <c r="A167" s="41"/>
      <c r="B167" s="42"/>
      <c r="C167" s="43"/>
      <c r="D167" s="229" t="s">
        <v>218</v>
      </c>
      <c r="E167" s="43"/>
      <c r="F167" s="230" t="s">
        <v>2454</v>
      </c>
      <c r="G167" s="43"/>
      <c r="H167" s="43"/>
      <c r="I167" s="231"/>
      <c r="J167" s="43"/>
      <c r="K167" s="43"/>
      <c r="L167" s="47"/>
      <c r="M167" s="232"/>
      <c r="N167" s="233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19" t="s">
        <v>218</v>
      </c>
      <c r="AU167" s="19" t="s">
        <v>90</v>
      </c>
    </row>
    <row r="168" s="14" customFormat="1">
      <c r="A168" s="14"/>
      <c r="B168" s="245"/>
      <c r="C168" s="246"/>
      <c r="D168" s="236" t="s">
        <v>226</v>
      </c>
      <c r="E168" s="247" t="s">
        <v>35</v>
      </c>
      <c r="F168" s="248" t="s">
        <v>2455</v>
      </c>
      <c r="G168" s="246"/>
      <c r="H168" s="249">
        <v>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226</v>
      </c>
      <c r="AU168" s="255" t="s">
        <v>90</v>
      </c>
      <c r="AV168" s="14" t="s">
        <v>90</v>
      </c>
      <c r="AW168" s="14" t="s">
        <v>41</v>
      </c>
      <c r="AX168" s="14" t="s">
        <v>88</v>
      </c>
      <c r="AY168" s="255" t="s">
        <v>208</v>
      </c>
    </row>
    <row r="169" s="2" customFormat="1" ht="16.5" customHeight="1">
      <c r="A169" s="41"/>
      <c r="B169" s="42"/>
      <c r="C169" s="278" t="s">
        <v>539</v>
      </c>
      <c r="D169" s="278" t="s">
        <v>391</v>
      </c>
      <c r="E169" s="279" t="s">
        <v>2456</v>
      </c>
      <c r="F169" s="280" t="s">
        <v>2457</v>
      </c>
      <c r="G169" s="281" t="s">
        <v>381</v>
      </c>
      <c r="H169" s="282">
        <v>3</v>
      </c>
      <c r="I169" s="283"/>
      <c r="J169" s="284">
        <f>ROUND(I169*H169,2)</f>
        <v>0</v>
      </c>
      <c r="K169" s="280" t="s">
        <v>215</v>
      </c>
      <c r="L169" s="285"/>
      <c r="M169" s="286" t="s">
        <v>35</v>
      </c>
      <c r="N169" s="287" t="s">
        <v>51</v>
      </c>
      <c r="O169" s="87"/>
      <c r="P169" s="225">
        <f>O169*H169</f>
        <v>0</v>
      </c>
      <c r="Q169" s="225">
        <v>0.00016000000000000001</v>
      </c>
      <c r="R169" s="225">
        <f>Q169*H169</f>
        <v>0.00048000000000000007</v>
      </c>
      <c r="S169" s="225">
        <v>0</v>
      </c>
      <c r="T169" s="226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7" t="s">
        <v>527</v>
      </c>
      <c r="AT169" s="227" t="s">
        <v>391</v>
      </c>
      <c r="AU169" s="227" t="s">
        <v>90</v>
      </c>
      <c r="AY169" s="19" t="s">
        <v>208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88</v>
      </c>
      <c r="BK169" s="228">
        <f>ROUND(I169*H169,2)</f>
        <v>0</v>
      </c>
      <c r="BL169" s="19" t="s">
        <v>408</v>
      </c>
      <c r="BM169" s="227" t="s">
        <v>2458</v>
      </c>
    </row>
    <row r="170" s="2" customFormat="1" ht="16.5" customHeight="1">
      <c r="A170" s="41"/>
      <c r="B170" s="42"/>
      <c r="C170" s="278" t="s">
        <v>559</v>
      </c>
      <c r="D170" s="278" t="s">
        <v>391</v>
      </c>
      <c r="E170" s="279" t="s">
        <v>2459</v>
      </c>
      <c r="F170" s="280" t="s">
        <v>2460</v>
      </c>
      <c r="G170" s="281" t="s">
        <v>381</v>
      </c>
      <c r="H170" s="282">
        <v>2</v>
      </c>
      <c r="I170" s="283"/>
      <c r="J170" s="284">
        <f>ROUND(I170*H170,2)</f>
        <v>0</v>
      </c>
      <c r="K170" s="280" t="s">
        <v>215</v>
      </c>
      <c r="L170" s="285"/>
      <c r="M170" s="286" t="s">
        <v>35</v>
      </c>
      <c r="N170" s="287" t="s">
        <v>51</v>
      </c>
      <c r="O170" s="87"/>
      <c r="P170" s="225">
        <f>O170*H170</f>
        <v>0</v>
      </c>
      <c r="Q170" s="225">
        <v>0.00023000000000000001</v>
      </c>
      <c r="R170" s="225">
        <f>Q170*H170</f>
        <v>0.00046000000000000001</v>
      </c>
      <c r="S170" s="225">
        <v>0</v>
      </c>
      <c r="T170" s="226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7" t="s">
        <v>527</v>
      </c>
      <c r="AT170" s="227" t="s">
        <v>391</v>
      </c>
      <c r="AU170" s="227" t="s">
        <v>90</v>
      </c>
      <c r="AY170" s="19" t="s">
        <v>208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88</v>
      </c>
      <c r="BK170" s="228">
        <f>ROUND(I170*H170,2)</f>
        <v>0</v>
      </c>
      <c r="BL170" s="19" t="s">
        <v>408</v>
      </c>
      <c r="BM170" s="227" t="s">
        <v>2461</v>
      </c>
    </row>
    <row r="171" s="2" customFormat="1" ht="24.15" customHeight="1">
      <c r="A171" s="41"/>
      <c r="B171" s="42"/>
      <c r="C171" s="216" t="s">
        <v>564</v>
      </c>
      <c r="D171" s="216" t="s">
        <v>211</v>
      </c>
      <c r="E171" s="217" t="s">
        <v>2462</v>
      </c>
      <c r="F171" s="218" t="s">
        <v>2463</v>
      </c>
      <c r="G171" s="219" t="s">
        <v>381</v>
      </c>
      <c r="H171" s="220">
        <v>3</v>
      </c>
      <c r="I171" s="221"/>
      <c r="J171" s="222">
        <f>ROUND(I171*H171,2)</f>
        <v>0</v>
      </c>
      <c r="K171" s="218" t="s">
        <v>215</v>
      </c>
      <c r="L171" s="47"/>
      <c r="M171" s="223" t="s">
        <v>35</v>
      </c>
      <c r="N171" s="224" t="s">
        <v>51</v>
      </c>
      <c r="O171" s="87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7" t="s">
        <v>408</v>
      </c>
      <c r="AT171" s="227" t="s">
        <v>211</v>
      </c>
      <c r="AU171" s="227" t="s">
        <v>90</v>
      </c>
      <c r="AY171" s="19" t="s">
        <v>208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9" t="s">
        <v>88</v>
      </c>
      <c r="BK171" s="228">
        <f>ROUND(I171*H171,2)</f>
        <v>0</v>
      </c>
      <c r="BL171" s="19" t="s">
        <v>408</v>
      </c>
      <c r="BM171" s="227" t="s">
        <v>2464</v>
      </c>
    </row>
    <row r="172" s="2" customFormat="1">
      <c r="A172" s="41"/>
      <c r="B172" s="42"/>
      <c r="C172" s="43"/>
      <c r="D172" s="229" t="s">
        <v>218</v>
      </c>
      <c r="E172" s="43"/>
      <c r="F172" s="230" t="s">
        <v>2465</v>
      </c>
      <c r="G172" s="43"/>
      <c r="H172" s="43"/>
      <c r="I172" s="231"/>
      <c r="J172" s="43"/>
      <c r="K172" s="43"/>
      <c r="L172" s="47"/>
      <c r="M172" s="232"/>
      <c r="N172" s="233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218</v>
      </c>
      <c r="AU172" s="19" t="s">
        <v>90</v>
      </c>
    </row>
    <row r="173" s="2" customFormat="1" ht="16.5" customHeight="1">
      <c r="A173" s="41"/>
      <c r="B173" s="42"/>
      <c r="C173" s="278" t="s">
        <v>570</v>
      </c>
      <c r="D173" s="278" t="s">
        <v>391</v>
      </c>
      <c r="E173" s="279" t="s">
        <v>2466</v>
      </c>
      <c r="F173" s="280" t="s">
        <v>2467</v>
      </c>
      <c r="G173" s="281" t="s">
        <v>381</v>
      </c>
      <c r="H173" s="282">
        <v>3</v>
      </c>
      <c r="I173" s="283"/>
      <c r="J173" s="284">
        <f>ROUND(I173*H173,2)</f>
        <v>0</v>
      </c>
      <c r="K173" s="280" t="s">
        <v>2392</v>
      </c>
      <c r="L173" s="285"/>
      <c r="M173" s="286" t="s">
        <v>35</v>
      </c>
      <c r="N173" s="287" t="s">
        <v>51</v>
      </c>
      <c r="O173" s="87"/>
      <c r="P173" s="225">
        <f>O173*H173</f>
        <v>0</v>
      </c>
      <c r="Q173" s="225">
        <v>0.00033</v>
      </c>
      <c r="R173" s="225">
        <f>Q173*H173</f>
        <v>0.00098999999999999999</v>
      </c>
      <c r="S173" s="225">
        <v>0</v>
      </c>
      <c r="T173" s="226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7" t="s">
        <v>527</v>
      </c>
      <c r="AT173" s="227" t="s">
        <v>391</v>
      </c>
      <c r="AU173" s="227" t="s">
        <v>90</v>
      </c>
      <c r="AY173" s="19" t="s">
        <v>208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88</v>
      </c>
      <c r="BK173" s="228">
        <f>ROUND(I173*H173,2)</f>
        <v>0</v>
      </c>
      <c r="BL173" s="19" t="s">
        <v>408</v>
      </c>
      <c r="BM173" s="227" t="s">
        <v>2468</v>
      </c>
    </row>
    <row r="174" s="2" customFormat="1" ht="24.15" customHeight="1">
      <c r="A174" s="41"/>
      <c r="B174" s="42"/>
      <c r="C174" s="216" t="s">
        <v>575</v>
      </c>
      <c r="D174" s="216" t="s">
        <v>211</v>
      </c>
      <c r="E174" s="217" t="s">
        <v>2469</v>
      </c>
      <c r="F174" s="218" t="s">
        <v>2470</v>
      </c>
      <c r="G174" s="219" t="s">
        <v>381</v>
      </c>
      <c r="H174" s="220">
        <v>8</v>
      </c>
      <c r="I174" s="221"/>
      <c r="J174" s="222">
        <f>ROUND(I174*H174,2)</f>
        <v>0</v>
      </c>
      <c r="K174" s="218" t="s">
        <v>215</v>
      </c>
      <c r="L174" s="47"/>
      <c r="M174" s="223" t="s">
        <v>35</v>
      </c>
      <c r="N174" s="224" t="s">
        <v>51</v>
      </c>
      <c r="O174" s="87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7" t="s">
        <v>408</v>
      </c>
      <c r="AT174" s="227" t="s">
        <v>211</v>
      </c>
      <c r="AU174" s="227" t="s">
        <v>90</v>
      </c>
      <c r="AY174" s="19" t="s">
        <v>208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88</v>
      </c>
      <c r="BK174" s="228">
        <f>ROUND(I174*H174,2)</f>
        <v>0</v>
      </c>
      <c r="BL174" s="19" t="s">
        <v>408</v>
      </c>
      <c r="BM174" s="227" t="s">
        <v>2471</v>
      </c>
    </row>
    <row r="175" s="2" customFormat="1">
      <c r="A175" s="41"/>
      <c r="B175" s="42"/>
      <c r="C175" s="43"/>
      <c r="D175" s="229" t="s">
        <v>218</v>
      </c>
      <c r="E175" s="43"/>
      <c r="F175" s="230" t="s">
        <v>2472</v>
      </c>
      <c r="G175" s="43"/>
      <c r="H175" s="43"/>
      <c r="I175" s="231"/>
      <c r="J175" s="43"/>
      <c r="K175" s="43"/>
      <c r="L175" s="47"/>
      <c r="M175" s="232"/>
      <c r="N175" s="233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19" t="s">
        <v>218</v>
      </c>
      <c r="AU175" s="19" t="s">
        <v>90</v>
      </c>
    </row>
    <row r="176" s="2" customFormat="1" ht="16.5" customHeight="1">
      <c r="A176" s="41"/>
      <c r="B176" s="42"/>
      <c r="C176" s="278" t="s">
        <v>581</v>
      </c>
      <c r="D176" s="278" t="s">
        <v>391</v>
      </c>
      <c r="E176" s="279" t="s">
        <v>2473</v>
      </c>
      <c r="F176" s="280" t="s">
        <v>2474</v>
      </c>
      <c r="G176" s="281" t="s">
        <v>381</v>
      </c>
      <c r="H176" s="282">
        <v>8</v>
      </c>
      <c r="I176" s="283"/>
      <c r="J176" s="284">
        <f>ROUND(I176*H176,2)</f>
        <v>0</v>
      </c>
      <c r="K176" s="280" t="s">
        <v>2392</v>
      </c>
      <c r="L176" s="285"/>
      <c r="M176" s="286" t="s">
        <v>35</v>
      </c>
      <c r="N176" s="287" t="s">
        <v>51</v>
      </c>
      <c r="O176" s="87"/>
      <c r="P176" s="225">
        <f>O176*H176</f>
        <v>0</v>
      </c>
      <c r="Q176" s="225">
        <v>3.0000000000000001E-05</v>
      </c>
      <c r="R176" s="225">
        <f>Q176*H176</f>
        <v>0.00024000000000000001</v>
      </c>
      <c r="S176" s="225">
        <v>0</v>
      </c>
      <c r="T176" s="226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7" t="s">
        <v>527</v>
      </c>
      <c r="AT176" s="227" t="s">
        <v>391</v>
      </c>
      <c r="AU176" s="227" t="s">
        <v>90</v>
      </c>
      <c r="AY176" s="19" t="s">
        <v>208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88</v>
      </c>
      <c r="BK176" s="228">
        <f>ROUND(I176*H176,2)</f>
        <v>0</v>
      </c>
      <c r="BL176" s="19" t="s">
        <v>408</v>
      </c>
      <c r="BM176" s="227" t="s">
        <v>2475</v>
      </c>
    </row>
    <row r="177" s="2" customFormat="1" ht="24.15" customHeight="1">
      <c r="A177" s="41"/>
      <c r="B177" s="42"/>
      <c r="C177" s="216" t="s">
        <v>588</v>
      </c>
      <c r="D177" s="216" t="s">
        <v>211</v>
      </c>
      <c r="E177" s="217" t="s">
        <v>2476</v>
      </c>
      <c r="F177" s="218" t="s">
        <v>2477</v>
      </c>
      <c r="G177" s="219" t="s">
        <v>490</v>
      </c>
      <c r="H177" s="220">
        <v>60</v>
      </c>
      <c r="I177" s="221"/>
      <c r="J177" s="222">
        <f>ROUND(I177*H177,2)</f>
        <v>0</v>
      </c>
      <c r="K177" s="218" t="s">
        <v>215</v>
      </c>
      <c r="L177" s="47"/>
      <c r="M177" s="223" t="s">
        <v>35</v>
      </c>
      <c r="N177" s="224" t="s">
        <v>51</v>
      </c>
      <c r="O177" s="87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7" t="s">
        <v>408</v>
      </c>
      <c r="AT177" s="227" t="s">
        <v>211</v>
      </c>
      <c r="AU177" s="227" t="s">
        <v>90</v>
      </c>
      <c r="AY177" s="19" t="s">
        <v>208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88</v>
      </c>
      <c r="BK177" s="228">
        <f>ROUND(I177*H177,2)</f>
        <v>0</v>
      </c>
      <c r="BL177" s="19" t="s">
        <v>408</v>
      </c>
      <c r="BM177" s="227" t="s">
        <v>2478</v>
      </c>
    </row>
    <row r="178" s="2" customFormat="1">
      <c r="A178" s="41"/>
      <c r="B178" s="42"/>
      <c r="C178" s="43"/>
      <c r="D178" s="229" t="s">
        <v>218</v>
      </c>
      <c r="E178" s="43"/>
      <c r="F178" s="230" t="s">
        <v>2479</v>
      </c>
      <c r="G178" s="43"/>
      <c r="H178" s="43"/>
      <c r="I178" s="231"/>
      <c r="J178" s="43"/>
      <c r="K178" s="43"/>
      <c r="L178" s="47"/>
      <c r="M178" s="232"/>
      <c r="N178" s="233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9" t="s">
        <v>218</v>
      </c>
      <c r="AU178" s="19" t="s">
        <v>90</v>
      </c>
    </row>
    <row r="179" s="14" customFormat="1">
      <c r="A179" s="14"/>
      <c r="B179" s="245"/>
      <c r="C179" s="246"/>
      <c r="D179" s="236" t="s">
        <v>226</v>
      </c>
      <c r="E179" s="247" t="s">
        <v>35</v>
      </c>
      <c r="F179" s="248" t="s">
        <v>2480</v>
      </c>
      <c r="G179" s="246"/>
      <c r="H179" s="249">
        <v>60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226</v>
      </c>
      <c r="AU179" s="255" t="s">
        <v>90</v>
      </c>
      <c r="AV179" s="14" t="s">
        <v>90</v>
      </c>
      <c r="AW179" s="14" t="s">
        <v>41</v>
      </c>
      <c r="AX179" s="14" t="s">
        <v>88</v>
      </c>
      <c r="AY179" s="255" t="s">
        <v>208</v>
      </c>
    </row>
    <row r="180" s="2" customFormat="1" ht="16.5" customHeight="1">
      <c r="A180" s="41"/>
      <c r="B180" s="42"/>
      <c r="C180" s="278" t="s">
        <v>597</v>
      </c>
      <c r="D180" s="278" t="s">
        <v>391</v>
      </c>
      <c r="E180" s="279" t="s">
        <v>2481</v>
      </c>
      <c r="F180" s="280" t="s">
        <v>2482</v>
      </c>
      <c r="G180" s="281" t="s">
        <v>490</v>
      </c>
      <c r="H180" s="282">
        <v>30</v>
      </c>
      <c r="I180" s="283"/>
      <c r="J180" s="284">
        <f>ROUND(I180*H180,2)</f>
        <v>0</v>
      </c>
      <c r="K180" s="280" t="s">
        <v>215</v>
      </c>
      <c r="L180" s="285"/>
      <c r="M180" s="286" t="s">
        <v>35</v>
      </c>
      <c r="N180" s="287" t="s">
        <v>51</v>
      </c>
      <c r="O180" s="87"/>
      <c r="P180" s="225">
        <f>O180*H180</f>
        <v>0</v>
      </c>
      <c r="Q180" s="225">
        <v>5.0000000000000002E-05</v>
      </c>
      <c r="R180" s="225">
        <f>Q180*H180</f>
        <v>0.0015</v>
      </c>
      <c r="S180" s="225">
        <v>0</v>
      </c>
      <c r="T180" s="226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7" t="s">
        <v>527</v>
      </c>
      <c r="AT180" s="227" t="s">
        <v>391</v>
      </c>
      <c r="AU180" s="227" t="s">
        <v>90</v>
      </c>
      <c r="AY180" s="19" t="s">
        <v>208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9" t="s">
        <v>88</v>
      </c>
      <c r="BK180" s="228">
        <f>ROUND(I180*H180,2)</f>
        <v>0</v>
      </c>
      <c r="BL180" s="19" t="s">
        <v>408</v>
      </c>
      <c r="BM180" s="227" t="s">
        <v>2483</v>
      </c>
    </row>
    <row r="181" s="2" customFormat="1">
      <c r="A181" s="41"/>
      <c r="B181" s="42"/>
      <c r="C181" s="43"/>
      <c r="D181" s="236" t="s">
        <v>395</v>
      </c>
      <c r="E181" s="43"/>
      <c r="F181" s="288" t="s">
        <v>2484</v>
      </c>
      <c r="G181" s="43"/>
      <c r="H181" s="43"/>
      <c r="I181" s="231"/>
      <c r="J181" s="43"/>
      <c r="K181" s="43"/>
      <c r="L181" s="47"/>
      <c r="M181" s="232"/>
      <c r="N181" s="233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9" t="s">
        <v>395</v>
      </c>
      <c r="AU181" s="19" t="s">
        <v>90</v>
      </c>
    </row>
    <row r="182" s="14" customFormat="1">
      <c r="A182" s="14"/>
      <c r="B182" s="245"/>
      <c r="C182" s="246"/>
      <c r="D182" s="236" t="s">
        <v>226</v>
      </c>
      <c r="E182" s="247" t="s">
        <v>35</v>
      </c>
      <c r="F182" s="248" t="s">
        <v>2485</v>
      </c>
      <c r="G182" s="246"/>
      <c r="H182" s="249">
        <v>30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226</v>
      </c>
      <c r="AU182" s="255" t="s">
        <v>90</v>
      </c>
      <c r="AV182" s="14" t="s">
        <v>90</v>
      </c>
      <c r="AW182" s="14" t="s">
        <v>41</v>
      </c>
      <c r="AX182" s="14" t="s">
        <v>88</v>
      </c>
      <c r="AY182" s="255" t="s">
        <v>208</v>
      </c>
    </row>
    <row r="183" s="2" customFormat="1" ht="16.5" customHeight="1">
      <c r="A183" s="41"/>
      <c r="B183" s="42"/>
      <c r="C183" s="278" t="s">
        <v>604</v>
      </c>
      <c r="D183" s="278" t="s">
        <v>391</v>
      </c>
      <c r="E183" s="279" t="s">
        <v>2486</v>
      </c>
      <c r="F183" s="280" t="s">
        <v>2487</v>
      </c>
      <c r="G183" s="281" t="s">
        <v>490</v>
      </c>
      <c r="H183" s="282">
        <v>30</v>
      </c>
      <c r="I183" s="283"/>
      <c r="J183" s="284">
        <f>ROUND(I183*H183,2)</f>
        <v>0</v>
      </c>
      <c r="K183" s="280" t="s">
        <v>215</v>
      </c>
      <c r="L183" s="285"/>
      <c r="M183" s="286" t="s">
        <v>35</v>
      </c>
      <c r="N183" s="287" t="s">
        <v>51</v>
      </c>
      <c r="O183" s="87"/>
      <c r="P183" s="225">
        <f>O183*H183</f>
        <v>0</v>
      </c>
      <c r="Q183" s="225">
        <v>6.9999999999999994E-05</v>
      </c>
      <c r="R183" s="225">
        <f>Q183*H183</f>
        <v>0.0020999999999999999</v>
      </c>
      <c r="S183" s="225">
        <v>0</v>
      </c>
      <c r="T183" s="226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7" t="s">
        <v>527</v>
      </c>
      <c r="AT183" s="227" t="s">
        <v>391</v>
      </c>
      <c r="AU183" s="227" t="s">
        <v>90</v>
      </c>
      <c r="AY183" s="19" t="s">
        <v>208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9" t="s">
        <v>88</v>
      </c>
      <c r="BK183" s="228">
        <f>ROUND(I183*H183,2)</f>
        <v>0</v>
      </c>
      <c r="BL183" s="19" t="s">
        <v>408</v>
      </c>
      <c r="BM183" s="227" t="s">
        <v>2488</v>
      </c>
    </row>
    <row r="184" s="2" customFormat="1">
      <c r="A184" s="41"/>
      <c r="B184" s="42"/>
      <c r="C184" s="43"/>
      <c r="D184" s="236" t="s">
        <v>395</v>
      </c>
      <c r="E184" s="43"/>
      <c r="F184" s="288" t="s">
        <v>2489</v>
      </c>
      <c r="G184" s="43"/>
      <c r="H184" s="43"/>
      <c r="I184" s="231"/>
      <c r="J184" s="43"/>
      <c r="K184" s="43"/>
      <c r="L184" s="47"/>
      <c r="M184" s="232"/>
      <c r="N184" s="233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9" t="s">
        <v>395</v>
      </c>
      <c r="AU184" s="19" t="s">
        <v>90</v>
      </c>
    </row>
    <row r="185" s="14" customFormat="1">
      <c r="A185" s="14"/>
      <c r="B185" s="245"/>
      <c r="C185" s="246"/>
      <c r="D185" s="236" t="s">
        <v>226</v>
      </c>
      <c r="E185" s="247" t="s">
        <v>35</v>
      </c>
      <c r="F185" s="248" t="s">
        <v>2490</v>
      </c>
      <c r="G185" s="246"/>
      <c r="H185" s="249">
        <v>30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226</v>
      </c>
      <c r="AU185" s="255" t="s">
        <v>90</v>
      </c>
      <c r="AV185" s="14" t="s">
        <v>90</v>
      </c>
      <c r="AW185" s="14" t="s">
        <v>41</v>
      </c>
      <c r="AX185" s="14" t="s">
        <v>88</v>
      </c>
      <c r="AY185" s="255" t="s">
        <v>208</v>
      </c>
    </row>
    <row r="186" s="2" customFormat="1" ht="24.15" customHeight="1">
      <c r="A186" s="41"/>
      <c r="B186" s="42"/>
      <c r="C186" s="216" t="s">
        <v>612</v>
      </c>
      <c r="D186" s="216" t="s">
        <v>211</v>
      </c>
      <c r="E186" s="217" t="s">
        <v>2491</v>
      </c>
      <c r="F186" s="218" t="s">
        <v>2492</v>
      </c>
      <c r="G186" s="219" t="s">
        <v>490</v>
      </c>
      <c r="H186" s="220">
        <v>20</v>
      </c>
      <c r="I186" s="221"/>
      <c r="J186" s="222">
        <f>ROUND(I186*H186,2)</f>
        <v>0</v>
      </c>
      <c r="K186" s="218" t="s">
        <v>215</v>
      </c>
      <c r="L186" s="47"/>
      <c r="M186" s="223" t="s">
        <v>35</v>
      </c>
      <c r="N186" s="224" t="s">
        <v>51</v>
      </c>
      <c r="O186" s="87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7" t="s">
        <v>408</v>
      </c>
      <c r="AT186" s="227" t="s">
        <v>211</v>
      </c>
      <c r="AU186" s="227" t="s">
        <v>90</v>
      </c>
      <c r="AY186" s="19" t="s">
        <v>208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9" t="s">
        <v>88</v>
      </c>
      <c r="BK186" s="228">
        <f>ROUND(I186*H186,2)</f>
        <v>0</v>
      </c>
      <c r="BL186" s="19" t="s">
        <v>408</v>
      </c>
      <c r="BM186" s="227" t="s">
        <v>2493</v>
      </c>
    </row>
    <row r="187" s="2" customFormat="1">
      <c r="A187" s="41"/>
      <c r="B187" s="42"/>
      <c r="C187" s="43"/>
      <c r="D187" s="229" t="s">
        <v>218</v>
      </c>
      <c r="E187" s="43"/>
      <c r="F187" s="230" t="s">
        <v>2494</v>
      </c>
      <c r="G187" s="43"/>
      <c r="H187" s="43"/>
      <c r="I187" s="231"/>
      <c r="J187" s="43"/>
      <c r="K187" s="43"/>
      <c r="L187" s="47"/>
      <c r="M187" s="232"/>
      <c r="N187" s="233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218</v>
      </c>
      <c r="AU187" s="19" t="s">
        <v>90</v>
      </c>
    </row>
    <row r="188" s="2" customFormat="1" ht="16.5" customHeight="1">
      <c r="A188" s="41"/>
      <c r="B188" s="42"/>
      <c r="C188" s="278" t="s">
        <v>649</v>
      </c>
      <c r="D188" s="278" t="s">
        <v>391</v>
      </c>
      <c r="E188" s="279" t="s">
        <v>2495</v>
      </c>
      <c r="F188" s="280" t="s">
        <v>2496</v>
      </c>
      <c r="G188" s="281" t="s">
        <v>490</v>
      </c>
      <c r="H188" s="282">
        <v>20</v>
      </c>
      <c r="I188" s="283"/>
      <c r="J188" s="284">
        <f>ROUND(I188*H188,2)</f>
        <v>0</v>
      </c>
      <c r="K188" s="280" t="s">
        <v>215</v>
      </c>
      <c r="L188" s="285"/>
      <c r="M188" s="286" t="s">
        <v>35</v>
      </c>
      <c r="N188" s="287" t="s">
        <v>51</v>
      </c>
      <c r="O188" s="87"/>
      <c r="P188" s="225">
        <f>O188*H188</f>
        <v>0</v>
      </c>
      <c r="Q188" s="225">
        <v>0.00010000000000000001</v>
      </c>
      <c r="R188" s="225">
        <f>Q188*H188</f>
        <v>0.002</v>
      </c>
      <c r="S188" s="225">
        <v>0</v>
      </c>
      <c r="T188" s="226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7" t="s">
        <v>527</v>
      </c>
      <c r="AT188" s="227" t="s">
        <v>391</v>
      </c>
      <c r="AU188" s="227" t="s">
        <v>90</v>
      </c>
      <c r="AY188" s="19" t="s">
        <v>208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9" t="s">
        <v>88</v>
      </c>
      <c r="BK188" s="228">
        <f>ROUND(I188*H188,2)</f>
        <v>0</v>
      </c>
      <c r="BL188" s="19" t="s">
        <v>408</v>
      </c>
      <c r="BM188" s="227" t="s">
        <v>2497</v>
      </c>
    </row>
    <row r="189" s="2" customFormat="1">
      <c r="A189" s="41"/>
      <c r="B189" s="42"/>
      <c r="C189" s="43"/>
      <c r="D189" s="236" t="s">
        <v>395</v>
      </c>
      <c r="E189" s="43"/>
      <c r="F189" s="288" t="s">
        <v>2498</v>
      </c>
      <c r="G189" s="43"/>
      <c r="H189" s="43"/>
      <c r="I189" s="231"/>
      <c r="J189" s="43"/>
      <c r="K189" s="43"/>
      <c r="L189" s="47"/>
      <c r="M189" s="232"/>
      <c r="N189" s="233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395</v>
      </c>
      <c r="AU189" s="19" t="s">
        <v>90</v>
      </c>
    </row>
    <row r="190" s="2" customFormat="1" ht="24.15" customHeight="1">
      <c r="A190" s="41"/>
      <c r="B190" s="42"/>
      <c r="C190" s="216" t="s">
        <v>654</v>
      </c>
      <c r="D190" s="216" t="s">
        <v>211</v>
      </c>
      <c r="E190" s="217" t="s">
        <v>2499</v>
      </c>
      <c r="F190" s="218" t="s">
        <v>2500</v>
      </c>
      <c r="G190" s="219" t="s">
        <v>490</v>
      </c>
      <c r="H190" s="220">
        <v>100</v>
      </c>
      <c r="I190" s="221"/>
      <c r="J190" s="222">
        <f>ROUND(I190*H190,2)</f>
        <v>0</v>
      </c>
      <c r="K190" s="218" t="s">
        <v>215</v>
      </c>
      <c r="L190" s="47"/>
      <c r="M190" s="223" t="s">
        <v>35</v>
      </c>
      <c r="N190" s="224" t="s">
        <v>51</v>
      </c>
      <c r="O190" s="87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7" t="s">
        <v>408</v>
      </c>
      <c r="AT190" s="227" t="s">
        <v>211</v>
      </c>
      <c r="AU190" s="227" t="s">
        <v>90</v>
      </c>
      <c r="AY190" s="19" t="s">
        <v>208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9" t="s">
        <v>88</v>
      </c>
      <c r="BK190" s="228">
        <f>ROUND(I190*H190,2)</f>
        <v>0</v>
      </c>
      <c r="BL190" s="19" t="s">
        <v>408</v>
      </c>
      <c r="BM190" s="227" t="s">
        <v>2501</v>
      </c>
    </row>
    <row r="191" s="2" customFormat="1">
      <c r="A191" s="41"/>
      <c r="B191" s="42"/>
      <c r="C191" s="43"/>
      <c r="D191" s="229" t="s">
        <v>218</v>
      </c>
      <c r="E191" s="43"/>
      <c r="F191" s="230" t="s">
        <v>2502</v>
      </c>
      <c r="G191" s="43"/>
      <c r="H191" s="43"/>
      <c r="I191" s="231"/>
      <c r="J191" s="43"/>
      <c r="K191" s="43"/>
      <c r="L191" s="47"/>
      <c r="M191" s="232"/>
      <c r="N191" s="233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9" t="s">
        <v>218</v>
      </c>
      <c r="AU191" s="19" t="s">
        <v>90</v>
      </c>
    </row>
    <row r="192" s="14" customFormat="1">
      <c r="A192" s="14"/>
      <c r="B192" s="245"/>
      <c r="C192" s="246"/>
      <c r="D192" s="236" t="s">
        <v>226</v>
      </c>
      <c r="E192" s="247" t="s">
        <v>35</v>
      </c>
      <c r="F192" s="248" t="s">
        <v>2503</v>
      </c>
      <c r="G192" s="246"/>
      <c r="H192" s="249">
        <v>100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226</v>
      </c>
      <c r="AU192" s="255" t="s">
        <v>90</v>
      </c>
      <c r="AV192" s="14" t="s">
        <v>90</v>
      </c>
      <c r="AW192" s="14" t="s">
        <v>41</v>
      </c>
      <c r="AX192" s="14" t="s">
        <v>88</v>
      </c>
      <c r="AY192" s="255" t="s">
        <v>208</v>
      </c>
    </row>
    <row r="193" s="2" customFormat="1" ht="16.5" customHeight="1">
      <c r="A193" s="41"/>
      <c r="B193" s="42"/>
      <c r="C193" s="278" t="s">
        <v>659</v>
      </c>
      <c r="D193" s="278" t="s">
        <v>391</v>
      </c>
      <c r="E193" s="279" t="s">
        <v>2504</v>
      </c>
      <c r="F193" s="280" t="s">
        <v>2505</v>
      </c>
      <c r="G193" s="281" t="s">
        <v>490</v>
      </c>
      <c r="H193" s="282">
        <v>100</v>
      </c>
      <c r="I193" s="283"/>
      <c r="J193" s="284">
        <f>ROUND(I193*H193,2)</f>
        <v>0</v>
      </c>
      <c r="K193" s="280" t="s">
        <v>215</v>
      </c>
      <c r="L193" s="285"/>
      <c r="M193" s="286" t="s">
        <v>35</v>
      </c>
      <c r="N193" s="287" t="s">
        <v>51</v>
      </c>
      <c r="O193" s="87"/>
      <c r="P193" s="225">
        <f>O193*H193</f>
        <v>0</v>
      </c>
      <c r="Q193" s="225">
        <v>0.00012</v>
      </c>
      <c r="R193" s="225">
        <f>Q193*H193</f>
        <v>0.012</v>
      </c>
      <c r="S193" s="225">
        <v>0</v>
      </c>
      <c r="T193" s="226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7" t="s">
        <v>527</v>
      </c>
      <c r="AT193" s="227" t="s">
        <v>391</v>
      </c>
      <c r="AU193" s="227" t="s">
        <v>90</v>
      </c>
      <c r="AY193" s="19" t="s">
        <v>208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9" t="s">
        <v>88</v>
      </c>
      <c r="BK193" s="228">
        <f>ROUND(I193*H193,2)</f>
        <v>0</v>
      </c>
      <c r="BL193" s="19" t="s">
        <v>408</v>
      </c>
      <c r="BM193" s="227" t="s">
        <v>2506</v>
      </c>
    </row>
    <row r="194" s="2" customFormat="1">
      <c r="A194" s="41"/>
      <c r="B194" s="42"/>
      <c r="C194" s="43"/>
      <c r="D194" s="236" t="s">
        <v>395</v>
      </c>
      <c r="E194" s="43"/>
      <c r="F194" s="288" t="s">
        <v>2507</v>
      </c>
      <c r="G194" s="43"/>
      <c r="H194" s="43"/>
      <c r="I194" s="231"/>
      <c r="J194" s="43"/>
      <c r="K194" s="43"/>
      <c r="L194" s="47"/>
      <c r="M194" s="232"/>
      <c r="N194" s="233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9" t="s">
        <v>395</v>
      </c>
      <c r="AU194" s="19" t="s">
        <v>90</v>
      </c>
    </row>
    <row r="195" s="14" customFormat="1">
      <c r="A195" s="14"/>
      <c r="B195" s="245"/>
      <c r="C195" s="246"/>
      <c r="D195" s="236" t="s">
        <v>226</v>
      </c>
      <c r="E195" s="247" t="s">
        <v>35</v>
      </c>
      <c r="F195" s="248" t="s">
        <v>2508</v>
      </c>
      <c r="G195" s="246"/>
      <c r="H195" s="249">
        <v>100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226</v>
      </c>
      <c r="AU195" s="255" t="s">
        <v>90</v>
      </c>
      <c r="AV195" s="14" t="s">
        <v>90</v>
      </c>
      <c r="AW195" s="14" t="s">
        <v>41</v>
      </c>
      <c r="AX195" s="14" t="s">
        <v>88</v>
      </c>
      <c r="AY195" s="255" t="s">
        <v>208</v>
      </c>
    </row>
    <row r="196" s="2" customFormat="1" ht="24.15" customHeight="1">
      <c r="A196" s="41"/>
      <c r="B196" s="42"/>
      <c r="C196" s="216" t="s">
        <v>664</v>
      </c>
      <c r="D196" s="216" t="s">
        <v>211</v>
      </c>
      <c r="E196" s="217" t="s">
        <v>2509</v>
      </c>
      <c r="F196" s="218" t="s">
        <v>2510</v>
      </c>
      <c r="G196" s="219" t="s">
        <v>490</v>
      </c>
      <c r="H196" s="220">
        <v>30</v>
      </c>
      <c r="I196" s="221"/>
      <c r="J196" s="222">
        <f>ROUND(I196*H196,2)</f>
        <v>0</v>
      </c>
      <c r="K196" s="218" t="s">
        <v>215</v>
      </c>
      <c r="L196" s="47"/>
      <c r="M196" s="223" t="s">
        <v>35</v>
      </c>
      <c r="N196" s="224" t="s">
        <v>51</v>
      </c>
      <c r="O196" s="87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7" t="s">
        <v>408</v>
      </c>
      <c r="AT196" s="227" t="s">
        <v>211</v>
      </c>
      <c r="AU196" s="227" t="s">
        <v>90</v>
      </c>
      <c r="AY196" s="19" t="s">
        <v>208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9" t="s">
        <v>88</v>
      </c>
      <c r="BK196" s="228">
        <f>ROUND(I196*H196,2)</f>
        <v>0</v>
      </c>
      <c r="BL196" s="19" t="s">
        <v>408</v>
      </c>
      <c r="BM196" s="227" t="s">
        <v>2511</v>
      </c>
    </row>
    <row r="197" s="2" customFormat="1">
      <c r="A197" s="41"/>
      <c r="B197" s="42"/>
      <c r="C197" s="43"/>
      <c r="D197" s="229" t="s">
        <v>218</v>
      </c>
      <c r="E197" s="43"/>
      <c r="F197" s="230" t="s">
        <v>2512</v>
      </c>
      <c r="G197" s="43"/>
      <c r="H197" s="43"/>
      <c r="I197" s="231"/>
      <c r="J197" s="43"/>
      <c r="K197" s="43"/>
      <c r="L197" s="47"/>
      <c r="M197" s="232"/>
      <c r="N197" s="233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19" t="s">
        <v>218</v>
      </c>
      <c r="AU197" s="19" t="s">
        <v>90</v>
      </c>
    </row>
    <row r="198" s="14" customFormat="1">
      <c r="A198" s="14"/>
      <c r="B198" s="245"/>
      <c r="C198" s="246"/>
      <c r="D198" s="236" t="s">
        <v>226</v>
      </c>
      <c r="E198" s="247" t="s">
        <v>35</v>
      </c>
      <c r="F198" s="248" t="s">
        <v>2513</v>
      </c>
      <c r="G198" s="246"/>
      <c r="H198" s="249">
        <v>30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226</v>
      </c>
      <c r="AU198" s="255" t="s">
        <v>90</v>
      </c>
      <c r="AV198" s="14" t="s">
        <v>90</v>
      </c>
      <c r="AW198" s="14" t="s">
        <v>41</v>
      </c>
      <c r="AX198" s="14" t="s">
        <v>88</v>
      </c>
      <c r="AY198" s="255" t="s">
        <v>208</v>
      </c>
    </row>
    <row r="199" s="2" customFormat="1" ht="16.5" customHeight="1">
      <c r="A199" s="41"/>
      <c r="B199" s="42"/>
      <c r="C199" s="278" t="s">
        <v>669</v>
      </c>
      <c r="D199" s="278" t="s">
        <v>391</v>
      </c>
      <c r="E199" s="279" t="s">
        <v>2514</v>
      </c>
      <c r="F199" s="280" t="s">
        <v>2515</v>
      </c>
      <c r="G199" s="281" t="s">
        <v>490</v>
      </c>
      <c r="H199" s="282">
        <v>30</v>
      </c>
      <c r="I199" s="283"/>
      <c r="J199" s="284">
        <f>ROUND(I199*H199,2)</f>
        <v>0</v>
      </c>
      <c r="K199" s="280" t="s">
        <v>215</v>
      </c>
      <c r="L199" s="285"/>
      <c r="M199" s="286" t="s">
        <v>35</v>
      </c>
      <c r="N199" s="287" t="s">
        <v>51</v>
      </c>
      <c r="O199" s="87"/>
      <c r="P199" s="225">
        <f>O199*H199</f>
        <v>0</v>
      </c>
      <c r="Q199" s="225">
        <v>0.00016000000000000001</v>
      </c>
      <c r="R199" s="225">
        <f>Q199*H199</f>
        <v>0.0048000000000000004</v>
      </c>
      <c r="S199" s="225">
        <v>0</v>
      </c>
      <c r="T199" s="226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7" t="s">
        <v>527</v>
      </c>
      <c r="AT199" s="227" t="s">
        <v>391</v>
      </c>
      <c r="AU199" s="227" t="s">
        <v>90</v>
      </c>
      <c r="AY199" s="19" t="s">
        <v>208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9" t="s">
        <v>88</v>
      </c>
      <c r="BK199" s="228">
        <f>ROUND(I199*H199,2)</f>
        <v>0</v>
      </c>
      <c r="BL199" s="19" t="s">
        <v>408</v>
      </c>
      <c r="BM199" s="227" t="s">
        <v>2516</v>
      </c>
    </row>
    <row r="200" s="2" customFormat="1">
      <c r="A200" s="41"/>
      <c r="B200" s="42"/>
      <c r="C200" s="43"/>
      <c r="D200" s="236" t="s">
        <v>395</v>
      </c>
      <c r="E200" s="43"/>
      <c r="F200" s="288" t="s">
        <v>2517</v>
      </c>
      <c r="G200" s="43"/>
      <c r="H200" s="43"/>
      <c r="I200" s="231"/>
      <c r="J200" s="43"/>
      <c r="K200" s="43"/>
      <c r="L200" s="47"/>
      <c r="M200" s="232"/>
      <c r="N200" s="233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19" t="s">
        <v>395</v>
      </c>
      <c r="AU200" s="19" t="s">
        <v>90</v>
      </c>
    </row>
    <row r="201" s="14" customFormat="1">
      <c r="A201" s="14"/>
      <c r="B201" s="245"/>
      <c r="C201" s="246"/>
      <c r="D201" s="236" t="s">
        <v>226</v>
      </c>
      <c r="E201" s="247" t="s">
        <v>35</v>
      </c>
      <c r="F201" s="248" t="s">
        <v>2518</v>
      </c>
      <c r="G201" s="246"/>
      <c r="H201" s="249">
        <v>30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226</v>
      </c>
      <c r="AU201" s="255" t="s">
        <v>90</v>
      </c>
      <c r="AV201" s="14" t="s">
        <v>90</v>
      </c>
      <c r="AW201" s="14" t="s">
        <v>41</v>
      </c>
      <c r="AX201" s="14" t="s">
        <v>88</v>
      </c>
      <c r="AY201" s="255" t="s">
        <v>208</v>
      </c>
    </row>
    <row r="202" s="2" customFormat="1" ht="24.15" customHeight="1">
      <c r="A202" s="41"/>
      <c r="B202" s="42"/>
      <c r="C202" s="216" t="s">
        <v>676</v>
      </c>
      <c r="D202" s="216" t="s">
        <v>211</v>
      </c>
      <c r="E202" s="217" t="s">
        <v>2519</v>
      </c>
      <c r="F202" s="218" t="s">
        <v>2520</v>
      </c>
      <c r="G202" s="219" t="s">
        <v>490</v>
      </c>
      <c r="H202" s="220">
        <v>160</v>
      </c>
      <c r="I202" s="221"/>
      <c r="J202" s="222">
        <f>ROUND(I202*H202,2)</f>
        <v>0</v>
      </c>
      <c r="K202" s="218" t="s">
        <v>215</v>
      </c>
      <c r="L202" s="47"/>
      <c r="M202" s="223" t="s">
        <v>35</v>
      </c>
      <c r="N202" s="224" t="s">
        <v>51</v>
      </c>
      <c r="O202" s="87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7" t="s">
        <v>408</v>
      </c>
      <c r="AT202" s="227" t="s">
        <v>211</v>
      </c>
      <c r="AU202" s="227" t="s">
        <v>90</v>
      </c>
      <c r="AY202" s="19" t="s">
        <v>208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9" t="s">
        <v>88</v>
      </c>
      <c r="BK202" s="228">
        <f>ROUND(I202*H202,2)</f>
        <v>0</v>
      </c>
      <c r="BL202" s="19" t="s">
        <v>408</v>
      </c>
      <c r="BM202" s="227" t="s">
        <v>2521</v>
      </c>
    </row>
    <row r="203" s="2" customFormat="1">
      <c r="A203" s="41"/>
      <c r="B203" s="42"/>
      <c r="C203" s="43"/>
      <c r="D203" s="229" t="s">
        <v>218</v>
      </c>
      <c r="E203" s="43"/>
      <c r="F203" s="230" t="s">
        <v>2522</v>
      </c>
      <c r="G203" s="43"/>
      <c r="H203" s="43"/>
      <c r="I203" s="231"/>
      <c r="J203" s="43"/>
      <c r="K203" s="43"/>
      <c r="L203" s="47"/>
      <c r="M203" s="232"/>
      <c r="N203" s="233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218</v>
      </c>
      <c r="AU203" s="19" t="s">
        <v>90</v>
      </c>
    </row>
    <row r="204" s="14" customFormat="1">
      <c r="A204" s="14"/>
      <c r="B204" s="245"/>
      <c r="C204" s="246"/>
      <c r="D204" s="236" t="s">
        <v>226</v>
      </c>
      <c r="E204" s="247" t="s">
        <v>35</v>
      </c>
      <c r="F204" s="248" t="s">
        <v>2523</v>
      </c>
      <c r="G204" s="246"/>
      <c r="H204" s="249">
        <v>160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226</v>
      </c>
      <c r="AU204" s="255" t="s">
        <v>90</v>
      </c>
      <c r="AV204" s="14" t="s">
        <v>90</v>
      </c>
      <c r="AW204" s="14" t="s">
        <v>41</v>
      </c>
      <c r="AX204" s="14" t="s">
        <v>88</v>
      </c>
      <c r="AY204" s="255" t="s">
        <v>208</v>
      </c>
    </row>
    <row r="205" s="2" customFormat="1" ht="16.5" customHeight="1">
      <c r="A205" s="41"/>
      <c r="B205" s="42"/>
      <c r="C205" s="278" t="s">
        <v>684</v>
      </c>
      <c r="D205" s="278" t="s">
        <v>391</v>
      </c>
      <c r="E205" s="279" t="s">
        <v>2504</v>
      </c>
      <c r="F205" s="280" t="s">
        <v>2505</v>
      </c>
      <c r="G205" s="281" t="s">
        <v>490</v>
      </c>
      <c r="H205" s="282">
        <v>160</v>
      </c>
      <c r="I205" s="283"/>
      <c r="J205" s="284">
        <f>ROUND(I205*H205,2)</f>
        <v>0</v>
      </c>
      <c r="K205" s="280" t="s">
        <v>215</v>
      </c>
      <c r="L205" s="285"/>
      <c r="M205" s="286" t="s">
        <v>35</v>
      </c>
      <c r="N205" s="287" t="s">
        <v>51</v>
      </c>
      <c r="O205" s="87"/>
      <c r="P205" s="225">
        <f>O205*H205</f>
        <v>0</v>
      </c>
      <c r="Q205" s="225">
        <v>0.00012</v>
      </c>
      <c r="R205" s="225">
        <f>Q205*H205</f>
        <v>0.019200000000000002</v>
      </c>
      <c r="S205" s="225">
        <v>0</v>
      </c>
      <c r="T205" s="226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7" t="s">
        <v>527</v>
      </c>
      <c r="AT205" s="227" t="s">
        <v>391</v>
      </c>
      <c r="AU205" s="227" t="s">
        <v>90</v>
      </c>
      <c r="AY205" s="19" t="s">
        <v>208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9" t="s">
        <v>88</v>
      </c>
      <c r="BK205" s="228">
        <f>ROUND(I205*H205,2)</f>
        <v>0</v>
      </c>
      <c r="BL205" s="19" t="s">
        <v>408</v>
      </c>
      <c r="BM205" s="227" t="s">
        <v>2524</v>
      </c>
    </row>
    <row r="206" s="2" customFormat="1">
      <c r="A206" s="41"/>
      <c r="B206" s="42"/>
      <c r="C206" s="43"/>
      <c r="D206" s="236" t="s">
        <v>395</v>
      </c>
      <c r="E206" s="43"/>
      <c r="F206" s="288" t="s">
        <v>2507</v>
      </c>
      <c r="G206" s="43"/>
      <c r="H206" s="43"/>
      <c r="I206" s="231"/>
      <c r="J206" s="43"/>
      <c r="K206" s="43"/>
      <c r="L206" s="47"/>
      <c r="M206" s="232"/>
      <c r="N206" s="233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19" t="s">
        <v>395</v>
      </c>
      <c r="AU206" s="19" t="s">
        <v>90</v>
      </c>
    </row>
    <row r="207" s="14" customFormat="1">
      <c r="A207" s="14"/>
      <c r="B207" s="245"/>
      <c r="C207" s="246"/>
      <c r="D207" s="236" t="s">
        <v>226</v>
      </c>
      <c r="E207" s="247" t="s">
        <v>35</v>
      </c>
      <c r="F207" s="248" t="s">
        <v>2525</v>
      </c>
      <c r="G207" s="246"/>
      <c r="H207" s="249">
        <v>160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226</v>
      </c>
      <c r="AU207" s="255" t="s">
        <v>90</v>
      </c>
      <c r="AV207" s="14" t="s">
        <v>90</v>
      </c>
      <c r="AW207" s="14" t="s">
        <v>41</v>
      </c>
      <c r="AX207" s="14" t="s">
        <v>88</v>
      </c>
      <c r="AY207" s="255" t="s">
        <v>208</v>
      </c>
    </row>
    <row r="208" s="2" customFormat="1" ht="24.15" customHeight="1">
      <c r="A208" s="41"/>
      <c r="B208" s="42"/>
      <c r="C208" s="216" t="s">
        <v>691</v>
      </c>
      <c r="D208" s="216" t="s">
        <v>211</v>
      </c>
      <c r="E208" s="217" t="s">
        <v>2526</v>
      </c>
      <c r="F208" s="218" t="s">
        <v>2527</v>
      </c>
      <c r="G208" s="219" t="s">
        <v>490</v>
      </c>
      <c r="H208" s="220">
        <v>80</v>
      </c>
      <c r="I208" s="221"/>
      <c r="J208" s="222">
        <f>ROUND(I208*H208,2)</f>
        <v>0</v>
      </c>
      <c r="K208" s="218" t="s">
        <v>215</v>
      </c>
      <c r="L208" s="47"/>
      <c r="M208" s="223" t="s">
        <v>35</v>
      </c>
      <c r="N208" s="224" t="s">
        <v>51</v>
      </c>
      <c r="O208" s="87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7" t="s">
        <v>408</v>
      </c>
      <c r="AT208" s="227" t="s">
        <v>211</v>
      </c>
      <c r="AU208" s="227" t="s">
        <v>90</v>
      </c>
      <c r="AY208" s="19" t="s">
        <v>208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9" t="s">
        <v>88</v>
      </c>
      <c r="BK208" s="228">
        <f>ROUND(I208*H208,2)</f>
        <v>0</v>
      </c>
      <c r="BL208" s="19" t="s">
        <v>408</v>
      </c>
      <c r="BM208" s="227" t="s">
        <v>2528</v>
      </c>
    </row>
    <row r="209" s="2" customFormat="1">
      <c r="A209" s="41"/>
      <c r="B209" s="42"/>
      <c r="C209" s="43"/>
      <c r="D209" s="229" t="s">
        <v>218</v>
      </c>
      <c r="E209" s="43"/>
      <c r="F209" s="230" t="s">
        <v>2529</v>
      </c>
      <c r="G209" s="43"/>
      <c r="H209" s="43"/>
      <c r="I209" s="231"/>
      <c r="J209" s="43"/>
      <c r="K209" s="43"/>
      <c r="L209" s="47"/>
      <c r="M209" s="232"/>
      <c r="N209" s="233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19" t="s">
        <v>218</v>
      </c>
      <c r="AU209" s="19" t="s">
        <v>90</v>
      </c>
    </row>
    <row r="210" s="14" customFormat="1">
      <c r="A210" s="14"/>
      <c r="B210" s="245"/>
      <c r="C210" s="246"/>
      <c r="D210" s="236" t="s">
        <v>226</v>
      </c>
      <c r="E210" s="247" t="s">
        <v>35</v>
      </c>
      <c r="F210" s="248" t="s">
        <v>2530</v>
      </c>
      <c r="G210" s="246"/>
      <c r="H210" s="249">
        <v>80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226</v>
      </c>
      <c r="AU210" s="255" t="s">
        <v>90</v>
      </c>
      <c r="AV210" s="14" t="s">
        <v>90</v>
      </c>
      <c r="AW210" s="14" t="s">
        <v>41</v>
      </c>
      <c r="AX210" s="14" t="s">
        <v>88</v>
      </c>
      <c r="AY210" s="255" t="s">
        <v>208</v>
      </c>
    </row>
    <row r="211" s="2" customFormat="1" ht="16.5" customHeight="1">
      <c r="A211" s="41"/>
      <c r="B211" s="42"/>
      <c r="C211" s="278" t="s">
        <v>698</v>
      </c>
      <c r="D211" s="278" t="s">
        <v>391</v>
      </c>
      <c r="E211" s="279" t="s">
        <v>2514</v>
      </c>
      <c r="F211" s="280" t="s">
        <v>2515</v>
      </c>
      <c r="G211" s="281" t="s">
        <v>490</v>
      </c>
      <c r="H211" s="282">
        <v>80</v>
      </c>
      <c r="I211" s="283"/>
      <c r="J211" s="284">
        <f>ROUND(I211*H211,2)</f>
        <v>0</v>
      </c>
      <c r="K211" s="280" t="s">
        <v>215</v>
      </c>
      <c r="L211" s="285"/>
      <c r="M211" s="286" t="s">
        <v>35</v>
      </c>
      <c r="N211" s="287" t="s">
        <v>51</v>
      </c>
      <c r="O211" s="87"/>
      <c r="P211" s="225">
        <f>O211*H211</f>
        <v>0</v>
      </c>
      <c r="Q211" s="225">
        <v>0.00016000000000000001</v>
      </c>
      <c r="R211" s="225">
        <f>Q211*H211</f>
        <v>0.012800000000000001</v>
      </c>
      <c r="S211" s="225">
        <v>0</v>
      </c>
      <c r="T211" s="226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7" t="s">
        <v>527</v>
      </c>
      <c r="AT211" s="227" t="s">
        <v>391</v>
      </c>
      <c r="AU211" s="227" t="s">
        <v>90</v>
      </c>
      <c r="AY211" s="19" t="s">
        <v>208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9" t="s">
        <v>88</v>
      </c>
      <c r="BK211" s="228">
        <f>ROUND(I211*H211,2)</f>
        <v>0</v>
      </c>
      <c r="BL211" s="19" t="s">
        <v>408</v>
      </c>
      <c r="BM211" s="227" t="s">
        <v>2531</v>
      </c>
    </row>
    <row r="212" s="2" customFormat="1">
      <c r="A212" s="41"/>
      <c r="B212" s="42"/>
      <c r="C212" s="43"/>
      <c r="D212" s="236" t="s">
        <v>395</v>
      </c>
      <c r="E212" s="43"/>
      <c r="F212" s="288" t="s">
        <v>2517</v>
      </c>
      <c r="G212" s="43"/>
      <c r="H212" s="43"/>
      <c r="I212" s="231"/>
      <c r="J212" s="43"/>
      <c r="K212" s="43"/>
      <c r="L212" s="47"/>
      <c r="M212" s="232"/>
      <c r="N212" s="233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19" t="s">
        <v>395</v>
      </c>
      <c r="AU212" s="19" t="s">
        <v>90</v>
      </c>
    </row>
    <row r="213" s="14" customFormat="1">
      <c r="A213" s="14"/>
      <c r="B213" s="245"/>
      <c r="C213" s="246"/>
      <c r="D213" s="236" t="s">
        <v>226</v>
      </c>
      <c r="E213" s="247" t="s">
        <v>35</v>
      </c>
      <c r="F213" s="248" t="s">
        <v>2532</v>
      </c>
      <c r="G213" s="246"/>
      <c r="H213" s="249">
        <v>80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226</v>
      </c>
      <c r="AU213" s="255" t="s">
        <v>90</v>
      </c>
      <c r="AV213" s="14" t="s">
        <v>90</v>
      </c>
      <c r="AW213" s="14" t="s">
        <v>41</v>
      </c>
      <c r="AX213" s="14" t="s">
        <v>88</v>
      </c>
      <c r="AY213" s="255" t="s">
        <v>208</v>
      </c>
    </row>
    <row r="214" s="2" customFormat="1" ht="24.15" customHeight="1">
      <c r="A214" s="41"/>
      <c r="B214" s="42"/>
      <c r="C214" s="216" t="s">
        <v>703</v>
      </c>
      <c r="D214" s="216" t="s">
        <v>211</v>
      </c>
      <c r="E214" s="217" t="s">
        <v>2533</v>
      </c>
      <c r="F214" s="218" t="s">
        <v>2534</v>
      </c>
      <c r="G214" s="219" t="s">
        <v>381</v>
      </c>
      <c r="H214" s="220">
        <v>138</v>
      </c>
      <c r="I214" s="221"/>
      <c r="J214" s="222">
        <f>ROUND(I214*H214,2)</f>
        <v>0</v>
      </c>
      <c r="K214" s="218" t="s">
        <v>215</v>
      </c>
      <c r="L214" s="47"/>
      <c r="M214" s="223" t="s">
        <v>35</v>
      </c>
      <c r="N214" s="224" t="s">
        <v>51</v>
      </c>
      <c r="O214" s="87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7" t="s">
        <v>408</v>
      </c>
      <c r="AT214" s="227" t="s">
        <v>211</v>
      </c>
      <c r="AU214" s="227" t="s">
        <v>90</v>
      </c>
      <c r="AY214" s="19" t="s">
        <v>208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9" t="s">
        <v>88</v>
      </c>
      <c r="BK214" s="228">
        <f>ROUND(I214*H214,2)</f>
        <v>0</v>
      </c>
      <c r="BL214" s="19" t="s">
        <v>408</v>
      </c>
      <c r="BM214" s="227" t="s">
        <v>2535</v>
      </c>
    </row>
    <row r="215" s="2" customFormat="1">
      <c r="A215" s="41"/>
      <c r="B215" s="42"/>
      <c r="C215" s="43"/>
      <c r="D215" s="229" t="s">
        <v>218</v>
      </c>
      <c r="E215" s="43"/>
      <c r="F215" s="230" t="s">
        <v>2536</v>
      </c>
      <c r="G215" s="43"/>
      <c r="H215" s="43"/>
      <c r="I215" s="231"/>
      <c r="J215" s="43"/>
      <c r="K215" s="43"/>
      <c r="L215" s="47"/>
      <c r="M215" s="232"/>
      <c r="N215" s="233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9" t="s">
        <v>218</v>
      </c>
      <c r="AU215" s="19" t="s">
        <v>90</v>
      </c>
    </row>
    <row r="216" s="2" customFormat="1" ht="24.15" customHeight="1">
      <c r="A216" s="41"/>
      <c r="B216" s="42"/>
      <c r="C216" s="216" t="s">
        <v>708</v>
      </c>
      <c r="D216" s="216" t="s">
        <v>211</v>
      </c>
      <c r="E216" s="217" t="s">
        <v>2537</v>
      </c>
      <c r="F216" s="218" t="s">
        <v>2538</v>
      </c>
      <c r="G216" s="219" t="s">
        <v>381</v>
      </c>
      <c r="H216" s="220">
        <v>20</v>
      </c>
      <c r="I216" s="221"/>
      <c r="J216" s="222">
        <f>ROUND(I216*H216,2)</f>
        <v>0</v>
      </c>
      <c r="K216" s="218" t="s">
        <v>215</v>
      </c>
      <c r="L216" s="47"/>
      <c r="M216" s="223" t="s">
        <v>35</v>
      </c>
      <c r="N216" s="224" t="s">
        <v>51</v>
      </c>
      <c r="O216" s="87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7" t="s">
        <v>408</v>
      </c>
      <c r="AT216" s="227" t="s">
        <v>211</v>
      </c>
      <c r="AU216" s="227" t="s">
        <v>90</v>
      </c>
      <c r="AY216" s="19" t="s">
        <v>208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9" t="s">
        <v>88</v>
      </c>
      <c r="BK216" s="228">
        <f>ROUND(I216*H216,2)</f>
        <v>0</v>
      </c>
      <c r="BL216" s="19" t="s">
        <v>408</v>
      </c>
      <c r="BM216" s="227" t="s">
        <v>2539</v>
      </c>
    </row>
    <row r="217" s="2" customFormat="1">
      <c r="A217" s="41"/>
      <c r="B217" s="42"/>
      <c r="C217" s="43"/>
      <c r="D217" s="229" t="s">
        <v>218</v>
      </c>
      <c r="E217" s="43"/>
      <c r="F217" s="230" t="s">
        <v>2540</v>
      </c>
      <c r="G217" s="43"/>
      <c r="H217" s="43"/>
      <c r="I217" s="231"/>
      <c r="J217" s="43"/>
      <c r="K217" s="43"/>
      <c r="L217" s="47"/>
      <c r="M217" s="232"/>
      <c r="N217" s="233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9" t="s">
        <v>218</v>
      </c>
      <c r="AU217" s="19" t="s">
        <v>90</v>
      </c>
    </row>
    <row r="218" s="2" customFormat="1" ht="24.15" customHeight="1">
      <c r="A218" s="41"/>
      <c r="B218" s="42"/>
      <c r="C218" s="216" t="s">
        <v>713</v>
      </c>
      <c r="D218" s="216" t="s">
        <v>211</v>
      </c>
      <c r="E218" s="217" t="s">
        <v>2541</v>
      </c>
      <c r="F218" s="218" t="s">
        <v>2542</v>
      </c>
      <c r="G218" s="219" t="s">
        <v>381</v>
      </c>
      <c r="H218" s="220">
        <v>10</v>
      </c>
      <c r="I218" s="221"/>
      <c r="J218" s="222">
        <f>ROUND(I218*H218,2)</f>
        <v>0</v>
      </c>
      <c r="K218" s="218" t="s">
        <v>215</v>
      </c>
      <c r="L218" s="47"/>
      <c r="M218" s="223" t="s">
        <v>35</v>
      </c>
      <c r="N218" s="224" t="s">
        <v>51</v>
      </c>
      <c r="O218" s="87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7" t="s">
        <v>408</v>
      </c>
      <c r="AT218" s="227" t="s">
        <v>211</v>
      </c>
      <c r="AU218" s="227" t="s">
        <v>90</v>
      </c>
      <c r="AY218" s="19" t="s">
        <v>208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9" t="s">
        <v>88</v>
      </c>
      <c r="BK218" s="228">
        <f>ROUND(I218*H218,2)</f>
        <v>0</v>
      </c>
      <c r="BL218" s="19" t="s">
        <v>408</v>
      </c>
      <c r="BM218" s="227" t="s">
        <v>2543</v>
      </c>
    </row>
    <row r="219" s="2" customFormat="1">
      <c r="A219" s="41"/>
      <c r="B219" s="42"/>
      <c r="C219" s="43"/>
      <c r="D219" s="229" t="s">
        <v>218</v>
      </c>
      <c r="E219" s="43"/>
      <c r="F219" s="230" t="s">
        <v>2544</v>
      </c>
      <c r="G219" s="43"/>
      <c r="H219" s="43"/>
      <c r="I219" s="231"/>
      <c r="J219" s="43"/>
      <c r="K219" s="43"/>
      <c r="L219" s="47"/>
      <c r="M219" s="232"/>
      <c r="N219" s="233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9" t="s">
        <v>218</v>
      </c>
      <c r="AU219" s="19" t="s">
        <v>90</v>
      </c>
    </row>
    <row r="220" s="2" customFormat="1" ht="16.5" customHeight="1">
      <c r="A220" s="41"/>
      <c r="B220" s="42"/>
      <c r="C220" s="216" t="s">
        <v>720</v>
      </c>
      <c r="D220" s="216" t="s">
        <v>211</v>
      </c>
      <c r="E220" s="217" t="s">
        <v>2545</v>
      </c>
      <c r="F220" s="218" t="s">
        <v>2546</v>
      </c>
      <c r="G220" s="219" t="s">
        <v>2547</v>
      </c>
      <c r="H220" s="220">
        <v>1</v>
      </c>
      <c r="I220" s="221"/>
      <c r="J220" s="222">
        <f>ROUND(I220*H220,2)</f>
        <v>0</v>
      </c>
      <c r="K220" s="218" t="s">
        <v>2392</v>
      </c>
      <c r="L220" s="47"/>
      <c r="M220" s="223" t="s">
        <v>35</v>
      </c>
      <c r="N220" s="224" t="s">
        <v>51</v>
      </c>
      <c r="O220" s="87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7" t="s">
        <v>408</v>
      </c>
      <c r="AT220" s="227" t="s">
        <v>211</v>
      </c>
      <c r="AU220" s="227" t="s">
        <v>90</v>
      </c>
      <c r="AY220" s="19" t="s">
        <v>208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9" t="s">
        <v>88</v>
      </c>
      <c r="BK220" s="228">
        <f>ROUND(I220*H220,2)</f>
        <v>0</v>
      </c>
      <c r="BL220" s="19" t="s">
        <v>408</v>
      </c>
      <c r="BM220" s="227" t="s">
        <v>2548</v>
      </c>
    </row>
    <row r="221" s="2" customFormat="1" ht="16.5" customHeight="1">
      <c r="A221" s="41"/>
      <c r="B221" s="42"/>
      <c r="C221" s="216" t="s">
        <v>731</v>
      </c>
      <c r="D221" s="216" t="s">
        <v>211</v>
      </c>
      <c r="E221" s="217" t="s">
        <v>2549</v>
      </c>
      <c r="F221" s="218" t="s">
        <v>2550</v>
      </c>
      <c r="G221" s="219" t="s">
        <v>381</v>
      </c>
      <c r="H221" s="220">
        <v>1</v>
      </c>
      <c r="I221" s="221"/>
      <c r="J221" s="222">
        <f>ROUND(I221*H221,2)</f>
        <v>0</v>
      </c>
      <c r="K221" s="218" t="s">
        <v>215</v>
      </c>
      <c r="L221" s="47"/>
      <c r="M221" s="223" t="s">
        <v>35</v>
      </c>
      <c r="N221" s="224" t="s">
        <v>51</v>
      </c>
      <c r="O221" s="87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7" t="s">
        <v>408</v>
      </c>
      <c r="AT221" s="227" t="s">
        <v>211</v>
      </c>
      <c r="AU221" s="227" t="s">
        <v>90</v>
      </c>
      <c r="AY221" s="19" t="s">
        <v>208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9" t="s">
        <v>88</v>
      </c>
      <c r="BK221" s="228">
        <f>ROUND(I221*H221,2)</f>
        <v>0</v>
      </c>
      <c r="BL221" s="19" t="s">
        <v>408</v>
      </c>
      <c r="BM221" s="227" t="s">
        <v>2551</v>
      </c>
    </row>
    <row r="222" s="2" customFormat="1">
      <c r="A222" s="41"/>
      <c r="B222" s="42"/>
      <c r="C222" s="43"/>
      <c r="D222" s="229" t="s">
        <v>218</v>
      </c>
      <c r="E222" s="43"/>
      <c r="F222" s="230" t="s">
        <v>2552</v>
      </c>
      <c r="G222" s="43"/>
      <c r="H222" s="43"/>
      <c r="I222" s="231"/>
      <c r="J222" s="43"/>
      <c r="K222" s="43"/>
      <c r="L222" s="47"/>
      <c r="M222" s="232"/>
      <c r="N222" s="233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9" t="s">
        <v>218</v>
      </c>
      <c r="AU222" s="19" t="s">
        <v>90</v>
      </c>
    </row>
    <row r="223" s="2" customFormat="1" ht="16.5" customHeight="1">
      <c r="A223" s="41"/>
      <c r="B223" s="42"/>
      <c r="C223" s="278" t="s">
        <v>735</v>
      </c>
      <c r="D223" s="278" t="s">
        <v>391</v>
      </c>
      <c r="E223" s="279" t="s">
        <v>2553</v>
      </c>
      <c r="F223" s="280" t="s">
        <v>2554</v>
      </c>
      <c r="G223" s="281" t="s">
        <v>381</v>
      </c>
      <c r="H223" s="282">
        <v>1</v>
      </c>
      <c r="I223" s="283"/>
      <c r="J223" s="284">
        <f>ROUND(I223*H223,2)</f>
        <v>0</v>
      </c>
      <c r="K223" s="280" t="s">
        <v>2392</v>
      </c>
      <c r="L223" s="285"/>
      <c r="M223" s="286" t="s">
        <v>35</v>
      </c>
      <c r="N223" s="287" t="s">
        <v>51</v>
      </c>
      <c r="O223" s="87"/>
      <c r="P223" s="225">
        <f>O223*H223</f>
        <v>0</v>
      </c>
      <c r="Q223" s="225">
        <v>3.0000000000000001E-05</v>
      </c>
      <c r="R223" s="225">
        <f>Q223*H223</f>
        <v>3.0000000000000001E-05</v>
      </c>
      <c r="S223" s="225">
        <v>0</v>
      </c>
      <c r="T223" s="226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7" t="s">
        <v>527</v>
      </c>
      <c r="AT223" s="227" t="s">
        <v>391</v>
      </c>
      <c r="AU223" s="227" t="s">
        <v>90</v>
      </c>
      <c r="AY223" s="19" t="s">
        <v>208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9" t="s">
        <v>88</v>
      </c>
      <c r="BK223" s="228">
        <f>ROUND(I223*H223,2)</f>
        <v>0</v>
      </c>
      <c r="BL223" s="19" t="s">
        <v>408</v>
      </c>
      <c r="BM223" s="227" t="s">
        <v>2555</v>
      </c>
    </row>
    <row r="224" s="2" customFormat="1" ht="24.15" customHeight="1">
      <c r="A224" s="41"/>
      <c r="B224" s="42"/>
      <c r="C224" s="216" t="s">
        <v>740</v>
      </c>
      <c r="D224" s="216" t="s">
        <v>211</v>
      </c>
      <c r="E224" s="217" t="s">
        <v>2556</v>
      </c>
      <c r="F224" s="218" t="s">
        <v>2557</v>
      </c>
      <c r="G224" s="219" t="s">
        <v>381</v>
      </c>
      <c r="H224" s="220">
        <v>2</v>
      </c>
      <c r="I224" s="221"/>
      <c r="J224" s="222">
        <f>ROUND(I224*H224,2)</f>
        <v>0</v>
      </c>
      <c r="K224" s="218" t="s">
        <v>215</v>
      </c>
      <c r="L224" s="47"/>
      <c r="M224" s="223" t="s">
        <v>35</v>
      </c>
      <c r="N224" s="224" t="s">
        <v>51</v>
      </c>
      <c r="O224" s="87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7" t="s">
        <v>408</v>
      </c>
      <c r="AT224" s="227" t="s">
        <v>211</v>
      </c>
      <c r="AU224" s="227" t="s">
        <v>90</v>
      </c>
      <c r="AY224" s="19" t="s">
        <v>208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88</v>
      </c>
      <c r="BK224" s="228">
        <f>ROUND(I224*H224,2)</f>
        <v>0</v>
      </c>
      <c r="BL224" s="19" t="s">
        <v>408</v>
      </c>
      <c r="BM224" s="227" t="s">
        <v>2558</v>
      </c>
    </row>
    <row r="225" s="2" customFormat="1">
      <c r="A225" s="41"/>
      <c r="B225" s="42"/>
      <c r="C225" s="43"/>
      <c r="D225" s="229" t="s">
        <v>218</v>
      </c>
      <c r="E225" s="43"/>
      <c r="F225" s="230" t="s">
        <v>2559</v>
      </c>
      <c r="G225" s="43"/>
      <c r="H225" s="43"/>
      <c r="I225" s="231"/>
      <c r="J225" s="43"/>
      <c r="K225" s="43"/>
      <c r="L225" s="47"/>
      <c r="M225" s="232"/>
      <c r="N225" s="233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218</v>
      </c>
      <c r="AU225" s="19" t="s">
        <v>90</v>
      </c>
    </row>
    <row r="226" s="2" customFormat="1" ht="24.15" customHeight="1">
      <c r="A226" s="41"/>
      <c r="B226" s="42"/>
      <c r="C226" s="278" t="s">
        <v>747</v>
      </c>
      <c r="D226" s="278" t="s">
        <v>391</v>
      </c>
      <c r="E226" s="279" t="s">
        <v>2560</v>
      </c>
      <c r="F226" s="280" t="s">
        <v>2561</v>
      </c>
      <c r="G226" s="281" t="s">
        <v>381</v>
      </c>
      <c r="H226" s="282">
        <v>2</v>
      </c>
      <c r="I226" s="283"/>
      <c r="J226" s="284">
        <f>ROUND(I226*H226,2)</f>
        <v>0</v>
      </c>
      <c r="K226" s="280" t="s">
        <v>2392</v>
      </c>
      <c r="L226" s="285"/>
      <c r="M226" s="286" t="s">
        <v>35</v>
      </c>
      <c r="N226" s="287" t="s">
        <v>51</v>
      </c>
      <c r="O226" s="87"/>
      <c r="P226" s="225">
        <f>O226*H226</f>
        <v>0</v>
      </c>
      <c r="Q226" s="225">
        <v>5.0000000000000002E-05</v>
      </c>
      <c r="R226" s="225">
        <f>Q226*H226</f>
        <v>0.00010000000000000001</v>
      </c>
      <c r="S226" s="225">
        <v>0</v>
      </c>
      <c r="T226" s="226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7" t="s">
        <v>527</v>
      </c>
      <c r="AT226" s="227" t="s">
        <v>391</v>
      </c>
      <c r="AU226" s="227" t="s">
        <v>90</v>
      </c>
      <c r="AY226" s="19" t="s">
        <v>208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9" t="s">
        <v>88</v>
      </c>
      <c r="BK226" s="228">
        <f>ROUND(I226*H226,2)</f>
        <v>0</v>
      </c>
      <c r="BL226" s="19" t="s">
        <v>408</v>
      </c>
      <c r="BM226" s="227" t="s">
        <v>2562</v>
      </c>
    </row>
    <row r="227" s="2" customFormat="1" ht="24.15" customHeight="1">
      <c r="A227" s="41"/>
      <c r="B227" s="42"/>
      <c r="C227" s="216" t="s">
        <v>759</v>
      </c>
      <c r="D227" s="216" t="s">
        <v>211</v>
      </c>
      <c r="E227" s="217" t="s">
        <v>2563</v>
      </c>
      <c r="F227" s="218" t="s">
        <v>2564</v>
      </c>
      <c r="G227" s="219" t="s">
        <v>381</v>
      </c>
      <c r="H227" s="220">
        <v>4</v>
      </c>
      <c r="I227" s="221"/>
      <c r="J227" s="222">
        <f>ROUND(I227*H227,2)</f>
        <v>0</v>
      </c>
      <c r="K227" s="218" t="s">
        <v>215</v>
      </c>
      <c r="L227" s="47"/>
      <c r="M227" s="223" t="s">
        <v>35</v>
      </c>
      <c r="N227" s="224" t="s">
        <v>51</v>
      </c>
      <c r="O227" s="87"/>
      <c r="P227" s="225">
        <f>O227*H227</f>
        <v>0</v>
      </c>
      <c r="Q227" s="225">
        <v>0</v>
      </c>
      <c r="R227" s="225">
        <f>Q227*H227</f>
        <v>0</v>
      </c>
      <c r="S227" s="225">
        <v>0</v>
      </c>
      <c r="T227" s="226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7" t="s">
        <v>408</v>
      </c>
      <c r="AT227" s="227" t="s">
        <v>211</v>
      </c>
      <c r="AU227" s="227" t="s">
        <v>90</v>
      </c>
      <c r="AY227" s="19" t="s">
        <v>208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9" t="s">
        <v>88</v>
      </c>
      <c r="BK227" s="228">
        <f>ROUND(I227*H227,2)</f>
        <v>0</v>
      </c>
      <c r="BL227" s="19" t="s">
        <v>408</v>
      </c>
      <c r="BM227" s="227" t="s">
        <v>2565</v>
      </c>
    </row>
    <row r="228" s="2" customFormat="1">
      <c r="A228" s="41"/>
      <c r="B228" s="42"/>
      <c r="C228" s="43"/>
      <c r="D228" s="229" t="s">
        <v>218</v>
      </c>
      <c r="E228" s="43"/>
      <c r="F228" s="230" t="s">
        <v>2566</v>
      </c>
      <c r="G228" s="43"/>
      <c r="H228" s="43"/>
      <c r="I228" s="231"/>
      <c r="J228" s="43"/>
      <c r="K228" s="43"/>
      <c r="L228" s="47"/>
      <c r="M228" s="232"/>
      <c r="N228" s="233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9" t="s">
        <v>218</v>
      </c>
      <c r="AU228" s="19" t="s">
        <v>90</v>
      </c>
    </row>
    <row r="229" s="2" customFormat="1" ht="24.15" customHeight="1">
      <c r="A229" s="41"/>
      <c r="B229" s="42"/>
      <c r="C229" s="278" t="s">
        <v>771</v>
      </c>
      <c r="D229" s="278" t="s">
        <v>391</v>
      </c>
      <c r="E229" s="279" t="s">
        <v>2567</v>
      </c>
      <c r="F229" s="280" t="s">
        <v>2568</v>
      </c>
      <c r="G229" s="281" t="s">
        <v>381</v>
      </c>
      <c r="H229" s="282">
        <v>4</v>
      </c>
      <c r="I229" s="283"/>
      <c r="J229" s="284">
        <f>ROUND(I229*H229,2)</f>
        <v>0</v>
      </c>
      <c r="K229" s="280" t="s">
        <v>2392</v>
      </c>
      <c r="L229" s="285"/>
      <c r="M229" s="286" t="s">
        <v>35</v>
      </c>
      <c r="N229" s="287" t="s">
        <v>51</v>
      </c>
      <c r="O229" s="87"/>
      <c r="P229" s="225">
        <f>O229*H229</f>
        <v>0</v>
      </c>
      <c r="Q229" s="225">
        <v>5.0000000000000002E-05</v>
      </c>
      <c r="R229" s="225">
        <f>Q229*H229</f>
        <v>0.00020000000000000001</v>
      </c>
      <c r="S229" s="225">
        <v>0</v>
      </c>
      <c r="T229" s="226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7" t="s">
        <v>527</v>
      </c>
      <c r="AT229" s="227" t="s">
        <v>391</v>
      </c>
      <c r="AU229" s="227" t="s">
        <v>90</v>
      </c>
      <c r="AY229" s="19" t="s">
        <v>208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9" t="s">
        <v>88</v>
      </c>
      <c r="BK229" s="228">
        <f>ROUND(I229*H229,2)</f>
        <v>0</v>
      </c>
      <c r="BL229" s="19" t="s">
        <v>408</v>
      </c>
      <c r="BM229" s="227" t="s">
        <v>2569</v>
      </c>
    </row>
    <row r="230" s="2" customFormat="1" ht="16.5" customHeight="1">
      <c r="A230" s="41"/>
      <c r="B230" s="42"/>
      <c r="C230" s="216" t="s">
        <v>777</v>
      </c>
      <c r="D230" s="216" t="s">
        <v>211</v>
      </c>
      <c r="E230" s="217" t="s">
        <v>2570</v>
      </c>
      <c r="F230" s="218" t="s">
        <v>2571</v>
      </c>
      <c r="G230" s="219" t="s">
        <v>381</v>
      </c>
      <c r="H230" s="220">
        <v>2</v>
      </c>
      <c r="I230" s="221"/>
      <c r="J230" s="222">
        <f>ROUND(I230*H230,2)</f>
        <v>0</v>
      </c>
      <c r="K230" s="218" t="s">
        <v>215</v>
      </c>
      <c r="L230" s="47"/>
      <c r="M230" s="223" t="s">
        <v>35</v>
      </c>
      <c r="N230" s="224" t="s">
        <v>51</v>
      </c>
      <c r="O230" s="87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7" t="s">
        <v>408</v>
      </c>
      <c r="AT230" s="227" t="s">
        <v>211</v>
      </c>
      <c r="AU230" s="227" t="s">
        <v>90</v>
      </c>
      <c r="AY230" s="19" t="s">
        <v>208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88</v>
      </c>
      <c r="BK230" s="228">
        <f>ROUND(I230*H230,2)</f>
        <v>0</v>
      </c>
      <c r="BL230" s="19" t="s">
        <v>408</v>
      </c>
      <c r="BM230" s="227" t="s">
        <v>2572</v>
      </c>
    </row>
    <row r="231" s="2" customFormat="1">
      <c r="A231" s="41"/>
      <c r="B231" s="42"/>
      <c r="C231" s="43"/>
      <c r="D231" s="229" t="s">
        <v>218</v>
      </c>
      <c r="E231" s="43"/>
      <c r="F231" s="230" t="s">
        <v>2573</v>
      </c>
      <c r="G231" s="43"/>
      <c r="H231" s="43"/>
      <c r="I231" s="231"/>
      <c r="J231" s="43"/>
      <c r="K231" s="43"/>
      <c r="L231" s="47"/>
      <c r="M231" s="232"/>
      <c r="N231" s="233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9" t="s">
        <v>218</v>
      </c>
      <c r="AU231" s="19" t="s">
        <v>90</v>
      </c>
    </row>
    <row r="232" s="2" customFormat="1" ht="16.5" customHeight="1">
      <c r="A232" s="41"/>
      <c r="B232" s="42"/>
      <c r="C232" s="278" t="s">
        <v>783</v>
      </c>
      <c r="D232" s="278" t="s">
        <v>391</v>
      </c>
      <c r="E232" s="279" t="s">
        <v>2574</v>
      </c>
      <c r="F232" s="280" t="s">
        <v>2575</v>
      </c>
      <c r="G232" s="281" t="s">
        <v>2576</v>
      </c>
      <c r="H232" s="282">
        <v>2</v>
      </c>
      <c r="I232" s="283"/>
      <c r="J232" s="284">
        <f>ROUND(I232*H232,2)</f>
        <v>0</v>
      </c>
      <c r="K232" s="280" t="s">
        <v>2392</v>
      </c>
      <c r="L232" s="285"/>
      <c r="M232" s="286" t="s">
        <v>35</v>
      </c>
      <c r="N232" s="287" t="s">
        <v>51</v>
      </c>
      <c r="O232" s="87"/>
      <c r="P232" s="225">
        <f>O232*H232</f>
        <v>0</v>
      </c>
      <c r="Q232" s="225">
        <v>0</v>
      </c>
      <c r="R232" s="225">
        <f>Q232*H232</f>
        <v>0</v>
      </c>
      <c r="S232" s="225">
        <v>0</v>
      </c>
      <c r="T232" s="226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7" t="s">
        <v>527</v>
      </c>
      <c r="AT232" s="227" t="s">
        <v>391</v>
      </c>
      <c r="AU232" s="227" t="s">
        <v>90</v>
      </c>
      <c r="AY232" s="19" t="s">
        <v>208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9" t="s">
        <v>88</v>
      </c>
      <c r="BK232" s="228">
        <f>ROUND(I232*H232,2)</f>
        <v>0</v>
      </c>
      <c r="BL232" s="19" t="s">
        <v>408</v>
      </c>
      <c r="BM232" s="227" t="s">
        <v>2577</v>
      </c>
    </row>
    <row r="233" s="2" customFormat="1" ht="16.5" customHeight="1">
      <c r="A233" s="41"/>
      <c r="B233" s="42"/>
      <c r="C233" s="216" t="s">
        <v>788</v>
      </c>
      <c r="D233" s="216" t="s">
        <v>211</v>
      </c>
      <c r="E233" s="217" t="s">
        <v>2578</v>
      </c>
      <c r="F233" s="218" t="s">
        <v>2579</v>
      </c>
      <c r="G233" s="219" t="s">
        <v>381</v>
      </c>
      <c r="H233" s="220">
        <v>5</v>
      </c>
      <c r="I233" s="221"/>
      <c r="J233" s="222">
        <f>ROUND(I233*H233,2)</f>
        <v>0</v>
      </c>
      <c r="K233" s="218" t="s">
        <v>215</v>
      </c>
      <c r="L233" s="47"/>
      <c r="M233" s="223" t="s">
        <v>35</v>
      </c>
      <c r="N233" s="224" t="s">
        <v>51</v>
      </c>
      <c r="O233" s="87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7" t="s">
        <v>408</v>
      </c>
      <c r="AT233" s="227" t="s">
        <v>211</v>
      </c>
      <c r="AU233" s="227" t="s">
        <v>90</v>
      </c>
      <c r="AY233" s="19" t="s">
        <v>208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9" t="s">
        <v>88</v>
      </c>
      <c r="BK233" s="228">
        <f>ROUND(I233*H233,2)</f>
        <v>0</v>
      </c>
      <c r="BL233" s="19" t="s">
        <v>408</v>
      </c>
      <c r="BM233" s="227" t="s">
        <v>2580</v>
      </c>
    </row>
    <row r="234" s="2" customFormat="1">
      <c r="A234" s="41"/>
      <c r="B234" s="42"/>
      <c r="C234" s="43"/>
      <c r="D234" s="229" t="s">
        <v>218</v>
      </c>
      <c r="E234" s="43"/>
      <c r="F234" s="230" t="s">
        <v>2581</v>
      </c>
      <c r="G234" s="43"/>
      <c r="H234" s="43"/>
      <c r="I234" s="231"/>
      <c r="J234" s="43"/>
      <c r="K234" s="43"/>
      <c r="L234" s="47"/>
      <c r="M234" s="232"/>
      <c r="N234" s="233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19" t="s">
        <v>218</v>
      </c>
      <c r="AU234" s="19" t="s">
        <v>90</v>
      </c>
    </row>
    <row r="235" s="14" customFormat="1">
      <c r="A235" s="14"/>
      <c r="B235" s="245"/>
      <c r="C235" s="246"/>
      <c r="D235" s="236" t="s">
        <v>226</v>
      </c>
      <c r="E235" s="247" t="s">
        <v>35</v>
      </c>
      <c r="F235" s="248" t="s">
        <v>2582</v>
      </c>
      <c r="G235" s="246"/>
      <c r="H235" s="249">
        <v>3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226</v>
      </c>
      <c r="AU235" s="255" t="s">
        <v>90</v>
      </c>
      <c r="AV235" s="14" t="s">
        <v>90</v>
      </c>
      <c r="AW235" s="14" t="s">
        <v>41</v>
      </c>
      <c r="AX235" s="14" t="s">
        <v>80</v>
      </c>
      <c r="AY235" s="255" t="s">
        <v>208</v>
      </c>
    </row>
    <row r="236" s="14" customFormat="1">
      <c r="A236" s="14"/>
      <c r="B236" s="245"/>
      <c r="C236" s="246"/>
      <c r="D236" s="236" t="s">
        <v>226</v>
      </c>
      <c r="E236" s="247" t="s">
        <v>35</v>
      </c>
      <c r="F236" s="248" t="s">
        <v>2583</v>
      </c>
      <c r="G236" s="246"/>
      <c r="H236" s="249">
        <v>2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226</v>
      </c>
      <c r="AU236" s="255" t="s">
        <v>90</v>
      </c>
      <c r="AV236" s="14" t="s">
        <v>90</v>
      </c>
      <c r="AW236" s="14" t="s">
        <v>41</v>
      </c>
      <c r="AX236" s="14" t="s">
        <v>80</v>
      </c>
      <c r="AY236" s="255" t="s">
        <v>208</v>
      </c>
    </row>
    <row r="237" s="16" customFormat="1">
      <c r="A237" s="16"/>
      <c r="B237" s="267"/>
      <c r="C237" s="268"/>
      <c r="D237" s="236" t="s">
        <v>226</v>
      </c>
      <c r="E237" s="269" t="s">
        <v>35</v>
      </c>
      <c r="F237" s="270" t="s">
        <v>261</v>
      </c>
      <c r="G237" s="268"/>
      <c r="H237" s="271">
        <v>5</v>
      </c>
      <c r="I237" s="272"/>
      <c r="J237" s="268"/>
      <c r="K237" s="268"/>
      <c r="L237" s="273"/>
      <c r="M237" s="274"/>
      <c r="N237" s="275"/>
      <c r="O237" s="275"/>
      <c r="P237" s="275"/>
      <c r="Q237" s="275"/>
      <c r="R237" s="275"/>
      <c r="S237" s="275"/>
      <c r="T237" s="27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T237" s="277" t="s">
        <v>226</v>
      </c>
      <c r="AU237" s="277" t="s">
        <v>90</v>
      </c>
      <c r="AV237" s="16" t="s">
        <v>216</v>
      </c>
      <c r="AW237" s="16" t="s">
        <v>41</v>
      </c>
      <c r="AX237" s="16" t="s">
        <v>88</v>
      </c>
      <c r="AY237" s="277" t="s">
        <v>208</v>
      </c>
    </row>
    <row r="238" s="2" customFormat="1" ht="16.5" customHeight="1">
      <c r="A238" s="41"/>
      <c r="B238" s="42"/>
      <c r="C238" s="278" t="s">
        <v>794</v>
      </c>
      <c r="D238" s="278" t="s">
        <v>391</v>
      </c>
      <c r="E238" s="279" t="s">
        <v>2584</v>
      </c>
      <c r="F238" s="280" t="s">
        <v>2585</v>
      </c>
      <c r="G238" s="281" t="s">
        <v>381</v>
      </c>
      <c r="H238" s="282">
        <v>3</v>
      </c>
      <c r="I238" s="283"/>
      <c r="J238" s="284">
        <f>ROUND(I238*H238,2)</f>
        <v>0</v>
      </c>
      <c r="K238" s="280" t="s">
        <v>215</v>
      </c>
      <c r="L238" s="285"/>
      <c r="M238" s="286" t="s">
        <v>35</v>
      </c>
      <c r="N238" s="287" t="s">
        <v>51</v>
      </c>
      <c r="O238" s="87"/>
      <c r="P238" s="225">
        <f>O238*H238</f>
        <v>0</v>
      </c>
      <c r="Q238" s="225">
        <v>0.00040000000000000002</v>
      </c>
      <c r="R238" s="225">
        <f>Q238*H238</f>
        <v>0.0012000000000000001</v>
      </c>
      <c r="S238" s="225">
        <v>0</v>
      </c>
      <c r="T238" s="226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7" t="s">
        <v>527</v>
      </c>
      <c r="AT238" s="227" t="s">
        <v>391</v>
      </c>
      <c r="AU238" s="227" t="s">
        <v>90</v>
      </c>
      <c r="AY238" s="19" t="s">
        <v>208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9" t="s">
        <v>88</v>
      </c>
      <c r="BK238" s="228">
        <f>ROUND(I238*H238,2)</f>
        <v>0</v>
      </c>
      <c r="BL238" s="19" t="s">
        <v>408</v>
      </c>
      <c r="BM238" s="227" t="s">
        <v>2586</v>
      </c>
    </row>
    <row r="239" s="2" customFormat="1" ht="16.5" customHeight="1">
      <c r="A239" s="41"/>
      <c r="B239" s="42"/>
      <c r="C239" s="278" t="s">
        <v>800</v>
      </c>
      <c r="D239" s="278" t="s">
        <v>391</v>
      </c>
      <c r="E239" s="279" t="s">
        <v>2587</v>
      </c>
      <c r="F239" s="280" t="s">
        <v>2588</v>
      </c>
      <c r="G239" s="281" t="s">
        <v>381</v>
      </c>
      <c r="H239" s="282">
        <v>2</v>
      </c>
      <c r="I239" s="283"/>
      <c r="J239" s="284">
        <f>ROUND(I239*H239,2)</f>
        <v>0</v>
      </c>
      <c r="K239" s="280" t="s">
        <v>215</v>
      </c>
      <c r="L239" s="285"/>
      <c r="M239" s="286" t="s">
        <v>35</v>
      </c>
      <c r="N239" s="287" t="s">
        <v>51</v>
      </c>
      <c r="O239" s="87"/>
      <c r="P239" s="225">
        <f>O239*H239</f>
        <v>0</v>
      </c>
      <c r="Q239" s="225">
        <v>0.00040000000000000002</v>
      </c>
      <c r="R239" s="225">
        <f>Q239*H239</f>
        <v>0.00080000000000000004</v>
      </c>
      <c r="S239" s="225">
        <v>0</v>
      </c>
      <c r="T239" s="226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7" t="s">
        <v>527</v>
      </c>
      <c r="AT239" s="227" t="s">
        <v>391</v>
      </c>
      <c r="AU239" s="227" t="s">
        <v>90</v>
      </c>
      <c r="AY239" s="19" t="s">
        <v>208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9" t="s">
        <v>88</v>
      </c>
      <c r="BK239" s="228">
        <f>ROUND(I239*H239,2)</f>
        <v>0</v>
      </c>
      <c r="BL239" s="19" t="s">
        <v>408</v>
      </c>
      <c r="BM239" s="227" t="s">
        <v>2589</v>
      </c>
    </row>
    <row r="240" s="2" customFormat="1" ht="16.5" customHeight="1">
      <c r="A240" s="41"/>
      <c r="B240" s="42"/>
      <c r="C240" s="216" t="s">
        <v>805</v>
      </c>
      <c r="D240" s="216" t="s">
        <v>211</v>
      </c>
      <c r="E240" s="217" t="s">
        <v>2590</v>
      </c>
      <c r="F240" s="218" t="s">
        <v>2591</v>
      </c>
      <c r="G240" s="219" t="s">
        <v>381</v>
      </c>
      <c r="H240" s="220">
        <v>1</v>
      </c>
      <c r="I240" s="221"/>
      <c r="J240" s="222">
        <f>ROUND(I240*H240,2)</f>
        <v>0</v>
      </c>
      <c r="K240" s="218" t="s">
        <v>215</v>
      </c>
      <c r="L240" s="47"/>
      <c r="M240" s="223" t="s">
        <v>35</v>
      </c>
      <c r="N240" s="224" t="s">
        <v>51</v>
      </c>
      <c r="O240" s="87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7" t="s">
        <v>408</v>
      </c>
      <c r="AT240" s="227" t="s">
        <v>211</v>
      </c>
      <c r="AU240" s="227" t="s">
        <v>90</v>
      </c>
      <c r="AY240" s="19" t="s">
        <v>208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9" t="s">
        <v>88</v>
      </c>
      <c r="BK240" s="228">
        <f>ROUND(I240*H240,2)</f>
        <v>0</v>
      </c>
      <c r="BL240" s="19" t="s">
        <v>408</v>
      </c>
      <c r="BM240" s="227" t="s">
        <v>2592</v>
      </c>
    </row>
    <row r="241" s="2" customFormat="1">
      <c r="A241" s="41"/>
      <c r="B241" s="42"/>
      <c r="C241" s="43"/>
      <c r="D241" s="229" t="s">
        <v>218</v>
      </c>
      <c r="E241" s="43"/>
      <c r="F241" s="230" t="s">
        <v>2593</v>
      </c>
      <c r="G241" s="43"/>
      <c r="H241" s="43"/>
      <c r="I241" s="231"/>
      <c r="J241" s="43"/>
      <c r="K241" s="43"/>
      <c r="L241" s="47"/>
      <c r="M241" s="232"/>
      <c r="N241" s="233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218</v>
      </c>
      <c r="AU241" s="19" t="s">
        <v>90</v>
      </c>
    </row>
    <row r="242" s="2" customFormat="1" ht="16.5" customHeight="1">
      <c r="A242" s="41"/>
      <c r="B242" s="42"/>
      <c r="C242" s="278" t="s">
        <v>810</v>
      </c>
      <c r="D242" s="278" t="s">
        <v>391</v>
      </c>
      <c r="E242" s="279" t="s">
        <v>2594</v>
      </c>
      <c r="F242" s="280" t="s">
        <v>2595</v>
      </c>
      <c r="G242" s="281" t="s">
        <v>381</v>
      </c>
      <c r="H242" s="282">
        <v>1</v>
      </c>
      <c r="I242" s="283"/>
      <c r="J242" s="284">
        <f>ROUND(I242*H242,2)</f>
        <v>0</v>
      </c>
      <c r="K242" s="280" t="s">
        <v>2392</v>
      </c>
      <c r="L242" s="285"/>
      <c r="M242" s="286" t="s">
        <v>35</v>
      </c>
      <c r="N242" s="287" t="s">
        <v>51</v>
      </c>
      <c r="O242" s="87"/>
      <c r="P242" s="225">
        <f>O242*H242</f>
        <v>0</v>
      </c>
      <c r="Q242" s="225">
        <v>0.00046999999999999999</v>
      </c>
      <c r="R242" s="225">
        <f>Q242*H242</f>
        <v>0.00046999999999999999</v>
      </c>
      <c r="S242" s="225">
        <v>0</v>
      </c>
      <c r="T242" s="226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7" t="s">
        <v>527</v>
      </c>
      <c r="AT242" s="227" t="s">
        <v>391</v>
      </c>
      <c r="AU242" s="227" t="s">
        <v>90</v>
      </c>
      <c r="AY242" s="19" t="s">
        <v>208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9" t="s">
        <v>88</v>
      </c>
      <c r="BK242" s="228">
        <f>ROUND(I242*H242,2)</f>
        <v>0</v>
      </c>
      <c r="BL242" s="19" t="s">
        <v>408</v>
      </c>
      <c r="BM242" s="227" t="s">
        <v>2596</v>
      </c>
    </row>
    <row r="243" s="2" customFormat="1" ht="16.5" customHeight="1">
      <c r="A243" s="41"/>
      <c r="B243" s="42"/>
      <c r="C243" s="216" t="s">
        <v>815</v>
      </c>
      <c r="D243" s="216" t="s">
        <v>211</v>
      </c>
      <c r="E243" s="217" t="s">
        <v>2597</v>
      </c>
      <c r="F243" s="218" t="s">
        <v>2598</v>
      </c>
      <c r="G243" s="219" t="s">
        <v>381</v>
      </c>
      <c r="H243" s="220">
        <v>1</v>
      </c>
      <c r="I243" s="221"/>
      <c r="J243" s="222">
        <f>ROUND(I243*H243,2)</f>
        <v>0</v>
      </c>
      <c r="K243" s="218" t="s">
        <v>215</v>
      </c>
      <c r="L243" s="47"/>
      <c r="M243" s="223" t="s">
        <v>35</v>
      </c>
      <c r="N243" s="224" t="s">
        <v>51</v>
      </c>
      <c r="O243" s="87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7" t="s">
        <v>408</v>
      </c>
      <c r="AT243" s="227" t="s">
        <v>211</v>
      </c>
      <c r="AU243" s="227" t="s">
        <v>90</v>
      </c>
      <c r="AY243" s="19" t="s">
        <v>208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88</v>
      </c>
      <c r="BK243" s="228">
        <f>ROUND(I243*H243,2)</f>
        <v>0</v>
      </c>
      <c r="BL243" s="19" t="s">
        <v>408</v>
      </c>
      <c r="BM243" s="227" t="s">
        <v>2599</v>
      </c>
    </row>
    <row r="244" s="2" customFormat="1">
      <c r="A244" s="41"/>
      <c r="B244" s="42"/>
      <c r="C244" s="43"/>
      <c r="D244" s="229" t="s">
        <v>218</v>
      </c>
      <c r="E244" s="43"/>
      <c r="F244" s="230" t="s">
        <v>2600</v>
      </c>
      <c r="G244" s="43"/>
      <c r="H244" s="43"/>
      <c r="I244" s="231"/>
      <c r="J244" s="43"/>
      <c r="K244" s="43"/>
      <c r="L244" s="47"/>
      <c r="M244" s="232"/>
      <c r="N244" s="233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19" t="s">
        <v>218</v>
      </c>
      <c r="AU244" s="19" t="s">
        <v>90</v>
      </c>
    </row>
    <row r="245" s="2" customFormat="1" ht="16.5" customHeight="1">
      <c r="A245" s="41"/>
      <c r="B245" s="42"/>
      <c r="C245" s="278" t="s">
        <v>822</v>
      </c>
      <c r="D245" s="278" t="s">
        <v>391</v>
      </c>
      <c r="E245" s="279" t="s">
        <v>2601</v>
      </c>
      <c r="F245" s="280" t="s">
        <v>2602</v>
      </c>
      <c r="G245" s="281" t="s">
        <v>35</v>
      </c>
      <c r="H245" s="282">
        <v>1</v>
      </c>
      <c r="I245" s="283"/>
      <c r="J245" s="284">
        <f>ROUND(I245*H245,2)</f>
        <v>0</v>
      </c>
      <c r="K245" s="280" t="s">
        <v>2392</v>
      </c>
      <c r="L245" s="285"/>
      <c r="M245" s="286" t="s">
        <v>35</v>
      </c>
      <c r="N245" s="287" t="s">
        <v>51</v>
      </c>
      <c r="O245" s="87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7" t="s">
        <v>527</v>
      </c>
      <c r="AT245" s="227" t="s">
        <v>391</v>
      </c>
      <c r="AU245" s="227" t="s">
        <v>90</v>
      </c>
      <c r="AY245" s="19" t="s">
        <v>208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9" t="s">
        <v>88</v>
      </c>
      <c r="BK245" s="228">
        <f>ROUND(I245*H245,2)</f>
        <v>0</v>
      </c>
      <c r="BL245" s="19" t="s">
        <v>408</v>
      </c>
      <c r="BM245" s="227" t="s">
        <v>2603</v>
      </c>
    </row>
    <row r="246" s="2" customFormat="1" ht="24.15" customHeight="1">
      <c r="A246" s="41"/>
      <c r="B246" s="42"/>
      <c r="C246" s="216" t="s">
        <v>834</v>
      </c>
      <c r="D246" s="216" t="s">
        <v>211</v>
      </c>
      <c r="E246" s="217" t="s">
        <v>2604</v>
      </c>
      <c r="F246" s="218" t="s">
        <v>2605</v>
      </c>
      <c r="G246" s="219" t="s">
        <v>381</v>
      </c>
      <c r="H246" s="220">
        <v>5</v>
      </c>
      <c r="I246" s="221"/>
      <c r="J246" s="222">
        <f>ROUND(I246*H246,2)</f>
        <v>0</v>
      </c>
      <c r="K246" s="218" t="s">
        <v>215</v>
      </c>
      <c r="L246" s="47"/>
      <c r="M246" s="223" t="s">
        <v>35</v>
      </c>
      <c r="N246" s="224" t="s">
        <v>51</v>
      </c>
      <c r="O246" s="87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7" t="s">
        <v>408</v>
      </c>
      <c r="AT246" s="227" t="s">
        <v>211</v>
      </c>
      <c r="AU246" s="227" t="s">
        <v>90</v>
      </c>
      <c r="AY246" s="19" t="s">
        <v>208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88</v>
      </c>
      <c r="BK246" s="228">
        <f>ROUND(I246*H246,2)</f>
        <v>0</v>
      </c>
      <c r="BL246" s="19" t="s">
        <v>408</v>
      </c>
      <c r="BM246" s="227" t="s">
        <v>2606</v>
      </c>
    </row>
    <row r="247" s="2" customFormat="1">
      <c r="A247" s="41"/>
      <c r="B247" s="42"/>
      <c r="C247" s="43"/>
      <c r="D247" s="229" t="s">
        <v>218</v>
      </c>
      <c r="E247" s="43"/>
      <c r="F247" s="230" t="s">
        <v>2607</v>
      </c>
      <c r="G247" s="43"/>
      <c r="H247" s="43"/>
      <c r="I247" s="231"/>
      <c r="J247" s="43"/>
      <c r="K247" s="43"/>
      <c r="L247" s="47"/>
      <c r="M247" s="232"/>
      <c r="N247" s="233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19" t="s">
        <v>218</v>
      </c>
      <c r="AU247" s="19" t="s">
        <v>90</v>
      </c>
    </row>
    <row r="248" s="14" customFormat="1">
      <c r="A248" s="14"/>
      <c r="B248" s="245"/>
      <c r="C248" s="246"/>
      <c r="D248" s="236" t="s">
        <v>226</v>
      </c>
      <c r="E248" s="247" t="s">
        <v>35</v>
      </c>
      <c r="F248" s="248" t="s">
        <v>2608</v>
      </c>
      <c r="G248" s="246"/>
      <c r="H248" s="249">
        <v>5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226</v>
      </c>
      <c r="AU248" s="255" t="s">
        <v>90</v>
      </c>
      <c r="AV248" s="14" t="s">
        <v>90</v>
      </c>
      <c r="AW248" s="14" t="s">
        <v>41</v>
      </c>
      <c r="AX248" s="14" t="s">
        <v>88</v>
      </c>
      <c r="AY248" s="255" t="s">
        <v>208</v>
      </c>
    </row>
    <row r="249" s="2" customFormat="1" ht="24.15" customHeight="1">
      <c r="A249" s="41"/>
      <c r="B249" s="42"/>
      <c r="C249" s="278" t="s">
        <v>840</v>
      </c>
      <c r="D249" s="278" t="s">
        <v>391</v>
      </c>
      <c r="E249" s="279" t="s">
        <v>2609</v>
      </c>
      <c r="F249" s="280" t="s">
        <v>2610</v>
      </c>
      <c r="G249" s="281" t="s">
        <v>381</v>
      </c>
      <c r="H249" s="282">
        <v>1</v>
      </c>
      <c r="I249" s="283"/>
      <c r="J249" s="284">
        <f>ROUND(I249*H249,2)</f>
        <v>0</v>
      </c>
      <c r="K249" s="280" t="s">
        <v>2392</v>
      </c>
      <c r="L249" s="285"/>
      <c r="M249" s="286" t="s">
        <v>35</v>
      </c>
      <c r="N249" s="287" t="s">
        <v>51</v>
      </c>
      <c r="O249" s="87"/>
      <c r="P249" s="225">
        <f>O249*H249</f>
        <v>0</v>
      </c>
      <c r="Q249" s="225">
        <v>0.00020000000000000001</v>
      </c>
      <c r="R249" s="225">
        <f>Q249*H249</f>
        <v>0.00020000000000000001</v>
      </c>
      <c r="S249" s="225">
        <v>0</v>
      </c>
      <c r="T249" s="226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7" t="s">
        <v>527</v>
      </c>
      <c r="AT249" s="227" t="s">
        <v>391</v>
      </c>
      <c r="AU249" s="227" t="s">
        <v>90</v>
      </c>
      <c r="AY249" s="19" t="s">
        <v>208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9" t="s">
        <v>88</v>
      </c>
      <c r="BK249" s="228">
        <f>ROUND(I249*H249,2)</f>
        <v>0</v>
      </c>
      <c r="BL249" s="19" t="s">
        <v>408</v>
      </c>
      <c r="BM249" s="227" t="s">
        <v>2611</v>
      </c>
    </row>
    <row r="250" s="2" customFormat="1" ht="24.15" customHeight="1">
      <c r="A250" s="41"/>
      <c r="B250" s="42"/>
      <c r="C250" s="278" t="s">
        <v>845</v>
      </c>
      <c r="D250" s="278" t="s">
        <v>391</v>
      </c>
      <c r="E250" s="279" t="s">
        <v>2612</v>
      </c>
      <c r="F250" s="280" t="s">
        <v>2613</v>
      </c>
      <c r="G250" s="281" t="s">
        <v>381</v>
      </c>
      <c r="H250" s="282">
        <v>1</v>
      </c>
      <c r="I250" s="283"/>
      <c r="J250" s="284">
        <f>ROUND(I250*H250,2)</f>
        <v>0</v>
      </c>
      <c r="K250" s="280" t="s">
        <v>2392</v>
      </c>
      <c r="L250" s="285"/>
      <c r="M250" s="286" t="s">
        <v>35</v>
      </c>
      <c r="N250" s="287" t="s">
        <v>51</v>
      </c>
      <c r="O250" s="87"/>
      <c r="P250" s="225">
        <f>O250*H250</f>
        <v>0</v>
      </c>
      <c r="Q250" s="225">
        <v>0.00020000000000000001</v>
      </c>
      <c r="R250" s="225">
        <f>Q250*H250</f>
        <v>0.00020000000000000001</v>
      </c>
      <c r="S250" s="225">
        <v>0</v>
      </c>
      <c r="T250" s="226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7" t="s">
        <v>527</v>
      </c>
      <c r="AT250" s="227" t="s">
        <v>391</v>
      </c>
      <c r="AU250" s="227" t="s">
        <v>90</v>
      </c>
      <c r="AY250" s="19" t="s">
        <v>208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9" t="s">
        <v>88</v>
      </c>
      <c r="BK250" s="228">
        <f>ROUND(I250*H250,2)</f>
        <v>0</v>
      </c>
      <c r="BL250" s="19" t="s">
        <v>408</v>
      </c>
      <c r="BM250" s="227" t="s">
        <v>2614</v>
      </c>
    </row>
    <row r="251" s="2" customFormat="1" ht="24.15" customHeight="1">
      <c r="A251" s="41"/>
      <c r="B251" s="42"/>
      <c r="C251" s="278" t="s">
        <v>857</v>
      </c>
      <c r="D251" s="278" t="s">
        <v>391</v>
      </c>
      <c r="E251" s="279" t="s">
        <v>2615</v>
      </c>
      <c r="F251" s="280" t="s">
        <v>2616</v>
      </c>
      <c r="G251" s="281" t="s">
        <v>381</v>
      </c>
      <c r="H251" s="282">
        <v>3</v>
      </c>
      <c r="I251" s="283"/>
      <c r="J251" s="284">
        <f>ROUND(I251*H251,2)</f>
        <v>0</v>
      </c>
      <c r="K251" s="280" t="s">
        <v>2392</v>
      </c>
      <c r="L251" s="285"/>
      <c r="M251" s="286" t="s">
        <v>35</v>
      </c>
      <c r="N251" s="287" t="s">
        <v>51</v>
      </c>
      <c r="O251" s="87"/>
      <c r="P251" s="225">
        <f>O251*H251</f>
        <v>0</v>
      </c>
      <c r="Q251" s="225">
        <v>0.00020000000000000001</v>
      </c>
      <c r="R251" s="225">
        <f>Q251*H251</f>
        <v>0.00060000000000000006</v>
      </c>
      <c r="S251" s="225">
        <v>0</v>
      </c>
      <c r="T251" s="226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7" t="s">
        <v>527</v>
      </c>
      <c r="AT251" s="227" t="s">
        <v>391</v>
      </c>
      <c r="AU251" s="227" t="s">
        <v>90</v>
      </c>
      <c r="AY251" s="19" t="s">
        <v>208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9" t="s">
        <v>88</v>
      </c>
      <c r="BK251" s="228">
        <f>ROUND(I251*H251,2)</f>
        <v>0</v>
      </c>
      <c r="BL251" s="19" t="s">
        <v>408</v>
      </c>
      <c r="BM251" s="227" t="s">
        <v>2617</v>
      </c>
    </row>
    <row r="252" s="2" customFormat="1" ht="24.15" customHeight="1">
      <c r="A252" s="41"/>
      <c r="B252" s="42"/>
      <c r="C252" s="216" t="s">
        <v>861</v>
      </c>
      <c r="D252" s="216" t="s">
        <v>211</v>
      </c>
      <c r="E252" s="217" t="s">
        <v>2618</v>
      </c>
      <c r="F252" s="218" t="s">
        <v>2619</v>
      </c>
      <c r="G252" s="219" t="s">
        <v>381</v>
      </c>
      <c r="H252" s="220">
        <v>3</v>
      </c>
      <c r="I252" s="221"/>
      <c r="J252" s="222">
        <f>ROUND(I252*H252,2)</f>
        <v>0</v>
      </c>
      <c r="K252" s="218" t="s">
        <v>2392</v>
      </c>
      <c r="L252" s="47"/>
      <c r="M252" s="223" t="s">
        <v>35</v>
      </c>
      <c r="N252" s="224" t="s">
        <v>51</v>
      </c>
      <c r="O252" s="87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7" t="s">
        <v>408</v>
      </c>
      <c r="AT252" s="227" t="s">
        <v>211</v>
      </c>
      <c r="AU252" s="227" t="s">
        <v>90</v>
      </c>
      <c r="AY252" s="19" t="s">
        <v>208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9" t="s">
        <v>88</v>
      </c>
      <c r="BK252" s="228">
        <f>ROUND(I252*H252,2)</f>
        <v>0</v>
      </c>
      <c r="BL252" s="19" t="s">
        <v>408</v>
      </c>
      <c r="BM252" s="227" t="s">
        <v>2620</v>
      </c>
    </row>
    <row r="253" s="2" customFormat="1" ht="24.15" customHeight="1">
      <c r="A253" s="41"/>
      <c r="B253" s="42"/>
      <c r="C253" s="278" t="s">
        <v>866</v>
      </c>
      <c r="D253" s="278" t="s">
        <v>391</v>
      </c>
      <c r="E253" s="279" t="s">
        <v>2621</v>
      </c>
      <c r="F253" s="280" t="s">
        <v>2622</v>
      </c>
      <c r="G253" s="281" t="s">
        <v>381</v>
      </c>
      <c r="H253" s="282">
        <v>3</v>
      </c>
      <c r="I253" s="283"/>
      <c r="J253" s="284">
        <f>ROUND(I253*H253,2)</f>
        <v>0</v>
      </c>
      <c r="K253" s="280" t="s">
        <v>2392</v>
      </c>
      <c r="L253" s="285"/>
      <c r="M253" s="286" t="s">
        <v>35</v>
      </c>
      <c r="N253" s="287" t="s">
        <v>51</v>
      </c>
      <c r="O253" s="87"/>
      <c r="P253" s="225">
        <f>O253*H253</f>
        <v>0</v>
      </c>
      <c r="Q253" s="225">
        <v>0.00020000000000000001</v>
      </c>
      <c r="R253" s="225">
        <f>Q253*H253</f>
        <v>0.00060000000000000006</v>
      </c>
      <c r="S253" s="225">
        <v>0</v>
      </c>
      <c r="T253" s="226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7" t="s">
        <v>527</v>
      </c>
      <c r="AT253" s="227" t="s">
        <v>391</v>
      </c>
      <c r="AU253" s="227" t="s">
        <v>90</v>
      </c>
      <c r="AY253" s="19" t="s">
        <v>208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88</v>
      </c>
      <c r="BK253" s="228">
        <f>ROUND(I253*H253,2)</f>
        <v>0</v>
      </c>
      <c r="BL253" s="19" t="s">
        <v>408</v>
      </c>
      <c r="BM253" s="227" t="s">
        <v>2623</v>
      </c>
    </row>
    <row r="254" s="2" customFormat="1" ht="24.15" customHeight="1">
      <c r="A254" s="41"/>
      <c r="B254" s="42"/>
      <c r="C254" s="216" t="s">
        <v>871</v>
      </c>
      <c r="D254" s="216" t="s">
        <v>211</v>
      </c>
      <c r="E254" s="217" t="s">
        <v>2624</v>
      </c>
      <c r="F254" s="218" t="s">
        <v>2625</v>
      </c>
      <c r="G254" s="219" t="s">
        <v>381</v>
      </c>
      <c r="H254" s="220">
        <v>0.5</v>
      </c>
      <c r="I254" s="221"/>
      <c r="J254" s="222">
        <f>ROUND(I254*H254,2)</f>
        <v>0</v>
      </c>
      <c r="K254" s="218" t="s">
        <v>215</v>
      </c>
      <c r="L254" s="47"/>
      <c r="M254" s="223" t="s">
        <v>35</v>
      </c>
      <c r="N254" s="224" t="s">
        <v>51</v>
      </c>
      <c r="O254" s="87"/>
      <c r="P254" s="225">
        <f>O254*H254</f>
        <v>0</v>
      </c>
      <c r="Q254" s="225">
        <v>0</v>
      </c>
      <c r="R254" s="225">
        <f>Q254*H254</f>
        <v>0</v>
      </c>
      <c r="S254" s="225">
        <v>0</v>
      </c>
      <c r="T254" s="226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7" t="s">
        <v>408</v>
      </c>
      <c r="AT254" s="227" t="s">
        <v>211</v>
      </c>
      <c r="AU254" s="227" t="s">
        <v>90</v>
      </c>
      <c r="AY254" s="19" t="s">
        <v>208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9" t="s">
        <v>88</v>
      </c>
      <c r="BK254" s="228">
        <f>ROUND(I254*H254,2)</f>
        <v>0</v>
      </c>
      <c r="BL254" s="19" t="s">
        <v>408</v>
      </c>
      <c r="BM254" s="227" t="s">
        <v>2626</v>
      </c>
    </row>
    <row r="255" s="2" customFormat="1">
      <c r="A255" s="41"/>
      <c r="B255" s="42"/>
      <c r="C255" s="43"/>
      <c r="D255" s="229" t="s">
        <v>218</v>
      </c>
      <c r="E255" s="43"/>
      <c r="F255" s="230" t="s">
        <v>2627</v>
      </c>
      <c r="G255" s="43"/>
      <c r="H255" s="43"/>
      <c r="I255" s="231"/>
      <c r="J255" s="43"/>
      <c r="K255" s="43"/>
      <c r="L255" s="47"/>
      <c r="M255" s="232"/>
      <c r="N255" s="233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19" t="s">
        <v>218</v>
      </c>
      <c r="AU255" s="19" t="s">
        <v>90</v>
      </c>
    </row>
    <row r="256" s="2" customFormat="1" ht="16.5" customHeight="1">
      <c r="A256" s="41"/>
      <c r="B256" s="42"/>
      <c r="C256" s="216" t="s">
        <v>878</v>
      </c>
      <c r="D256" s="216" t="s">
        <v>211</v>
      </c>
      <c r="E256" s="217" t="s">
        <v>2628</v>
      </c>
      <c r="F256" s="218" t="s">
        <v>2629</v>
      </c>
      <c r="G256" s="219" t="s">
        <v>2547</v>
      </c>
      <c r="H256" s="220">
        <v>1</v>
      </c>
      <c r="I256" s="221"/>
      <c r="J256" s="222">
        <f>ROUND(I256*H256,2)</f>
        <v>0</v>
      </c>
      <c r="K256" s="218" t="s">
        <v>2392</v>
      </c>
      <c r="L256" s="47"/>
      <c r="M256" s="223" t="s">
        <v>35</v>
      </c>
      <c r="N256" s="224" t="s">
        <v>51</v>
      </c>
      <c r="O256" s="87"/>
      <c r="P256" s="225">
        <f>O256*H256</f>
        <v>0</v>
      </c>
      <c r="Q256" s="225">
        <v>0</v>
      </c>
      <c r="R256" s="225">
        <f>Q256*H256</f>
        <v>0</v>
      </c>
      <c r="S256" s="225">
        <v>0</v>
      </c>
      <c r="T256" s="226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7" t="s">
        <v>408</v>
      </c>
      <c r="AT256" s="227" t="s">
        <v>211</v>
      </c>
      <c r="AU256" s="227" t="s">
        <v>90</v>
      </c>
      <c r="AY256" s="19" t="s">
        <v>208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9" t="s">
        <v>88</v>
      </c>
      <c r="BK256" s="228">
        <f>ROUND(I256*H256,2)</f>
        <v>0</v>
      </c>
      <c r="BL256" s="19" t="s">
        <v>408</v>
      </c>
      <c r="BM256" s="227" t="s">
        <v>2630</v>
      </c>
    </row>
    <row r="257" s="2" customFormat="1" ht="16.5" customHeight="1">
      <c r="A257" s="41"/>
      <c r="B257" s="42"/>
      <c r="C257" s="278" t="s">
        <v>888</v>
      </c>
      <c r="D257" s="278" t="s">
        <v>391</v>
      </c>
      <c r="E257" s="279" t="s">
        <v>2631</v>
      </c>
      <c r="F257" s="280" t="s">
        <v>2632</v>
      </c>
      <c r="G257" s="281" t="s">
        <v>607</v>
      </c>
      <c r="H257" s="282">
        <v>1</v>
      </c>
      <c r="I257" s="283"/>
      <c r="J257" s="284">
        <f>ROUND(I257*H257,2)</f>
        <v>0</v>
      </c>
      <c r="K257" s="280" t="s">
        <v>2392</v>
      </c>
      <c r="L257" s="285"/>
      <c r="M257" s="286" t="s">
        <v>35</v>
      </c>
      <c r="N257" s="287" t="s">
        <v>51</v>
      </c>
      <c r="O257" s="87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7" t="s">
        <v>527</v>
      </c>
      <c r="AT257" s="227" t="s">
        <v>391</v>
      </c>
      <c r="AU257" s="227" t="s">
        <v>90</v>
      </c>
      <c r="AY257" s="19" t="s">
        <v>208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9" t="s">
        <v>88</v>
      </c>
      <c r="BK257" s="228">
        <f>ROUND(I257*H257,2)</f>
        <v>0</v>
      </c>
      <c r="BL257" s="19" t="s">
        <v>408</v>
      </c>
      <c r="BM257" s="227" t="s">
        <v>2633</v>
      </c>
    </row>
    <row r="258" s="12" customFormat="1" ht="22.8" customHeight="1">
      <c r="A258" s="12"/>
      <c r="B258" s="200"/>
      <c r="C258" s="201"/>
      <c r="D258" s="202" t="s">
        <v>79</v>
      </c>
      <c r="E258" s="214" t="s">
        <v>2634</v>
      </c>
      <c r="F258" s="214" t="s">
        <v>2635</v>
      </c>
      <c r="G258" s="201"/>
      <c r="H258" s="201"/>
      <c r="I258" s="204"/>
      <c r="J258" s="215">
        <f>BK258</f>
        <v>0</v>
      </c>
      <c r="K258" s="201"/>
      <c r="L258" s="206"/>
      <c r="M258" s="207"/>
      <c r="N258" s="208"/>
      <c r="O258" s="208"/>
      <c r="P258" s="209">
        <f>SUM(P259:P262)</f>
        <v>0</v>
      </c>
      <c r="Q258" s="208"/>
      <c r="R258" s="209">
        <f>SUM(R259:R262)</f>
        <v>0.0015</v>
      </c>
      <c r="S258" s="208"/>
      <c r="T258" s="210">
        <f>SUM(T259:T262)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1" t="s">
        <v>90</v>
      </c>
      <c r="AT258" s="212" t="s">
        <v>79</v>
      </c>
      <c r="AU258" s="212" t="s">
        <v>88</v>
      </c>
      <c r="AY258" s="211" t="s">
        <v>208</v>
      </c>
      <c r="BK258" s="213">
        <f>SUM(BK259:BK262)</f>
        <v>0</v>
      </c>
    </row>
    <row r="259" s="2" customFormat="1" ht="16.5" customHeight="1">
      <c r="A259" s="41"/>
      <c r="B259" s="42"/>
      <c r="C259" s="216" t="s">
        <v>897</v>
      </c>
      <c r="D259" s="216" t="s">
        <v>211</v>
      </c>
      <c r="E259" s="217" t="s">
        <v>2636</v>
      </c>
      <c r="F259" s="218" t="s">
        <v>2637</v>
      </c>
      <c r="G259" s="219" t="s">
        <v>490</v>
      </c>
      <c r="H259" s="220">
        <v>30</v>
      </c>
      <c r="I259" s="221"/>
      <c r="J259" s="222">
        <f>ROUND(I259*H259,2)</f>
        <v>0</v>
      </c>
      <c r="K259" s="218" t="s">
        <v>215</v>
      </c>
      <c r="L259" s="47"/>
      <c r="M259" s="223" t="s">
        <v>35</v>
      </c>
      <c r="N259" s="224" t="s">
        <v>51</v>
      </c>
      <c r="O259" s="87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7" t="s">
        <v>408</v>
      </c>
      <c r="AT259" s="227" t="s">
        <v>211</v>
      </c>
      <c r="AU259" s="227" t="s">
        <v>90</v>
      </c>
      <c r="AY259" s="19" t="s">
        <v>208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9" t="s">
        <v>88</v>
      </c>
      <c r="BK259" s="228">
        <f>ROUND(I259*H259,2)</f>
        <v>0</v>
      </c>
      <c r="BL259" s="19" t="s">
        <v>408</v>
      </c>
      <c r="BM259" s="227" t="s">
        <v>2638</v>
      </c>
    </row>
    <row r="260" s="2" customFormat="1">
      <c r="A260" s="41"/>
      <c r="B260" s="42"/>
      <c r="C260" s="43"/>
      <c r="D260" s="229" t="s">
        <v>218</v>
      </c>
      <c r="E260" s="43"/>
      <c r="F260" s="230" t="s">
        <v>2639</v>
      </c>
      <c r="G260" s="43"/>
      <c r="H260" s="43"/>
      <c r="I260" s="231"/>
      <c r="J260" s="43"/>
      <c r="K260" s="43"/>
      <c r="L260" s="47"/>
      <c r="M260" s="232"/>
      <c r="N260" s="233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19" t="s">
        <v>218</v>
      </c>
      <c r="AU260" s="19" t="s">
        <v>90</v>
      </c>
    </row>
    <row r="261" s="2" customFormat="1" ht="24.15" customHeight="1">
      <c r="A261" s="41"/>
      <c r="B261" s="42"/>
      <c r="C261" s="278" t="s">
        <v>903</v>
      </c>
      <c r="D261" s="278" t="s">
        <v>391</v>
      </c>
      <c r="E261" s="279" t="s">
        <v>2640</v>
      </c>
      <c r="F261" s="280" t="s">
        <v>2641</v>
      </c>
      <c r="G261" s="281" t="s">
        <v>490</v>
      </c>
      <c r="H261" s="282">
        <v>30</v>
      </c>
      <c r="I261" s="283"/>
      <c r="J261" s="284">
        <f>ROUND(I261*H261,2)</f>
        <v>0</v>
      </c>
      <c r="K261" s="280" t="s">
        <v>215</v>
      </c>
      <c r="L261" s="285"/>
      <c r="M261" s="286" t="s">
        <v>35</v>
      </c>
      <c r="N261" s="287" t="s">
        <v>51</v>
      </c>
      <c r="O261" s="87"/>
      <c r="P261" s="225">
        <f>O261*H261</f>
        <v>0</v>
      </c>
      <c r="Q261" s="225">
        <v>5.0000000000000002E-05</v>
      </c>
      <c r="R261" s="225">
        <f>Q261*H261</f>
        <v>0.0015</v>
      </c>
      <c r="S261" s="225">
        <v>0</v>
      </c>
      <c r="T261" s="226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7" t="s">
        <v>527</v>
      </c>
      <c r="AT261" s="227" t="s">
        <v>391</v>
      </c>
      <c r="AU261" s="227" t="s">
        <v>90</v>
      </c>
      <c r="AY261" s="19" t="s">
        <v>208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9" t="s">
        <v>88</v>
      </c>
      <c r="BK261" s="228">
        <f>ROUND(I261*H261,2)</f>
        <v>0</v>
      </c>
      <c r="BL261" s="19" t="s">
        <v>408</v>
      </c>
      <c r="BM261" s="227" t="s">
        <v>2642</v>
      </c>
    </row>
    <row r="262" s="2" customFormat="1">
      <c r="A262" s="41"/>
      <c r="B262" s="42"/>
      <c r="C262" s="43"/>
      <c r="D262" s="236" t="s">
        <v>395</v>
      </c>
      <c r="E262" s="43"/>
      <c r="F262" s="288" t="s">
        <v>2643</v>
      </c>
      <c r="G262" s="43"/>
      <c r="H262" s="43"/>
      <c r="I262" s="231"/>
      <c r="J262" s="43"/>
      <c r="K262" s="43"/>
      <c r="L262" s="47"/>
      <c r="M262" s="232"/>
      <c r="N262" s="233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9" t="s">
        <v>395</v>
      </c>
      <c r="AU262" s="19" t="s">
        <v>90</v>
      </c>
    </row>
    <row r="263" s="12" customFormat="1" ht="25.92" customHeight="1">
      <c r="A263" s="12"/>
      <c r="B263" s="200"/>
      <c r="C263" s="201"/>
      <c r="D263" s="202" t="s">
        <v>79</v>
      </c>
      <c r="E263" s="203" t="s">
        <v>391</v>
      </c>
      <c r="F263" s="203" t="s">
        <v>2644</v>
      </c>
      <c r="G263" s="201"/>
      <c r="H263" s="201"/>
      <c r="I263" s="204"/>
      <c r="J263" s="205">
        <f>BK263</f>
        <v>0</v>
      </c>
      <c r="K263" s="201"/>
      <c r="L263" s="206"/>
      <c r="M263" s="207"/>
      <c r="N263" s="208"/>
      <c r="O263" s="208"/>
      <c r="P263" s="209">
        <f>P264</f>
        <v>0</v>
      </c>
      <c r="Q263" s="208"/>
      <c r="R263" s="209">
        <f>R264</f>
        <v>0.00040000000000000002</v>
      </c>
      <c r="S263" s="208"/>
      <c r="T263" s="210">
        <f>T264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1" t="s">
        <v>209</v>
      </c>
      <c r="AT263" s="212" t="s">
        <v>79</v>
      </c>
      <c r="AU263" s="212" t="s">
        <v>80</v>
      </c>
      <c r="AY263" s="211" t="s">
        <v>208</v>
      </c>
      <c r="BK263" s="213">
        <f>BK264</f>
        <v>0</v>
      </c>
    </row>
    <row r="264" s="12" customFormat="1" ht="22.8" customHeight="1">
      <c r="A264" s="12"/>
      <c r="B264" s="200"/>
      <c r="C264" s="201"/>
      <c r="D264" s="202" t="s">
        <v>79</v>
      </c>
      <c r="E264" s="214" t="s">
        <v>2645</v>
      </c>
      <c r="F264" s="214" t="s">
        <v>2646</v>
      </c>
      <c r="G264" s="201"/>
      <c r="H264" s="201"/>
      <c r="I264" s="204"/>
      <c r="J264" s="215">
        <f>BK264</f>
        <v>0</v>
      </c>
      <c r="K264" s="201"/>
      <c r="L264" s="206"/>
      <c r="M264" s="207"/>
      <c r="N264" s="208"/>
      <c r="O264" s="208"/>
      <c r="P264" s="209">
        <f>SUM(P265:P267)</f>
        <v>0</v>
      </c>
      <c r="Q264" s="208"/>
      <c r="R264" s="209">
        <f>SUM(R265:R267)</f>
        <v>0.00040000000000000002</v>
      </c>
      <c r="S264" s="208"/>
      <c r="T264" s="210">
        <f>SUM(T265:T267)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1" t="s">
        <v>209</v>
      </c>
      <c r="AT264" s="212" t="s">
        <v>79</v>
      </c>
      <c r="AU264" s="212" t="s">
        <v>88</v>
      </c>
      <c r="AY264" s="211" t="s">
        <v>208</v>
      </c>
      <c r="BK264" s="213">
        <f>SUM(BK265:BK267)</f>
        <v>0</v>
      </c>
    </row>
    <row r="265" s="2" customFormat="1" ht="16.5" customHeight="1">
      <c r="A265" s="41"/>
      <c r="B265" s="42"/>
      <c r="C265" s="216" t="s">
        <v>910</v>
      </c>
      <c r="D265" s="216" t="s">
        <v>211</v>
      </c>
      <c r="E265" s="217" t="s">
        <v>2647</v>
      </c>
      <c r="F265" s="218" t="s">
        <v>2648</v>
      </c>
      <c r="G265" s="219" t="s">
        <v>381</v>
      </c>
      <c r="H265" s="220">
        <v>4</v>
      </c>
      <c r="I265" s="221"/>
      <c r="J265" s="222">
        <f>ROUND(I265*H265,2)</f>
        <v>0</v>
      </c>
      <c r="K265" s="218" t="s">
        <v>215</v>
      </c>
      <c r="L265" s="47"/>
      <c r="M265" s="223" t="s">
        <v>35</v>
      </c>
      <c r="N265" s="224" t="s">
        <v>51</v>
      </c>
      <c r="O265" s="87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27" t="s">
        <v>788</v>
      </c>
      <c r="AT265" s="227" t="s">
        <v>211</v>
      </c>
      <c r="AU265" s="227" t="s">
        <v>90</v>
      </c>
      <c r="AY265" s="19" t="s">
        <v>208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9" t="s">
        <v>88</v>
      </c>
      <c r="BK265" s="228">
        <f>ROUND(I265*H265,2)</f>
        <v>0</v>
      </c>
      <c r="BL265" s="19" t="s">
        <v>788</v>
      </c>
      <c r="BM265" s="227" t="s">
        <v>2649</v>
      </c>
    </row>
    <row r="266" s="2" customFormat="1">
      <c r="A266" s="41"/>
      <c r="B266" s="42"/>
      <c r="C266" s="43"/>
      <c r="D266" s="229" t="s">
        <v>218</v>
      </c>
      <c r="E266" s="43"/>
      <c r="F266" s="230" t="s">
        <v>2650</v>
      </c>
      <c r="G266" s="43"/>
      <c r="H266" s="43"/>
      <c r="I266" s="231"/>
      <c r="J266" s="43"/>
      <c r="K266" s="43"/>
      <c r="L266" s="47"/>
      <c r="M266" s="232"/>
      <c r="N266" s="233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9" t="s">
        <v>218</v>
      </c>
      <c r="AU266" s="19" t="s">
        <v>90</v>
      </c>
    </row>
    <row r="267" s="2" customFormat="1" ht="16.5" customHeight="1">
      <c r="A267" s="41"/>
      <c r="B267" s="42"/>
      <c r="C267" s="278" t="s">
        <v>915</v>
      </c>
      <c r="D267" s="278" t="s">
        <v>391</v>
      </c>
      <c r="E267" s="279" t="s">
        <v>2651</v>
      </c>
      <c r="F267" s="280" t="s">
        <v>2652</v>
      </c>
      <c r="G267" s="281" t="s">
        <v>381</v>
      </c>
      <c r="H267" s="282">
        <v>4</v>
      </c>
      <c r="I267" s="283"/>
      <c r="J267" s="284">
        <f>ROUND(I267*H267,2)</f>
        <v>0</v>
      </c>
      <c r="K267" s="280" t="s">
        <v>2392</v>
      </c>
      <c r="L267" s="285"/>
      <c r="M267" s="286" t="s">
        <v>35</v>
      </c>
      <c r="N267" s="287" t="s">
        <v>51</v>
      </c>
      <c r="O267" s="87"/>
      <c r="P267" s="225">
        <f>O267*H267</f>
        <v>0</v>
      </c>
      <c r="Q267" s="225">
        <v>0.00010000000000000001</v>
      </c>
      <c r="R267" s="225">
        <f>Q267*H267</f>
        <v>0.00040000000000000002</v>
      </c>
      <c r="S267" s="225">
        <v>0</v>
      </c>
      <c r="T267" s="226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27" t="s">
        <v>1216</v>
      </c>
      <c r="AT267" s="227" t="s">
        <v>391</v>
      </c>
      <c r="AU267" s="227" t="s">
        <v>90</v>
      </c>
      <c r="AY267" s="19" t="s">
        <v>208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9" t="s">
        <v>88</v>
      </c>
      <c r="BK267" s="228">
        <f>ROUND(I267*H267,2)</f>
        <v>0</v>
      </c>
      <c r="BL267" s="19" t="s">
        <v>1216</v>
      </c>
      <c r="BM267" s="227" t="s">
        <v>2653</v>
      </c>
    </row>
    <row r="268" s="12" customFormat="1" ht="25.92" customHeight="1">
      <c r="A268" s="12"/>
      <c r="B268" s="200"/>
      <c r="C268" s="201"/>
      <c r="D268" s="202" t="s">
        <v>79</v>
      </c>
      <c r="E268" s="203" t="s">
        <v>2654</v>
      </c>
      <c r="F268" s="203" t="s">
        <v>2655</v>
      </c>
      <c r="G268" s="201"/>
      <c r="H268" s="201"/>
      <c r="I268" s="204"/>
      <c r="J268" s="205">
        <f>BK268</f>
        <v>0</v>
      </c>
      <c r="K268" s="201"/>
      <c r="L268" s="206"/>
      <c r="M268" s="207"/>
      <c r="N268" s="208"/>
      <c r="O268" s="208"/>
      <c r="P268" s="209">
        <f>SUM(P269:P271)</f>
        <v>0</v>
      </c>
      <c r="Q268" s="208"/>
      <c r="R268" s="209">
        <f>SUM(R269:R271)</f>
        <v>0</v>
      </c>
      <c r="S268" s="208"/>
      <c r="T268" s="210">
        <f>SUM(T269:T271)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1" t="s">
        <v>216</v>
      </c>
      <c r="AT268" s="212" t="s">
        <v>79</v>
      </c>
      <c r="AU268" s="212" t="s">
        <v>80</v>
      </c>
      <c r="AY268" s="211" t="s">
        <v>208</v>
      </c>
      <c r="BK268" s="213">
        <f>SUM(BK269:BK271)</f>
        <v>0</v>
      </c>
    </row>
    <row r="269" s="2" customFormat="1" ht="16.5" customHeight="1">
      <c r="A269" s="41"/>
      <c r="B269" s="42"/>
      <c r="C269" s="216" t="s">
        <v>919</v>
      </c>
      <c r="D269" s="216" t="s">
        <v>211</v>
      </c>
      <c r="E269" s="217" t="s">
        <v>2656</v>
      </c>
      <c r="F269" s="218" t="s">
        <v>2657</v>
      </c>
      <c r="G269" s="219" t="s">
        <v>2658</v>
      </c>
      <c r="H269" s="220">
        <v>5</v>
      </c>
      <c r="I269" s="221"/>
      <c r="J269" s="222">
        <f>ROUND(I269*H269,2)</f>
        <v>0</v>
      </c>
      <c r="K269" s="218" t="s">
        <v>215</v>
      </c>
      <c r="L269" s="47"/>
      <c r="M269" s="223" t="s">
        <v>35</v>
      </c>
      <c r="N269" s="224" t="s">
        <v>51</v>
      </c>
      <c r="O269" s="87"/>
      <c r="P269" s="225">
        <f>O269*H269</f>
        <v>0</v>
      </c>
      <c r="Q269" s="225">
        <v>0</v>
      </c>
      <c r="R269" s="225">
        <f>Q269*H269</f>
        <v>0</v>
      </c>
      <c r="S269" s="225">
        <v>0</v>
      </c>
      <c r="T269" s="226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7" t="s">
        <v>2659</v>
      </c>
      <c r="AT269" s="227" t="s">
        <v>211</v>
      </c>
      <c r="AU269" s="227" t="s">
        <v>88</v>
      </c>
      <c r="AY269" s="19" t="s">
        <v>208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9" t="s">
        <v>88</v>
      </c>
      <c r="BK269" s="228">
        <f>ROUND(I269*H269,2)</f>
        <v>0</v>
      </c>
      <c r="BL269" s="19" t="s">
        <v>2659</v>
      </c>
      <c r="BM269" s="227" t="s">
        <v>2660</v>
      </c>
    </row>
    <row r="270" s="2" customFormat="1">
      <c r="A270" s="41"/>
      <c r="B270" s="42"/>
      <c r="C270" s="43"/>
      <c r="D270" s="229" t="s">
        <v>218</v>
      </c>
      <c r="E270" s="43"/>
      <c r="F270" s="230" t="s">
        <v>2661</v>
      </c>
      <c r="G270" s="43"/>
      <c r="H270" s="43"/>
      <c r="I270" s="231"/>
      <c r="J270" s="43"/>
      <c r="K270" s="43"/>
      <c r="L270" s="47"/>
      <c r="M270" s="232"/>
      <c r="N270" s="233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9" t="s">
        <v>218</v>
      </c>
      <c r="AU270" s="19" t="s">
        <v>88</v>
      </c>
    </row>
    <row r="271" s="14" customFormat="1">
      <c r="A271" s="14"/>
      <c r="B271" s="245"/>
      <c r="C271" s="246"/>
      <c r="D271" s="236" t="s">
        <v>226</v>
      </c>
      <c r="E271" s="247" t="s">
        <v>35</v>
      </c>
      <c r="F271" s="248" t="s">
        <v>271</v>
      </c>
      <c r="G271" s="246"/>
      <c r="H271" s="249">
        <v>5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226</v>
      </c>
      <c r="AU271" s="255" t="s">
        <v>88</v>
      </c>
      <c r="AV271" s="14" t="s">
        <v>90</v>
      </c>
      <c r="AW271" s="14" t="s">
        <v>41</v>
      </c>
      <c r="AX271" s="14" t="s">
        <v>88</v>
      </c>
      <c r="AY271" s="255" t="s">
        <v>208</v>
      </c>
    </row>
    <row r="272" s="12" customFormat="1" ht="25.92" customHeight="1">
      <c r="A272" s="12"/>
      <c r="B272" s="200"/>
      <c r="C272" s="201"/>
      <c r="D272" s="202" t="s">
        <v>79</v>
      </c>
      <c r="E272" s="203" t="s">
        <v>2662</v>
      </c>
      <c r="F272" s="203" t="s">
        <v>2663</v>
      </c>
      <c r="G272" s="201"/>
      <c r="H272" s="201"/>
      <c r="I272" s="204"/>
      <c r="J272" s="205">
        <f>BK272</f>
        <v>0</v>
      </c>
      <c r="K272" s="201"/>
      <c r="L272" s="206"/>
      <c r="M272" s="207"/>
      <c r="N272" s="208"/>
      <c r="O272" s="208"/>
      <c r="P272" s="209">
        <f>SUM(P273:P278)</f>
        <v>0</v>
      </c>
      <c r="Q272" s="208"/>
      <c r="R272" s="209">
        <f>SUM(R273:R278)</f>
        <v>0</v>
      </c>
      <c r="S272" s="208"/>
      <c r="T272" s="210">
        <f>SUM(T273:T278)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1" t="s">
        <v>216</v>
      </c>
      <c r="AT272" s="212" t="s">
        <v>79</v>
      </c>
      <c r="AU272" s="212" t="s">
        <v>80</v>
      </c>
      <c r="AY272" s="211" t="s">
        <v>208</v>
      </c>
      <c r="BK272" s="213">
        <f>SUM(BK273:BK278)</f>
        <v>0</v>
      </c>
    </row>
    <row r="273" s="2" customFormat="1" ht="16.5" customHeight="1">
      <c r="A273" s="41"/>
      <c r="B273" s="42"/>
      <c r="C273" s="216" t="s">
        <v>930</v>
      </c>
      <c r="D273" s="216" t="s">
        <v>211</v>
      </c>
      <c r="E273" s="217" t="s">
        <v>2664</v>
      </c>
      <c r="F273" s="218" t="s">
        <v>2665</v>
      </c>
      <c r="G273" s="219" t="s">
        <v>2666</v>
      </c>
      <c r="H273" s="296"/>
      <c r="I273" s="221"/>
      <c r="J273" s="222">
        <f>ROUND(I273*H273,2)</f>
        <v>0</v>
      </c>
      <c r="K273" s="218" t="s">
        <v>2392</v>
      </c>
      <c r="L273" s="47"/>
      <c r="M273" s="223" t="s">
        <v>35</v>
      </c>
      <c r="N273" s="224" t="s">
        <v>51</v>
      </c>
      <c r="O273" s="87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27" t="s">
        <v>2659</v>
      </c>
      <c r="AT273" s="227" t="s">
        <v>211</v>
      </c>
      <c r="AU273" s="227" t="s">
        <v>88</v>
      </c>
      <c r="AY273" s="19" t="s">
        <v>208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9" t="s">
        <v>88</v>
      </c>
      <c r="BK273" s="228">
        <f>ROUND(I273*H273,2)</f>
        <v>0</v>
      </c>
      <c r="BL273" s="19" t="s">
        <v>2659</v>
      </c>
      <c r="BM273" s="227" t="s">
        <v>2667</v>
      </c>
    </row>
    <row r="274" s="2" customFormat="1">
      <c r="A274" s="41"/>
      <c r="B274" s="42"/>
      <c r="C274" s="43"/>
      <c r="D274" s="236" t="s">
        <v>395</v>
      </c>
      <c r="E274" s="43"/>
      <c r="F274" s="288" t="s">
        <v>2668</v>
      </c>
      <c r="G274" s="43"/>
      <c r="H274" s="43"/>
      <c r="I274" s="231"/>
      <c r="J274" s="43"/>
      <c r="K274" s="43"/>
      <c r="L274" s="47"/>
      <c r="M274" s="232"/>
      <c r="N274" s="233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9" t="s">
        <v>395</v>
      </c>
      <c r="AU274" s="19" t="s">
        <v>88</v>
      </c>
    </row>
    <row r="275" s="2" customFormat="1" ht="16.5" customHeight="1">
      <c r="A275" s="41"/>
      <c r="B275" s="42"/>
      <c r="C275" s="216" t="s">
        <v>938</v>
      </c>
      <c r="D275" s="216" t="s">
        <v>211</v>
      </c>
      <c r="E275" s="217" t="s">
        <v>2669</v>
      </c>
      <c r="F275" s="218" t="s">
        <v>2670</v>
      </c>
      <c r="G275" s="219" t="s">
        <v>2666</v>
      </c>
      <c r="H275" s="296"/>
      <c r="I275" s="221"/>
      <c r="J275" s="222">
        <f>ROUND(I275*H275,2)</f>
        <v>0</v>
      </c>
      <c r="K275" s="218" t="s">
        <v>2392</v>
      </c>
      <c r="L275" s="47"/>
      <c r="M275" s="223" t="s">
        <v>35</v>
      </c>
      <c r="N275" s="224" t="s">
        <v>51</v>
      </c>
      <c r="O275" s="87"/>
      <c r="P275" s="225">
        <f>O275*H275</f>
        <v>0</v>
      </c>
      <c r="Q275" s="225">
        <v>0</v>
      </c>
      <c r="R275" s="225">
        <f>Q275*H275</f>
        <v>0</v>
      </c>
      <c r="S275" s="225">
        <v>0</v>
      </c>
      <c r="T275" s="226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27" t="s">
        <v>2659</v>
      </c>
      <c r="AT275" s="227" t="s">
        <v>211</v>
      </c>
      <c r="AU275" s="227" t="s">
        <v>88</v>
      </c>
      <c r="AY275" s="19" t="s">
        <v>208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9" t="s">
        <v>88</v>
      </c>
      <c r="BK275" s="228">
        <f>ROUND(I275*H275,2)</f>
        <v>0</v>
      </c>
      <c r="BL275" s="19" t="s">
        <v>2659</v>
      </c>
      <c r="BM275" s="227" t="s">
        <v>2671</v>
      </c>
    </row>
    <row r="276" s="2" customFormat="1">
      <c r="A276" s="41"/>
      <c r="B276" s="42"/>
      <c r="C276" s="43"/>
      <c r="D276" s="236" t="s">
        <v>395</v>
      </c>
      <c r="E276" s="43"/>
      <c r="F276" s="288" t="s">
        <v>2672</v>
      </c>
      <c r="G276" s="43"/>
      <c r="H276" s="43"/>
      <c r="I276" s="231"/>
      <c r="J276" s="43"/>
      <c r="K276" s="43"/>
      <c r="L276" s="47"/>
      <c r="M276" s="232"/>
      <c r="N276" s="233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9" t="s">
        <v>395</v>
      </c>
      <c r="AU276" s="19" t="s">
        <v>88</v>
      </c>
    </row>
    <row r="277" s="2" customFormat="1" ht="16.5" customHeight="1">
      <c r="A277" s="41"/>
      <c r="B277" s="42"/>
      <c r="C277" s="216" t="s">
        <v>945</v>
      </c>
      <c r="D277" s="216" t="s">
        <v>211</v>
      </c>
      <c r="E277" s="217" t="s">
        <v>2673</v>
      </c>
      <c r="F277" s="218" t="s">
        <v>2674</v>
      </c>
      <c r="G277" s="219" t="s">
        <v>2666</v>
      </c>
      <c r="H277" s="296"/>
      <c r="I277" s="221"/>
      <c r="J277" s="222">
        <f>ROUND(I277*H277,2)</f>
        <v>0</v>
      </c>
      <c r="K277" s="218" t="s">
        <v>2392</v>
      </c>
      <c r="L277" s="47"/>
      <c r="M277" s="223" t="s">
        <v>35</v>
      </c>
      <c r="N277" s="224" t="s">
        <v>51</v>
      </c>
      <c r="O277" s="87"/>
      <c r="P277" s="225">
        <f>O277*H277</f>
        <v>0</v>
      </c>
      <c r="Q277" s="225">
        <v>0</v>
      </c>
      <c r="R277" s="225">
        <f>Q277*H277</f>
        <v>0</v>
      </c>
      <c r="S277" s="225">
        <v>0</v>
      </c>
      <c r="T277" s="226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27" t="s">
        <v>2659</v>
      </c>
      <c r="AT277" s="227" t="s">
        <v>211</v>
      </c>
      <c r="AU277" s="227" t="s">
        <v>88</v>
      </c>
      <c r="AY277" s="19" t="s">
        <v>208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9" t="s">
        <v>88</v>
      </c>
      <c r="BK277" s="228">
        <f>ROUND(I277*H277,2)</f>
        <v>0</v>
      </c>
      <c r="BL277" s="19" t="s">
        <v>2659</v>
      </c>
      <c r="BM277" s="227" t="s">
        <v>2675</v>
      </c>
    </row>
    <row r="278" s="2" customFormat="1">
      <c r="A278" s="41"/>
      <c r="B278" s="42"/>
      <c r="C278" s="43"/>
      <c r="D278" s="236" t="s">
        <v>395</v>
      </c>
      <c r="E278" s="43"/>
      <c r="F278" s="288" t="s">
        <v>2676</v>
      </c>
      <c r="G278" s="43"/>
      <c r="H278" s="43"/>
      <c r="I278" s="231"/>
      <c r="J278" s="43"/>
      <c r="K278" s="43"/>
      <c r="L278" s="47"/>
      <c r="M278" s="292"/>
      <c r="N278" s="293"/>
      <c r="O278" s="294"/>
      <c r="P278" s="294"/>
      <c r="Q278" s="294"/>
      <c r="R278" s="294"/>
      <c r="S278" s="294"/>
      <c r="T278" s="295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9" t="s">
        <v>395</v>
      </c>
      <c r="AU278" s="19" t="s">
        <v>88</v>
      </c>
    </row>
    <row r="279" s="2" customFormat="1" ht="6.96" customHeight="1">
      <c r="A279" s="41"/>
      <c r="B279" s="62"/>
      <c r="C279" s="63"/>
      <c r="D279" s="63"/>
      <c r="E279" s="63"/>
      <c r="F279" s="63"/>
      <c r="G279" s="63"/>
      <c r="H279" s="63"/>
      <c r="I279" s="63"/>
      <c r="J279" s="63"/>
      <c r="K279" s="63"/>
      <c r="L279" s="47"/>
      <c r="M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</row>
  </sheetData>
  <sheetProtection sheet="1" autoFilter="0" formatColumns="0" formatRows="0" objects="1" scenarios="1" spinCount="100000" saltValue="Of0iwoe/y4cpu5C/mdbeJoYzZ+uUhUrrdMXr/xV+ATtw6ChrvQEzTP7gJ+QXKGgoem466zla4/CdkRnkk3OYAQ==" hashValue="4JApStTS0mgX3irZnb2E1IxdumlR8sajmvLRCubYnw6tozH1fQSO7P9F27MaN0TeDlUakOAe6Bd5Ckv+iD6paw==" algorithmName="SHA-512" password="C74A"/>
  <autoFilter ref="C94:K27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98" r:id="rId1" display="https://podminky.urs.cz/item/CS_URS_2022_02/997013213"/>
    <hyperlink ref="F100" r:id="rId2" display="https://podminky.urs.cz/item/CS_URS_2022_02/997013219"/>
    <hyperlink ref="F103" r:id="rId3" display="https://podminky.urs.cz/item/CS_URS_2022_02/997013501"/>
    <hyperlink ref="F105" r:id="rId4" display="https://podminky.urs.cz/item/CS_URS_2022_02/997013509"/>
    <hyperlink ref="F108" r:id="rId5" display="https://podminky.urs.cz/item/CS_URS_2022_02/997013631"/>
    <hyperlink ref="F112" r:id="rId6" display="https://podminky.urs.cz/item/CS_URS_2022_02/965043421"/>
    <hyperlink ref="F115" r:id="rId7" display="https://podminky.urs.cz/item/CS_URS_2022_02/971033331"/>
    <hyperlink ref="F117" r:id="rId8" display="https://podminky.urs.cz/item/CS_URS_2022_02/971033341"/>
    <hyperlink ref="F119" r:id="rId9" display="https://podminky.urs.cz/item/CS_URS_2022_02/971033351"/>
    <hyperlink ref="F121" r:id="rId10" display="https://podminky.urs.cz/item/CS_URS_2022_02/973031616"/>
    <hyperlink ref="F124" r:id="rId11" display="https://podminky.urs.cz/item/CS_URS_2022_02/973031619"/>
    <hyperlink ref="F129" r:id="rId12" display="https://podminky.urs.cz/item/CS_URS_2022_02/974031121"/>
    <hyperlink ref="F131" r:id="rId13" display="https://podminky.urs.cz/item/CS_URS_2022_02/974031132"/>
    <hyperlink ref="F138" r:id="rId14" display="https://podminky.urs.cz/item/CS_URS_2022_02/741110001"/>
    <hyperlink ref="F141" r:id="rId15" display="https://podminky.urs.cz/item/CS_URS_2022_02/741110002"/>
    <hyperlink ref="F144" r:id="rId16" display="https://podminky.urs.cz/item/CS_URS_2022_02/741110061"/>
    <hyperlink ref="F147" r:id="rId17" display="https://podminky.urs.cz/item/CS_URS_2022_02/741110062"/>
    <hyperlink ref="F150" r:id="rId18" display="https://podminky.urs.cz/item/CS_URS_2022_02/741110063"/>
    <hyperlink ref="F153" r:id="rId19" display="https://podminky.urs.cz/item/CS_URS_2022_02/741110511"/>
    <hyperlink ref="F162" r:id="rId20" display="https://podminky.urs.cz/item/CS_URS_2022_02/741112001"/>
    <hyperlink ref="F167" r:id="rId21" display="https://podminky.urs.cz/item/CS_URS_2022_02/741112021"/>
    <hyperlink ref="F172" r:id="rId22" display="https://podminky.urs.cz/item/CS_URS_2022_02/741112051"/>
    <hyperlink ref="F175" r:id="rId23" display="https://podminky.urs.cz/item/CS_URS_2022_02/741112061"/>
    <hyperlink ref="F178" r:id="rId24" display="https://podminky.urs.cz/item/CS_URS_2022_02/741120301"/>
    <hyperlink ref="F187" r:id="rId25" display="https://podminky.urs.cz/item/CS_URS_2022_02/741122011"/>
    <hyperlink ref="F191" r:id="rId26" display="https://podminky.urs.cz/item/CS_URS_2022_02/741122015"/>
    <hyperlink ref="F197" r:id="rId27" display="https://podminky.urs.cz/item/CS_URS_2022_02/741122031"/>
    <hyperlink ref="F203" r:id="rId28" display="https://podminky.urs.cz/item/CS_URS_2022_02/741122211"/>
    <hyperlink ref="F209" r:id="rId29" display="https://podminky.urs.cz/item/CS_URS_2022_02/741122231"/>
    <hyperlink ref="F215" r:id="rId30" display="https://podminky.urs.cz/item/CS_URS_2022_02/741130021"/>
    <hyperlink ref="F217" r:id="rId31" display="https://podminky.urs.cz/item/CS_URS_2022_02/741130022"/>
    <hyperlink ref="F219" r:id="rId32" display="https://podminky.urs.cz/item/CS_URS_2022_02/741130023"/>
    <hyperlink ref="F222" r:id="rId33" display="https://podminky.urs.cz/item/CS_URS_2022_02/741231014"/>
    <hyperlink ref="F225" r:id="rId34" display="https://podminky.urs.cz/item/CS_URS_2022_02/741310101"/>
    <hyperlink ref="F228" r:id="rId35" display="https://podminky.urs.cz/item/CS_URS_2022_02/741310115"/>
    <hyperlink ref="F231" r:id="rId36" display="https://podminky.urs.cz/item/CS_URS_2022_02/741311004"/>
    <hyperlink ref="F234" r:id="rId37" display="https://podminky.urs.cz/item/CS_URS_2022_02/741320105"/>
    <hyperlink ref="F241" r:id="rId38" display="https://podminky.urs.cz/item/CS_URS_2022_02/741321003"/>
    <hyperlink ref="F244" r:id="rId39" display="https://podminky.urs.cz/item/CS_URS_2022_02/741330763"/>
    <hyperlink ref="F247" r:id="rId40" display="https://podminky.urs.cz/item/CS_URS_2022_02/741370032"/>
    <hyperlink ref="F255" r:id="rId41" display="https://podminky.urs.cz/item/CS_URS_2022_02/741810001"/>
    <hyperlink ref="F260" r:id="rId42" display="https://podminky.urs.cz/item/CS_URS_2022_02/742121001"/>
    <hyperlink ref="F266" r:id="rId43" display="https://podminky.urs.cz/item/CS_URS_2022_02/210220321"/>
    <hyperlink ref="F270" r:id="rId44" display="https://podminky.urs.cz/item/CS_URS_2022_02/HZS223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5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Juříček Pavel</dc:creator>
  <cp:lastModifiedBy>Juříček Pavel</cp:lastModifiedBy>
  <dcterms:created xsi:type="dcterms:W3CDTF">2022-11-30T12:51:56Z</dcterms:created>
  <dcterms:modified xsi:type="dcterms:W3CDTF">2022-11-30T12:52:27Z</dcterms:modified>
</cp:coreProperties>
</file>