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'Prehlad'!$A:$G</definedName>
  </definedNames>
  <calcPr fullCalcOnLoad="1"/>
</workbook>
</file>

<file path=xl/sharedStrings.xml><?xml version="1.0" encoding="utf-8"?>
<sst xmlns="http://schemas.openxmlformats.org/spreadsheetml/2006/main" count="224" uniqueCount="149">
  <si>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</si>
  <si>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</si>
  <si>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</si>
  <si>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</si>
  <si>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</si>
  <si>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</si>
  <si>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</si>
  <si>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</si>
  <si>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</si>
  <si>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</si>
  <si>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</si>
  <si>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</si>
  <si>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</si>
  <si>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</si>
  <si>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</si>
  <si>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</si>
  <si>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</si>
  <si>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</si>
  <si>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</si>
  <si>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</si>
  <si>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</si>
  <si>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</si>
  <si>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</si>
  <si>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</si>
  <si>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</si>
  <si>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</si>
  <si>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</si>
  <si>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</si>
  <si>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</si>
  <si>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</si>
  <si>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</si>
  <si>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</si>
  <si>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</si>
  <si>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</si>
  <si>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</si>
  <si>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</si>
  <si>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</si>
  <si>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</si>
  <si>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</si>
  <si>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</si>
  <si>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</si>
  <si>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</si>
  <si>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</si>
  <si>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</si>
  <si>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</si>
  <si>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</si>
  <si>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</si>
  <si>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</si>
  <si>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</si>
  <si>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</si>
  <si>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</si>
  <si>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</si>
  <si>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</si>
  <si>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</si>
  <si>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</si>
  <si>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</si>
  <si>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</si>
  <si>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</si>
  <si>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Por.</t>
  </si>
  <si>
    <t>Kód</t>
  </si>
  <si>
    <t>Kód položky</t>
  </si>
  <si>
    <t>Popis položky, stavebného dielu, remesla,</t>
  </si>
  <si>
    <t>Množstvo</t>
  </si>
  <si>
    <t>Merná</t>
  </si>
  <si>
    <t>číslo</t>
  </si>
  <si>
    <t>cen.</t>
  </si>
  <si>
    <t>výkaz-výmer</t>
  </si>
  <si>
    <t>výmera</t>
  </si>
  <si>
    <t>jednotka</t>
  </si>
  <si>
    <t>%</t>
  </si>
  <si>
    <t xml:space="preserve">Odberateľ: Mesto Žiar nad Hronom </t>
  </si>
  <si>
    <t xml:space="preserve">Projektant: Ing.Száraz Pavol </t>
  </si>
  <si>
    <t xml:space="preserve">Dodávateľ: Mesto Žiar nad Hronom </t>
  </si>
  <si>
    <t>Stavba :1487_Zmena existuj stavby školy prestavbou a  prístavbou pre zar seniorov EPS</t>
  </si>
  <si>
    <t>Ladislav SZÁRAZ ALCATO</t>
  </si>
  <si>
    <t xml:space="preserve"> Ladislav SZÁRAZ ALCATO</t>
  </si>
  <si>
    <t xml:space="preserve"> Stavba :1487_Zmena existuj stavby školy prestavbou a  prístavbou pre zar seniorov EPS</t>
  </si>
  <si>
    <t>Zlaté Moravce</t>
  </si>
  <si>
    <t>JKSO :</t>
  </si>
  <si>
    <t>Ing.Pavol Száraz</t>
  </si>
  <si>
    <t>07.05.2019</t>
  </si>
  <si>
    <t xml:space="preserve">Mesto Žiar nad Hronom </t>
  </si>
  <si>
    <t/>
  </si>
  <si>
    <t xml:space="preserve">Ing.Száraz Pavol 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</si>
  <si>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</si>
  <si>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</si>
  <si>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</si>
  <si>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</si>
  <si>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</si>
  <si>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</si>
  <si>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</si>
  <si>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</si>
  <si>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</si>
  <si>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</si>
  <si>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</si>
  <si>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</si>
  <si>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</si>
  <si>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</si>
  <si>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</si>
  <si>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M</t>
  </si>
  <si>
    <t>M21 - 155 Elektromontáže</t>
  </si>
  <si>
    <t xml:space="preserve">       </t>
  </si>
  <si>
    <t>921</t>
  </si>
  <si>
    <t xml:space="preserve">21085-0003   </t>
  </si>
  <si>
    <t>Montáž, kábel Cu oznamovací voľne uložený</t>
  </si>
  <si>
    <t>m</t>
  </si>
  <si>
    <t xml:space="preserve">M21 - 155 Elektromontáže  spolu: </t>
  </si>
  <si>
    <t>M22 - 156 Montáž oznam. signal. a zab. zariadení</t>
  </si>
  <si>
    <t>922</t>
  </si>
  <si>
    <t xml:space="preserve">22033-0001   </t>
  </si>
  <si>
    <t>Akumulátor 1217</t>
  </si>
  <si>
    <t>kus</t>
  </si>
  <si>
    <t>MAT</t>
  </si>
  <si>
    <t xml:space="preserve">357 5370H02  </t>
  </si>
  <si>
    <t>Dodávka zariadení EPS</t>
  </si>
  <si>
    <t xml:space="preserve">22033-0102   </t>
  </si>
  <si>
    <t>Montáž tlačítkového hlásiča EPS pod omietku</t>
  </si>
  <si>
    <t xml:space="preserve">22033-0111   </t>
  </si>
  <si>
    <t>Montáž zásuvky hlásiča EPS na omietku</t>
  </si>
  <si>
    <t xml:space="preserve">22033-0112   </t>
  </si>
  <si>
    <t>Montáž zásuvky s izolátorom</t>
  </si>
  <si>
    <t xml:space="preserve">22033-0121   </t>
  </si>
  <si>
    <t>Montáž podložky pod zásuvku EPS</t>
  </si>
  <si>
    <t xml:space="preserve">341 725M10   </t>
  </si>
  <si>
    <t>Káble signálne JE-H(St)H FE180/E30 tienené oheň retardujúce, s funkčn. 180/30min</t>
  </si>
  <si>
    <t>.</t>
  </si>
  <si>
    <t xml:space="preserve">341 725M104  </t>
  </si>
  <si>
    <t>Kábel Cu pre elektroniku JE-H(St)H FE180/E30 4x2x0,8</t>
  </si>
  <si>
    <t xml:space="preserve">22033-0151   </t>
  </si>
  <si>
    <t>Montáž majáku EZS (PSN), EPS na omietku, normálne prostredie</t>
  </si>
  <si>
    <t xml:space="preserve">22033-0206   </t>
  </si>
  <si>
    <t>Preskúšanie hlásiča EPS</t>
  </si>
  <si>
    <t xml:space="preserve">22033-0301   </t>
  </si>
  <si>
    <t>Montáž ústredne EPS do 5 slučiek</t>
  </si>
  <si>
    <t xml:space="preserve">22033-0341   </t>
  </si>
  <si>
    <t>Skúška zariadenia EPS, požiarnej ústredne do 8 slučiek</t>
  </si>
  <si>
    <t xml:space="preserve">22033-0371   </t>
  </si>
  <si>
    <t>Montáž skrine na omietku, pre EPS</t>
  </si>
  <si>
    <t xml:space="preserve">22033-0382   </t>
  </si>
  <si>
    <t>Revízia požiarnej ústredne EPS do 8 slučiek</t>
  </si>
  <si>
    <t xml:space="preserve">22033-0393   </t>
  </si>
  <si>
    <t>Revízia požiarnej ústredne EPS</t>
  </si>
  <si>
    <t xml:space="preserve">22033-0401   </t>
  </si>
  <si>
    <t>Revízia požiarneho hlásiča EPS</t>
  </si>
  <si>
    <t xml:space="preserve">22033-0716   </t>
  </si>
  <si>
    <t>Montáž adaptéra EPS</t>
  </si>
  <si>
    <t xml:space="preserve">M22 - 156 Montáž oznam. signal. a zab. zariadení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</si>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</sst>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1" applyFont="1" applyAlignment="1">
      <alignment horizontal="left" vertical="center"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center" vertical="center"/>
      <protection/>
    </xf>
    <xf numFmtId="0" fontId="4" fillId="0" borderId="23" xfId="71" applyFont="1" applyBorder="1" applyAlignment="1">
      <alignment horizontal="center" vertical="center"/>
      <protection/>
    </xf>
    <xf numFmtId="0" fontId="4" fillId="0" borderId="24" xfId="71" applyFont="1" applyBorder="1" applyAlignment="1">
      <alignment horizontal="centerContinuous" vertical="center"/>
      <protection/>
    </xf>
    <xf numFmtId="0" fontId="4" fillId="0" borderId="25" xfId="71" applyFont="1" applyBorder="1" applyAlignment="1">
      <alignment horizontal="centerContinuous" vertical="center"/>
      <protection/>
    </xf>
    <xf numFmtId="0" fontId="4" fillId="0" borderId="26" xfId="71" applyFont="1" applyBorder="1" applyAlignment="1">
      <alignment horizontal="centerContinuous" vertical="center"/>
      <protection/>
    </xf>
    <xf numFmtId="0" fontId="4" fillId="0" borderId="27" xfId="71" applyFont="1" applyBorder="1" applyAlignment="1">
      <alignment horizontal="center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10" fontId="4" fillId="0" borderId="30" xfId="71" applyNumberFormat="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10" fontId="4" fillId="0" borderId="33" xfId="71" applyNumberFormat="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Continuous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40" xfId="71" applyFont="1" applyBorder="1" applyAlignment="1">
      <alignment horizontal="centerContinuous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6" fillId="0" borderId="49" xfId="71" applyFont="1" applyBorder="1" applyAlignment="1">
      <alignment horizontal="center" vertical="center"/>
      <protection/>
    </xf>
    <xf numFmtId="182" fontId="4" fillId="0" borderId="25" xfId="71" applyNumberFormat="1" applyFont="1" applyBorder="1" applyAlignment="1">
      <alignment horizontal="centerContinuous" vertical="center"/>
      <protection/>
    </xf>
    <xf numFmtId="0" fontId="6" fillId="0" borderId="50" xfId="71" applyFont="1" applyBorder="1" applyAlignment="1">
      <alignment horizontal="center" vertical="center"/>
      <protection/>
    </xf>
    <xf numFmtId="0" fontId="4" fillId="0" borderId="51" xfId="71" applyFont="1" applyBorder="1" applyAlignment="1">
      <alignment horizontal="left" vertical="center"/>
      <protection/>
    </xf>
    <xf numFmtId="182" fontId="4" fillId="0" borderId="52" xfId="71" applyNumberFormat="1" applyFont="1" applyBorder="1" applyAlignment="1">
      <alignment horizontal="right" vertical="center"/>
      <protection/>
    </xf>
    <xf numFmtId="49" fontId="4" fillId="0" borderId="13" xfId="71" applyNumberFormat="1" applyFont="1" applyBorder="1" applyAlignment="1">
      <alignment horizontal="right" vertical="center"/>
      <protection/>
    </xf>
    <xf numFmtId="49" fontId="4" fillId="0" borderId="16" xfId="71" applyNumberFormat="1" applyFont="1" applyBorder="1" applyAlignment="1">
      <alignment horizontal="right" vertical="center"/>
      <protection/>
    </xf>
    <xf numFmtId="49" fontId="4" fillId="0" borderId="1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13" xfId="71" applyFont="1" applyBorder="1" applyAlignment="1">
      <alignment vertical="center"/>
      <protection/>
    </xf>
    <xf numFmtId="186" fontId="4" fillId="0" borderId="13" xfId="71" applyNumberFormat="1" applyFont="1" applyBorder="1" applyAlignment="1">
      <alignment horizontal="left" vertical="center"/>
      <protection/>
    </xf>
    <xf numFmtId="186" fontId="4" fillId="0" borderId="47" xfId="71" applyNumberFormat="1" applyFont="1" applyBorder="1" applyAlignment="1">
      <alignment horizontal="left" vertical="center"/>
      <protection/>
    </xf>
    <xf numFmtId="185" fontId="4" fillId="0" borderId="13" xfId="71" applyNumberFormat="1" applyFont="1" applyBorder="1" applyAlignment="1">
      <alignment horizontal="right" vertical="center"/>
      <protection/>
    </xf>
    <xf numFmtId="185" fontId="4" fillId="0" borderId="47" xfId="71" applyNumberFormat="1" applyFont="1" applyBorder="1" applyAlignment="1">
      <alignment horizontal="right" vertical="center"/>
      <protection/>
    </xf>
    <xf numFmtId="3" fontId="4" fillId="0" borderId="53" xfId="71" applyNumberFormat="1" applyFont="1" applyBorder="1" applyAlignment="1">
      <alignment horizontal="right" vertical="center"/>
      <protection/>
    </xf>
    <xf numFmtId="3" fontId="4" fillId="0" borderId="54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vertical="center"/>
      <protection/>
    </xf>
    <xf numFmtId="3" fontId="4" fillId="0" borderId="48" xfId="71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0" fontId="25" fillId="0" borderId="0" xfId="71" applyFont="1">
      <alignment/>
      <protection/>
    </xf>
    <xf numFmtId="49" fontId="26" fillId="0" borderId="0" xfId="71" applyNumberFormat="1" applyFont="1">
      <alignment/>
      <protection/>
    </xf>
    <xf numFmtId="0" fontId="26" fillId="0" borderId="0" xfId="71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1" applyNumberFormat="1" applyFont="1" applyBorder="1" applyAlignment="1">
      <alignment horizontal="right" vertical="center"/>
      <protection/>
    </xf>
    <xf numFmtId="4" fontId="4" fillId="0" borderId="5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58" xfId="71" applyNumberFormat="1" applyFont="1" applyBorder="1" applyAlignment="1">
      <alignment horizontal="right" vertical="center"/>
      <protection/>
    </xf>
    <xf numFmtId="4" fontId="4" fillId="0" borderId="59" xfId="71" applyNumberFormat="1" applyFont="1" applyBorder="1" applyAlignment="1">
      <alignment horizontal="right" vertical="center"/>
      <protection/>
    </xf>
    <xf numFmtId="4" fontId="4" fillId="0" borderId="35" xfId="71" applyNumberFormat="1" applyFont="1" applyBorder="1" applyAlignment="1">
      <alignment horizontal="right" vertical="center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60" xfId="71" applyNumberFormat="1" applyFont="1" applyBorder="1" applyAlignment="1">
      <alignment horizontal="right" vertical="center"/>
      <protection/>
    </xf>
    <xf numFmtId="4" fontId="4" fillId="0" borderId="3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fakturuj99" xfId="70"/>
    <cellStyle name="normálne_KLs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E13" sqref="E13"/>
    </sheetView>
  </sheetViews>
  <sheetFormatPr defaultColWidth="9.140625" defaultRowHeight="12.75"/>
  <cols>
    <col min="1" max="1" width="0.71875" style="58" customWidth="1"/>
    <col min="2" max="2" width="3.7109375" style="58" customWidth="1"/>
    <col min="3" max="3" width="6.8515625" style="58" customWidth="1"/>
    <col min="4" max="6" width="14.00390625" style="58" customWidth="1"/>
    <col min="7" max="7" width="3.8515625" style="58" customWidth="1"/>
    <col min="8" max="8" width="22.7109375" style="58" customWidth="1"/>
    <col min="9" max="9" width="14.00390625" style="58" customWidth="1"/>
    <col min="10" max="10" width="4.28125" style="58" customWidth="1"/>
    <col min="11" max="11" width="19.7109375" style="58" customWidth="1"/>
    <col min="12" max="12" width="9.7109375" style="58" customWidth="1"/>
    <col min="13" max="13" width="14.00390625" style="58" customWidth="1"/>
    <col min="14" max="14" width="0.71875" style="58" customWidth="1"/>
    <col min="15" max="15" width="1.421875" style="58" customWidth="1"/>
    <col min="16" max="23" width="9.140625" style="58" customWidth="1"/>
    <col min="24" max="25" width="5.7109375" style="58" customWidth="1"/>
    <col min="26" max="26" width="6.57421875" style="58" customWidth="1"/>
    <col min="27" max="27" width="21.421875" style="58" customWidth="1"/>
    <col min="28" max="28" width="4.28125" style="58" customWidth="1"/>
    <col min="29" max="29" width="8.28125" style="58" customWidth="1"/>
    <col min="30" max="30" width="8.7109375" style="58" customWidth="1"/>
    <col min="31" max="16384" width="9.140625" style="58" customWidth="1"/>
  </cols>
  <sheetData>
    <row r="1" spans="2:30" ht="28.5" customHeight="1" thickBot="1">
      <c r="B1" s="59" t="s">
        <v>75</v>
      </c>
      <c r="C1" s="59"/>
      <c r="D1" s="59"/>
      <c r="E1" s="59"/>
      <c r="F1" s="59"/>
      <c r="G1" s="59"/>
      <c r="H1" s="7" t="str">
        <f>CONCATENATE(AA2," ",AB2," ",AC2," ",AD2)</f>
        <v>Krycí list rozpočtu v EUR  </v>
      </c>
      <c r="I1" s="59"/>
      <c r="J1" s="59"/>
      <c r="K1" s="59"/>
      <c r="L1" s="59"/>
      <c r="M1" s="59"/>
      <c r="Z1" s="86" t="s">
        <v>2</v>
      </c>
      <c r="AA1" s="86" t="s">
        <v>3</v>
      </c>
      <c r="AB1" s="86" t="s">
        <v>4</v>
      </c>
      <c r="AC1" s="86" t="s">
        <v>5</v>
      </c>
      <c r="AD1" s="86" t="s">
        <v>6</v>
      </c>
    </row>
    <row r="2" spans="2:30" ht="18" customHeight="1" thickTop="1">
      <c r="B2" s="8" t="s">
        <v>76</v>
      </c>
      <c r="C2" s="9"/>
      <c r="D2" s="9"/>
      <c r="E2" s="9"/>
      <c r="F2" s="9"/>
      <c r="G2" s="10" t="s">
        <v>7</v>
      </c>
      <c r="H2" s="9" t="s">
        <v>77</v>
      </c>
      <c r="I2" s="9"/>
      <c r="J2" s="10" t="s">
        <v>8</v>
      </c>
      <c r="K2" s="9">
        <v>1487</v>
      </c>
      <c r="L2" s="9"/>
      <c r="M2" s="11"/>
      <c r="Z2" s="86" t="s">
        <v>9</v>
      </c>
      <c r="AA2" s="88" t="s">
        <v>10</v>
      </c>
      <c r="AB2" s="88" t="s">
        <v>11</v>
      </c>
      <c r="AC2" s="88"/>
      <c r="AD2" s="87"/>
    </row>
    <row r="3" spans="2:30" ht="18" customHeight="1">
      <c r="B3" s="12" t="s">
        <v>0</v>
      </c>
      <c r="C3" s="13"/>
      <c r="D3" s="13"/>
      <c r="E3" s="13"/>
      <c r="F3" s="13"/>
      <c r="G3" s="14" t="s">
        <v>78</v>
      </c>
      <c r="H3" s="13">
        <v>405</v>
      </c>
      <c r="I3" s="13"/>
      <c r="J3" s="14" t="s">
        <v>12</v>
      </c>
      <c r="K3" s="13" t="s">
        <v>79</v>
      </c>
      <c r="L3" s="13"/>
      <c r="M3" s="15"/>
      <c r="Z3" s="86" t="s">
        <v>13</v>
      </c>
      <c r="AA3" s="88" t="s">
        <v>14</v>
      </c>
      <c r="AB3" s="88" t="s">
        <v>11</v>
      </c>
      <c r="AC3" s="88" t="s">
        <v>15</v>
      </c>
      <c r="AD3" s="87" t="s">
        <v>16</v>
      </c>
    </row>
    <row r="4" spans="2:30" ht="18" customHeight="1" thickBot="1">
      <c r="B4" s="16" t="s">
        <v>0</v>
      </c>
      <c r="C4" s="17"/>
      <c r="D4" s="17"/>
      <c r="E4" s="17"/>
      <c r="F4" s="17"/>
      <c r="G4" s="18"/>
      <c r="H4" s="17"/>
      <c r="I4" s="17"/>
      <c r="J4" s="18" t="s">
        <v>17</v>
      </c>
      <c r="K4" s="17" t="s">
        <v>80</v>
      </c>
      <c r="L4" s="17" t="s">
        <v>18</v>
      </c>
      <c r="M4" s="19">
        <v>1487</v>
      </c>
      <c r="Z4" s="86" t="s">
        <v>19</v>
      </c>
      <c r="AA4" s="88" t="s">
        <v>20</v>
      </c>
      <c r="AB4" s="88" t="s">
        <v>11</v>
      </c>
      <c r="AC4" s="88"/>
      <c r="AD4" s="87"/>
    </row>
    <row r="5" spans="2:30" ht="18" customHeight="1" thickTop="1">
      <c r="B5" s="8" t="s">
        <v>21</v>
      </c>
      <c r="C5" s="9"/>
      <c r="D5" s="9" t="s">
        <v>81</v>
      </c>
      <c r="E5" s="9"/>
      <c r="F5" s="9"/>
      <c r="G5" s="65" t="s">
        <v>82</v>
      </c>
      <c r="H5" s="9"/>
      <c r="I5" s="9"/>
      <c r="J5" s="9" t="s">
        <v>22</v>
      </c>
      <c r="K5" s="9"/>
      <c r="L5" s="9" t="s">
        <v>23</v>
      </c>
      <c r="M5" s="11"/>
      <c r="Z5" s="86" t="s">
        <v>24</v>
      </c>
      <c r="AA5" s="88" t="s">
        <v>14</v>
      </c>
      <c r="AB5" s="88" t="s">
        <v>11</v>
      </c>
      <c r="AC5" s="88" t="s">
        <v>15</v>
      </c>
      <c r="AD5" s="87" t="s">
        <v>16</v>
      </c>
    </row>
    <row r="6" spans="2:13" ht="18" customHeight="1">
      <c r="B6" s="12" t="s">
        <v>25</v>
      </c>
      <c r="C6" s="13"/>
      <c r="D6" s="13" t="s">
        <v>81</v>
      </c>
      <c r="E6" s="13"/>
      <c r="F6" s="13"/>
      <c r="G6" s="66" t="s">
        <v>82</v>
      </c>
      <c r="H6" s="13"/>
      <c r="I6" s="13"/>
      <c r="J6" s="13" t="s">
        <v>22</v>
      </c>
      <c r="K6" s="13"/>
      <c r="L6" s="13" t="s">
        <v>23</v>
      </c>
      <c r="M6" s="15"/>
    </row>
    <row r="7" spans="2:13" ht="18" customHeight="1" thickBot="1">
      <c r="B7" s="16" t="s">
        <v>26</v>
      </c>
      <c r="C7" s="17"/>
      <c r="D7" s="17" t="s">
        <v>83</v>
      </c>
      <c r="E7" s="17"/>
      <c r="F7" s="17"/>
      <c r="G7" s="67" t="s">
        <v>82</v>
      </c>
      <c r="H7" s="17"/>
      <c r="I7" s="17"/>
      <c r="J7" s="17" t="s">
        <v>22</v>
      </c>
      <c r="K7" s="17"/>
      <c r="L7" s="17" t="s">
        <v>23</v>
      </c>
      <c r="M7" s="19"/>
    </row>
    <row r="8" spans="2:13" ht="18" customHeight="1" thickTop="1">
      <c r="B8" s="68">
        <v>1</v>
      </c>
      <c r="C8" s="72" t="s">
        <v>84</v>
      </c>
      <c r="D8" s="73"/>
      <c r="E8" s="75"/>
      <c r="F8" s="77" t="e">
        <f>IF(B8&lt;&gt;0,ROUND($M$26/B8,0),0)</f>
        <v>#REF!</v>
      </c>
      <c r="G8" s="65">
        <v>1</v>
      </c>
      <c r="H8" s="72" t="s">
        <v>85</v>
      </c>
      <c r="I8" s="77" t="e">
        <f>IF(G8&lt;&gt;0,ROUND($M$26/G8,0),0)</f>
        <v>#REF!</v>
      </c>
      <c r="J8" s="10"/>
      <c r="K8" s="72"/>
      <c r="L8" s="75"/>
      <c r="M8" s="79">
        <f>IF(J8&lt;&gt;0,ROUND($M$26/J8,0),0)</f>
        <v>0</v>
      </c>
    </row>
    <row r="9" spans="2:13" ht="18" customHeight="1" thickBot="1">
      <c r="B9" s="69">
        <v>1</v>
      </c>
      <c r="C9" s="70" t="s">
        <v>86</v>
      </c>
      <c r="D9" s="74"/>
      <c r="E9" s="76"/>
      <c r="F9" s="78" t="e">
        <f>IF(B9&lt;&gt;0,ROUND($M$26/B9,0),0)</f>
        <v>#REF!</v>
      </c>
      <c r="G9" s="71">
        <v>1</v>
      </c>
      <c r="H9" s="70" t="s">
        <v>87</v>
      </c>
      <c r="I9" s="78" t="e">
        <f>IF(G9&lt;&gt;0,ROUND($M$26/G9,0),0)</f>
        <v>#REF!</v>
      </c>
      <c r="J9" s="71"/>
      <c r="K9" s="70"/>
      <c r="L9" s="76"/>
      <c r="M9" s="80">
        <f>IF(J9&lt;&gt;0,ROUND($M$26/J9,0),0)</f>
        <v>0</v>
      </c>
    </row>
    <row r="10" spans="2:13" ht="18" customHeight="1" thickTop="1">
      <c r="B10" s="60" t="s">
        <v>27</v>
      </c>
      <c r="C10" s="21" t="s">
        <v>28</v>
      </c>
      <c r="D10" s="22" t="s">
        <v>29</v>
      </c>
      <c r="E10" s="22" t="s">
        <v>30</v>
      </c>
      <c r="F10" s="23" t="s">
        <v>31</v>
      </c>
      <c r="G10" s="60" t="s">
        <v>32</v>
      </c>
      <c r="H10" s="24" t="s">
        <v>33</v>
      </c>
      <c r="I10" s="25"/>
      <c r="J10" s="60" t="s">
        <v>34</v>
      </c>
      <c r="K10" s="24" t="s">
        <v>35</v>
      </c>
      <c r="L10" s="26"/>
      <c r="M10" s="25"/>
    </row>
    <row r="11" spans="2:13" ht="18" customHeight="1">
      <c r="B11" s="27">
        <v>1</v>
      </c>
      <c r="C11" s="28" t="s">
        <v>36</v>
      </c>
      <c r="D11" s="93"/>
      <c r="E11" s="93"/>
      <c r="F11" s="94">
        <f>D11+E11</f>
        <v>0</v>
      </c>
      <c r="G11" s="27">
        <v>6</v>
      </c>
      <c r="H11" s="28" t="s">
        <v>88</v>
      </c>
      <c r="I11" s="94">
        <v>0</v>
      </c>
      <c r="J11" s="27">
        <v>11</v>
      </c>
      <c r="K11" s="29" t="s">
        <v>91</v>
      </c>
      <c r="L11" s="30">
        <v>0</v>
      </c>
      <c r="M11" s="94">
        <v>0</v>
      </c>
    </row>
    <row r="12" spans="2:13" ht="18" customHeight="1">
      <c r="B12" s="31">
        <v>2</v>
      </c>
      <c r="C12" s="32" t="s">
        <v>37</v>
      </c>
      <c r="D12" s="95"/>
      <c r="E12" s="95"/>
      <c r="F12" s="94">
        <f>D12+E12</f>
        <v>0</v>
      </c>
      <c r="G12" s="31">
        <v>7</v>
      </c>
      <c r="H12" s="32" t="s">
        <v>89</v>
      </c>
      <c r="I12" s="96">
        <v>0</v>
      </c>
      <c r="J12" s="31">
        <v>12</v>
      </c>
      <c r="K12" s="33" t="s">
        <v>92</v>
      </c>
      <c r="L12" s="34">
        <v>0</v>
      </c>
      <c r="M12" s="96">
        <v>0</v>
      </c>
    </row>
    <row r="13" spans="2:13" ht="18" customHeight="1">
      <c r="B13" s="31">
        <v>3</v>
      </c>
      <c r="C13" s="32" t="s">
        <v>38</v>
      </c>
      <c r="D13" s="95"/>
      <c r="E13" s="95"/>
      <c r="F13" s="94">
        <f>D13+E13</f>
        <v>0</v>
      </c>
      <c r="G13" s="31">
        <v>8</v>
      </c>
      <c r="H13" s="32" t="s">
        <v>90</v>
      </c>
      <c r="I13" s="96">
        <v>0</v>
      </c>
      <c r="J13" s="31">
        <v>13</v>
      </c>
      <c r="K13" s="33" t="s">
        <v>93</v>
      </c>
      <c r="L13" s="34">
        <v>0</v>
      </c>
      <c r="M13" s="96">
        <v>0</v>
      </c>
    </row>
    <row r="14" spans="2:13" ht="18" customHeight="1" thickBot="1">
      <c r="B14" s="31">
        <v>4</v>
      </c>
      <c r="C14" s="32" t="s">
        <v>39</v>
      </c>
      <c r="D14" s="95"/>
      <c r="E14" s="95"/>
      <c r="F14" s="97">
        <f>D14+E14</f>
        <v>0</v>
      </c>
      <c r="G14" s="31">
        <v>9</v>
      </c>
      <c r="H14" s="32" t="s">
        <v>0</v>
      </c>
      <c r="I14" s="96">
        <v>0</v>
      </c>
      <c r="J14" s="31">
        <v>14</v>
      </c>
      <c r="K14" s="33" t="s">
        <v>0</v>
      </c>
      <c r="L14" s="34">
        <v>0</v>
      </c>
      <c r="M14" s="96">
        <v>0</v>
      </c>
    </row>
    <row r="15" spans="2:13" ht="18" customHeight="1" thickBot="1">
      <c r="B15" s="35">
        <v>5</v>
      </c>
      <c r="C15" s="36" t="s">
        <v>40</v>
      </c>
      <c r="D15" s="98">
        <f>SUM(D11:D14)</f>
        <v>0</v>
      </c>
      <c r="E15" s="99">
        <f>SUM(E11:E14)</f>
        <v>0</v>
      </c>
      <c r="F15" s="100">
        <f>SUM(F11:F14)</f>
        <v>0</v>
      </c>
      <c r="G15" s="37">
        <v>10</v>
      </c>
      <c r="H15" s="38" t="s">
        <v>41</v>
      </c>
      <c r="I15" s="100">
        <f>SUM(I11:I14)</f>
        <v>0</v>
      </c>
      <c r="J15" s="35">
        <v>15</v>
      </c>
      <c r="K15" s="39"/>
      <c r="L15" s="40" t="s">
        <v>42</v>
      </c>
      <c r="M15" s="100">
        <f>SUM(M11:M14)</f>
        <v>0</v>
      </c>
    </row>
    <row r="16" spans="2:13" ht="18" customHeight="1" thickTop="1">
      <c r="B16" s="41" t="s">
        <v>43</v>
      </c>
      <c r="C16" s="42"/>
      <c r="D16" s="42"/>
      <c r="E16" s="42"/>
      <c r="F16" s="43"/>
      <c r="G16" s="41" t="s">
        <v>44</v>
      </c>
      <c r="H16" s="42"/>
      <c r="I16" s="44"/>
      <c r="J16" s="60" t="s">
        <v>45</v>
      </c>
      <c r="K16" s="24" t="s">
        <v>46</v>
      </c>
      <c r="L16" s="26"/>
      <c r="M16" s="61"/>
    </row>
    <row r="17" spans="2:13" ht="18" customHeight="1">
      <c r="B17" s="45"/>
      <c r="C17" s="46" t="s">
        <v>47</v>
      </c>
      <c r="D17" s="46"/>
      <c r="E17" s="46" t="s">
        <v>48</v>
      </c>
      <c r="F17" s="47"/>
      <c r="G17" s="45"/>
      <c r="H17" s="48"/>
      <c r="I17" s="49"/>
      <c r="J17" s="31">
        <v>16</v>
      </c>
      <c r="K17" s="33" t="s">
        <v>49</v>
      </c>
      <c r="L17" s="50"/>
      <c r="M17" s="96">
        <v>0</v>
      </c>
    </row>
    <row r="18" spans="2:13" ht="18" customHeight="1">
      <c r="B18" s="51"/>
      <c r="C18" s="48" t="s">
        <v>50</v>
      </c>
      <c r="D18" s="48"/>
      <c r="E18" s="48"/>
      <c r="F18" s="52"/>
      <c r="G18" s="51"/>
      <c r="H18" s="48" t="s">
        <v>47</v>
      </c>
      <c r="I18" s="49"/>
      <c r="J18" s="31">
        <v>17</v>
      </c>
      <c r="K18" s="33" t="s">
        <v>94</v>
      </c>
      <c r="L18" s="50"/>
      <c r="M18" s="96">
        <v>0</v>
      </c>
    </row>
    <row r="19" spans="2:13" ht="18" customHeight="1">
      <c r="B19" s="51"/>
      <c r="C19" s="48"/>
      <c r="D19" s="48"/>
      <c r="E19" s="48"/>
      <c r="F19" s="52"/>
      <c r="G19" s="51"/>
      <c r="H19" s="53"/>
      <c r="I19" s="49"/>
      <c r="J19" s="31">
        <v>18</v>
      </c>
      <c r="K19" s="33" t="s">
        <v>95</v>
      </c>
      <c r="L19" s="50"/>
      <c r="M19" s="96">
        <v>0</v>
      </c>
    </row>
    <row r="20" spans="2:13" ht="18" customHeight="1" thickBot="1">
      <c r="B20" s="51"/>
      <c r="C20" s="48"/>
      <c r="D20" s="48"/>
      <c r="E20" s="48"/>
      <c r="F20" s="52"/>
      <c r="G20" s="51"/>
      <c r="H20" s="46" t="s">
        <v>48</v>
      </c>
      <c r="I20" s="49"/>
      <c r="J20" s="31">
        <v>19</v>
      </c>
      <c r="K20" s="33" t="s">
        <v>0</v>
      </c>
      <c r="L20" s="50"/>
      <c r="M20" s="96">
        <v>0</v>
      </c>
    </row>
    <row r="21" spans="2:13" ht="18" customHeight="1" thickBot="1">
      <c r="B21" s="45"/>
      <c r="C21" s="48"/>
      <c r="D21" s="48"/>
      <c r="E21" s="48"/>
      <c r="F21" s="48"/>
      <c r="G21" s="45"/>
      <c r="H21" s="48" t="s">
        <v>50</v>
      </c>
      <c r="I21" s="49"/>
      <c r="J21" s="35">
        <v>20</v>
      </c>
      <c r="K21" s="39"/>
      <c r="L21" s="40" t="s">
        <v>51</v>
      </c>
      <c r="M21" s="100">
        <f>SUM(M17:M20)</f>
        <v>0</v>
      </c>
    </row>
    <row r="22" spans="2:13" ht="18" customHeight="1" thickTop="1">
      <c r="B22" s="41" t="s">
        <v>52</v>
      </c>
      <c r="C22" s="42"/>
      <c r="D22" s="42"/>
      <c r="E22" s="42"/>
      <c r="F22" s="43"/>
      <c r="G22" s="45"/>
      <c r="H22" s="48"/>
      <c r="I22" s="49"/>
      <c r="J22" s="60" t="s">
        <v>53</v>
      </c>
      <c r="K22" s="24" t="s">
        <v>54</v>
      </c>
      <c r="L22" s="26"/>
      <c r="M22" s="61"/>
    </row>
    <row r="23" spans="2:13" ht="18" customHeight="1">
      <c r="B23" s="45"/>
      <c r="C23" s="46" t="s">
        <v>47</v>
      </c>
      <c r="D23" s="46"/>
      <c r="E23" s="46" t="s">
        <v>48</v>
      </c>
      <c r="F23" s="47"/>
      <c r="G23" s="45"/>
      <c r="H23" s="48"/>
      <c r="I23" s="49"/>
      <c r="J23" s="27">
        <v>21</v>
      </c>
      <c r="K23" s="29"/>
      <c r="L23" s="54" t="s">
        <v>55</v>
      </c>
      <c r="M23" s="94">
        <f>ROUND(F15,2)+I15+M15+M21</f>
        <v>0</v>
      </c>
    </row>
    <row r="24" spans="2:13" ht="18" customHeight="1">
      <c r="B24" s="51"/>
      <c r="C24" s="48" t="s">
        <v>50</v>
      </c>
      <c r="D24" s="48"/>
      <c r="E24" s="48"/>
      <c r="F24" s="52"/>
      <c r="G24" s="45"/>
      <c r="H24" s="48"/>
      <c r="I24" s="49"/>
      <c r="J24" s="31">
        <v>22</v>
      </c>
      <c r="K24" s="33" t="s">
        <v>96</v>
      </c>
      <c r="L24" s="101" t="e">
        <f>M23-L25</f>
        <v>#REF!</v>
      </c>
      <c r="M24" s="96" t="e">
        <f>ROUND((L24*20)/100,2)</f>
        <v>#REF!</v>
      </c>
    </row>
    <row r="25" spans="2:13" ht="18" customHeight="1" thickBot="1">
      <c r="B25" s="51"/>
      <c r="C25" s="48"/>
      <c r="D25" s="48"/>
      <c r="E25" s="48"/>
      <c r="F25" s="52"/>
      <c r="G25" s="45"/>
      <c r="H25" s="48"/>
      <c r="I25" s="49"/>
      <c r="J25" s="31">
        <v>23</v>
      </c>
      <c r="K25" s="33" t="s">
        <v>97</v>
      </c>
      <c r="L25" s="101" t="e">
        <f>SUMIF(Prehlad!G11:G9999,0,Prehlad!#REF!)</f>
        <v>#REF!</v>
      </c>
      <c r="M25" s="96" t="e">
        <f>ROUND((L25*0)/100,1)</f>
        <v>#REF!</v>
      </c>
    </row>
    <row r="26" spans="2:13" ht="18" customHeight="1" thickBot="1">
      <c r="B26" s="51"/>
      <c r="C26" s="48"/>
      <c r="D26" s="48"/>
      <c r="E26" s="48"/>
      <c r="F26" s="52"/>
      <c r="G26" s="45"/>
      <c r="H26" s="48"/>
      <c r="I26" s="49"/>
      <c r="J26" s="35">
        <v>24</v>
      </c>
      <c r="K26" s="39"/>
      <c r="L26" s="40" t="s">
        <v>56</v>
      </c>
      <c r="M26" s="100" t="e">
        <f>M23+M24+M25</f>
        <v>#REF!</v>
      </c>
    </row>
    <row r="27" spans="2:13" ht="16.5" customHeight="1" thickBot="1" thickTop="1">
      <c r="B27" s="55"/>
      <c r="C27" s="56"/>
      <c r="D27" s="56"/>
      <c r="E27" s="56"/>
      <c r="F27" s="56"/>
      <c r="G27" s="55"/>
      <c r="H27" s="56"/>
      <c r="I27" s="57"/>
      <c r="J27" s="62" t="s">
        <v>57</v>
      </c>
      <c r="K27" s="63" t="s">
        <v>98</v>
      </c>
      <c r="L27" s="20"/>
      <c r="M27" s="64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E15" sqref="E15"/>
    </sheetView>
  </sheetViews>
  <sheetFormatPr defaultColWidth="9.140625" defaultRowHeight="12.75"/>
  <cols>
    <col min="1" max="1" width="6.7109375" style="81" customWidth="1"/>
    <col min="2" max="2" width="3.7109375" style="82" customWidth="1"/>
    <col min="3" max="3" width="13.00390625" style="83" customWidth="1"/>
    <col min="4" max="4" width="45.7109375" style="92" customWidth="1"/>
    <col min="5" max="5" width="12.8515625" style="85" customWidth="1"/>
    <col min="6" max="6" width="5.8515625" style="84" customWidth="1"/>
    <col min="7" max="7" width="3.57421875" style="84" customWidth="1"/>
    <col min="8" max="11" width="9.140625" style="84" customWidth="1"/>
    <col min="12" max="16384" width="9.140625" style="1" customWidth="1"/>
  </cols>
  <sheetData>
    <row r="1" spans="1:11" ht="12.75">
      <c r="A1" s="6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6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6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73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6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6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 t="s">
        <v>74</v>
      </c>
      <c r="B8" s="2"/>
      <c r="C8" s="3"/>
      <c r="D8" s="4" t="e">
        <f>CONCATENATE(#REF!," ",#REF!," ",#REF!," ",#REF!)</f>
        <v>#REF!</v>
      </c>
      <c r="E8" s="5"/>
      <c r="F8" s="1"/>
      <c r="G8" s="1"/>
      <c r="H8" s="1"/>
      <c r="I8" s="1"/>
      <c r="J8" s="1"/>
      <c r="K8" s="1"/>
    </row>
    <row r="9" spans="1:11" ht="12.75">
      <c r="A9" s="89" t="s">
        <v>58</v>
      </c>
      <c r="B9" s="89" t="s">
        <v>59</v>
      </c>
      <c r="C9" s="89" t="s">
        <v>60</v>
      </c>
      <c r="D9" s="89" t="s">
        <v>61</v>
      </c>
      <c r="E9" s="89" t="s">
        <v>62</v>
      </c>
      <c r="F9" s="89" t="s">
        <v>63</v>
      </c>
      <c r="G9" s="89" t="s">
        <v>1</v>
      </c>
      <c r="H9" s="1"/>
      <c r="I9" s="1"/>
      <c r="J9" s="1"/>
      <c r="K9" s="1"/>
    </row>
    <row r="10" spans="1:11" ht="12.75">
      <c r="A10" s="90" t="s">
        <v>64</v>
      </c>
      <c r="B10" s="90" t="s">
        <v>65</v>
      </c>
      <c r="C10" s="91"/>
      <c r="D10" s="90" t="s">
        <v>66</v>
      </c>
      <c r="E10" s="90" t="s">
        <v>67</v>
      </c>
      <c r="F10" s="90" t="s">
        <v>68</v>
      </c>
      <c r="G10" s="90" t="s">
        <v>69</v>
      </c>
      <c r="H10" s="1"/>
      <c r="I10" s="1"/>
      <c r="J10" s="1"/>
      <c r="K10" s="1"/>
    </row>
    <row r="12" ht="12.75">
      <c r="B12" s="102" t="s">
        <v>99</v>
      </c>
    </row>
    <row r="13" ht="12.75">
      <c r="B13" s="83" t="s">
        <v>100</v>
      </c>
    </row>
    <row r="14" spans="1:7" ht="12.75">
      <c r="A14" s="81" t="s">
        <v>101</v>
      </c>
      <c r="B14" s="82" t="s">
        <v>102</v>
      </c>
      <c r="C14" s="83" t="s">
        <v>103</v>
      </c>
      <c r="D14" s="92" t="s">
        <v>104</v>
      </c>
      <c r="E14" s="85">
        <v>1300</v>
      </c>
      <c r="F14" s="84" t="s">
        <v>105</v>
      </c>
      <c r="G14" s="84">
        <v>20</v>
      </c>
    </row>
    <row r="15" spans="4:5" ht="12.75">
      <c r="D15" s="103" t="s">
        <v>106</v>
      </c>
      <c r="E15" s="104" t="e">
        <f>#REF!</f>
        <v>#REF!</v>
      </c>
    </row>
    <row r="17" ht="12.75">
      <c r="B17" s="83" t="s">
        <v>107</v>
      </c>
    </row>
    <row r="18" spans="1:7" ht="12.75">
      <c r="A18" s="81" t="s">
        <v>101</v>
      </c>
      <c r="B18" s="82" t="s">
        <v>108</v>
      </c>
      <c r="C18" s="83" t="s">
        <v>109</v>
      </c>
      <c r="D18" s="92" t="s">
        <v>110</v>
      </c>
      <c r="E18" s="85">
        <v>4</v>
      </c>
      <c r="F18" s="84" t="s">
        <v>111</v>
      </c>
      <c r="G18" s="84">
        <v>20</v>
      </c>
    </row>
    <row r="19" spans="1:7" ht="12.75">
      <c r="A19" s="81" t="s">
        <v>101</v>
      </c>
      <c r="B19" s="82" t="s">
        <v>112</v>
      </c>
      <c r="C19" s="83" t="s">
        <v>113</v>
      </c>
      <c r="D19" s="92" t="s">
        <v>114</v>
      </c>
      <c r="E19" s="85">
        <v>1</v>
      </c>
      <c r="F19" s="84" t="s">
        <v>111</v>
      </c>
      <c r="G19" s="84">
        <v>20</v>
      </c>
    </row>
    <row r="20" spans="1:7" ht="12.75">
      <c r="A20" s="81" t="s">
        <v>101</v>
      </c>
      <c r="B20" s="82" t="s">
        <v>108</v>
      </c>
      <c r="C20" s="83" t="s">
        <v>115</v>
      </c>
      <c r="D20" s="92" t="s">
        <v>116</v>
      </c>
      <c r="E20" s="85">
        <v>7</v>
      </c>
      <c r="F20" s="84" t="s">
        <v>111</v>
      </c>
      <c r="G20" s="84">
        <v>20</v>
      </c>
    </row>
    <row r="21" spans="1:7" ht="12.75">
      <c r="A21" s="81" t="s">
        <v>101</v>
      </c>
      <c r="B21" s="82" t="s">
        <v>108</v>
      </c>
      <c r="C21" s="83" t="s">
        <v>117</v>
      </c>
      <c r="D21" s="92" t="s">
        <v>118</v>
      </c>
      <c r="E21" s="85">
        <v>77</v>
      </c>
      <c r="F21" s="84" t="s">
        <v>111</v>
      </c>
      <c r="G21" s="84">
        <v>20</v>
      </c>
    </row>
    <row r="22" spans="1:7" ht="12.75">
      <c r="A22" s="81" t="s">
        <v>101</v>
      </c>
      <c r="B22" s="82" t="s">
        <v>108</v>
      </c>
      <c r="C22" s="83" t="s">
        <v>119</v>
      </c>
      <c r="D22" s="92" t="s">
        <v>120</v>
      </c>
      <c r="E22" s="85">
        <v>4</v>
      </c>
      <c r="F22" s="84" t="s">
        <v>111</v>
      </c>
      <c r="G22" s="84">
        <v>20</v>
      </c>
    </row>
    <row r="23" spans="1:7" ht="12.75">
      <c r="A23" s="81" t="s">
        <v>101</v>
      </c>
      <c r="B23" s="82" t="s">
        <v>108</v>
      </c>
      <c r="C23" s="83" t="s">
        <v>121</v>
      </c>
      <c r="D23" s="92" t="s">
        <v>122</v>
      </c>
      <c r="E23" s="85">
        <v>77</v>
      </c>
      <c r="F23" s="84" t="s">
        <v>111</v>
      </c>
      <c r="G23" s="84">
        <v>20</v>
      </c>
    </row>
    <row r="24" spans="1:7" ht="12.75">
      <c r="A24" s="81" t="s">
        <v>101</v>
      </c>
      <c r="B24" s="82" t="s">
        <v>108</v>
      </c>
      <c r="C24" s="83" t="s">
        <v>121</v>
      </c>
      <c r="D24" s="92" t="s">
        <v>122</v>
      </c>
      <c r="E24" s="85">
        <v>77</v>
      </c>
      <c r="F24" s="84" t="s">
        <v>111</v>
      </c>
      <c r="G24" s="84">
        <v>20</v>
      </c>
    </row>
    <row r="25" spans="1:7" ht="25.5">
      <c r="A25" s="81" t="s">
        <v>101</v>
      </c>
      <c r="B25" s="82" t="s">
        <v>112</v>
      </c>
      <c r="C25" s="83" t="s">
        <v>123</v>
      </c>
      <c r="D25" s="92" t="s">
        <v>124</v>
      </c>
      <c r="E25" s="85">
        <v>1300</v>
      </c>
      <c r="F25" s="84" t="s">
        <v>125</v>
      </c>
      <c r="G25" s="84">
        <v>20</v>
      </c>
    </row>
    <row r="26" spans="1:7" ht="12.75">
      <c r="A26" s="81" t="s">
        <v>101</v>
      </c>
      <c r="B26" s="82" t="s">
        <v>112</v>
      </c>
      <c r="C26" s="83" t="s">
        <v>126</v>
      </c>
      <c r="D26" s="92" t="s">
        <v>127</v>
      </c>
      <c r="E26" s="85">
        <v>600</v>
      </c>
      <c r="F26" s="84" t="s">
        <v>105</v>
      </c>
      <c r="G26" s="84">
        <v>20</v>
      </c>
    </row>
    <row r="27" spans="1:7" ht="12.75">
      <c r="A27" s="81" t="s">
        <v>101</v>
      </c>
      <c r="B27" s="82" t="s">
        <v>108</v>
      </c>
      <c r="C27" s="83" t="s">
        <v>128</v>
      </c>
      <c r="D27" s="92" t="s">
        <v>129</v>
      </c>
      <c r="E27" s="85">
        <v>57</v>
      </c>
      <c r="F27" s="84" t="s">
        <v>111</v>
      </c>
      <c r="G27" s="84">
        <v>20</v>
      </c>
    </row>
    <row r="28" spans="1:7" ht="12.75">
      <c r="A28" s="81" t="s">
        <v>101</v>
      </c>
      <c r="B28" s="82" t="s">
        <v>108</v>
      </c>
      <c r="C28" s="83" t="s">
        <v>130</v>
      </c>
      <c r="D28" s="92" t="s">
        <v>131</v>
      </c>
      <c r="E28" s="85">
        <v>77</v>
      </c>
      <c r="F28" s="84" t="s">
        <v>111</v>
      </c>
      <c r="G28" s="84">
        <v>20</v>
      </c>
    </row>
    <row r="29" spans="1:7" ht="12.75">
      <c r="A29" s="81" t="s">
        <v>101</v>
      </c>
      <c r="B29" s="82" t="s">
        <v>108</v>
      </c>
      <c r="C29" s="83" t="s">
        <v>132</v>
      </c>
      <c r="D29" s="92" t="s">
        <v>133</v>
      </c>
      <c r="E29" s="85">
        <v>1</v>
      </c>
      <c r="F29" s="84" t="s">
        <v>111</v>
      </c>
      <c r="G29" s="84">
        <v>20</v>
      </c>
    </row>
    <row r="30" spans="1:7" ht="12.75">
      <c r="A30" s="81" t="s">
        <v>101</v>
      </c>
      <c r="B30" s="82" t="s">
        <v>108</v>
      </c>
      <c r="C30" s="83" t="s">
        <v>134</v>
      </c>
      <c r="D30" s="92" t="s">
        <v>135</v>
      </c>
      <c r="E30" s="85">
        <v>1</v>
      </c>
      <c r="F30" s="84" t="s">
        <v>111</v>
      </c>
      <c r="G30" s="84">
        <v>20</v>
      </c>
    </row>
    <row r="31" spans="1:7" ht="12.75">
      <c r="A31" s="81" t="s">
        <v>101</v>
      </c>
      <c r="B31" s="82" t="s">
        <v>108</v>
      </c>
      <c r="C31" s="83" t="s">
        <v>136</v>
      </c>
      <c r="D31" s="92" t="s">
        <v>137</v>
      </c>
      <c r="E31" s="85">
        <v>1</v>
      </c>
      <c r="F31" s="84" t="s">
        <v>111</v>
      </c>
      <c r="G31" s="84">
        <v>20</v>
      </c>
    </row>
    <row r="32" spans="1:7" ht="12.75">
      <c r="A32" s="81" t="s">
        <v>101</v>
      </c>
      <c r="B32" s="82" t="s">
        <v>108</v>
      </c>
      <c r="C32" s="83" t="s">
        <v>138</v>
      </c>
      <c r="D32" s="92" t="s">
        <v>139</v>
      </c>
      <c r="E32" s="85">
        <v>1</v>
      </c>
      <c r="F32" s="84" t="s">
        <v>111</v>
      </c>
      <c r="G32" s="84">
        <v>20</v>
      </c>
    </row>
    <row r="33" spans="1:7" ht="12.75">
      <c r="A33" s="81" t="s">
        <v>101</v>
      </c>
      <c r="B33" s="82" t="s">
        <v>108</v>
      </c>
      <c r="C33" s="83" t="s">
        <v>140</v>
      </c>
      <c r="D33" s="92" t="s">
        <v>141</v>
      </c>
      <c r="E33" s="85">
        <v>1</v>
      </c>
      <c r="F33" s="84" t="s">
        <v>111</v>
      </c>
      <c r="G33" s="84">
        <v>20</v>
      </c>
    </row>
    <row r="34" spans="1:7" ht="12.75">
      <c r="A34" s="81" t="s">
        <v>101</v>
      </c>
      <c r="B34" s="82" t="s">
        <v>108</v>
      </c>
      <c r="C34" s="83" t="s">
        <v>142</v>
      </c>
      <c r="D34" s="92" t="s">
        <v>143</v>
      </c>
      <c r="E34" s="85">
        <v>77</v>
      </c>
      <c r="F34" s="84" t="s">
        <v>111</v>
      </c>
      <c r="G34" s="84">
        <v>20</v>
      </c>
    </row>
    <row r="35" spans="1:7" ht="12.75">
      <c r="A35" s="81" t="s">
        <v>101</v>
      </c>
      <c r="B35" s="82" t="s">
        <v>108</v>
      </c>
      <c r="C35" s="83" t="s">
        <v>144</v>
      </c>
      <c r="D35" s="92" t="s">
        <v>145</v>
      </c>
      <c r="E35" s="85">
        <v>1</v>
      </c>
      <c r="F35" s="84" t="s">
        <v>111</v>
      </c>
      <c r="G35" s="84">
        <v>20</v>
      </c>
    </row>
    <row r="36" spans="4:5" ht="12.75">
      <c r="D36" s="103" t="s">
        <v>146</v>
      </c>
      <c r="E36" s="104"/>
    </row>
    <row r="38" spans="4:5" ht="12.75">
      <c r="D38" s="103" t="s">
        <v>147</v>
      </c>
      <c r="E38" s="104"/>
    </row>
    <row r="40" spans="4:5" ht="12.75">
      <c r="D40" s="105" t="s">
        <v>148</v>
      </c>
      <c r="E40" s="104"/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fujitsu</cp:lastModifiedBy>
  <cp:lastPrinted>2016-06-07T10:12:43Z</cp:lastPrinted>
  <dcterms:created xsi:type="dcterms:W3CDTF">1999-04-06T07:39:42Z</dcterms:created>
  <dcterms:modified xsi:type="dcterms:W3CDTF">2019-06-04T11:48:42Z</dcterms:modified>
  <cp:category/>
  <cp:version/>
  <cp:contentType/>
  <cp:contentStatus/>
</cp:coreProperties>
</file>