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525" activeTab="0"/>
  </bookViews>
  <sheets>
    <sheet name="2022-71 - Krycí list rozpočtu" sheetId="1" r:id="rId1"/>
    <sheet name="2022-71 - Rekapitulácia objekto" sheetId="2" r:id="rId2"/>
    <sheet name="2022-71.001 - Rozpočet" sheetId="3" r:id="rId3"/>
    <sheet name="2022-71.002 - Rozpočet" sheetId="4" r:id="rId4"/>
    <sheet name="2022-71.003 - Rozpočet" sheetId="5" r:id="rId5"/>
    <sheet name="2022-71.004 - Rozpočet" sheetId="6" r:id="rId6"/>
    <sheet name="2022-71.005 - Rozpočet" sheetId="7" r:id="rId7"/>
    <sheet name="2022-71.006 - Rozpočet" sheetId="8" r:id="rId8"/>
    <sheet name="2022-71.007 - Rozpočet" sheetId="9" r:id="rId9"/>
    <sheet name="2022-71.008 - Rozpočet" sheetId="10" r:id="rId10"/>
    <sheet name="2022-71.009 - Rozpočet" sheetId="11" r:id="rId11"/>
    <sheet name="2022-71.010 - Rozpočet" sheetId="12" r:id="rId12"/>
    <sheet name="2022-71.011 - Rozpočet" sheetId="13" r:id="rId13"/>
    <sheet name="2022-71.012 - Rozpočet" sheetId="14" r:id="rId14"/>
    <sheet name="2022-71.013 - Rozpočet" sheetId="15" r:id="rId15"/>
  </sheets>
  <definedNames>
    <definedName name="_xlnm.Print_Titles" localSheetId="0">'2022-71 - Krycí list rozpočtu'!$1:$3</definedName>
    <definedName name="_xlnm.Print_Titles" localSheetId="1">'2022-71 - Rekapitulácia objekto'!$1:$9</definedName>
    <definedName name="_xlnm.Print_Titles" localSheetId="2">'2022-71.001 - Rozpočet'!$10:$12</definedName>
    <definedName name="_xlnm.Print_Titles" localSheetId="3">'2022-71.002 - Rozpočet'!$10:$12</definedName>
    <definedName name="_xlnm.Print_Titles" localSheetId="4">'2022-71.003 - Rozpočet'!$10:$12</definedName>
    <definedName name="_xlnm.Print_Titles" localSheetId="5">'2022-71.004 - Rozpočet'!$10:$12</definedName>
    <definedName name="_xlnm.Print_Titles" localSheetId="6">'2022-71.005 - Rozpočet'!$10:$12</definedName>
    <definedName name="_xlnm.Print_Titles" localSheetId="7">'2022-71.006 - Rozpočet'!$10:$12</definedName>
    <definedName name="_xlnm.Print_Titles" localSheetId="8">'2022-71.007 - Rozpočet'!$10:$12</definedName>
    <definedName name="_xlnm.Print_Titles" localSheetId="9">'2022-71.008 - Rozpočet'!$10:$12</definedName>
    <definedName name="_xlnm.Print_Titles" localSheetId="10">'2022-71.009 - Rozpočet'!$10:$12</definedName>
    <definedName name="_xlnm.Print_Titles" localSheetId="11">'2022-71.010 - Rozpočet'!$10:$12</definedName>
    <definedName name="_xlnm.Print_Titles" localSheetId="12">'2022-71.011 - Rozpočet'!$10:$12</definedName>
    <definedName name="_xlnm.Print_Titles" localSheetId="13">'2022-71.012 - Rozpočet'!$10:$12</definedName>
    <definedName name="_xlnm.Print_Titles" localSheetId="14">'2022-71.013 - Rozpočet'!$10:$12</definedName>
  </definedNames>
  <calcPr fullCalcOnLoad="1"/>
</workbook>
</file>

<file path=xl/sharedStrings.xml><?xml version="1.0" encoding="utf-8"?>
<sst xmlns="http://schemas.openxmlformats.org/spreadsheetml/2006/main" count="2576" uniqueCount="591">
  <si>
    <t>KRYCÍ LIST ROZPOČTU</t>
  </si>
  <si>
    <t>Názov stavby</t>
  </si>
  <si>
    <t xml:space="preserve">Granulačna linka GL2   </t>
  </si>
  <si>
    <t>JKSO</t>
  </si>
  <si>
    <t>EČO</t>
  </si>
  <si>
    <t>Miesto</t>
  </si>
  <si>
    <t>IČO</t>
  </si>
  <si>
    <t>IČ DPH</t>
  </si>
  <si>
    <t>Objednávateľ</t>
  </si>
  <si>
    <t xml:space="preserve">De Heus Kendice   </t>
  </si>
  <si>
    <t>Projektant</t>
  </si>
  <si>
    <t xml:space="preserve">   </t>
  </si>
  <si>
    <t>Zhotoviteľ</t>
  </si>
  <si>
    <t>Spracoval</t>
  </si>
  <si>
    <t>Rozpočet číslo</t>
  </si>
  <si>
    <t>Dňa</t>
  </si>
  <si>
    <t>Položiek</t>
  </si>
  <si>
    <t>CPV</t>
  </si>
  <si>
    <t>23. 8. 2022</t>
  </si>
  <si>
    <t>CPA</t>
  </si>
  <si>
    <t>Merné a účelové jednotky</t>
  </si>
  <si>
    <t xml:space="preserve">        Počet</t>
  </si>
  <si>
    <t xml:space="preserve"> Náklady / 1 m.j.</t>
  </si>
  <si>
    <t xml:space="preserve">       Počet</t>
  </si>
  <si>
    <t xml:space="preserve">           Počet</t>
  </si>
  <si>
    <t xml:space="preserve">    Náklady / 1 m.j.</t>
  </si>
  <si>
    <t xml:space="preserve">Rozpočtové náklady v </t>
  </si>
  <si>
    <t>EUR</t>
  </si>
  <si>
    <t>A</t>
  </si>
  <si>
    <t>Základné rozp. náklady</t>
  </si>
  <si>
    <t>B</t>
  </si>
  <si>
    <t>Doplnkové náklady</t>
  </si>
  <si>
    <t>C</t>
  </si>
  <si>
    <t>Vedľajšie rozpočtové náklady</t>
  </si>
  <si>
    <t>1</t>
  </si>
  <si>
    <t>HSV</t>
  </si>
  <si>
    <t>Dodávky</t>
  </si>
  <si>
    <t>8</t>
  </si>
  <si>
    <t>Práce nadčas</t>
  </si>
  <si>
    <t>13</t>
  </si>
  <si>
    <t xml:space="preserve">GZS   </t>
  </si>
  <si>
    <t>2</t>
  </si>
  <si>
    <t>Montáž</t>
  </si>
  <si>
    <t>9</t>
  </si>
  <si>
    <t>Bez pevnej podl.</t>
  </si>
  <si>
    <t>14</t>
  </si>
  <si>
    <t xml:space="preserve">Projektové práce   </t>
  </si>
  <si>
    <t>3</t>
  </si>
  <si>
    <t>PSV</t>
  </si>
  <si>
    <t>10</t>
  </si>
  <si>
    <t>Kultúrna pamiatka</t>
  </si>
  <si>
    <t>15</t>
  </si>
  <si>
    <t xml:space="preserve">Sťažené podmienky   </t>
  </si>
  <si>
    <t>4</t>
  </si>
  <si>
    <t>11</t>
  </si>
  <si>
    <t>16</t>
  </si>
  <si>
    <t xml:space="preserve">Vplyv prostredia   </t>
  </si>
  <si>
    <t>5</t>
  </si>
  <si>
    <t>"M"</t>
  </si>
  <si>
    <t>17</t>
  </si>
  <si>
    <t xml:space="preserve">Iné VRN   </t>
  </si>
  <si>
    <t>6</t>
  </si>
  <si>
    <t>18</t>
  </si>
  <si>
    <t>VRN z rozpočtu</t>
  </si>
  <si>
    <t>7</t>
  </si>
  <si>
    <t>ZRN (r. 1-6)</t>
  </si>
  <si>
    <t>12</t>
  </si>
  <si>
    <t>DN (r. 8-11)</t>
  </si>
  <si>
    <t>19</t>
  </si>
  <si>
    <t>VRN (r. 13-18)</t>
  </si>
  <si>
    <t>20</t>
  </si>
  <si>
    <t>HZS</t>
  </si>
  <si>
    <t>21</t>
  </si>
  <si>
    <t>Kompl. činnosť</t>
  </si>
  <si>
    <t>22</t>
  </si>
  <si>
    <t>Ostatné náklady</t>
  </si>
  <si>
    <t>D</t>
  </si>
  <si>
    <t>Celkové náklady</t>
  </si>
  <si>
    <t>23</t>
  </si>
  <si>
    <t>Súčet 7, 12, 19-22</t>
  </si>
  <si>
    <t>Dátum a podpis</t>
  </si>
  <si>
    <t>Pečiatka</t>
  </si>
  <si>
    <t>24</t>
  </si>
  <si>
    <t>DPH</t>
  </si>
  <si>
    <t>% z</t>
  </si>
  <si>
    <t>25</t>
  </si>
  <si>
    <t>Cena s DPH (r. 23-24)</t>
  </si>
  <si>
    <t>Prenesenie daňovej povinnosti</t>
  </si>
  <si>
    <t>Pri fakturácii stavebných prác bude uplatnený režim prenosu daňovej povinnosti na príjemcu plnenia. DPH zo základu sadzby odvedie príjemca plnenia podľa § 69 ods.12 zákona č. 222/2004 o DPH.</t>
  </si>
  <si>
    <t>E</t>
  </si>
  <si>
    <t>Prípočty a odpočty</t>
  </si>
  <si>
    <t>26</t>
  </si>
  <si>
    <t>Dodávky objednávateľa</t>
  </si>
  <si>
    <t>27</t>
  </si>
  <si>
    <t>Kĺzavá doložka</t>
  </si>
  <si>
    <t>28</t>
  </si>
  <si>
    <t>Zvýhodnenie</t>
  </si>
  <si>
    <t>Rekapitulácia objektov stavby</t>
  </si>
  <si>
    <t>Stavba:</t>
  </si>
  <si>
    <t>Granulačna linka GL2</t>
  </si>
  <si>
    <t>Objednávateľ:</t>
  </si>
  <si>
    <t>De Heus Kendice</t>
  </si>
  <si>
    <t>Zhotoviteľ:</t>
  </si>
  <si>
    <t xml:space="preserve">Spracoval: </t>
  </si>
  <si>
    <t xml:space="preserve">Miesto: </t>
  </si>
  <si>
    <t xml:space="preserve">Dátum: </t>
  </si>
  <si>
    <t>Kód</t>
  </si>
  <si>
    <t>Zákazka</t>
  </si>
  <si>
    <t>Cena bez DPH</t>
  </si>
  <si>
    <t>Cena s DPH</t>
  </si>
  <si>
    <t>Ostatné</t>
  </si>
  <si>
    <t>ZRN</t>
  </si>
  <si>
    <t>VRN</t>
  </si>
  <si>
    <t>KČ</t>
  </si>
  <si>
    <t>2022-71</t>
  </si>
  <si>
    <t>2022-71.001</t>
  </si>
  <si>
    <t xml:space="preserve">    Rozvádzač RM1011   </t>
  </si>
  <si>
    <t>2022-71.002</t>
  </si>
  <si>
    <t xml:space="preserve">    Montáž Granulátor 1011   </t>
  </si>
  <si>
    <t>2022-71.003</t>
  </si>
  <si>
    <t xml:space="preserve">    Rozvádzač RM8   </t>
  </si>
  <si>
    <t>2022-71.004</t>
  </si>
  <si>
    <t xml:space="preserve">    Montáž technologie do rozvádzača RM8   </t>
  </si>
  <si>
    <t>2022-71.005</t>
  </si>
  <si>
    <t xml:space="preserve">    Rozvádzač RM2 pole 7   </t>
  </si>
  <si>
    <t>2022-71.006</t>
  </si>
  <si>
    <t xml:space="preserve">    Montáž technologie do rozvádzača RM2 pole 7   </t>
  </si>
  <si>
    <t>2022-71.007</t>
  </si>
  <si>
    <t xml:space="preserve">    Rozvádzač RM3 -Pole4 (RNN1032)    </t>
  </si>
  <si>
    <t>2022-71.008</t>
  </si>
  <si>
    <t xml:space="preserve">    Montaž technologie do rozvádzača RM3 -Pole4 (RNN1032)    </t>
  </si>
  <si>
    <t>2022-71.009</t>
  </si>
  <si>
    <t xml:space="preserve">    Rozvádzač RM3 -Pole 5    </t>
  </si>
  <si>
    <t>2022-71.010</t>
  </si>
  <si>
    <t xml:space="preserve">    Montaž technologie do rozvádzača RM3 -Pole 5    </t>
  </si>
  <si>
    <t>2022-71.011</t>
  </si>
  <si>
    <t xml:space="preserve">    Rozvádzač RM6 -Pole4     </t>
  </si>
  <si>
    <t>2022-71.012</t>
  </si>
  <si>
    <t xml:space="preserve">    Montaž technologie do rozvádzača RM6 -Pole4     </t>
  </si>
  <si>
    <t>2022-71.013</t>
  </si>
  <si>
    <t xml:space="preserve">    Inžinierska činnosť   </t>
  </si>
  <si>
    <t>Celkom</t>
  </si>
  <si>
    <t xml:space="preserve">ROZPOČET  </t>
  </si>
  <si>
    <t>Stavba:   Granulačna linka GL2</t>
  </si>
  <si>
    <t>Objekt:   Rozvádzač RM1011</t>
  </si>
  <si>
    <t>Objednávateľ:   De Heus Kendice</t>
  </si>
  <si>
    <t xml:space="preserve">Zhotoviteľ:   </t>
  </si>
  <si>
    <t xml:space="preserve">Spracoval:   </t>
  </si>
  <si>
    <t xml:space="preserve">Miesto:  </t>
  </si>
  <si>
    <t>Dátum:   23. 8. 2022</t>
  </si>
  <si>
    <t>Č.</t>
  </si>
  <si>
    <t>Kód položky</t>
  </si>
  <si>
    <t>Popis</t>
  </si>
  <si>
    <t>MJ</t>
  </si>
  <si>
    <t>Množstvo celkom</t>
  </si>
  <si>
    <t>Cena jednotková</t>
  </si>
  <si>
    <t>Cena celkom</t>
  </si>
  <si>
    <t>Hmotnosť celkom</t>
  </si>
  <si>
    <t>357130008500.S</t>
  </si>
  <si>
    <t xml:space="preserve">Rozvádzač skriňový oceľoplechový NN R1011   </t>
  </si>
  <si>
    <t>ks</t>
  </si>
  <si>
    <t xml:space="preserve">Celkom   </t>
  </si>
  <si>
    <t>Objekt:   Montáž Granulátor 1011</t>
  </si>
  <si>
    <t>Dátum:   24. 8. 2022</t>
  </si>
  <si>
    <t>M</t>
  </si>
  <si>
    <t xml:space="preserve">Práce a dodávky M   </t>
  </si>
  <si>
    <t>21-M</t>
  </si>
  <si>
    <t xml:space="preserve">Elektromontáže   </t>
  </si>
  <si>
    <t>210010024.S</t>
  </si>
  <si>
    <t xml:space="preserve">Rúrka ohybná elektroinštalačná z PVC typ FXP 16, uložená pevne   </t>
  </si>
  <si>
    <t>m</t>
  </si>
  <si>
    <t>345710009000</t>
  </si>
  <si>
    <t xml:space="preserve">Rúrka ohybná vlnitá pancierová PVC-U, FXP D 16   </t>
  </si>
  <si>
    <t>345710017700</t>
  </si>
  <si>
    <t xml:space="preserve">Spojka nasúvacia PVC SM 16 LG   </t>
  </si>
  <si>
    <t>210010025.S</t>
  </si>
  <si>
    <t xml:space="preserve">Rúrka ohybná elektroinštalačná z PVC typ FXP 20, uložená pevne   </t>
  </si>
  <si>
    <t>345710009100</t>
  </si>
  <si>
    <t xml:space="preserve">Rúrka ohybná vlnitá pancierová PVC-U, FXP D 20   </t>
  </si>
  <si>
    <t>345710017800</t>
  </si>
  <si>
    <t xml:space="preserve">Spojka nasúvacia PVC SM 20 LG   </t>
  </si>
  <si>
    <t>210010026.S</t>
  </si>
  <si>
    <t xml:space="preserve">Rúrka ohybná elektroinštalačná z PVC typ FXP 25, uložená pevne   </t>
  </si>
  <si>
    <t>345710009200</t>
  </si>
  <si>
    <t xml:space="preserve">Rúrka ohybná vlnitá pancierová PVC-U, FXP D 25   </t>
  </si>
  <si>
    <t>345710017900</t>
  </si>
  <si>
    <t xml:space="preserve">Spojka nasúvacia PVC SM 25 LG   </t>
  </si>
  <si>
    <t>345710037400</t>
  </si>
  <si>
    <t xml:space="preserve">Príchytka pre rúrku z PVC CL 25   </t>
  </si>
  <si>
    <t>210010030.S</t>
  </si>
  <si>
    <t xml:space="preserve">Rúrka ohybná elektroinštalačná z PVC typ FXP 63, uložená pevne   </t>
  </si>
  <si>
    <t>345710009600</t>
  </si>
  <si>
    <t xml:space="preserve">Rúrka ohybná vlnitá pancierová PVC-U, FXP D 63   </t>
  </si>
  <si>
    <t>345710018300</t>
  </si>
  <si>
    <t xml:space="preserve">Spojka nasúvacia PVC SM 63   </t>
  </si>
  <si>
    <t>210010052.S</t>
  </si>
  <si>
    <t xml:space="preserve">Rúrka elektroinštalačná oceľová, závitová, typ 6016, uložená voľne alebo pod omietkou   </t>
  </si>
  <si>
    <t>345710003200</t>
  </si>
  <si>
    <t xml:space="preserve">Rúrka oceľová závitová 6016 ZNM S, pozinkovaná - sendzimir, D 22,5 mm, KOPOS   </t>
  </si>
  <si>
    <t>345710034300.S</t>
  </si>
  <si>
    <t xml:space="preserve">Vývodka vonkajšia rovná 4816/P z PVC pre oceľové elektroinštal. rúrky D 16 mm   </t>
  </si>
  <si>
    <t>210010053.S</t>
  </si>
  <si>
    <t xml:space="preserve">Rúrka elektroinštalačná oceľová, závitová, typ 6021, uložená voľne alebo pod omietkou   </t>
  </si>
  <si>
    <t>345710003600</t>
  </si>
  <si>
    <t xml:space="preserve">Rúrka oceľová závitová 6021 ZNM S, pozinkovaná - sendzimir, D 28,3 mm, KOPOS   </t>
  </si>
  <si>
    <t>345710034400.S</t>
  </si>
  <si>
    <t xml:space="preserve">Vývodka vonkajšia rovná 4821/P z PVC pre oceľové elektroinštal. rúrky D 22 mm   </t>
  </si>
  <si>
    <t>210010351.S</t>
  </si>
  <si>
    <t xml:space="preserve">Krabicová rozvodka z lisovaného izolantu vrátane ukončenia káblov a zapojenia vodičov typ 6455-11 do 4 m   </t>
  </si>
  <si>
    <t>345410013000.S</t>
  </si>
  <si>
    <t xml:space="preserve">Krabica rozvodná PVC na stenu 6455-11, IP 66   </t>
  </si>
  <si>
    <t>210010582.S</t>
  </si>
  <si>
    <t xml:space="preserve">Rúrka tuhá elektroinštalačná z PVC, D 20 uložená pevne   </t>
  </si>
  <si>
    <t>345710000200.S</t>
  </si>
  <si>
    <t xml:space="preserve">Rúrka tuhá hrdlová 1520 s nízkou mechanickou odolnosťou z PVC, samozhášavá, D 20 mm   </t>
  </si>
  <si>
    <t>345710038515</t>
  </si>
  <si>
    <t xml:space="preserve">Príchytka plastová 5320 KB pre EN rúrky D 20 mm, svetlošedá PVC, KOPOS   </t>
  </si>
  <si>
    <t>210010583.S</t>
  </si>
  <si>
    <t xml:space="preserve">Rúrka tuhá elektroinštalačná z PVC, D 25 uložená pevne   </t>
  </si>
  <si>
    <t>345710000300.S</t>
  </si>
  <si>
    <t xml:space="preserve">Rúrka tuhá hrdlová 1525 s nízkou mechanickou odolnosťou z PVC, samozhášavá, D 25 mm   </t>
  </si>
  <si>
    <t>345710038524</t>
  </si>
  <si>
    <t xml:space="preserve">Príchytka plastová 5325 KB pre EN rúrky D 25 mm, svetlošedá PVC, KOPOS   </t>
  </si>
  <si>
    <t>210011310.S</t>
  </si>
  <si>
    <t xml:space="preserve">Osadenie polyamidovej príchytky (hmoždinky) HM 8 do tvrdého kameňa, jednoduchého betónu a železobetónu   </t>
  </si>
  <si>
    <t>311310008810</t>
  </si>
  <si>
    <t xml:space="preserve">Hmoždinka KOPOS HN 8x45 mm, natĺkacia   </t>
  </si>
  <si>
    <t>000000021500117661</t>
  </si>
  <si>
    <t xml:space="preserve">vrut 8x40 so šestihrannou hlavou DIN 571   </t>
  </si>
  <si>
    <t xml:space="preserve">Firma Killich s.r.o. ponúka vrutmi s šesťhrannou hlavou do dreva podľa DIN 571. V sortimente skrutiek DIN 571 sú vrutmi ako nerezové (A2, A4), ako aj oceľové v bielom zinku. Šesťhranné skrutky (DIN 571) sú na šesťhranný kľúč.   </t>
  </si>
  <si>
    <t>210020302.S</t>
  </si>
  <si>
    <t xml:space="preserve">Káblový žľab - káblový nosný systém, pozink., vrátane príslušenstva, 50/50 mm bez veka vrátane podpery   </t>
  </si>
  <si>
    <t>KZL000000152</t>
  </si>
  <si>
    <t xml:space="preserve">Žľab káblový M2 50/50 50x50mm 2m drôtený galvanicky zinkovaný   </t>
  </si>
  <si>
    <t xml:space="preserve">GZ - galvanický zinokEfektívne využitie žlabu: 1320mm2   </t>
  </si>
  <si>
    <t>KZL000000782</t>
  </si>
  <si>
    <t xml:space="preserve">Spojka žľabu SZM 1 44mm 30mm kovová galvanicky zinkovaná   </t>
  </si>
  <si>
    <t xml:space="preserve">Použitie ako základná spojka systému Merkur2 pre spájanie žlabov káblových trás.   </t>
  </si>
  <si>
    <t>063305</t>
  </si>
  <si>
    <t xml:space="preserve">Nosník NZM   50 gz   </t>
  </si>
  <si>
    <t>KS</t>
  </si>
  <si>
    <t xml:space="preserve">Kód tovaru: 063305, číslo tovaru: ARK-215005   </t>
  </si>
  <si>
    <t>210020304.S</t>
  </si>
  <si>
    <t xml:space="preserve">Káblový žľab - káblový nosný systém, pozink., vrátane príslušenstva, 100/50 mm bez veka vrátane podpery   </t>
  </si>
  <si>
    <t>KZL000000151</t>
  </si>
  <si>
    <t xml:space="preserve">Žľab káblový M2 100/50 100x50mm 2m drôtený galvanicky zinkovaný   </t>
  </si>
  <si>
    <t xml:space="preserve">GZ - galvanicky zinkovanéEfektívne využitie žlabu: 2900mm2   </t>
  </si>
  <si>
    <t>KZL000000778</t>
  </si>
  <si>
    <t xml:space="preserve">Nosník žľabu NZM 100 133mm kovový galvanicky zinkovaný   </t>
  </si>
  <si>
    <t xml:space="preserve">GZ - galvanicky zinkovanéDĺžka nosníka 133mm, výška 52mmNosnosť: 40kg   </t>
  </si>
  <si>
    <t>210020306.S</t>
  </si>
  <si>
    <t xml:space="preserve">Káblový žľab - káblový nosný systém, pozink., vrátane príslušenstva, 150/50 mm bez veka vrátane podpery   </t>
  </si>
  <si>
    <t>KZL000000150</t>
  </si>
  <si>
    <t xml:space="preserve">Žľab káblový M2 150/50 150x50mm 2m drôtený galvanicky zinkovaný   </t>
  </si>
  <si>
    <t xml:space="preserve">GZ - galvanický zinokEfektívne využitie žlabu: 4470mm2   </t>
  </si>
  <si>
    <t>KZL000000765</t>
  </si>
  <si>
    <t xml:space="preserve">Nosník žľabu NZM 150 172mm kovový galvanicky zinkovaný   </t>
  </si>
  <si>
    <t xml:space="preserve">GZ - galvanicky zinkovanéDĺžka nosníka 172mm, výška 73mmNosnosť: 45kg   </t>
  </si>
  <si>
    <t>210020312.S</t>
  </si>
  <si>
    <t xml:space="preserve">Káblový žľab - káblový nosný systém, pozink., vrátane príslušenstva,300/50 mm bez veka a podpery   </t>
  </si>
  <si>
    <t>345750010700.S</t>
  </si>
  <si>
    <t xml:space="preserve">Žľab káblový, šxv 500x100 mm, z pozinkovanej ocele   </t>
  </si>
  <si>
    <t>345750054300.S</t>
  </si>
  <si>
    <t xml:space="preserve">Spojovacia sada pre káblový žlab, M8   </t>
  </si>
  <si>
    <t>súb.</t>
  </si>
  <si>
    <t>KZL000002455</t>
  </si>
  <si>
    <t xml:space="preserve">Príchytka strmeňová SONAP 1160346 28-34mm   </t>
  </si>
  <si>
    <t>210020651.S</t>
  </si>
  <si>
    <t xml:space="preserve">Oceľová nosná konštrukcia pre prístroje a elektrické zariadenia hmotnosti do 5 kg   </t>
  </si>
  <si>
    <t>132310001200.S</t>
  </si>
  <si>
    <t xml:space="preserve">Tyč oceľová prierezu L 30x30x4 mm, ozn. 11 373, podľa EN ISO S235JRG1   </t>
  </si>
  <si>
    <t>t</t>
  </si>
  <si>
    <t>246220000900.S</t>
  </si>
  <si>
    <t xml:space="preserve">Farba syntetická suríková S 2005   </t>
  </si>
  <si>
    <t>kg</t>
  </si>
  <si>
    <t>246420001200.S</t>
  </si>
  <si>
    <t xml:space="preserve">Riedidlo S-6006 do syntetických a olejových látok   </t>
  </si>
  <si>
    <t>312110000800.S</t>
  </si>
  <si>
    <t xml:space="preserve">Elektróda zváracia E-R 117 D 2,5 mm x dĺ. 350 mm nelegovaná s rutilovým a kyslým obalom   </t>
  </si>
  <si>
    <t>tks</t>
  </si>
  <si>
    <t>210020653.S</t>
  </si>
  <si>
    <t xml:space="preserve">Oceľová nosná konštrukcia pre prístroje a elektrické zariadenia hmotnosti do 50 kg   </t>
  </si>
  <si>
    <t>210100001.S</t>
  </si>
  <si>
    <t xml:space="preserve">Ukončenie vodičov v rozvádzač. vrátane zapojenia a vodičovej koncovky do 2,5 mm2   </t>
  </si>
  <si>
    <t>KSP000000078</t>
  </si>
  <si>
    <t xml:space="preserve">Dutinka izolovaná DI 1,5-10mm červená   </t>
  </si>
  <si>
    <t xml:space="preserve">Nesmie sa použiť na plný (pevný) vodič   </t>
  </si>
  <si>
    <t>210100002.S</t>
  </si>
  <si>
    <t xml:space="preserve">Ukončenie vodičov v rozvádzač. vrátane zapojenia a vodičovej koncovky do 6 mm2   </t>
  </si>
  <si>
    <t>354310018300.S</t>
  </si>
  <si>
    <t xml:space="preserve">Káblové oko medené lisovacie CU 6x6 KU-L   </t>
  </si>
  <si>
    <t>210100008.S</t>
  </si>
  <si>
    <t xml:space="preserve">Ukončenie vodičov v rozvádzač. vrátane zapojenia a vodičovej koncovky do 95 mm2   </t>
  </si>
  <si>
    <t>354310025100.S</t>
  </si>
  <si>
    <t xml:space="preserve">Káblové oko medené lisovacie CU 95x10 KU-L   </t>
  </si>
  <si>
    <t>210100009.S</t>
  </si>
  <si>
    <t xml:space="preserve">Ukončenie vodičov v rozvádzač. vrátane zapojenia a vodičovej koncovky do 120 mm2   </t>
  </si>
  <si>
    <t>354310026500.S</t>
  </si>
  <si>
    <t xml:space="preserve">Káblové oko medené lisovacie CU 120x16 KU-L   </t>
  </si>
  <si>
    <t>210100011.S</t>
  </si>
  <si>
    <t xml:space="preserve">Ukončenie vodičov v rozvádzač. vrátane zapojenia a vodičovej koncovky do 185 mm2   </t>
  </si>
  <si>
    <t>354310028400.S</t>
  </si>
  <si>
    <t xml:space="preserve">Káblové oko medené lisovacie CU 185x12 KU-L   </t>
  </si>
  <si>
    <t>210140496.S</t>
  </si>
  <si>
    <t xml:space="preserve">Skrinka Osmoz na vybavenie, montáž na povrch pre ovládacie a signalizačné prístroje M22   </t>
  </si>
  <si>
    <t>345310002450.S</t>
  </si>
  <si>
    <t xml:space="preserve">Krabica na vybavenie pre montáž na povrch 1 otvor, pre ovládacie a signalizačné prístroje   </t>
  </si>
  <si>
    <t>345310001700</t>
  </si>
  <si>
    <t xml:space="preserve">Ovládacia hlavica núdzového zastavenia otočná, typ M22-PVT, bez presvetlenia, d 38 mm, EATON ELECTRIC   </t>
  </si>
  <si>
    <t>345310002110</t>
  </si>
  <si>
    <t xml:space="preserve">Kontaktný prvok, skrutkové svorky, čelné upevnenie, 1V, typové označenie M22-K01, EATON ELECTRIC   </t>
  </si>
  <si>
    <t>210140652.S</t>
  </si>
  <si>
    <t xml:space="preserve">Elektrická húkačka typ CE   </t>
  </si>
  <si>
    <t>404840001300.S</t>
  </si>
  <si>
    <t xml:space="preserve">Húkačka elektromagnetická 4FE 601 15 220V/50 Hz   </t>
  </si>
  <si>
    <t>210190003.S</t>
  </si>
  <si>
    <t xml:space="preserve">Montáž oceľoplechovej rozvodnice do váhy 100 kg-Rozvádzač RM1011 2 polia   </t>
  </si>
  <si>
    <t>210190152.S</t>
  </si>
  <si>
    <t xml:space="preserve">Montáž nevýbušných krabíc alebo skríň s prístrojmi do váhy 10 kg -SBR1011   </t>
  </si>
  <si>
    <t>210800146.S</t>
  </si>
  <si>
    <t xml:space="preserve">Kábel medený uložený pevne CYKY 450/750 V 3x1,5   </t>
  </si>
  <si>
    <t>341110000700.S</t>
  </si>
  <si>
    <t xml:space="preserve">Kábel medený CYKY 3x1,5 mm2   </t>
  </si>
  <si>
    <t>210800147.S</t>
  </si>
  <si>
    <t xml:space="preserve">Kábel medený uložený pevne CYKY 450/750 V 3x2,5   </t>
  </si>
  <si>
    <t>341110000800.S</t>
  </si>
  <si>
    <t xml:space="preserve">Kábel medený CYKY 3x2,5 mm2   </t>
  </si>
  <si>
    <t>210800152.S</t>
  </si>
  <si>
    <t xml:space="preserve">Kábel medený uložený pevne CYKY 450/750 V 4x1,5   </t>
  </si>
  <si>
    <t>341110001300.S</t>
  </si>
  <si>
    <t xml:space="preserve">Kábel medený CYKY 4x1,5 mm2   </t>
  </si>
  <si>
    <t>210800159.S</t>
  </si>
  <si>
    <t xml:space="preserve">Kábel medený uložený pevne CYKY 450/750 V 5x2,5   </t>
  </si>
  <si>
    <t>341110002000.S</t>
  </si>
  <si>
    <t xml:space="preserve">Kábel medený CYKY 5x2,5 mm2   </t>
  </si>
  <si>
    <t>210800519.S</t>
  </si>
  <si>
    <t xml:space="preserve">Vodič medený uložený pevne H07V-U (CY) 450/750 V  6   </t>
  </si>
  <si>
    <t>341110012300.S</t>
  </si>
  <si>
    <t xml:space="preserve">Vodič medený H07V-U 6 mm2   </t>
  </si>
  <si>
    <t>210810090.S</t>
  </si>
  <si>
    <t xml:space="preserve">Kábel medený silový uložený voľne 1-CYKY 0,6/1 kV 3x185+95 pre vonkajšie práce   </t>
  </si>
  <si>
    <t>341110005900.S</t>
  </si>
  <si>
    <t xml:space="preserve">Kábel medený 1-CYKY 3x185+95 mm2   </t>
  </si>
  <si>
    <t>210821034.S</t>
  </si>
  <si>
    <t xml:space="preserve">Vodič medený silový uložený pevne 3-CHBU 1,8/3 kV 1x120   </t>
  </si>
  <si>
    <t>341130003900.S</t>
  </si>
  <si>
    <t xml:space="preserve">VN kábel medený 3-CHBU 1x120 mm2   </t>
  </si>
  <si>
    <t>210872120.S</t>
  </si>
  <si>
    <t xml:space="preserve">Kábel signálny uložený pevne JYTY 250 V 2x1   </t>
  </si>
  <si>
    <t>341210001400.S</t>
  </si>
  <si>
    <t xml:space="preserve">Kábel medený signálny JYTY 2x1 mm2   </t>
  </si>
  <si>
    <t>210872121.S</t>
  </si>
  <si>
    <t xml:space="preserve">Kábel signálny uložený pevne JYTY 250 V 3x1   </t>
  </si>
  <si>
    <t>341210001500.S</t>
  </si>
  <si>
    <t xml:space="preserve">Kábel medený signálny JYTY 3x1 mm2   </t>
  </si>
  <si>
    <t>210872123.S</t>
  </si>
  <si>
    <t xml:space="preserve">Kábel signálny uložený pevne JYTY 250 V 5x1   </t>
  </si>
  <si>
    <t>341210001700.S</t>
  </si>
  <si>
    <t xml:space="preserve">Kábel medený signálny JYTY 5x1 mm2   </t>
  </si>
  <si>
    <t>210872124.S</t>
  </si>
  <si>
    <t xml:space="preserve">Kábel signálny uložený pevne JYTY 250 V 7x1   </t>
  </si>
  <si>
    <t>341210001800.S</t>
  </si>
  <si>
    <t xml:space="preserve">Kábel medený signálny JYTY 7x1 mm2   </t>
  </si>
  <si>
    <t>210872125.S</t>
  </si>
  <si>
    <t xml:space="preserve">Kábel signálny uložený pevne JYTY 250 V 12x1   </t>
  </si>
  <si>
    <t>341210001900.S</t>
  </si>
  <si>
    <t xml:space="preserve">Kábel medený signálny JYTY 12x1 mm2   </t>
  </si>
  <si>
    <t>210872129.S</t>
  </si>
  <si>
    <t xml:space="preserve">Kábel signálny uložený pevne JYTY 250 V 24x1   </t>
  </si>
  <si>
    <t>341210002300.S</t>
  </si>
  <si>
    <t xml:space="preserve">Kábel medený signálny JYTY 24x1 mm2   </t>
  </si>
  <si>
    <t>MD</t>
  </si>
  <si>
    <t xml:space="preserve">Mimostavenisková doprava   </t>
  </si>
  <si>
    <t>%</t>
  </si>
  <si>
    <t>PD</t>
  </si>
  <si>
    <t xml:space="preserve">Presun dodávok   </t>
  </si>
  <si>
    <t>PM</t>
  </si>
  <si>
    <t xml:space="preserve">Podružný materiál   </t>
  </si>
  <si>
    <t>22-M</t>
  </si>
  <si>
    <t xml:space="preserve">Montáže oznamovacích a zabezpečovacích zariadení   </t>
  </si>
  <si>
    <t>220280021.S</t>
  </si>
  <si>
    <t xml:space="preserve">Kábel SYKKFY 3 x 2 x 0,5 mm, príchytkami pripevnený na stenu   </t>
  </si>
  <si>
    <t>KPE000000014</t>
  </si>
  <si>
    <t xml:space="preserve">Kábel pevný tienený SYKFY 03x2x0,5 pvc   </t>
  </si>
  <si>
    <t xml:space="preserve">Medený vodič, PVC izolácia, obvodová izolácia z nehydroskopických fólií, tieniaca Al + kopolymér fólia, PVC plášť– biely.   </t>
  </si>
  <si>
    <t>220280022.S</t>
  </si>
  <si>
    <t xml:space="preserve">Kábel SYKKFY 10 x 2 x 0,5 mm, príchytkami pripevnený na stenu   </t>
  </si>
  <si>
    <t>KPE000000012</t>
  </si>
  <si>
    <t xml:space="preserve">Kábel pevný tieneny SYKFY 10x2x0,5 pvc   </t>
  </si>
  <si>
    <t>220280023.S</t>
  </si>
  <si>
    <t xml:space="preserve">Kábel SYKKFY 8 x 2 x 0,5 mm, príchytkami pripevnený na stenu   </t>
  </si>
  <si>
    <t>KPE000000012.1</t>
  </si>
  <si>
    <t xml:space="preserve">Kábel pevný tieneny SYKFY 8x2x0,5 pvc   </t>
  </si>
  <si>
    <t>220280031.T</t>
  </si>
  <si>
    <t xml:space="preserve">Kábel SYKKFY 4 x 2 x 0,5 mm, príchytkami pripevnený na stenu   </t>
  </si>
  <si>
    <t>KPE000000021</t>
  </si>
  <si>
    <t xml:space="preserve">Kábel pevný tienený SYKFY 04x2x0,5 pvc   </t>
  </si>
  <si>
    <t>PPV</t>
  </si>
  <si>
    <t xml:space="preserve">Podiel pridružených výkonov   </t>
  </si>
  <si>
    <t xml:space="preserve">Hodinové zúčtovacie sadzby   </t>
  </si>
  <si>
    <t>HZS000113.S</t>
  </si>
  <si>
    <t xml:space="preserve">Stavebno montážne práce náročné ucelené - odborné-zapájanie v rozvádzačoch a v prevádzke   </t>
  </si>
  <si>
    <t>hod</t>
  </si>
  <si>
    <t>Objekt:   Rozvádzač RM8</t>
  </si>
  <si>
    <t>357130000200.S</t>
  </si>
  <si>
    <t xml:space="preserve">Rozvádzač skriňový oceľoplechový RM7   </t>
  </si>
  <si>
    <t>484650039900.S</t>
  </si>
  <si>
    <t xml:space="preserve">Skrinka MSVD5   </t>
  </si>
  <si>
    <t>484650039900.T</t>
  </si>
  <si>
    <t xml:space="preserve">Skrinka MSVD6   </t>
  </si>
  <si>
    <t>484650039900.U</t>
  </si>
  <si>
    <t xml:space="preserve">Skrinka MSVD7   </t>
  </si>
  <si>
    <t>484650039900.V</t>
  </si>
  <si>
    <t xml:space="preserve">Skrinka MSVD8   </t>
  </si>
  <si>
    <t>484650039900.W</t>
  </si>
  <si>
    <t xml:space="preserve">Skrinka MXYK1003,1004,1005,1006   </t>
  </si>
  <si>
    <t>484650039900.Z</t>
  </si>
  <si>
    <t xml:space="preserve">Skrinka MXYK1021,1022,MXQK1021,1022   </t>
  </si>
  <si>
    <t>Objekt:   Montáž technologie do rozvádzača RM8</t>
  </si>
  <si>
    <t>210020308.S</t>
  </si>
  <si>
    <t xml:space="preserve">Káblový žľab - káblový nosný systém, pozink., vrátane príslušenstva, 250/50 mm bez veka vrátane podpery   </t>
  </si>
  <si>
    <t>KZL000000148</t>
  </si>
  <si>
    <t xml:space="preserve">Žľab káblový M2 250/50 250x50mm 2m drôtený galvanicky zinkovaný   </t>
  </si>
  <si>
    <t xml:space="preserve">GZ - galvanický zinokEfektívne využitie žlabu: 7620mm2   </t>
  </si>
  <si>
    <t>KZL000000760</t>
  </si>
  <si>
    <t xml:space="preserve">Nosník žľabu NZM 200 225mm kovový galvanicky zinkovaný   </t>
  </si>
  <si>
    <t xml:space="preserve">GZ - galvanicky zinkovanéDĺžka nosníka 225mm, výška 72mmNosnosť: 50kg   </t>
  </si>
  <si>
    <t>354310017200.S</t>
  </si>
  <si>
    <t xml:space="preserve">Káblové oko medené lisovacie CU 0,75x3 KU-L   </t>
  </si>
  <si>
    <t>210100017.S</t>
  </si>
  <si>
    <t xml:space="preserve">Ukončenie vodičov v rozvádzač. vrátane zapojenia a vodičovej koncovky do 70 mm2 pre vonkajšie práce   </t>
  </si>
  <si>
    <t>354310023800.S</t>
  </si>
  <si>
    <t xml:space="preserve">Káblové oko medené lisovacie CU 70x10 KU-L   </t>
  </si>
  <si>
    <t>210100020.S</t>
  </si>
  <si>
    <t xml:space="preserve">Ukončenie vodičov v rozvádzač. vrátane zapojenia a vodičovej koncovky do 150 mm2 pre vonkajšie práce   </t>
  </si>
  <si>
    <t>354310027200.S</t>
  </si>
  <si>
    <t xml:space="preserve">Káblové oko medené lisovacie CU 150x12 KU-L   </t>
  </si>
  <si>
    <t>345310002100</t>
  </si>
  <si>
    <t xml:space="preserve">Kontaktný prvok, skrutkové svorky, čelné upevnenie, 1Z, typové označenie M22-K10, EATON ELECTRIC   </t>
  </si>
  <si>
    <t>345310001610</t>
  </si>
  <si>
    <t xml:space="preserve">Ovládacia hlavica tlačidla, typ M22-D, zapustené tlačidlo s tlačenou výplňou, bez aretácie, krúžok titán, EATON ELECTRIC   </t>
  </si>
  <si>
    <t>210190004.S</t>
  </si>
  <si>
    <t xml:space="preserve">Montáž oceľoplechovej rozvodnice do váhy 150 kg   </t>
  </si>
  <si>
    <t>210190151.S</t>
  </si>
  <si>
    <t xml:space="preserve">Montáž nevýbušných krabíc alebo skríň s prístrojmi do váhy 5 kg   </t>
  </si>
  <si>
    <t>210800140.S</t>
  </si>
  <si>
    <t xml:space="preserve">Kábel medený uložený pevne CYKY 450/750 V 2x1,5   </t>
  </si>
  <si>
    <t>341110000100.S</t>
  </si>
  <si>
    <t xml:space="preserve">Kábel medený CYKY 2x1,5 mm2   </t>
  </si>
  <si>
    <t>210800154.S</t>
  </si>
  <si>
    <t xml:space="preserve">Kábel medený uložený pevne CYKY 450/750 V 4x4   </t>
  </si>
  <si>
    <t>341110001500.S</t>
  </si>
  <si>
    <t xml:space="preserve">Kábel medený CYKY 4x4 mm2   </t>
  </si>
  <si>
    <t>210810057.S</t>
  </si>
  <si>
    <t xml:space="preserve">Kábel medený silový uložený pevne 1-CYKY 0,6/1 kV 3x150+70   </t>
  </si>
  <si>
    <t>341110005800.S</t>
  </si>
  <si>
    <t xml:space="preserve">Kábel medený 1-CYKY 3x150+70 mm2   </t>
  </si>
  <si>
    <t>210812380.S</t>
  </si>
  <si>
    <t xml:space="preserve">Kábel medený silový uložený pevne NYCWY 0,6/1 kV 4x2,5   </t>
  </si>
  <si>
    <t>341110024600.S</t>
  </si>
  <si>
    <t xml:space="preserve">Kábel medený NYCWY 4x2,5 mm2   </t>
  </si>
  <si>
    <t>210872122.S</t>
  </si>
  <si>
    <t xml:space="preserve">Kábel signálny uložený pevne JYTY 250 V 4x1   </t>
  </si>
  <si>
    <t>341210001600.S</t>
  </si>
  <si>
    <t xml:space="preserve">Kábel medený signálny JYTY 4x1 mm2   </t>
  </si>
  <si>
    <t xml:space="preserve">Kábel SYKKFY 5 x 2 x 0,5 mm, príchytkami pripevnený na stenu   </t>
  </si>
  <si>
    <t>KPE000000011</t>
  </si>
  <si>
    <t xml:space="preserve">Kábel pevný tienený SYKFY 05x2x0,5 pvc   </t>
  </si>
  <si>
    <t>220280024.S</t>
  </si>
  <si>
    <t xml:space="preserve">Kábel SYKKFY 20 x 2 x 0,5 mm, príchytkami pripevnený na stenu   </t>
  </si>
  <si>
    <t>KPE000000016</t>
  </si>
  <si>
    <t xml:space="preserve">Kábel pevný tienený SYKFY 20x2x0,5 pvc   </t>
  </si>
  <si>
    <t xml:space="preserve">Izolácia PVCRozsah pracovných teplôt od -25°C do +70°C   </t>
  </si>
  <si>
    <t>220280281.S</t>
  </si>
  <si>
    <t xml:space="preserve">Kábel SYKFY 5 x 2 x 0,5 mm uchytený na lišty k uchyteniu radových príchytiek   </t>
  </si>
  <si>
    <t>220280282.S</t>
  </si>
  <si>
    <t xml:space="preserve">Kábel SYKFY 10 x 2 x 0,5 mm uchytený na lišty k uchyteniu radových príchytiek   </t>
  </si>
  <si>
    <t>220280284.S</t>
  </si>
  <si>
    <t xml:space="preserve">Kábel SYKFY 20 x 2 x 0,5 mm uchytený na lišty k uchyteniu radových príchytiek   </t>
  </si>
  <si>
    <t>Objekt:   Rozvádzač RM2 pole 7</t>
  </si>
  <si>
    <t xml:space="preserve">Rozvádzač skriňový oceľoplechový RM2 pole 7   </t>
  </si>
  <si>
    <t xml:space="preserve">Skrinka MXQ1013   </t>
  </si>
  <si>
    <t xml:space="preserve">Skrinka MXY1013   </t>
  </si>
  <si>
    <t xml:space="preserve">Skrinka MXQ1013.3   </t>
  </si>
  <si>
    <t xml:space="preserve">Skrinka -SB1045.4.1   </t>
  </si>
  <si>
    <t xml:space="preserve">Skrinka SB1045.4.2   </t>
  </si>
  <si>
    <t xml:space="preserve">Skrinka MXK1045.1   </t>
  </si>
  <si>
    <t>484650039900.M</t>
  </si>
  <si>
    <t xml:space="preserve">Skrinka MXK1045.2   </t>
  </si>
  <si>
    <t>Objekt:   Montáž technologie do rozvádzača RM2 pole 7</t>
  </si>
  <si>
    <t>210140496.T</t>
  </si>
  <si>
    <t>345310002100.1</t>
  </si>
  <si>
    <t>345310001630</t>
  </si>
  <si>
    <t xml:space="preserve">Ovládacia hlavica prepínača, typ M22S-WK3, otočný úchyt, 3 polohy, bez aretácie, krúžok čierny, 40st, EATON ELECTRIC   </t>
  </si>
  <si>
    <t>210800153.S</t>
  </si>
  <si>
    <t xml:space="preserve">Kábel medený uložený pevne CYKY 450/750 V 4x2,5   </t>
  </si>
  <si>
    <t>341110001400.S</t>
  </si>
  <si>
    <t xml:space="preserve">Kábel medený CYKY 4x2,5 mm2   </t>
  </si>
  <si>
    <t>210800155.S</t>
  </si>
  <si>
    <t xml:space="preserve">Kábel medený uložený pevne CYKY 450/750 V 4x6   </t>
  </si>
  <si>
    <t>341110001600.S</t>
  </si>
  <si>
    <t xml:space="preserve">Kábel medený CYKY 4x6 mm2   </t>
  </si>
  <si>
    <t>210800164.S</t>
  </si>
  <si>
    <t xml:space="preserve">Kábel medený uložený pevne CYKY 450/750 V 7x1,5   </t>
  </si>
  <si>
    <t>341110002500.S</t>
  </si>
  <si>
    <t xml:space="preserve">Kábel medený CYKY 7x1,5 mm2   </t>
  </si>
  <si>
    <t>210802258.S</t>
  </si>
  <si>
    <t xml:space="preserve">Kábel medený uložený pevne CMFM 300/500 V 5x0,5   </t>
  </si>
  <si>
    <t>341310006100.S</t>
  </si>
  <si>
    <t xml:space="preserve">Kábel medený flexibilný CMFM 5x0,5 mm2   </t>
  </si>
  <si>
    <t>210812330.S</t>
  </si>
  <si>
    <t xml:space="preserve">Kábel medený silový uložený voľne NYCWY 0,6/1 kV 4x2,5   </t>
  </si>
  <si>
    <t xml:space="preserve">Kábel SYKKFY 15 x 2 x 0,5 mm, príchytkami pripevnený na stenu   </t>
  </si>
  <si>
    <t xml:space="preserve">Kábel pevný tienený SYKFY 15x2x0,5 pvc   </t>
  </si>
  <si>
    <t>220280283.S</t>
  </si>
  <si>
    <t xml:space="preserve">Kábel SYKFY 15 x 2 x 0,5 mm uchytený na lišty k uchyteniu radových príchytiek   </t>
  </si>
  <si>
    <t>36-M</t>
  </si>
  <si>
    <t xml:space="preserve">Montáž prevádzkových, meracích a regulačných zariadení   </t>
  </si>
  <si>
    <t>360410410.S</t>
  </si>
  <si>
    <t xml:space="preserve">Montáž príložného snímača   </t>
  </si>
  <si>
    <t>389610002200.S</t>
  </si>
  <si>
    <t xml:space="preserve">Snímač ID5005   </t>
  </si>
  <si>
    <t xml:space="preserve">Objekt:   Rozvádzač RM3 -Pole4 (RNN1032) </t>
  </si>
  <si>
    <t xml:space="preserve">Rozvádzač skriňový oceľoplechový NN RM3 -Pole4 (RNN1032)   </t>
  </si>
  <si>
    <t xml:space="preserve">Objekt:   Montaž technologie do rozvádzača RM3 -Pole4 (RNN1032) </t>
  </si>
  <si>
    <t>210800114.S</t>
  </si>
  <si>
    <t xml:space="preserve">Kábel medený uložený voľne CYKY 450/750 V 4x2,5   </t>
  </si>
  <si>
    <t>210800120.S</t>
  </si>
  <si>
    <t xml:space="preserve">Kábel medený uložený voľne CYKY 450/750 V 5x2,5   </t>
  </si>
  <si>
    <t>210800131.S</t>
  </si>
  <si>
    <t xml:space="preserve">Kábel medený uložený voľne CYKY 450/750 V 19x1,5   </t>
  </si>
  <si>
    <t>341110003100.S</t>
  </si>
  <si>
    <t xml:space="preserve">Kábel medený CYKY 19x1,5 mm2   </t>
  </si>
  <si>
    <t xml:space="preserve">Kábel medený silový uložený pevne NYCWY 0,6/1 kV 4x1,5   </t>
  </si>
  <si>
    <t xml:space="preserve">Kábel medený NYCWY 4x1,5 mm2   </t>
  </si>
  <si>
    <t>341240002300.S</t>
  </si>
  <si>
    <t xml:space="preserve">Káble medený telefónny SYKFY 10x2x0,5 mm2   </t>
  </si>
  <si>
    <t>210872100.S</t>
  </si>
  <si>
    <t xml:space="preserve">Kábel signálny uložený voľne JYTY 250 V 2x1   </t>
  </si>
  <si>
    <t>210872101.S</t>
  </si>
  <si>
    <t xml:space="preserve">Kábel signálny uložený voľne JYTY 250 V 3x1   </t>
  </si>
  <si>
    <t>210872102.S</t>
  </si>
  <si>
    <t xml:space="preserve">Kábel signálny uložený voľne JYTY 250 V 4x1   </t>
  </si>
  <si>
    <t>210872104.S</t>
  </si>
  <si>
    <t xml:space="preserve">Kábel signálny uložený voľne JYTY 250 V 7x1   </t>
  </si>
  <si>
    <t>210872105.S</t>
  </si>
  <si>
    <t xml:space="preserve">Kábel signálny uložený voľne JYTY 250 V 12x1   </t>
  </si>
  <si>
    <t>210872107.S</t>
  </si>
  <si>
    <t xml:space="preserve">Kábel signálny uložený voľne JYTY 250 V 16x1   </t>
  </si>
  <si>
    <t>341210002100.S</t>
  </si>
  <si>
    <t xml:space="preserve">Kábel medený signálny JYTY 16x1 mm2   </t>
  </si>
  <si>
    <t xml:space="preserve">Objekt:   Rozvádzač RM3 -Pole 5 </t>
  </si>
  <si>
    <t xml:space="preserve">Rozvádzač skriňový oceľoplechový rozvádzač RM3 -Pole 5   </t>
  </si>
  <si>
    <t xml:space="preserve">Skrinka MX1028,MX1029,MX1031,MXQK1036,MXYK1036,MXR901.5,MXR901.6   </t>
  </si>
  <si>
    <t xml:space="preserve">Skrinka MSR1035,MSXR1035,MSF1034,MS1018,MQ1018,MS1020   </t>
  </si>
  <si>
    <t xml:space="preserve">Objekt:   Montaž technologie do rozvádzača RM3 -Pole 5 </t>
  </si>
  <si>
    <t xml:space="preserve">Kábel medený silový uložený pevne NYCWY 0,6/1 kV 4x10/10   </t>
  </si>
  <si>
    <t xml:space="preserve">Kábel medený NYCWY 4x10/10 mm2   </t>
  </si>
  <si>
    <t>210812381.S</t>
  </si>
  <si>
    <t>341110024700.S</t>
  </si>
  <si>
    <t>220280221.S</t>
  </si>
  <si>
    <t xml:space="preserve">Káble bytové SYKFY 5 x 2 x 0,5 mm uložené v rúrkach, lištách, bez odviečkovania a zaviečkovania krabíc   </t>
  </si>
  <si>
    <t>220280222.S</t>
  </si>
  <si>
    <t xml:space="preserve">Káble bytové SYKFY 10 x 2 x 0,5 mm uložené v rúrkach, lištách, bez odviečkovania a zaviečkovania krabíc   </t>
  </si>
  <si>
    <t>220280224.S</t>
  </si>
  <si>
    <t xml:space="preserve">Káble bytové SYKFY 20 x 2 x 0,5 mm uložené v rúrkach, lištách, bez odviečkovania a zaviečkovania krabíc   </t>
  </si>
  <si>
    <t xml:space="preserve">Objekt:   Rozvádzač RM6 -Pole4  </t>
  </si>
  <si>
    <t xml:space="preserve">Rozvádzač skriňový oceľoplechový RM6 -Pole4   </t>
  </si>
  <si>
    <t xml:space="preserve">Skrinka MS1015.1,MS1015.2,MSF1015,MS1026   </t>
  </si>
  <si>
    <t xml:space="preserve">Skrinka MX-1015.1,MXQK1025,MXQK1027   </t>
  </si>
  <si>
    <t xml:space="preserve">Objekt:   Montaž technologie do rozvádzača RM6 -Pole4  </t>
  </si>
  <si>
    <t>210800158.S</t>
  </si>
  <si>
    <t xml:space="preserve">Kábel medený uložený pevne CYKY 450/750 V 5x1,5   </t>
  </si>
  <si>
    <t>341110001900.S</t>
  </si>
  <si>
    <t xml:space="preserve">Kábel medený CYKY 5x1,5 mm2   </t>
  </si>
  <si>
    <t>361410081.S</t>
  </si>
  <si>
    <t xml:space="preserve">Montáž elektrického snímača indukčného   </t>
  </si>
  <si>
    <t>389610018300.S</t>
  </si>
  <si>
    <t xml:space="preserve">Snímač KSFL95 AX30-O-E   </t>
  </si>
  <si>
    <t>Objekt:   Inžinierska činnosť</t>
  </si>
  <si>
    <t>Dátum:   30. 8. 2022</t>
  </si>
  <si>
    <t xml:space="preserve">Investičné náklady neobsiahnuté v cenách   </t>
  </si>
  <si>
    <t>000400021.S</t>
  </si>
  <si>
    <t xml:space="preserve">Projektové práce - náklady na vypracovanie realizačnej dokumentácie ELI   </t>
  </si>
  <si>
    <t>eur</t>
  </si>
  <si>
    <t>000400022.S</t>
  </si>
  <si>
    <t xml:space="preserve">Projektové práce - náklady na dokumentáciu skutočného zhotovenia stavby ELI   </t>
  </si>
  <si>
    <t>001000031.S</t>
  </si>
  <si>
    <t xml:space="preserve">Inžinierska činnosť - úradné skúšky   </t>
  </si>
  <si>
    <t>001000034.S</t>
  </si>
  <si>
    <t xml:space="preserve">Inžinierska činnosť - revízie ELI   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</si>
</sst>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*&quot;€&quot;;\-#,##0_*&quot;€&quot;"/>
    <numFmt numFmtId="173" formatCode="#,##0.000;\-#,##0.000"/>
    <numFmt numFmtId="174" formatCode="#,##0.00_ ;\-#,##0.00\ "/>
  </numFmts>
  <fonts count="63">
    <font>
      <sz val="8"/>
      <name val="MS Sans Serif"/>
      <family val="0"/>
    </font>
    <font>
      <sz val="10"/>
      <name val="Arial"/>
      <family val="0"/>
    </font>
    <font>
      <b/>
      <sz val="14"/>
      <color indexed="10"/>
      <name val="Arial CE"/>
      <family val="0"/>
    </font>
    <font>
      <b/>
      <i/>
      <sz val="7"/>
      <color indexed="10"/>
      <name val="Arial CE"/>
      <family val="0"/>
    </font>
    <font>
      <sz val="8"/>
      <name val="Arial"/>
      <family val="0"/>
    </font>
    <font>
      <b/>
      <sz val="8"/>
      <name val="Arial CE"/>
      <family val="0"/>
    </font>
    <font>
      <b/>
      <sz val="8"/>
      <name val="Arial"/>
      <family val="0"/>
    </font>
    <font>
      <sz val="8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0"/>
      <name val="Arial CE"/>
      <family val="0"/>
    </font>
    <font>
      <b/>
      <sz val="12"/>
      <name val="Arial"/>
      <family val="0"/>
    </font>
    <font>
      <b/>
      <sz val="7"/>
      <name val="Arial"/>
      <family val="0"/>
    </font>
    <font>
      <sz val="7"/>
      <name val="Arial CE"/>
      <family val="0"/>
    </font>
    <font>
      <sz val="7"/>
      <name val="Arial"/>
      <family val="0"/>
    </font>
    <font>
      <b/>
      <sz val="14"/>
      <name val="Arial"/>
      <family val="0"/>
    </font>
    <font>
      <b/>
      <sz val="9"/>
      <name val="Arial"/>
      <family val="0"/>
    </font>
    <font>
      <b/>
      <sz val="9"/>
      <name val="Arial CE"/>
      <family val="0"/>
    </font>
    <font>
      <sz val="9"/>
      <name val="Arial"/>
      <family val="0"/>
    </font>
    <font>
      <sz val="9"/>
      <name val="Arial CE"/>
      <family val="0"/>
    </font>
    <font>
      <sz val="9"/>
      <name val="MS Sans Serif"/>
      <family val="0"/>
    </font>
    <font>
      <b/>
      <sz val="8"/>
      <color indexed="12"/>
      <name val="Arial CE"/>
      <family val="0"/>
    </font>
    <font>
      <b/>
      <sz val="14"/>
      <name val="Arial CE"/>
      <family val="0"/>
    </font>
    <font>
      <sz val="8"/>
      <name val="Arial CYR"/>
      <family val="0"/>
    </font>
    <font>
      <i/>
      <sz val="8"/>
      <color indexed="12"/>
      <name val="Arial CE"/>
      <family val="0"/>
    </font>
    <font>
      <b/>
      <sz val="11"/>
      <name val="Arial CE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i/>
      <sz val="7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/>
      <top/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thin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/>
      <bottom style="medium">
        <color indexed="8"/>
      </bottom>
    </border>
    <border>
      <left/>
      <right/>
      <top style="medium">
        <color indexed="8"/>
      </top>
      <bottom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24" borderId="8" applyNumberFormat="0" applyAlignment="0" applyProtection="0"/>
    <xf numFmtId="0" fontId="59" fillId="25" borderId="8" applyNumberFormat="0" applyAlignment="0" applyProtection="0"/>
    <xf numFmtId="0" fontId="60" fillId="25" borderId="9" applyNumberFormat="0" applyAlignment="0" applyProtection="0"/>
    <xf numFmtId="0" fontId="61" fillId="0" borderId="0" applyNumberFormat="0" applyFill="0" applyBorder="0" applyAlignment="0" applyProtection="0"/>
    <xf numFmtId="0" fontId="62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221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10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1" fillId="0" borderId="12" xfId="0" applyFont="1" applyBorder="1" applyAlignment="1" applyProtection="1">
      <alignment horizontal="left"/>
      <protection/>
    </xf>
    <xf numFmtId="0" fontId="1" fillId="0" borderId="13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1" fillId="0" borderId="14" xfId="0" applyFont="1" applyBorder="1" applyAlignment="1" applyProtection="1">
      <alignment horizontal="left"/>
      <protection/>
    </xf>
    <xf numFmtId="0" fontId="1" fillId="0" borderId="15" xfId="0" applyFont="1" applyBorder="1" applyAlignment="1" applyProtection="1">
      <alignment horizontal="left"/>
      <protection/>
    </xf>
    <xf numFmtId="0" fontId="1" fillId="0" borderId="16" xfId="0" applyFont="1" applyBorder="1" applyAlignment="1" applyProtection="1">
      <alignment horizontal="left"/>
      <protection/>
    </xf>
    <xf numFmtId="0" fontId="1" fillId="0" borderId="17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12" xfId="0" applyFont="1" applyBorder="1" applyAlignment="1" applyProtection="1">
      <alignment horizontal="left" vertical="center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4" fillId="0" borderId="18" xfId="0" applyFont="1" applyBorder="1" applyAlignment="1" applyProtection="1">
      <alignment horizontal="left" vertical="center"/>
      <protection/>
    </xf>
    <xf numFmtId="0" fontId="4" fillId="0" borderId="19" xfId="0" applyFont="1" applyBorder="1" applyAlignment="1" applyProtection="1">
      <alignment horizontal="left" vertical="center"/>
      <protection/>
    </xf>
    <xf numFmtId="0" fontId="4" fillId="0" borderId="14" xfId="0" applyFont="1" applyBorder="1" applyAlignment="1" applyProtection="1">
      <alignment horizontal="left" vertical="center"/>
      <protection/>
    </xf>
    <xf numFmtId="0" fontId="4" fillId="0" borderId="20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/>
      <protection/>
    </xf>
    <xf numFmtId="0" fontId="7" fillId="0" borderId="22" xfId="0" applyFont="1" applyBorder="1" applyAlignment="1" applyProtection="1">
      <alignment horizontal="left" vertical="center"/>
      <protection/>
    </xf>
    <xf numFmtId="0" fontId="4" fillId="0" borderId="23" xfId="0" applyFont="1" applyBorder="1" applyAlignment="1" applyProtection="1">
      <alignment horizontal="left" vertical="center"/>
      <protection/>
    </xf>
    <xf numFmtId="0" fontId="7" fillId="0" borderId="24" xfId="0" applyFont="1" applyBorder="1" applyAlignment="1" applyProtection="1">
      <alignment horizontal="left" vertical="center"/>
      <protection/>
    </xf>
    <xf numFmtId="0" fontId="6" fillId="0" borderId="13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4" fillId="0" borderId="13" xfId="0" applyFont="1" applyBorder="1" applyAlignment="1" applyProtection="1">
      <alignment horizontal="left" vertical="top"/>
      <protection/>
    </xf>
    <xf numFmtId="0" fontId="7" fillId="0" borderId="24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top"/>
      <protection/>
    </xf>
    <xf numFmtId="0" fontId="4" fillId="0" borderId="25" xfId="0" applyFont="1" applyBorder="1" applyAlignment="1" applyProtection="1">
      <alignment horizontal="left" vertical="center"/>
      <protection/>
    </xf>
    <xf numFmtId="0" fontId="4" fillId="0" borderId="24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15" xfId="0" applyFont="1" applyBorder="1" applyAlignment="1" applyProtection="1">
      <alignment horizontal="left" vertical="center"/>
      <protection/>
    </xf>
    <xf numFmtId="0" fontId="4" fillId="0" borderId="16" xfId="0" applyFont="1" applyBorder="1" applyAlignment="1" applyProtection="1">
      <alignment horizontal="left" vertical="center"/>
      <protection/>
    </xf>
    <xf numFmtId="0" fontId="4" fillId="0" borderId="17" xfId="0" applyFont="1" applyBorder="1" applyAlignment="1" applyProtection="1">
      <alignment horizontal="left" vertical="center"/>
      <protection/>
    </xf>
    <xf numFmtId="0" fontId="1" fillId="0" borderId="27" xfId="0" applyFont="1" applyBorder="1" applyAlignment="1" applyProtection="1">
      <alignment horizontal="left" vertical="center"/>
      <protection/>
    </xf>
    <xf numFmtId="0" fontId="1" fillId="0" borderId="28" xfId="0" applyFont="1" applyBorder="1" applyAlignment="1" applyProtection="1">
      <alignment horizontal="left" vertical="center"/>
      <protection/>
    </xf>
    <xf numFmtId="0" fontId="8" fillId="0" borderId="28" xfId="0" applyFont="1" applyBorder="1" applyAlignment="1" applyProtection="1">
      <alignment horizontal="left" vertical="center"/>
      <protection/>
    </xf>
    <xf numFmtId="0" fontId="1" fillId="0" borderId="16" xfId="0" applyFont="1" applyBorder="1" applyAlignment="1" applyProtection="1">
      <alignment horizontal="left" vertical="center"/>
      <protection/>
    </xf>
    <xf numFmtId="0" fontId="1" fillId="0" borderId="29" xfId="0" applyFont="1" applyBorder="1" applyAlignment="1" applyProtection="1">
      <alignment horizontal="left" vertical="center"/>
      <protection/>
    </xf>
    <xf numFmtId="0" fontId="1" fillId="0" borderId="30" xfId="0" applyFont="1" applyBorder="1" applyAlignment="1" applyProtection="1">
      <alignment horizontal="left" vertical="center"/>
      <protection/>
    </xf>
    <xf numFmtId="0" fontId="1" fillId="0" borderId="31" xfId="0" applyFont="1" applyBorder="1" applyAlignment="1" applyProtection="1">
      <alignment horizontal="left" vertical="center"/>
      <protection/>
    </xf>
    <xf numFmtId="0" fontId="1" fillId="0" borderId="32" xfId="0" applyFont="1" applyBorder="1" applyAlignment="1" applyProtection="1">
      <alignment horizontal="left" vertical="center"/>
      <protection/>
    </xf>
    <xf numFmtId="0" fontId="1" fillId="0" borderId="33" xfId="0" applyFont="1" applyBorder="1" applyAlignment="1" applyProtection="1">
      <alignment horizontal="left" vertical="center"/>
      <protection/>
    </xf>
    <xf numFmtId="0" fontId="9" fillId="0" borderId="32" xfId="0" applyFont="1" applyBorder="1" applyAlignment="1" applyProtection="1">
      <alignment horizontal="left" vertical="center"/>
      <protection/>
    </xf>
    <xf numFmtId="0" fontId="9" fillId="0" borderId="33" xfId="0" applyFont="1" applyBorder="1" applyAlignment="1" applyProtection="1">
      <alignment horizontal="left" vertical="center"/>
      <protection/>
    </xf>
    <xf numFmtId="0" fontId="1" fillId="0" borderId="34" xfId="0" applyFont="1" applyBorder="1" applyAlignment="1" applyProtection="1">
      <alignment horizontal="left" vertical="center"/>
      <protection/>
    </xf>
    <xf numFmtId="0" fontId="1" fillId="0" borderId="35" xfId="0" applyFont="1" applyBorder="1" applyAlignment="1" applyProtection="1">
      <alignment horizontal="left" vertical="center"/>
      <protection/>
    </xf>
    <xf numFmtId="0" fontId="1" fillId="0" borderId="36" xfId="0" applyFont="1" applyBorder="1" applyAlignment="1" applyProtection="1">
      <alignment horizontal="left" vertical="center"/>
      <protection/>
    </xf>
    <xf numFmtId="0" fontId="1" fillId="0" borderId="37" xfId="0" applyFont="1" applyBorder="1" applyAlignment="1" applyProtection="1">
      <alignment horizontal="left" vertical="center"/>
      <protection/>
    </xf>
    <xf numFmtId="37" fontId="1" fillId="0" borderId="38" xfId="0" applyNumberFormat="1" applyFont="1" applyBorder="1" applyAlignment="1" applyProtection="1">
      <alignment horizontal="right" vertical="center"/>
      <protection/>
    </xf>
    <xf numFmtId="37" fontId="1" fillId="0" borderId="39" xfId="0" applyNumberFormat="1" applyFont="1" applyBorder="1" applyAlignment="1" applyProtection="1">
      <alignment horizontal="right" vertical="center"/>
      <protection/>
    </xf>
    <xf numFmtId="0" fontId="1" fillId="0" borderId="38" xfId="0" applyFont="1" applyBorder="1" applyAlignment="1" applyProtection="1">
      <alignment horizontal="left" vertical="center"/>
      <protection/>
    </xf>
    <xf numFmtId="0" fontId="1" fillId="0" borderId="39" xfId="0" applyFont="1" applyBorder="1" applyAlignment="1" applyProtection="1">
      <alignment horizontal="left" vertical="center"/>
      <protection/>
    </xf>
    <xf numFmtId="172" fontId="1" fillId="0" borderId="39" xfId="0" applyNumberFormat="1" applyFont="1" applyBorder="1" applyAlignment="1" applyProtection="1">
      <alignment horizontal="right" vertical="center"/>
      <protection/>
    </xf>
    <xf numFmtId="37" fontId="1" fillId="0" borderId="37" xfId="0" applyNumberFormat="1" applyFont="1" applyBorder="1" applyAlignment="1" applyProtection="1">
      <alignment horizontal="right" vertical="center"/>
      <protection/>
    </xf>
    <xf numFmtId="0" fontId="1" fillId="0" borderId="40" xfId="0" applyFont="1" applyBorder="1" applyAlignment="1" applyProtection="1">
      <alignment horizontal="left" vertical="center"/>
      <protection/>
    </xf>
    <xf numFmtId="0" fontId="8" fillId="0" borderId="27" xfId="0" applyFont="1" applyBorder="1" applyAlignment="1" applyProtection="1">
      <alignment horizontal="left" vertical="center"/>
      <protection/>
    </xf>
    <xf numFmtId="0" fontId="10" fillId="0" borderId="28" xfId="0" applyFont="1" applyBorder="1" applyAlignment="1" applyProtection="1">
      <alignment horizontal="left" vertical="center" wrapText="1"/>
      <protection/>
    </xf>
    <xf numFmtId="0" fontId="8" fillId="0" borderId="16" xfId="0" applyFont="1" applyBorder="1" applyAlignment="1" applyProtection="1">
      <alignment horizontal="left" vertical="center"/>
      <protection/>
    </xf>
    <xf numFmtId="0" fontId="8" fillId="0" borderId="29" xfId="0" applyFont="1" applyBorder="1" applyAlignment="1" applyProtection="1">
      <alignment horizontal="left" vertical="center"/>
      <protection/>
    </xf>
    <xf numFmtId="0" fontId="11" fillId="0" borderId="30" xfId="0" applyFont="1" applyBorder="1" applyAlignment="1" applyProtection="1">
      <alignment horizontal="left" vertical="center"/>
      <protection/>
    </xf>
    <xf numFmtId="0" fontId="8" fillId="0" borderId="32" xfId="0" applyFont="1" applyBorder="1" applyAlignment="1" applyProtection="1">
      <alignment horizontal="left" vertical="center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1" xfId="0" applyFont="1" applyBorder="1" applyAlignment="1" applyProtection="1">
      <alignment horizontal="left" vertical="center"/>
      <protection/>
    </xf>
    <xf numFmtId="0" fontId="12" fillId="0" borderId="35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8" fillId="0" borderId="34" xfId="0" applyFont="1" applyBorder="1" applyAlignment="1" applyProtection="1">
      <alignment horizontal="left" vertical="center"/>
      <protection/>
    </xf>
    <xf numFmtId="0" fontId="4" fillId="0" borderId="41" xfId="0" applyFont="1" applyBorder="1" applyAlignment="1" applyProtection="1">
      <alignment horizontal="center" vertical="center"/>
      <protection/>
    </xf>
    <xf numFmtId="0" fontId="8" fillId="0" borderId="42" xfId="0" applyFont="1" applyBorder="1" applyAlignment="1" applyProtection="1">
      <alignment horizontal="left" vertical="center"/>
      <protection/>
    </xf>
    <xf numFmtId="0" fontId="1" fillId="0" borderId="43" xfId="0" applyFont="1" applyBorder="1" applyAlignment="1" applyProtection="1">
      <alignment horizontal="left" vertical="center"/>
      <protection/>
    </xf>
    <xf numFmtId="0" fontId="4" fillId="0" borderId="44" xfId="0" applyFont="1" applyBorder="1" applyAlignment="1" applyProtection="1">
      <alignment horizontal="left" vertical="center"/>
      <protection/>
    </xf>
    <xf numFmtId="39" fontId="9" fillId="0" borderId="45" xfId="0" applyNumberFormat="1" applyFont="1" applyBorder="1" applyAlignment="1" applyProtection="1">
      <alignment horizontal="right" vertical="center"/>
      <protection/>
    </xf>
    <xf numFmtId="0" fontId="1" fillId="0" borderId="46" xfId="0" applyFont="1" applyBorder="1" applyAlignment="1" applyProtection="1">
      <alignment horizontal="left" vertical="center"/>
      <protection/>
    </xf>
    <xf numFmtId="0" fontId="4" fillId="0" borderId="45" xfId="0" applyFont="1" applyBorder="1" applyAlignment="1" applyProtection="1">
      <alignment horizontal="left" vertical="center"/>
      <protection/>
    </xf>
    <xf numFmtId="0" fontId="1" fillId="0" borderId="47" xfId="0" applyFont="1" applyBorder="1" applyAlignment="1" applyProtection="1">
      <alignment horizontal="left" vertical="center"/>
      <protection/>
    </xf>
    <xf numFmtId="39" fontId="1" fillId="0" borderId="45" xfId="0" applyNumberFormat="1" applyFont="1" applyBorder="1" applyAlignment="1" applyProtection="1">
      <alignment horizontal="left" vertical="center"/>
      <protection/>
    </xf>
    <xf numFmtId="0" fontId="7" fillId="0" borderId="45" xfId="0" applyFont="1" applyBorder="1" applyAlignment="1" applyProtection="1">
      <alignment horizontal="left" vertical="center"/>
      <protection/>
    </xf>
    <xf numFmtId="0" fontId="1" fillId="0" borderId="48" xfId="0" applyFont="1" applyBorder="1" applyAlignment="1" applyProtection="1">
      <alignment horizontal="left" vertical="center"/>
      <protection/>
    </xf>
    <xf numFmtId="2" fontId="13" fillId="0" borderId="48" xfId="0" applyNumberFormat="1" applyFont="1" applyBorder="1" applyAlignment="1" applyProtection="1">
      <alignment horizontal="right" vertical="center"/>
      <protection/>
    </xf>
    <xf numFmtId="0" fontId="8" fillId="0" borderId="49" xfId="0" applyFont="1" applyBorder="1" applyAlignment="1" applyProtection="1">
      <alignment horizontal="left" vertical="center"/>
      <protection/>
    </xf>
    <xf numFmtId="0" fontId="1" fillId="0" borderId="50" xfId="0" applyFont="1" applyBorder="1" applyAlignment="1" applyProtection="1">
      <alignment horizontal="left" vertical="center"/>
      <protection/>
    </xf>
    <xf numFmtId="0" fontId="7" fillId="0" borderId="48" xfId="0" applyFont="1" applyBorder="1" applyAlignment="1" applyProtection="1">
      <alignment horizontal="left" vertical="center"/>
      <protection/>
    </xf>
    <xf numFmtId="0" fontId="4" fillId="0" borderId="51" xfId="0" applyFont="1" applyBorder="1" applyAlignment="1" applyProtection="1">
      <alignment horizontal="center" vertical="center"/>
      <protection/>
    </xf>
    <xf numFmtId="0" fontId="4" fillId="0" borderId="48" xfId="0" applyFont="1" applyBorder="1" applyAlignment="1" applyProtection="1">
      <alignment horizontal="left" vertical="center"/>
      <protection/>
    </xf>
    <xf numFmtId="2" fontId="13" fillId="0" borderId="47" xfId="0" applyNumberFormat="1" applyFont="1" applyBorder="1" applyAlignment="1" applyProtection="1">
      <alignment horizontal="right" vertical="center"/>
      <protection/>
    </xf>
    <xf numFmtId="0" fontId="6" fillId="0" borderId="45" xfId="0" applyFont="1" applyBorder="1" applyAlignment="1" applyProtection="1">
      <alignment horizontal="left" vertical="center"/>
      <protection/>
    </xf>
    <xf numFmtId="0" fontId="4" fillId="0" borderId="52" xfId="0" applyFont="1" applyBorder="1" applyAlignment="1" applyProtection="1">
      <alignment horizontal="center" vertical="center"/>
      <protection/>
    </xf>
    <xf numFmtId="0" fontId="4" fillId="0" borderId="39" xfId="0" applyFont="1" applyBorder="1" applyAlignment="1" applyProtection="1">
      <alignment horizontal="left" vertical="center"/>
      <protection/>
    </xf>
    <xf numFmtId="39" fontId="9" fillId="0" borderId="39" xfId="0" applyNumberFormat="1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horizontal="left" vertical="top"/>
      <protection/>
    </xf>
    <xf numFmtId="0" fontId="1" fillId="0" borderId="11" xfId="0" applyFont="1" applyBorder="1" applyAlignment="1" applyProtection="1">
      <alignment horizontal="left" vertical="center"/>
      <protection/>
    </xf>
    <xf numFmtId="0" fontId="1" fillId="0" borderId="53" xfId="0" applyFont="1" applyBorder="1" applyAlignment="1" applyProtection="1">
      <alignment horizontal="left" vertical="center"/>
      <protection/>
    </xf>
    <xf numFmtId="0" fontId="1" fillId="0" borderId="54" xfId="0" applyFont="1" applyBorder="1" applyAlignment="1" applyProtection="1">
      <alignment horizontal="left" vertical="center"/>
      <protection/>
    </xf>
    <xf numFmtId="0" fontId="1" fillId="0" borderId="12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1" fillId="0" borderId="55" xfId="0" applyFont="1" applyBorder="1" applyAlignment="1" applyProtection="1">
      <alignment horizontal="left" vertical="center"/>
      <protection/>
    </xf>
    <xf numFmtId="0" fontId="1" fillId="0" borderId="56" xfId="0" applyFont="1" applyBorder="1" applyAlignment="1" applyProtection="1">
      <alignment horizontal="left" vertical="center"/>
      <protection/>
    </xf>
    <xf numFmtId="2" fontId="13" fillId="0" borderId="0" xfId="0" applyNumberFormat="1" applyFont="1" applyAlignment="1" applyProtection="1">
      <alignment horizontal="right" vertical="center"/>
      <protection/>
    </xf>
    <xf numFmtId="0" fontId="1" fillId="0" borderId="14" xfId="0" applyFont="1" applyBorder="1" applyAlignment="1" applyProtection="1">
      <alignment horizontal="left" vertical="center"/>
      <protection/>
    </xf>
    <xf numFmtId="0" fontId="4" fillId="0" borderId="57" xfId="0" applyFont="1" applyBorder="1" applyAlignment="1" applyProtection="1">
      <alignment horizontal="left"/>
      <protection/>
    </xf>
    <xf numFmtId="0" fontId="4" fillId="0" borderId="49" xfId="0" applyFont="1" applyBorder="1" applyAlignment="1" applyProtection="1">
      <alignment horizontal="left"/>
      <protection/>
    </xf>
    <xf numFmtId="2" fontId="13" fillId="0" borderId="34" xfId="0" applyNumberFormat="1" applyFont="1" applyBorder="1" applyAlignment="1" applyProtection="1">
      <alignment horizontal="right" vertical="center"/>
      <protection/>
    </xf>
    <xf numFmtId="0" fontId="1" fillId="0" borderId="58" xfId="0" applyFont="1" applyBorder="1" applyAlignment="1" applyProtection="1">
      <alignment horizontal="left" vertical="center"/>
      <protection/>
    </xf>
    <xf numFmtId="0" fontId="7" fillId="0" borderId="45" xfId="0" applyFont="1" applyBorder="1" applyAlignment="1" applyProtection="1">
      <alignment horizontal="left" vertical="center" wrapText="1"/>
      <protection/>
    </xf>
    <xf numFmtId="2" fontId="7" fillId="0" borderId="48" xfId="0" applyNumberFormat="1" applyFont="1" applyBorder="1" applyAlignment="1" applyProtection="1">
      <alignment horizontal="right" vertical="center"/>
      <protection/>
    </xf>
    <xf numFmtId="0" fontId="4" fillId="0" borderId="34" xfId="0" applyFont="1" applyBorder="1" applyAlignment="1" applyProtection="1">
      <alignment horizontal="center" vertical="center"/>
      <protection/>
    </xf>
    <xf numFmtId="39" fontId="7" fillId="0" borderId="48" xfId="0" applyNumberFormat="1" applyFont="1" applyBorder="1" applyAlignment="1" applyProtection="1">
      <alignment horizontal="left" vertical="center"/>
      <protection/>
    </xf>
    <xf numFmtId="0" fontId="4" fillId="0" borderId="47" xfId="0" applyFont="1" applyBorder="1" applyAlignment="1" applyProtection="1">
      <alignment horizontal="left" vertical="center"/>
      <protection/>
    </xf>
    <xf numFmtId="39" fontId="9" fillId="0" borderId="49" xfId="0" applyNumberFormat="1" applyFont="1" applyBorder="1" applyAlignment="1" applyProtection="1">
      <alignment horizontal="right" vertical="center"/>
      <protection/>
    </xf>
    <xf numFmtId="0" fontId="12" fillId="0" borderId="59" xfId="0" applyFont="1" applyBorder="1" applyAlignment="1" applyProtection="1">
      <alignment horizontal="left" vertical="top"/>
      <protection/>
    </xf>
    <xf numFmtId="0" fontId="1" fillId="0" borderId="60" xfId="0" applyFont="1" applyBorder="1" applyAlignment="1" applyProtection="1">
      <alignment horizontal="left" vertical="center"/>
      <protection/>
    </xf>
    <xf numFmtId="0" fontId="1" fillId="0" borderId="42" xfId="0" applyFont="1" applyBorder="1" applyAlignment="1" applyProtection="1">
      <alignment horizontal="left" vertical="center"/>
      <protection/>
    </xf>
    <xf numFmtId="0" fontId="1" fillId="0" borderId="61" xfId="0" applyFont="1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/>
      <protection/>
    </xf>
    <xf numFmtId="39" fontId="14" fillId="0" borderId="0" xfId="0" applyNumberFormat="1" applyFont="1" applyAlignment="1" applyProtection="1">
      <alignment horizontal="left"/>
      <protection/>
    </xf>
    <xf numFmtId="0" fontId="8" fillId="0" borderId="13" xfId="0" applyFont="1" applyBorder="1" applyAlignment="1" applyProtection="1">
      <alignment horizontal="left" vertical="top"/>
      <protection/>
    </xf>
    <xf numFmtId="0" fontId="8" fillId="0" borderId="0" xfId="0" applyFont="1" applyAlignment="1" applyProtection="1">
      <alignment horizontal="left" vertical="center"/>
      <protection/>
    </xf>
    <xf numFmtId="39" fontId="10" fillId="0" borderId="39" xfId="0" applyNumberFormat="1" applyFont="1" applyBorder="1" applyAlignment="1" applyProtection="1">
      <alignment horizontal="right" vertical="center"/>
      <protection/>
    </xf>
    <xf numFmtId="0" fontId="8" fillId="0" borderId="0" xfId="0" applyFont="1" applyAlignment="1" applyProtection="1">
      <alignment horizontal="left" vertical="top"/>
      <protection/>
    </xf>
    <xf numFmtId="0" fontId="1" fillId="0" borderId="0" xfId="0" applyFont="1" applyAlignment="1" applyProtection="1">
      <alignment horizontal="left" vertical="top"/>
      <protection/>
    </xf>
    <xf numFmtId="0" fontId="1" fillId="0" borderId="56" xfId="0" applyFont="1" applyBorder="1" applyAlignment="1" applyProtection="1">
      <alignment horizontal="left" vertical="top"/>
      <protection/>
    </xf>
    <xf numFmtId="0" fontId="4" fillId="0" borderId="62" xfId="0" applyFont="1" applyBorder="1" applyAlignment="1" applyProtection="1">
      <alignment horizontal="left" vertical="top"/>
      <protection/>
    </xf>
    <xf numFmtId="0" fontId="4" fillId="0" borderId="63" xfId="0" applyFont="1" applyBorder="1" applyAlignment="1" applyProtection="1">
      <alignment horizontal="left" vertical="top"/>
      <protection/>
    </xf>
    <xf numFmtId="0" fontId="4" fillId="0" borderId="40" xfId="0" applyFont="1" applyBorder="1" applyAlignment="1" applyProtection="1">
      <alignment horizontal="left" vertical="top" wrapText="1"/>
      <protection/>
    </xf>
    <xf numFmtId="0" fontId="8" fillId="0" borderId="59" xfId="0" applyFont="1" applyBorder="1" applyAlignment="1" applyProtection="1">
      <alignment horizontal="left" vertical="top"/>
      <protection/>
    </xf>
    <xf numFmtId="0" fontId="4" fillId="0" borderId="15" xfId="0" applyFont="1" applyBorder="1" applyAlignment="1" applyProtection="1">
      <alignment horizontal="left"/>
      <protection/>
    </xf>
    <xf numFmtId="0" fontId="1" fillId="0" borderId="64" xfId="0" applyFont="1" applyBorder="1" applyAlignment="1" applyProtection="1">
      <alignment horizontal="left" vertical="center"/>
      <protection/>
    </xf>
    <xf numFmtId="0" fontId="4" fillId="0" borderId="65" xfId="0" applyFont="1" applyBorder="1" applyAlignment="1" applyProtection="1">
      <alignment horizontal="left"/>
      <protection/>
    </xf>
    <xf numFmtId="0" fontId="1" fillId="0" borderId="17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16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/>
      <protection/>
    </xf>
    <xf numFmtId="0" fontId="18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/>
      <protection/>
    </xf>
    <xf numFmtId="0" fontId="20" fillId="0" borderId="0" xfId="0" applyFont="1" applyAlignment="1" applyProtection="1">
      <alignment horizontal="left" vertical="top"/>
      <protection/>
    </xf>
    <xf numFmtId="0" fontId="6" fillId="33" borderId="66" xfId="0" applyFont="1" applyFill="1" applyBorder="1" applyAlignment="1" applyProtection="1">
      <alignment horizontal="center" vertical="center" wrapText="1"/>
      <protection/>
    </xf>
    <xf numFmtId="0" fontId="17" fillId="0" borderId="66" xfId="0" applyFont="1" applyBorder="1" applyAlignment="1" applyProtection="1">
      <alignment horizontal="left" wrapText="1"/>
      <protection/>
    </xf>
    <xf numFmtId="0" fontId="17" fillId="0" borderId="67" xfId="0" applyFont="1" applyBorder="1" applyAlignment="1" applyProtection="1">
      <alignment horizontal="left" wrapText="1"/>
      <protection/>
    </xf>
    <xf numFmtId="39" fontId="17" fillId="0" borderId="66" xfId="0" applyNumberFormat="1" applyFont="1" applyBorder="1" applyAlignment="1" applyProtection="1">
      <alignment horizontal="right"/>
      <protection/>
    </xf>
    <xf numFmtId="0" fontId="21" fillId="0" borderId="66" xfId="0" applyFont="1" applyBorder="1" applyAlignment="1" applyProtection="1">
      <alignment horizontal="left" wrapText="1"/>
      <protection/>
    </xf>
    <xf numFmtId="39" fontId="21" fillId="0" borderId="66" xfId="0" applyNumberFormat="1" applyFont="1" applyBorder="1" applyAlignment="1" applyProtection="1">
      <alignment horizontal="right"/>
      <protection/>
    </xf>
    <xf numFmtId="2" fontId="21" fillId="0" borderId="29" xfId="0" applyNumberFormat="1" applyFont="1" applyBorder="1" applyAlignment="1" applyProtection="1">
      <alignment horizontal="right"/>
      <protection/>
    </xf>
    <xf numFmtId="2" fontId="17" fillId="0" borderId="0" xfId="0" applyNumberFormat="1" applyFont="1" applyAlignment="1" applyProtection="1">
      <alignment horizontal="right"/>
      <protection/>
    </xf>
    <xf numFmtId="0" fontId="17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173" fontId="7" fillId="0" borderId="0" xfId="0" applyNumberFormat="1" applyFont="1" applyAlignment="1" applyProtection="1">
      <alignment horizontal="right" vertical="top"/>
      <protection/>
    </xf>
    <xf numFmtId="39" fontId="7" fillId="0" borderId="0" xfId="0" applyNumberFormat="1" applyFont="1" applyAlignment="1" applyProtection="1">
      <alignment horizontal="right" vertical="top"/>
      <protection/>
    </xf>
    <xf numFmtId="0" fontId="19" fillId="0" borderId="0" xfId="0" applyFont="1" applyAlignment="1" applyProtection="1">
      <alignment horizontal="left" vertical="top" wrapText="1"/>
      <protection/>
    </xf>
    <xf numFmtId="173" fontId="19" fillId="0" borderId="0" xfId="0" applyNumberFormat="1" applyFont="1" applyAlignment="1" applyProtection="1">
      <alignment horizontal="right" vertical="top"/>
      <protection/>
    </xf>
    <xf numFmtId="39" fontId="19" fillId="0" borderId="0" xfId="0" applyNumberFormat="1" applyFont="1" applyAlignment="1" applyProtection="1">
      <alignment horizontal="right" vertical="top"/>
      <protection/>
    </xf>
    <xf numFmtId="0" fontId="23" fillId="33" borderId="66" xfId="0" applyFont="1" applyFill="1" applyBorder="1" applyAlignment="1" applyProtection="1">
      <alignment horizontal="center" vertical="center" wrapText="1"/>
      <protection/>
    </xf>
    <xf numFmtId="37" fontId="24" fillId="0" borderId="66" xfId="0" applyNumberFormat="1" applyFont="1" applyBorder="1" applyAlignment="1">
      <alignment horizontal="center"/>
    </xf>
    <xf numFmtId="0" fontId="24" fillId="0" borderId="66" xfId="0" applyFont="1" applyBorder="1" applyAlignment="1">
      <alignment horizontal="left" wrapText="1"/>
    </xf>
    <xf numFmtId="173" fontId="24" fillId="0" borderId="66" xfId="0" applyNumberFormat="1" applyFont="1" applyBorder="1" applyAlignment="1">
      <alignment horizontal="right"/>
    </xf>
    <xf numFmtId="39" fontId="24" fillId="0" borderId="66" xfId="0" applyNumberFormat="1" applyFont="1" applyBorder="1" applyAlignment="1">
      <alignment horizontal="right"/>
    </xf>
    <xf numFmtId="37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left" wrapText="1"/>
    </xf>
    <xf numFmtId="173" fontId="25" fillId="0" borderId="0" xfId="0" applyNumberFormat="1" applyFont="1" applyAlignment="1">
      <alignment horizontal="right"/>
    </xf>
    <xf numFmtId="39" fontId="25" fillId="0" borderId="0" xfId="0" applyNumberFormat="1" applyFont="1" applyAlignment="1">
      <alignment horizontal="right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73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37" fontId="26" fillId="0" borderId="0" xfId="0" applyNumberFormat="1" applyFont="1" applyAlignment="1">
      <alignment horizontal="center"/>
    </xf>
    <xf numFmtId="0" fontId="26" fillId="0" borderId="0" xfId="0" applyFont="1" applyAlignment="1">
      <alignment horizontal="left" wrapText="1"/>
    </xf>
    <xf numFmtId="173" fontId="26" fillId="0" borderId="0" xfId="0" applyNumberFormat="1" applyFont="1" applyAlignment="1">
      <alignment horizontal="right"/>
    </xf>
    <xf numFmtId="39" fontId="26" fillId="0" borderId="0" xfId="0" applyNumberFormat="1" applyFont="1" applyAlignment="1">
      <alignment horizontal="right"/>
    </xf>
    <xf numFmtId="37" fontId="27" fillId="0" borderId="0" xfId="0" applyNumberFormat="1" applyFont="1" applyAlignment="1">
      <alignment horizontal="center"/>
    </xf>
    <xf numFmtId="0" fontId="27" fillId="0" borderId="0" xfId="0" applyFont="1" applyAlignment="1">
      <alignment horizontal="left" wrapText="1"/>
    </xf>
    <xf numFmtId="173" fontId="27" fillId="0" borderId="0" xfId="0" applyNumberFormat="1" applyFont="1" applyAlignment="1">
      <alignment horizontal="right"/>
    </xf>
    <xf numFmtId="39" fontId="27" fillId="0" borderId="0" xfId="0" applyNumberFormat="1" applyFont="1" applyAlignment="1">
      <alignment horizontal="right"/>
    </xf>
    <xf numFmtId="37" fontId="7" fillId="0" borderId="66" xfId="0" applyNumberFormat="1" applyFont="1" applyBorder="1" applyAlignment="1">
      <alignment horizontal="center"/>
    </xf>
    <xf numFmtId="0" fontId="7" fillId="0" borderId="66" xfId="0" applyFont="1" applyBorder="1" applyAlignment="1">
      <alignment horizontal="left" wrapText="1"/>
    </xf>
    <xf numFmtId="173" fontId="7" fillId="0" borderId="66" xfId="0" applyNumberFormat="1" applyFont="1" applyBorder="1" applyAlignment="1">
      <alignment horizontal="right"/>
    </xf>
    <xf numFmtId="39" fontId="7" fillId="0" borderId="66" xfId="0" applyNumberFormat="1" applyFont="1" applyBorder="1" applyAlignment="1">
      <alignment horizontal="right"/>
    </xf>
    <xf numFmtId="37" fontId="28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left" vertical="center" wrapText="1"/>
    </xf>
    <xf numFmtId="173" fontId="28" fillId="0" borderId="0" xfId="0" applyNumberFormat="1" applyFont="1" applyAlignment="1">
      <alignment horizontal="right" vertical="center"/>
    </xf>
    <xf numFmtId="39" fontId="28" fillId="0" borderId="0" xfId="0" applyNumberFormat="1" applyFont="1" applyAlignment="1">
      <alignment horizontal="right" vertical="center"/>
    </xf>
    <xf numFmtId="0" fontId="4" fillId="0" borderId="68" xfId="0" applyFont="1" applyBorder="1" applyAlignment="1" applyProtection="1">
      <alignment horizontal="left" vertical="center"/>
      <protection/>
    </xf>
    <xf numFmtId="0" fontId="4" fillId="0" borderId="69" xfId="0" applyFont="1" applyBorder="1" applyAlignment="1" applyProtection="1">
      <alignment horizontal="left" vertical="center"/>
      <protection/>
    </xf>
    <xf numFmtId="0" fontId="4" fillId="0" borderId="70" xfId="0" applyFont="1" applyBorder="1" applyAlignment="1" applyProtection="1">
      <alignment horizontal="left" vertical="center"/>
      <protection/>
    </xf>
    <xf numFmtId="0" fontId="8" fillId="0" borderId="16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4" fillId="0" borderId="37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/>
      <protection/>
    </xf>
    <xf numFmtId="0" fontId="7" fillId="0" borderId="22" xfId="0" applyFont="1" applyBorder="1" applyAlignment="1" applyProtection="1">
      <alignment horizontal="left" vertical="center" wrapText="1"/>
      <protection/>
    </xf>
    <xf numFmtId="0" fontId="7" fillId="0" borderId="71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68" xfId="0" applyFont="1" applyBorder="1" applyAlignment="1" applyProtection="1">
      <alignment horizontal="left" vertical="center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0" fontId="5" fillId="0" borderId="72" xfId="0" applyFont="1" applyBorder="1" applyAlignment="1" applyProtection="1">
      <alignment horizontal="left" vertical="center" wrapText="1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0" fontId="6" fillId="0" borderId="2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6" fillId="0" borderId="21" xfId="0" applyFont="1" applyBorder="1" applyAlignment="1" applyProtection="1">
      <alignment horizontal="left" vertical="center" wrapText="1"/>
      <protection/>
    </xf>
    <xf numFmtId="0" fontId="6" fillId="0" borderId="22" xfId="0" applyFont="1" applyBorder="1" applyAlignment="1" applyProtection="1">
      <alignment horizontal="left" vertical="center" wrapText="1"/>
      <protection/>
    </xf>
    <xf numFmtId="0" fontId="6" fillId="0" borderId="71" xfId="0" applyFont="1" applyBorder="1" applyAlignment="1" applyProtection="1">
      <alignment horizontal="left" vertical="center" wrapText="1"/>
      <protection/>
    </xf>
    <xf numFmtId="0" fontId="6" fillId="0" borderId="23" xfId="0" applyFont="1" applyBorder="1" applyAlignment="1" applyProtection="1">
      <alignment horizontal="left" vertical="center" wrapText="1"/>
      <protection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72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15" fillId="0" borderId="0" xfId="0" applyFont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center"/>
      <protection/>
    </xf>
    <xf numFmtId="0" fontId="22" fillId="0" borderId="0" xfId="0" applyFont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 wrapText="1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showGridLines="0" tabSelected="1" zoomScalePageLayoutView="0" workbookViewId="0" topLeftCell="A1">
      <pane ySplit="3" topLeftCell="A13" activePane="bottomLeft" state="frozen"/>
      <selection pane="topLeft" activeCell="A1" sqref="A1"/>
      <selection pane="bottomLeft" activeCell="R33" sqref="R33"/>
    </sheetView>
  </sheetViews>
  <sheetFormatPr defaultColWidth="10.5" defaultRowHeight="12" customHeight="1"/>
  <cols>
    <col min="1" max="1" width="3.33203125" style="2" customWidth="1"/>
    <col min="2" max="2" width="2.33203125" style="2" customWidth="1"/>
    <col min="3" max="3" width="3.83203125" style="2" customWidth="1"/>
    <col min="4" max="4" width="8.33203125" style="2" customWidth="1"/>
    <col min="5" max="5" width="15.83203125" style="2" customWidth="1"/>
    <col min="6" max="6" width="1.171875" style="2" customWidth="1"/>
    <col min="7" max="7" width="3.33203125" style="2" customWidth="1"/>
    <col min="8" max="8" width="4.16015625" style="2" customWidth="1"/>
    <col min="9" max="9" width="10.33203125" style="2" customWidth="1"/>
    <col min="10" max="10" width="15.83203125" style="2" customWidth="1"/>
    <col min="11" max="11" width="1.0078125" style="2" customWidth="1"/>
    <col min="12" max="12" width="3.33203125" style="2" customWidth="1"/>
    <col min="13" max="13" width="4.5" style="2" customWidth="1"/>
    <col min="14" max="14" width="5.66015625" style="2" customWidth="1"/>
    <col min="15" max="15" width="3.66015625" style="2" customWidth="1"/>
    <col min="16" max="16" width="13.33203125" style="2" customWidth="1"/>
    <col min="17" max="17" width="5" style="2" customWidth="1"/>
    <col min="18" max="18" width="15.83203125" style="2" customWidth="1"/>
    <col min="19" max="19" width="0.82421875" style="2" customWidth="1"/>
    <col min="20" max="16384" width="10.5" style="1" customWidth="1"/>
  </cols>
  <sheetData>
    <row r="1" spans="1:19" s="2" customFormat="1" ht="3.7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s="2" customFormat="1" ht="19.5" customHeight="1">
      <c r="A2" s="6"/>
      <c r="B2" s="7"/>
      <c r="C2" s="7"/>
      <c r="D2" s="7"/>
      <c r="E2" s="7"/>
      <c r="F2" s="7"/>
      <c r="G2" s="8" t="s">
        <v>0</v>
      </c>
      <c r="H2" s="9"/>
      <c r="I2" s="7"/>
      <c r="J2" s="7"/>
      <c r="K2" s="7"/>
      <c r="L2" s="7"/>
      <c r="M2" s="7"/>
      <c r="N2" s="7"/>
      <c r="O2" s="7"/>
      <c r="P2" s="7"/>
      <c r="Q2" s="7"/>
      <c r="R2" s="7"/>
      <c r="S2" s="10"/>
    </row>
    <row r="3" spans="1:19" s="2" customFormat="1" ht="9" customHeigh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3"/>
    </row>
    <row r="4" spans="1:19" s="2" customFormat="1" ht="7.5" customHeigh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  <c r="P4" s="15"/>
      <c r="Q4" s="15"/>
      <c r="R4" s="15"/>
      <c r="S4" s="17"/>
    </row>
    <row r="5" spans="1:19" s="2" customFormat="1" ht="24.75" customHeight="1">
      <c r="A5" s="18"/>
      <c r="B5" s="16" t="s">
        <v>1</v>
      </c>
      <c r="C5" s="16"/>
      <c r="D5" s="16"/>
      <c r="E5" s="201" t="s">
        <v>2</v>
      </c>
      <c r="F5" s="202"/>
      <c r="G5" s="202"/>
      <c r="H5" s="202"/>
      <c r="I5" s="202"/>
      <c r="J5" s="202"/>
      <c r="K5" s="202"/>
      <c r="L5" s="202"/>
      <c r="M5" s="203"/>
      <c r="N5" s="16"/>
      <c r="O5" s="16"/>
      <c r="P5" s="16" t="s">
        <v>3</v>
      </c>
      <c r="Q5" s="19"/>
      <c r="R5" s="20"/>
      <c r="S5" s="21"/>
    </row>
    <row r="6" spans="1:19" s="2" customFormat="1" ht="24.75" customHeight="1">
      <c r="A6" s="18"/>
      <c r="B6" s="16"/>
      <c r="C6" s="16"/>
      <c r="D6" s="16"/>
      <c r="E6" s="204"/>
      <c r="F6" s="205"/>
      <c r="G6" s="205"/>
      <c r="H6" s="205"/>
      <c r="I6" s="205"/>
      <c r="J6" s="205"/>
      <c r="K6" s="205"/>
      <c r="L6" s="205"/>
      <c r="M6" s="206"/>
      <c r="N6" s="16"/>
      <c r="O6" s="16"/>
      <c r="P6" s="16" t="s">
        <v>4</v>
      </c>
      <c r="Q6" s="22"/>
      <c r="R6" s="23"/>
      <c r="S6" s="21"/>
    </row>
    <row r="7" spans="1:19" s="2" customFormat="1" ht="24.75" customHeight="1">
      <c r="A7" s="18"/>
      <c r="B7" s="16"/>
      <c r="C7" s="16"/>
      <c r="D7" s="16"/>
      <c r="E7" s="207"/>
      <c r="F7" s="208"/>
      <c r="G7" s="208"/>
      <c r="H7" s="208"/>
      <c r="I7" s="208"/>
      <c r="J7" s="208"/>
      <c r="K7" s="208"/>
      <c r="L7" s="208"/>
      <c r="M7" s="209"/>
      <c r="N7" s="16"/>
      <c r="O7" s="16"/>
      <c r="P7" s="16" t="s">
        <v>5</v>
      </c>
      <c r="Q7" s="24"/>
      <c r="R7" s="25"/>
      <c r="S7" s="21"/>
    </row>
    <row r="8" spans="1:19" s="2" customFormat="1" ht="24.75" customHeight="1">
      <c r="A8" s="18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 t="s">
        <v>6</v>
      </c>
      <c r="Q8" s="16"/>
      <c r="R8" s="16" t="s">
        <v>7</v>
      </c>
      <c r="S8" s="21"/>
    </row>
    <row r="9" spans="1:19" s="2" customFormat="1" ht="24.75" customHeight="1">
      <c r="A9" s="18"/>
      <c r="B9" s="16" t="s">
        <v>8</v>
      </c>
      <c r="C9" s="16"/>
      <c r="D9" s="16"/>
      <c r="E9" s="210" t="s">
        <v>9</v>
      </c>
      <c r="F9" s="211"/>
      <c r="G9" s="211"/>
      <c r="H9" s="211"/>
      <c r="I9" s="211"/>
      <c r="J9" s="211"/>
      <c r="K9" s="211"/>
      <c r="L9" s="211"/>
      <c r="M9" s="212"/>
      <c r="N9" s="16"/>
      <c r="O9" s="16"/>
      <c r="P9" s="26"/>
      <c r="Q9" s="16"/>
      <c r="R9" s="26"/>
      <c r="S9" s="21"/>
    </row>
    <row r="10" spans="1:19" s="2" customFormat="1" ht="24.75" customHeight="1">
      <c r="A10" s="27"/>
      <c r="B10" s="16" t="s">
        <v>10</v>
      </c>
      <c r="C10" s="16"/>
      <c r="D10" s="16"/>
      <c r="E10" s="213" t="s">
        <v>11</v>
      </c>
      <c r="F10" s="214"/>
      <c r="G10" s="214"/>
      <c r="H10" s="214"/>
      <c r="I10" s="214"/>
      <c r="J10" s="214"/>
      <c r="K10" s="214"/>
      <c r="L10" s="214"/>
      <c r="M10" s="215"/>
      <c r="N10" s="16"/>
      <c r="O10" s="16"/>
      <c r="P10" s="26"/>
      <c r="Q10" s="16"/>
      <c r="R10" s="26"/>
      <c r="S10" s="21"/>
    </row>
    <row r="11" spans="1:19" s="2" customFormat="1" ht="24.75" customHeight="1">
      <c r="A11" s="18"/>
      <c r="B11" s="16" t="s">
        <v>12</v>
      </c>
      <c r="C11" s="16"/>
      <c r="D11" s="16"/>
      <c r="E11" s="213" t="s">
        <v>11</v>
      </c>
      <c r="F11" s="214"/>
      <c r="G11" s="214"/>
      <c r="H11" s="214"/>
      <c r="I11" s="214"/>
      <c r="J11" s="214"/>
      <c r="K11" s="214"/>
      <c r="L11" s="214"/>
      <c r="M11" s="215"/>
      <c r="N11" s="16"/>
      <c r="O11" s="16"/>
      <c r="P11" s="26"/>
      <c r="Q11" s="16"/>
      <c r="R11" s="26"/>
      <c r="S11" s="21"/>
    </row>
    <row r="12" spans="1:19" s="2" customFormat="1" ht="12.75" customHeight="1" hidden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</row>
    <row r="13" spans="1:19" s="2" customFormat="1" ht="24" customHeight="1">
      <c r="A13" s="29"/>
      <c r="B13" s="192" t="s">
        <v>13</v>
      </c>
      <c r="C13" s="192"/>
      <c r="D13" s="192"/>
      <c r="E13" s="197" t="s">
        <v>11</v>
      </c>
      <c r="F13" s="198"/>
      <c r="G13" s="198"/>
      <c r="H13" s="198"/>
      <c r="I13" s="198"/>
      <c r="J13" s="198"/>
      <c r="K13" s="198"/>
      <c r="L13" s="198"/>
      <c r="M13" s="199"/>
      <c r="N13" s="28"/>
      <c r="O13" s="28"/>
      <c r="P13" s="30"/>
      <c r="Q13" s="28"/>
      <c r="R13" s="30"/>
      <c r="S13" s="31"/>
    </row>
    <row r="14" spans="1:19" s="2" customFormat="1" ht="12" customHeight="1">
      <c r="A14" s="29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31"/>
    </row>
    <row r="15" spans="1:19" s="2" customFormat="1" ht="17.25" customHeight="1">
      <c r="A15" s="18"/>
      <c r="B15" s="16"/>
      <c r="C15" s="16"/>
      <c r="D15" s="16"/>
      <c r="E15" s="16" t="s">
        <v>14</v>
      </c>
      <c r="F15" s="16"/>
      <c r="G15" s="28"/>
      <c r="H15" s="16" t="s">
        <v>15</v>
      </c>
      <c r="I15" s="16"/>
      <c r="J15" s="16"/>
      <c r="K15" s="16" t="s">
        <v>16</v>
      </c>
      <c r="L15" s="16"/>
      <c r="M15" s="16"/>
      <c r="N15" s="16"/>
      <c r="O15" s="16"/>
      <c r="P15" s="16" t="s">
        <v>17</v>
      </c>
      <c r="Q15" s="16"/>
      <c r="R15" s="32"/>
      <c r="S15" s="21"/>
    </row>
    <row r="16" spans="1:19" s="2" customFormat="1" ht="17.25" customHeight="1">
      <c r="A16" s="18"/>
      <c r="B16" s="16"/>
      <c r="C16" s="16"/>
      <c r="D16" s="16"/>
      <c r="E16" s="33"/>
      <c r="F16" s="16"/>
      <c r="G16" s="28"/>
      <c r="H16" s="200" t="s">
        <v>18</v>
      </c>
      <c r="I16" s="190"/>
      <c r="J16" s="16"/>
      <c r="K16" s="188"/>
      <c r="L16" s="189"/>
      <c r="M16" s="190"/>
      <c r="N16" s="16"/>
      <c r="O16" s="16"/>
      <c r="P16" s="16" t="s">
        <v>19</v>
      </c>
      <c r="Q16" s="16"/>
      <c r="R16" s="34"/>
      <c r="S16" s="21"/>
    </row>
    <row r="17" spans="1:19" s="2" customFormat="1" ht="6.7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7"/>
    </row>
    <row r="18" spans="1:19" s="2" customFormat="1" ht="23.25" customHeight="1">
      <c r="A18" s="38"/>
      <c r="B18" s="39"/>
      <c r="C18" s="39"/>
      <c r="D18" s="39"/>
      <c r="E18" s="40" t="s">
        <v>20</v>
      </c>
      <c r="F18" s="39"/>
      <c r="G18" s="39"/>
      <c r="H18" s="39"/>
      <c r="I18" s="39"/>
      <c r="J18" s="39"/>
      <c r="K18" s="39"/>
      <c r="L18" s="39"/>
      <c r="M18" s="39"/>
      <c r="N18" s="39"/>
      <c r="O18" s="41"/>
      <c r="P18" s="39"/>
      <c r="Q18" s="39"/>
      <c r="R18" s="39"/>
      <c r="S18" s="42"/>
    </row>
    <row r="19" spans="1:19" s="2" customFormat="1" ht="21.75" customHeight="1">
      <c r="A19" s="43" t="s">
        <v>21</v>
      </c>
      <c r="B19" s="44"/>
      <c r="C19" s="44"/>
      <c r="D19" s="45"/>
      <c r="E19" s="46" t="s">
        <v>22</v>
      </c>
      <c r="F19" s="45"/>
      <c r="G19" s="46" t="s">
        <v>23</v>
      </c>
      <c r="H19" s="44"/>
      <c r="I19" s="47"/>
      <c r="J19" s="48" t="s">
        <v>22</v>
      </c>
      <c r="K19" s="45"/>
      <c r="L19" s="46" t="s">
        <v>24</v>
      </c>
      <c r="M19" s="44"/>
      <c r="N19" s="44"/>
      <c r="O19" s="49"/>
      <c r="P19" s="45"/>
      <c r="Q19" s="46" t="s">
        <v>25</v>
      </c>
      <c r="R19" s="44"/>
      <c r="S19" s="50"/>
    </row>
    <row r="20" spans="1:19" s="2" customFormat="1" ht="23.25" customHeight="1">
      <c r="A20" s="51"/>
      <c r="B20" s="52"/>
      <c r="C20" s="52"/>
      <c r="D20" s="53"/>
      <c r="E20" s="54"/>
      <c r="F20" s="55"/>
      <c r="G20" s="56"/>
      <c r="H20" s="52"/>
      <c r="I20" s="53"/>
      <c r="J20" s="57"/>
      <c r="K20" s="55"/>
      <c r="L20" s="56"/>
      <c r="M20" s="52"/>
      <c r="N20" s="52"/>
      <c r="O20" s="41"/>
      <c r="P20" s="53"/>
      <c r="Q20" s="56"/>
      <c r="R20" s="58"/>
      <c r="S20" s="59"/>
    </row>
    <row r="21" spans="1:19" s="2" customFormat="1" ht="23.25" customHeight="1">
      <c r="A21" s="60"/>
      <c r="B21" s="40"/>
      <c r="C21" s="40"/>
      <c r="D21" s="40"/>
      <c r="E21" s="40" t="s">
        <v>26</v>
      </c>
      <c r="F21" s="40"/>
      <c r="G21" s="40"/>
      <c r="H21" s="40"/>
      <c r="I21" s="61" t="s">
        <v>27</v>
      </c>
      <c r="J21" s="40"/>
      <c r="K21" s="40"/>
      <c r="L21" s="40"/>
      <c r="M21" s="40"/>
      <c r="N21" s="40"/>
      <c r="O21" s="62"/>
      <c r="P21" s="40"/>
      <c r="Q21" s="40"/>
      <c r="R21" s="40"/>
      <c r="S21" s="63"/>
    </row>
    <row r="22" spans="1:19" s="2" customFormat="1" ht="21.75" customHeight="1">
      <c r="A22" s="64" t="s">
        <v>28</v>
      </c>
      <c r="B22" s="65"/>
      <c r="C22" s="66" t="s">
        <v>29</v>
      </c>
      <c r="D22" s="67"/>
      <c r="E22" s="67"/>
      <c r="F22" s="68"/>
      <c r="G22" s="64" t="s">
        <v>30</v>
      </c>
      <c r="H22" s="65"/>
      <c r="I22" s="66" t="s">
        <v>31</v>
      </c>
      <c r="J22" s="67"/>
      <c r="K22" s="69"/>
      <c r="L22" s="64" t="s">
        <v>32</v>
      </c>
      <c r="M22" s="65"/>
      <c r="N22" s="66" t="s">
        <v>33</v>
      </c>
      <c r="O22" s="70"/>
      <c r="P22" s="67"/>
      <c r="Q22" s="67"/>
      <c r="R22" s="67"/>
      <c r="S22" s="69"/>
    </row>
    <row r="23" spans="1:19" s="2" customFormat="1" ht="27" customHeight="1">
      <c r="A23" s="71" t="s">
        <v>34</v>
      </c>
      <c r="B23" s="72" t="s">
        <v>35</v>
      </c>
      <c r="C23" s="73"/>
      <c r="D23" s="74" t="s">
        <v>36</v>
      </c>
      <c r="E23" s="75">
        <v>0</v>
      </c>
      <c r="F23" s="76"/>
      <c r="G23" s="71" t="s">
        <v>37</v>
      </c>
      <c r="H23" s="77" t="s">
        <v>38</v>
      </c>
      <c r="I23" s="78"/>
      <c r="J23" s="79"/>
      <c r="K23" s="76"/>
      <c r="L23" s="71" t="s">
        <v>39</v>
      </c>
      <c r="M23" s="80" t="s">
        <v>40</v>
      </c>
      <c r="N23" s="81"/>
      <c r="O23" s="49"/>
      <c r="P23" s="82"/>
      <c r="Q23" s="78"/>
      <c r="R23" s="75">
        <v>0</v>
      </c>
      <c r="S23" s="76"/>
    </row>
    <row r="24" spans="1:19" s="2" customFormat="1" ht="27" customHeight="1">
      <c r="A24" s="71" t="s">
        <v>41</v>
      </c>
      <c r="B24" s="83"/>
      <c r="C24" s="84"/>
      <c r="D24" s="74" t="s">
        <v>42</v>
      </c>
      <c r="E24" s="75">
        <v>0</v>
      </c>
      <c r="F24" s="76"/>
      <c r="G24" s="71" t="s">
        <v>43</v>
      </c>
      <c r="H24" s="77" t="s">
        <v>44</v>
      </c>
      <c r="I24" s="78"/>
      <c r="J24" s="79"/>
      <c r="K24" s="76"/>
      <c r="L24" s="71" t="s">
        <v>45</v>
      </c>
      <c r="M24" s="80" t="s">
        <v>46</v>
      </c>
      <c r="N24" s="81"/>
      <c r="O24" s="49"/>
      <c r="P24" s="81"/>
      <c r="Q24" s="78"/>
      <c r="R24" s="75">
        <v>0</v>
      </c>
      <c r="S24" s="76"/>
    </row>
    <row r="25" spans="1:19" s="2" customFormat="1" ht="27" customHeight="1">
      <c r="A25" s="71" t="s">
        <v>47</v>
      </c>
      <c r="B25" s="72" t="s">
        <v>48</v>
      </c>
      <c r="C25" s="73"/>
      <c r="D25" s="74" t="s">
        <v>36</v>
      </c>
      <c r="E25" s="75">
        <v>0</v>
      </c>
      <c r="F25" s="76"/>
      <c r="G25" s="71" t="s">
        <v>49</v>
      </c>
      <c r="H25" s="77" t="s">
        <v>50</v>
      </c>
      <c r="I25" s="78"/>
      <c r="J25" s="79"/>
      <c r="K25" s="76"/>
      <c r="L25" s="71" t="s">
        <v>51</v>
      </c>
      <c r="M25" s="80" t="s">
        <v>52</v>
      </c>
      <c r="N25" s="81"/>
      <c r="O25" s="49"/>
      <c r="P25" s="81"/>
      <c r="Q25" s="78"/>
      <c r="R25" s="75">
        <v>0</v>
      </c>
      <c r="S25" s="76"/>
    </row>
    <row r="26" spans="1:19" s="2" customFormat="1" ht="27" customHeight="1">
      <c r="A26" s="71" t="s">
        <v>53</v>
      </c>
      <c r="B26" s="83"/>
      <c r="C26" s="84"/>
      <c r="D26" s="74" t="s">
        <v>42</v>
      </c>
      <c r="E26" s="75">
        <v>0</v>
      </c>
      <c r="F26" s="76"/>
      <c r="G26" s="71" t="s">
        <v>54</v>
      </c>
      <c r="H26" s="77"/>
      <c r="I26" s="78"/>
      <c r="J26" s="79"/>
      <c r="K26" s="76"/>
      <c r="L26" s="71" t="s">
        <v>55</v>
      </c>
      <c r="M26" s="85" t="s">
        <v>56</v>
      </c>
      <c r="N26" s="81"/>
      <c r="O26" s="49"/>
      <c r="P26" s="81"/>
      <c r="Q26" s="78"/>
      <c r="R26" s="75">
        <v>0</v>
      </c>
      <c r="S26" s="76"/>
    </row>
    <row r="27" spans="1:19" s="2" customFormat="1" ht="27" customHeight="1">
      <c r="A27" s="71" t="s">
        <v>57</v>
      </c>
      <c r="B27" s="72" t="s">
        <v>58</v>
      </c>
      <c r="C27" s="73"/>
      <c r="D27" s="74" t="s">
        <v>36</v>
      </c>
      <c r="E27" s="75">
        <v>0</v>
      </c>
      <c r="F27" s="76"/>
      <c r="G27" s="86"/>
      <c r="H27" s="87"/>
      <c r="I27" s="78"/>
      <c r="J27" s="79"/>
      <c r="K27" s="76"/>
      <c r="L27" s="71" t="s">
        <v>59</v>
      </c>
      <c r="M27" s="80" t="s">
        <v>60</v>
      </c>
      <c r="N27" s="81"/>
      <c r="O27" s="49"/>
      <c r="P27" s="81"/>
      <c r="Q27" s="88"/>
      <c r="R27" s="75">
        <v>0</v>
      </c>
      <c r="S27" s="76"/>
    </row>
    <row r="28" spans="1:19" s="2" customFormat="1" ht="23.25" customHeight="1">
      <c r="A28" s="71" t="s">
        <v>61</v>
      </c>
      <c r="B28" s="83"/>
      <c r="C28" s="84"/>
      <c r="D28" s="74" t="s">
        <v>42</v>
      </c>
      <c r="E28" s="75">
        <v>0</v>
      </c>
      <c r="F28" s="76"/>
      <c r="G28" s="86"/>
      <c r="H28" s="87"/>
      <c r="I28" s="78"/>
      <c r="J28" s="79"/>
      <c r="K28" s="76"/>
      <c r="L28" s="71" t="s">
        <v>62</v>
      </c>
      <c r="M28" s="80" t="s">
        <v>63</v>
      </c>
      <c r="N28" s="81"/>
      <c r="O28" s="49"/>
      <c r="P28" s="81"/>
      <c r="Q28" s="78"/>
      <c r="R28" s="75">
        <v>0</v>
      </c>
      <c r="S28" s="76"/>
    </row>
    <row r="29" spans="1:19" s="2" customFormat="1" ht="21.75" customHeight="1">
      <c r="A29" s="71" t="s">
        <v>64</v>
      </c>
      <c r="B29" s="196" t="s">
        <v>65</v>
      </c>
      <c r="C29" s="196"/>
      <c r="D29" s="196"/>
      <c r="E29" s="75">
        <v>0</v>
      </c>
      <c r="F29" s="76"/>
      <c r="G29" s="71" t="s">
        <v>66</v>
      </c>
      <c r="H29" s="89" t="s">
        <v>67</v>
      </c>
      <c r="I29" s="78"/>
      <c r="J29" s="79"/>
      <c r="K29" s="76"/>
      <c r="L29" s="71" t="s">
        <v>68</v>
      </c>
      <c r="M29" s="89" t="s">
        <v>69</v>
      </c>
      <c r="N29" s="81"/>
      <c r="O29" s="49"/>
      <c r="P29" s="81"/>
      <c r="Q29" s="78"/>
      <c r="R29" s="75">
        <v>0</v>
      </c>
      <c r="S29" s="76"/>
    </row>
    <row r="30" spans="1:19" s="2" customFormat="1" ht="21.75" customHeight="1">
      <c r="A30" s="90" t="s">
        <v>70</v>
      </c>
      <c r="B30" s="91" t="s">
        <v>71</v>
      </c>
      <c r="C30" s="52"/>
      <c r="D30" s="55"/>
      <c r="E30" s="92">
        <v>0</v>
      </c>
      <c r="F30" s="59"/>
      <c r="G30" s="90" t="s">
        <v>72</v>
      </c>
      <c r="H30" s="91" t="s">
        <v>73</v>
      </c>
      <c r="I30" s="55"/>
      <c r="J30" s="92">
        <v>0</v>
      </c>
      <c r="K30" s="59"/>
      <c r="L30" s="90" t="s">
        <v>74</v>
      </c>
      <c r="M30" s="91" t="s">
        <v>75</v>
      </c>
      <c r="N30" s="52"/>
      <c r="O30" s="41"/>
      <c r="P30" s="52"/>
      <c r="Q30" s="55"/>
      <c r="R30" s="92">
        <v>0</v>
      </c>
      <c r="S30" s="59"/>
    </row>
    <row r="31" spans="1:19" s="2" customFormat="1" ht="21.75" customHeight="1">
      <c r="A31" s="93" t="s">
        <v>10</v>
      </c>
      <c r="B31" s="94"/>
      <c r="C31" s="94"/>
      <c r="D31" s="94"/>
      <c r="E31" s="94"/>
      <c r="F31" s="95"/>
      <c r="G31" s="96"/>
      <c r="H31" s="94"/>
      <c r="I31" s="94"/>
      <c r="J31" s="94"/>
      <c r="K31" s="97"/>
      <c r="L31" s="64" t="s">
        <v>76</v>
      </c>
      <c r="M31" s="45"/>
      <c r="N31" s="66" t="s">
        <v>77</v>
      </c>
      <c r="O31" s="70"/>
      <c r="P31" s="44"/>
      <c r="Q31" s="44"/>
      <c r="R31" s="44"/>
      <c r="S31" s="50"/>
    </row>
    <row r="32" spans="1:19" s="2" customFormat="1" ht="21.75" customHeight="1">
      <c r="A32" s="98"/>
      <c r="B32" s="99"/>
      <c r="C32" s="99"/>
      <c r="D32" s="99"/>
      <c r="E32" s="99"/>
      <c r="F32" s="100"/>
      <c r="G32" s="101"/>
      <c r="H32" s="99"/>
      <c r="I32" s="102"/>
      <c r="J32" s="99"/>
      <c r="K32" s="103"/>
      <c r="L32" s="71" t="s">
        <v>78</v>
      </c>
      <c r="M32" s="77" t="s">
        <v>79</v>
      </c>
      <c r="N32" s="81"/>
      <c r="O32" s="49"/>
      <c r="P32" s="81"/>
      <c r="Q32" s="78"/>
      <c r="R32" s="75">
        <f>'2022-71 - Rekapitulácia objekto'!C25</f>
        <v>0</v>
      </c>
      <c r="S32" s="76"/>
    </row>
    <row r="33" spans="1:19" s="2" customFormat="1" ht="21.75" customHeight="1">
      <c r="A33" s="104" t="s">
        <v>80</v>
      </c>
      <c r="B33" s="49"/>
      <c r="C33" s="49"/>
      <c r="D33" s="49"/>
      <c r="E33" s="49"/>
      <c r="F33" s="84"/>
      <c r="G33" s="105" t="s">
        <v>81</v>
      </c>
      <c r="H33" s="106"/>
      <c r="I33" s="49"/>
      <c r="J33" s="49"/>
      <c r="K33" s="107"/>
      <c r="L33" s="71" t="s">
        <v>82</v>
      </c>
      <c r="M33" s="108" t="s">
        <v>83</v>
      </c>
      <c r="N33" s="109">
        <v>20</v>
      </c>
      <c r="O33" s="110" t="s">
        <v>84</v>
      </c>
      <c r="P33" s="111">
        <f>R32</f>
        <v>0</v>
      </c>
      <c r="Q33" s="112"/>
      <c r="R33" s="113">
        <f>R32*0.2</f>
        <v>0</v>
      </c>
      <c r="S33" s="107"/>
    </row>
    <row r="34" spans="1:19" s="2" customFormat="1" ht="12.75" customHeight="1" hidden="1">
      <c r="A34" s="114"/>
      <c r="B34" s="115"/>
      <c r="C34" s="115"/>
      <c r="D34" s="115"/>
      <c r="E34" s="115"/>
      <c r="F34" s="73"/>
      <c r="G34" s="116"/>
      <c r="H34" s="115"/>
      <c r="I34" s="115"/>
      <c r="J34" s="115"/>
      <c r="K34" s="117"/>
      <c r="L34" s="118"/>
      <c r="M34" s="118"/>
      <c r="N34" s="118"/>
      <c r="O34" s="118"/>
      <c r="P34" s="118"/>
      <c r="Q34" s="118"/>
      <c r="R34" s="119"/>
      <c r="S34" s="118"/>
    </row>
    <row r="35" spans="1:19" s="2" customFormat="1" ht="35.25" customHeight="1">
      <c r="A35" s="120" t="s">
        <v>8</v>
      </c>
      <c r="B35" s="121"/>
      <c r="C35" s="121"/>
      <c r="D35" s="121"/>
      <c r="E35" s="99"/>
      <c r="F35" s="100"/>
      <c r="G35" s="101"/>
      <c r="H35" s="99"/>
      <c r="I35" s="99"/>
      <c r="J35" s="99"/>
      <c r="K35" s="103"/>
      <c r="L35" s="90" t="s">
        <v>85</v>
      </c>
      <c r="M35" s="191" t="s">
        <v>86</v>
      </c>
      <c r="N35" s="191"/>
      <c r="O35" s="191"/>
      <c r="P35" s="191"/>
      <c r="Q35" s="191"/>
      <c r="R35" s="122">
        <f>SUM(R32,R33)</f>
        <v>0</v>
      </c>
      <c r="S35" s="59"/>
    </row>
    <row r="36" spans="1:19" s="2" customFormat="1" ht="18" customHeight="1">
      <c r="A36" s="120"/>
      <c r="B36" s="123"/>
      <c r="C36" s="123"/>
      <c r="D36" s="123"/>
      <c r="E36" s="124"/>
      <c r="F36" s="124"/>
      <c r="G36" s="125"/>
      <c r="H36" s="124"/>
      <c r="I36" s="124"/>
      <c r="J36" s="124"/>
      <c r="K36" s="124"/>
      <c r="L36" s="126"/>
      <c r="M36" s="192" t="s">
        <v>87</v>
      </c>
      <c r="N36" s="193"/>
      <c r="O36" s="193"/>
      <c r="P36" s="193"/>
      <c r="Q36" s="193"/>
      <c r="R36" s="193"/>
      <c r="S36" s="194"/>
    </row>
    <row r="37" spans="1:19" s="2" customFormat="1" ht="45.75" customHeight="1">
      <c r="A37" s="120"/>
      <c r="B37" s="123"/>
      <c r="C37" s="123"/>
      <c r="D37" s="123"/>
      <c r="E37" s="124"/>
      <c r="F37" s="124"/>
      <c r="G37" s="125"/>
      <c r="H37" s="124"/>
      <c r="I37" s="124"/>
      <c r="J37" s="124"/>
      <c r="K37" s="124"/>
      <c r="L37" s="127"/>
      <c r="M37" s="195" t="s">
        <v>88</v>
      </c>
      <c r="N37" s="195"/>
      <c r="O37" s="195"/>
      <c r="P37" s="195"/>
      <c r="Q37" s="195"/>
      <c r="R37" s="195"/>
      <c r="S37" s="128"/>
    </row>
    <row r="38" spans="1:19" s="2" customFormat="1" ht="33" customHeight="1">
      <c r="A38" s="104" t="s">
        <v>80</v>
      </c>
      <c r="B38" s="49"/>
      <c r="C38" s="49"/>
      <c r="D38" s="49"/>
      <c r="E38" s="49"/>
      <c r="F38" s="84"/>
      <c r="G38" s="105" t="s">
        <v>81</v>
      </c>
      <c r="H38" s="49"/>
      <c r="I38" s="49"/>
      <c r="J38" s="49"/>
      <c r="K38" s="107"/>
      <c r="L38" s="64" t="s">
        <v>89</v>
      </c>
      <c r="M38" s="45"/>
      <c r="N38" s="66" t="s">
        <v>90</v>
      </c>
      <c r="O38" s="70"/>
      <c r="P38" s="44"/>
      <c r="Q38" s="45"/>
      <c r="R38" s="46"/>
      <c r="S38" s="50"/>
    </row>
    <row r="39" spans="1:19" s="2" customFormat="1" ht="23.25" customHeight="1">
      <c r="A39" s="129" t="s">
        <v>12</v>
      </c>
      <c r="B39" s="115"/>
      <c r="C39" s="115"/>
      <c r="D39" s="115"/>
      <c r="E39" s="115"/>
      <c r="F39" s="73"/>
      <c r="G39" s="116"/>
      <c r="H39" s="115"/>
      <c r="I39" s="115"/>
      <c r="J39" s="115"/>
      <c r="K39" s="117"/>
      <c r="L39" s="71" t="s">
        <v>91</v>
      </c>
      <c r="M39" s="77" t="s">
        <v>92</v>
      </c>
      <c r="N39" s="81"/>
      <c r="O39" s="49"/>
      <c r="P39" s="81"/>
      <c r="Q39" s="78"/>
      <c r="R39" s="75">
        <v>0</v>
      </c>
      <c r="S39" s="76"/>
    </row>
    <row r="40" spans="1:19" s="2" customFormat="1" ht="21.75" customHeight="1">
      <c r="A40" s="98"/>
      <c r="B40" s="99"/>
      <c r="C40" s="99"/>
      <c r="D40" s="99"/>
      <c r="E40" s="99"/>
      <c r="F40" s="100"/>
      <c r="G40" s="101"/>
      <c r="H40" s="99"/>
      <c r="I40" s="99"/>
      <c r="J40" s="99"/>
      <c r="K40" s="103"/>
      <c r="L40" s="71" t="s">
        <v>93</v>
      </c>
      <c r="M40" s="77" t="s">
        <v>94</v>
      </c>
      <c r="N40" s="81"/>
      <c r="O40" s="49"/>
      <c r="P40" s="81"/>
      <c r="Q40" s="78"/>
      <c r="R40" s="75">
        <v>0</v>
      </c>
      <c r="S40" s="76"/>
    </row>
    <row r="41" spans="1:19" s="2" customFormat="1" ht="21.75" customHeight="1">
      <c r="A41" s="130" t="s">
        <v>80</v>
      </c>
      <c r="B41" s="41"/>
      <c r="C41" s="41"/>
      <c r="D41" s="41"/>
      <c r="E41" s="41"/>
      <c r="F41" s="131"/>
      <c r="G41" s="132" t="s">
        <v>81</v>
      </c>
      <c r="H41" s="41"/>
      <c r="I41" s="41"/>
      <c r="J41" s="41"/>
      <c r="K41" s="133"/>
      <c r="L41" s="90" t="s">
        <v>95</v>
      </c>
      <c r="M41" s="91" t="s">
        <v>96</v>
      </c>
      <c r="N41" s="52"/>
      <c r="O41" s="41"/>
      <c r="P41" s="52"/>
      <c r="Q41" s="55"/>
      <c r="R41" s="92">
        <v>0</v>
      </c>
      <c r="S41" s="59"/>
    </row>
  </sheetData>
  <sheetProtection/>
  <mergeCells count="14">
    <mergeCell ref="E5:M5"/>
    <mergeCell ref="E6:M6"/>
    <mergeCell ref="E7:M7"/>
    <mergeCell ref="E9:M9"/>
    <mergeCell ref="E10:M10"/>
    <mergeCell ref="E11:M11"/>
    <mergeCell ref="K16:M16"/>
    <mergeCell ref="M35:Q35"/>
    <mergeCell ref="M36:S36"/>
    <mergeCell ref="M37:R37"/>
    <mergeCell ref="B13:D13"/>
    <mergeCell ref="B29:D29"/>
    <mergeCell ref="E13:M13"/>
    <mergeCell ref="H16:I16"/>
  </mergeCells>
  <printOptions horizontalCentered="1"/>
  <pageMargins left="0.39370079040527345" right="0.39370079040527345" top="0.7874015808105469" bottom="0.7874015808105469" header="0" footer="0"/>
  <pageSetup blackAndWhite="1" fitToHeight="1" fitToWidth="1" horizontalDpi="600" verticalDpi="600" orientation="portrait" paperSize="9" scale="80" r:id="rId1"/>
  <headerFooter alignWithMargins="0">
    <oddFooter>&amp;C   Strana &amp;P 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2"/>
  <sheetViews>
    <sheetView showGridLines="0" zoomScalePageLayoutView="0" workbookViewId="0" topLeftCell="A94">
      <selection activeCell="F115" sqref="F115"/>
    </sheetView>
  </sheetViews>
  <sheetFormatPr defaultColWidth="10.5" defaultRowHeight="12" customHeight="1"/>
  <cols>
    <col min="1" max="1" width="4" style="168" customWidth="1"/>
    <col min="2" max="2" width="16.33203125" style="169" customWidth="1"/>
    <col min="3" max="3" width="49.83203125" style="169" customWidth="1"/>
    <col min="4" max="4" width="3.83203125" style="169" customWidth="1"/>
    <col min="5" max="5" width="11.33203125" style="170" customWidth="1"/>
    <col min="6" max="6" width="11.5" style="170" customWidth="1"/>
    <col min="7" max="7" width="17.33203125" style="171" customWidth="1"/>
    <col min="8" max="8" width="13.83203125" style="170" customWidth="1"/>
    <col min="9" max="16384" width="10.5" style="1" customWidth="1"/>
  </cols>
  <sheetData>
    <row r="1" spans="1:8" s="2" customFormat="1" ht="27.75" customHeight="1">
      <c r="A1" s="217" t="s">
        <v>142</v>
      </c>
      <c r="B1" s="218"/>
      <c r="C1" s="218"/>
      <c r="D1" s="218"/>
      <c r="E1" s="218"/>
      <c r="F1" s="218"/>
      <c r="G1" s="218"/>
      <c r="H1" s="218"/>
    </row>
    <row r="2" spans="1:8" s="2" customFormat="1" ht="12.75" customHeight="1">
      <c r="A2" s="137" t="s">
        <v>143</v>
      </c>
      <c r="B2" s="141"/>
      <c r="C2" s="141"/>
      <c r="D2" s="141"/>
      <c r="E2" s="141"/>
      <c r="F2" s="141"/>
      <c r="G2" s="141"/>
      <c r="H2" s="141"/>
    </row>
    <row r="3" spans="1:8" s="2" customFormat="1" ht="12.75" customHeight="1">
      <c r="A3" s="137" t="s">
        <v>524</v>
      </c>
      <c r="B3" s="141"/>
      <c r="C3" s="141"/>
      <c r="D3" s="141"/>
      <c r="E3" s="141"/>
      <c r="F3" s="141"/>
      <c r="G3" s="141"/>
      <c r="H3" s="141"/>
    </row>
    <row r="4" spans="1:8" s="2" customFormat="1" ht="13.5" customHeight="1">
      <c r="A4" s="151"/>
      <c r="B4" s="137"/>
      <c r="C4" s="151"/>
      <c r="D4" s="138"/>
      <c r="E4" s="138"/>
      <c r="F4" s="138"/>
      <c r="G4" s="138"/>
      <c r="H4" s="138"/>
    </row>
    <row r="5" spans="1:8" s="2" customFormat="1" ht="6.75" customHeight="1">
      <c r="A5" s="152"/>
      <c r="B5" s="153"/>
      <c r="C5" s="153"/>
      <c r="D5" s="153"/>
      <c r="E5" s="154"/>
      <c r="F5" s="154"/>
      <c r="G5" s="155"/>
      <c r="H5" s="154"/>
    </row>
    <row r="6" spans="1:8" s="2" customFormat="1" ht="12.75" customHeight="1">
      <c r="A6" s="141" t="s">
        <v>145</v>
      </c>
      <c r="B6" s="141"/>
      <c r="C6" s="141"/>
      <c r="D6" s="141"/>
      <c r="E6" s="141"/>
      <c r="F6" s="141"/>
      <c r="G6" s="141"/>
      <c r="H6" s="141"/>
    </row>
    <row r="7" spans="1:8" s="2" customFormat="1" ht="13.5" customHeight="1">
      <c r="A7" s="141" t="s">
        <v>146</v>
      </c>
      <c r="B7" s="141"/>
      <c r="C7" s="141"/>
      <c r="D7" s="141"/>
      <c r="E7" s="141" t="s">
        <v>147</v>
      </c>
      <c r="F7" s="141"/>
      <c r="G7" s="141"/>
      <c r="H7" s="141"/>
    </row>
    <row r="8" spans="1:8" s="2" customFormat="1" ht="13.5" customHeight="1">
      <c r="A8" s="219" t="s">
        <v>148</v>
      </c>
      <c r="B8" s="220"/>
      <c r="C8" s="220"/>
      <c r="D8" s="156"/>
      <c r="E8" s="141" t="s">
        <v>163</v>
      </c>
      <c r="F8" s="157"/>
      <c r="G8" s="158"/>
      <c r="H8" s="157"/>
    </row>
    <row r="9" spans="1:8" s="2" customFormat="1" ht="6.75" customHeight="1">
      <c r="A9" s="152"/>
      <c r="B9" s="152"/>
      <c r="C9" s="152"/>
      <c r="D9" s="152"/>
      <c r="E9" s="152"/>
      <c r="F9" s="152"/>
      <c r="G9" s="152"/>
      <c r="H9" s="152"/>
    </row>
    <row r="10" spans="1:8" s="2" customFormat="1" ht="28.5" customHeight="1">
      <c r="A10" s="159" t="s">
        <v>150</v>
      </c>
      <c r="B10" s="159" t="s">
        <v>151</v>
      </c>
      <c r="C10" s="159" t="s">
        <v>152</v>
      </c>
      <c r="D10" s="159" t="s">
        <v>153</v>
      </c>
      <c r="E10" s="159" t="s">
        <v>154</v>
      </c>
      <c r="F10" s="159" t="s">
        <v>155</v>
      </c>
      <c r="G10" s="159" t="s">
        <v>156</v>
      </c>
      <c r="H10" s="159" t="s">
        <v>157</v>
      </c>
    </row>
    <row r="11" spans="1:8" s="2" customFormat="1" ht="12.75" customHeight="1" hidden="1">
      <c r="A11" s="159" t="s">
        <v>34</v>
      </c>
      <c r="B11" s="159" t="s">
        <v>41</v>
      </c>
      <c r="C11" s="159" t="s">
        <v>47</v>
      </c>
      <c r="D11" s="159" t="s">
        <v>53</v>
      </c>
      <c r="E11" s="159" t="s">
        <v>57</v>
      </c>
      <c r="F11" s="159" t="s">
        <v>61</v>
      </c>
      <c r="G11" s="159" t="s">
        <v>64</v>
      </c>
      <c r="H11" s="159" t="s">
        <v>37</v>
      </c>
    </row>
    <row r="12" spans="1:8" s="2" customFormat="1" ht="3" customHeight="1">
      <c r="A12" s="152"/>
      <c r="B12" s="152"/>
      <c r="C12" s="152"/>
      <c r="D12" s="152"/>
      <c r="E12" s="152"/>
      <c r="F12" s="152"/>
      <c r="G12" s="152"/>
      <c r="H12" s="152"/>
    </row>
    <row r="13" spans="1:9" s="2" customFormat="1" ht="30.75" customHeight="1">
      <c r="A13" s="172"/>
      <c r="B13" s="173" t="s">
        <v>164</v>
      </c>
      <c r="C13" s="173" t="s">
        <v>165</v>
      </c>
      <c r="D13" s="173"/>
      <c r="E13" s="174"/>
      <c r="F13" s="174"/>
      <c r="G13" s="175">
        <v>0</v>
      </c>
      <c r="H13" s="174">
        <v>0</v>
      </c>
      <c r="I13" s="2">
        <v>0</v>
      </c>
    </row>
    <row r="14" spans="1:8" s="2" customFormat="1" ht="28.5" customHeight="1">
      <c r="A14" s="176"/>
      <c r="B14" s="177" t="s">
        <v>166</v>
      </c>
      <c r="C14" s="177" t="s">
        <v>167</v>
      </c>
      <c r="D14" s="177"/>
      <c r="E14" s="178"/>
      <c r="F14" s="178"/>
      <c r="G14" s="179">
        <f>SUM(G15:G38,G40:G41,G43,G45,G47:G48,G50,G52,G54:G55,G57,G59,G61:G62,G64,G66,G68:G105)</f>
        <v>0</v>
      </c>
      <c r="H14" s="178">
        <v>0</v>
      </c>
    </row>
    <row r="15" spans="1:8" s="2" customFormat="1" ht="24" customHeight="1">
      <c r="A15" s="180">
        <v>67</v>
      </c>
      <c r="B15" s="181" t="s">
        <v>168</v>
      </c>
      <c r="C15" s="181" t="s">
        <v>169</v>
      </c>
      <c r="D15" s="181" t="s">
        <v>170</v>
      </c>
      <c r="E15" s="182">
        <v>25</v>
      </c>
      <c r="F15" s="182"/>
      <c r="G15" s="183">
        <f>E15*F15</f>
        <v>0</v>
      </c>
      <c r="H15" s="182"/>
    </row>
    <row r="16" spans="1:8" s="2" customFormat="1" ht="13.5" customHeight="1">
      <c r="A16" s="160">
        <v>68</v>
      </c>
      <c r="B16" s="161" t="s">
        <v>171</v>
      </c>
      <c r="C16" s="161" t="s">
        <v>172</v>
      </c>
      <c r="D16" s="161" t="s">
        <v>170</v>
      </c>
      <c r="E16" s="162">
        <v>25</v>
      </c>
      <c r="F16" s="162"/>
      <c r="G16" s="183">
        <f aca="true" t="shared" si="0" ref="G16:G79">E16*F16</f>
        <v>0</v>
      </c>
      <c r="H16" s="162"/>
    </row>
    <row r="17" spans="1:8" s="2" customFormat="1" ht="13.5" customHeight="1">
      <c r="A17" s="160">
        <v>69</v>
      </c>
      <c r="B17" s="161" t="s">
        <v>173</v>
      </c>
      <c r="C17" s="161" t="s">
        <v>174</v>
      </c>
      <c r="D17" s="161" t="s">
        <v>160</v>
      </c>
      <c r="E17" s="162">
        <v>12.5</v>
      </c>
      <c r="F17" s="162"/>
      <c r="G17" s="183">
        <f t="shared" si="0"/>
        <v>0</v>
      </c>
      <c r="H17" s="162"/>
    </row>
    <row r="18" spans="1:8" s="2" customFormat="1" ht="24" customHeight="1">
      <c r="A18" s="180">
        <v>70</v>
      </c>
      <c r="B18" s="181" t="s">
        <v>175</v>
      </c>
      <c r="C18" s="181" t="s">
        <v>176</v>
      </c>
      <c r="D18" s="181" t="s">
        <v>170</v>
      </c>
      <c r="E18" s="182">
        <v>15</v>
      </c>
      <c r="F18" s="182"/>
      <c r="G18" s="183">
        <f t="shared" si="0"/>
        <v>0</v>
      </c>
      <c r="H18" s="182"/>
    </row>
    <row r="19" spans="1:8" s="2" customFormat="1" ht="13.5" customHeight="1">
      <c r="A19" s="160">
        <v>71</v>
      </c>
      <c r="B19" s="161" t="s">
        <v>177</v>
      </c>
      <c r="C19" s="161" t="s">
        <v>178</v>
      </c>
      <c r="D19" s="161" t="s">
        <v>170</v>
      </c>
      <c r="E19" s="162">
        <v>15</v>
      </c>
      <c r="F19" s="162"/>
      <c r="G19" s="183">
        <f t="shared" si="0"/>
        <v>0</v>
      </c>
      <c r="H19" s="162"/>
    </row>
    <row r="20" spans="1:8" s="2" customFormat="1" ht="13.5" customHeight="1">
      <c r="A20" s="160">
        <v>72</v>
      </c>
      <c r="B20" s="161" t="s">
        <v>179</v>
      </c>
      <c r="C20" s="161" t="s">
        <v>180</v>
      </c>
      <c r="D20" s="161" t="s">
        <v>160</v>
      </c>
      <c r="E20" s="162">
        <v>7.5</v>
      </c>
      <c r="F20" s="162"/>
      <c r="G20" s="183">
        <f t="shared" si="0"/>
        <v>0</v>
      </c>
      <c r="H20" s="162"/>
    </row>
    <row r="21" spans="1:8" s="2" customFormat="1" ht="24" customHeight="1">
      <c r="A21" s="180">
        <v>73</v>
      </c>
      <c r="B21" s="181" t="s">
        <v>181</v>
      </c>
      <c r="C21" s="181" t="s">
        <v>182</v>
      </c>
      <c r="D21" s="181" t="s">
        <v>170</v>
      </c>
      <c r="E21" s="182">
        <v>20</v>
      </c>
      <c r="F21" s="182"/>
      <c r="G21" s="183">
        <f t="shared" si="0"/>
        <v>0</v>
      </c>
      <c r="H21" s="182"/>
    </row>
    <row r="22" spans="1:8" s="2" customFormat="1" ht="13.5" customHeight="1">
      <c r="A22" s="160">
        <v>74</v>
      </c>
      <c r="B22" s="161" t="s">
        <v>183</v>
      </c>
      <c r="C22" s="161" t="s">
        <v>184</v>
      </c>
      <c r="D22" s="161" t="s">
        <v>170</v>
      </c>
      <c r="E22" s="162">
        <v>20</v>
      </c>
      <c r="F22" s="162"/>
      <c r="G22" s="183">
        <f t="shared" si="0"/>
        <v>0</v>
      </c>
      <c r="H22" s="162"/>
    </row>
    <row r="23" spans="1:8" s="2" customFormat="1" ht="13.5" customHeight="1">
      <c r="A23" s="160">
        <v>75</v>
      </c>
      <c r="B23" s="161" t="s">
        <v>185</v>
      </c>
      <c r="C23" s="161" t="s">
        <v>186</v>
      </c>
      <c r="D23" s="161" t="s">
        <v>160</v>
      </c>
      <c r="E23" s="162">
        <v>6.667</v>
      </c>
      <c r="F23" s="162"/>
      <c r="G23" s="183">
        <f t="shared" si="0"/>
        <v>0</v>
      </c>
      <c r="H23" s="162"/>
    </row>
    <row r="24" spans="1:8" s="2" customFormat="1" ht="13.5" customHeight="1">
      <c r="A24" s="160">
        <v>76</v>
      </c>
      <c r="B24" s="161" t="s">
        <v>187</v>
      </c>
      <c r="C24" s="161" t="s">
        <v>188</v>
      </c>
      <c r="D24" s="161" t="s">
        <v>160</v>
      </c>
      <c r="E24" s="162">
        <v>20</v>
      </c>
      <c r="F24" s="162"/>
      <c r="G24" s="183">
        <f t="shared" si="0"/>
        <v>0</v>
      </c>
      <c r="H24" s="162"/>
    </row>
    <row r="25" spans="1:8" s="2" customFormat="1" ht="24" customHeight="1">
      <c r="A25" s="180">
        <v>77</v>
      </c>
      <c r="B25" s="181" t="s">
        <v>195</v>
      </c>
      <c r="C25" s="181" t="s">
        <v>196</v>
      </c>
      <c r="D25" s="181" t="s">
        <v>170</v>
      </c>
      <c r="E25" s="182">
        <v>15</v>
      </c>
      <c r="F25" s="182"/>
      <c r="G25" s="183">
        <f t="shared" si="0"/>
        <v>0</v>
      </c>
      <c r="H25" s="182"/>
    </row>
    <row r="26" spans="1:8" s="2" customFormat="1" ht="24" customHeight="1">
      <c r="A26" s="160">
        <v>78</v>
      </c>
      <c r="B26" s="161" t="s">
        <v>197</v>
      </c>
      <c r="C26" s="161" t="s">
        <v>198</v>
      </c>
      <c r="D26" s="161" t="s">
        <v>170</v>
      </c>
      <c r="E26" s="162">
        <v>15</v>
      </c>
      <c r="F26" s="162"/>
      <c r="G26" s="183">
        <f t="shared" si="0"/>
        <v>0</v>
      </c>
      <c r="H26" s="162"/>
    </row>
    <row r="27" spans="1:8" s="2" customFormat="1" ht="24" customHeight="1">
      <c r="A27" s="160">
        <v>79</v>
      </c>
      <c r="B27" s="161" t="s">
        <v>199</v>
      </c>
      <c r="C27" s="161" t="s">
        <v>200</v>
      </c>
      <c r="D27" s="161" t="s">
        <v>160</v>
      </c>
      <c r="E27" s="162">
        <v>6</v>
      </c>
      <c r="F27" s="162"/>
      <c r="G27" s="183">
        <f t="shared" si="0"/>
        <v>0</v>
      </c>
      <c r="H27" s="162"/>
    </row>
    <row r="28" spans="1:8" s="2" customFormat="1" ht="24" customHeight="1">
      <c r="A28" s="180">
        <v>80</v>
      </c>
      <c r="B28" s="181" t="s">
        <v>201</v>
      </c>
      <c r="C28" s="181" t="s">
        <v>202</v>
      </c>
      <c r="D28" s="181" t="s">
        <v>170</v>
      </c>
      <c r="E28" s="182">
        <v>12</v>
      </c>
      <c r="F28" s="182"/>
      <c r="G28" s="183">
        <f t="shared" si="0"/>
        <v>0</v>
      </c>
      <c r="H28" s="182"/>
    </row>
    <row r="29" spans="1:8" s="2" customFormat="1" ht="24" customHeight="1">
      <c r="A29" s="160">
        <v>81</v>
      </c>
      <c r="B29" s="161" t="s">
        <v>203</v>
      </c>
      <c r="C29" s="161" t="s">
        <v>204</v>
      </c>
      <c r="D29" s="161" t="s">
        <v>170</v>
      </c>
      <c r="E29" s="162">
        <v>12</v>
      </c>
      <c r="F29" s="162"/>
      <c r="G29" s="183">
        <f t="shared" si="0"/>
        <v>0</v>
      </c>
      <c r="H29" s="162"/>
    </row>
    <row r="30" spans="1:8" s="2" customFormat="1" ht="24" customHeight="1">
      <c r="A30" s="160">
        <v>82</v>
      </c>
      <c r="B30" s="161" t="s">
        <v>205</v>
      </c>
      <c r="C30" s="161" t="s">
        <v>206</v>
      </c>
      <c r="D30" s="161" t="s">
        <v>160</v>
      </c>
      <c r="E30" s="162">
        <v>6</v>
      </c>
      <c r="F30" s="162"/>
      <c r="G30" s="183">
        <f t="shared" si="0"/>
        <v>0</v>
      </c>
      <c r="H30" s="162"/>
    </row>
    <row r="31" spans="1:8" s="2" customFormat="1" ht="24" customHeight="1">
      <c r="A31" s="180">
        <v>83</v>
      </c>
      <c r="B31" s="181" t="s">
        <v>207</v>
      </c>
      <c r="C31" s="181" t="s">
        <v>208</v>
      </c>
      <c r="D31" s="181" t="s">
        <v>160</v>
      </c>
      <c r="E31" s="182">
        <v>10</v>
      </c>
      <c r="F31" s="182"/>
      <c r="G31" s="183">
        <f t="shared" si="0"/>
        <v>0</v>
      </c>
      <c r="H31" s="182"/>
    </row>
    <row r="32" spans="1:8" s="2" customFormat="1" ht="13.5" customHeight="1">
      <c r="A32" s="160">
        <v>84</v>
      </c>
      <c r="B32" s="161" t="s">
        <v>209</v>
      </c>
      <c r="C32" s="161" t="s">
        <v>210</v>
      </c>
      <c r="D32" s="161" t="s">
        <v>160</v>
      </c>
      <c r="E32" s="162">
        <v>10</v>
      </c>
      <c r="F32" s="162"/>
      <c r="G32" s="183">
        <f t="shared" si="0"/>
        <v>0</v>
      </c>
      <c r="H32" s="162"/>
    </row>
    <row r="33" spans="1:8" s="2" customFormat="1" ht="13.5" customHeight="1">
      <c r="A33" s="180">
        <v>85</v>
      </c>
      <c r="B33" s="181" t="s">
        <v>211</v>
      </c>
      <c r="C33" s="181" t="s">
        <v>212</v>
      </c>
      <c r="D33" s="181" t="s">
        <v>170</v>
      </c>
      <c r="E33" s="182">
        <v>20</v>
      </c>
      <c r="F33" s="182"/>
      <c r="G33" s="183">
        <f t="shared" si="0"/>
        <v>0</v>
      </c>
      <c r="H33" s="182"/>
    </row>
    <row r="34" spans="1:8" s="2" customFormat="1" ht="24" customHeight="1">
      <c r="A34" s="160">
        <v>86</v>
      </c>
      <c r="B34" s="161" t="s">
        <v>213</v>
      </c>
      <c r="C34" s="161" t="s">
        <v>214</v>
      </c>
      <c r="D34" s="161" t="s">
        <v>170</v>
      </c>
      <c r="E34" s="162">
        <v>20</v>
      </c>
      <c r="F34" s="162"/>
      <c r="G34" s="183">
        <f t="shared" si="0"/>
        <v>0</v>
      </c>
      <c r="H34" s="162"/>
    </row>
    <row r="35" spans="1:8" s="2" customFormat="1" ht="24" customHeight="1">
      <c r="A35" s="160">
        <v>87</v>
      </c>
      <c r="B35" s="161" t="s">
        <v>215</v>
      </c>
      <c r="C35" s="161" t="s">
        <v>216</v>
      </c>
      <c r="D35" s="161" t="s">
        <v>160</v>
      </c>
      <c r="E35" s="162">
        <v>20</v>
      </c>
      <c r="F35" s="162"/>
      <c r="G35" s="183">
        <f t="shared" si="0"/>
        <v>0</v>
      </c>
      <c r="H35" s="162"/>
    </row>
    <row r="36" spans="1:8" s="2" customFormat="1" ht="24" customHeight="1">
      <c r="A36" s="180">
        <v>88</v>
      </c>
      <c r="B36" s="181" t="s">
        <v>223</v>
      </c>
      <c r="C36" s="181" t="s">
        <v>224</v>
      </c>
      <c r="D36" s="181" t="s">
        <v>160</v>
      </c>
      <c r="E36" s="182">
        <v>100</v>
      </c>
      <c r="F36" s="182"/>
      <c r="G36" s="183">
        <f t="shared" si="0"/>
        <v>0</v>
      </c>
      <c r="H36" s="182"/>
    </row>
    <row r="37" spans="1:8" s="2" customFormat="1" ht="13.5" customHeight="1">
      <c r="A37" s="160">
        <v>89</v>
      </c>
      <c r="B37" s="161" t="s">
        <v>225</v>
      </c>
      <c r="C37" s="161" t="s">
        <v>226</v>
      </c>
      <c r="D37" s="161" t="s">
        <v>160</v>
      </c>
      <c r="E37" s="162">
        <v>100</v>
      </c>
      <c r="F37" s="162"/>
      <c r="G37" s="183">
        <f t="shared" si="0"/>
        <v>0</v>
      </c>
      <c r="H37" s="162"/>
    </row>
    <row r="38" spans="1:8" s="2" customFormat="1" ht="24" customHeight="1">
      <c r="A38" s="160">
        <v>90</v>
      </c>
      <c r="B38" s="161" t="s">
        <v>227</v>
      </c>
      <c r="C38" s="161" t="s">
        <v>228</v>
      </c>
      <c r="D38" s="161" t="s">
        <v>160</v>
      </c>
      <c r="E38" s="162">
        <v>100</v>
      </c>
      <c r="F38" s="162"/>
      <c r="G38" s="183">
        <f t="shared" si="0"/>
        <v>0</v>
      </c>
      <c r="H38" s="162"/>
    </row>
    <row r="39" spans="1:8" s="2" customFormat="1" ht="39" customHeight="1">
      <c r="A39" s="184"/>
      <c r="B39" s="185"/>
      <c r="C39" s="185" t="s">
        <v>229</v>
      </c>
      <c r="D39" s="185"/>
      <c r="E39" s="186"/>
      <c r="F39" s="186"/>
      <c r="G39" s="183"/>
      <c r="H39" s="186"/>
    </row>
    <row r="40" spans="1:8" s="2" customFormat="1" ht="24" customHeight="1">
      <c r="A40" s="180">
        <v>32</v>
      </c>
      <c r="B40" s="181" t="s">
        <v>230</v>
      </c>
      <c r="C40" s="181" t="s">
        <v>231</v>
      </c>
      <c r="D40" s="181" t="s">
        <v>170</v>
      </c>
      <c r="E40" s="182">
        <v>30</v>
      </c>
      <c r="F40" s="182"/>
      <c r="G40" s="183">
        <f t="shared" si="0"/>
        <v>0</v>
      </c>
      <c r="H40" s="182"/>
    </row>
    <row r="41" spans="1:8" s="2" customFormat="1" ht="24" customHeight="1">
      <c r="A41" s="160">
        <v>33</v>
      </c>
      <c r="B41" s="161" t="s">
        <v>232</v>
      </c>
      <c r="C41" s="161" t="s">
        <v>233</v>
      </c>
      <c r="D41" s="161" t="s">
        <v>160</v>
      </c>
      <c r="E41" s="162">
        <v>15</v>
      </c>
      <c r="F41" s="162"/>
      <c r="G41" s="183">
        <f t="shared" si="0"/>
        <v>0</v>
      </c>
      <c r="H41" s="162"/>
    </row>
    <row r="42" spans="1:8" s="2" customFormat="1" ht="12" customHeight="1">
      <c r="A42" s="184"/>
      <c r="B42" s="185"/>
      <c r="C42" s="185" t="s">
        <v>234</v>
      </c>
      <c r="D42" s="185"/>
      <c r="E42" s="186"/>
      <c r="F42" s="186"/>
      <c r="G42" s="183"/>
      <c r="H42" s="186"/>
    </row>
    <row r="43" spans="1:8" s="2" customFormat="1" ht="24" customHeight="1">
      <c r="A43" s="160">
        <v>34</v>
      </c>
      <c r="B43" s="161" t="s">
        <v>235</v>
      </c>
      <c r="C43" s="161" t="s">
        <v>236</v>
      </c>
      <c r="D43" s="161" t="s">
        <v>160</v>
      </c>
      <c r="E43" s="162">
        <v>40</v>
      </c>
      <c r="F43" s="162"/>
      <c r="G43" s="183">
        <f t="shared" si="0"/>
        <v>0</v>
      </c>
      <c r="H43" s="162"/>
    </row>
    <row r="44" spans="1:8" s="2" customFormat="1" ht="21" customHeight="1">
      <c r="A44" s="184"/>
      <c r="B44" s="185"/>
      <c r="C44" s="185" t="s">
        <v>237</v>
      </c>
      <c r="D44" s="185"/>
      <c r="E44" s="186"/>
      <c r="F44" s="186"/>
      <c r="G44" s="183"/>
      <c r="H44" s="186"/>
    </row>
    <row r="45" spans="1:8" s="2" customFormat="1" ht="13.5" customHeight="1">
      <c r="A45" s="160">
        <v>35</v>
      </c>
      <c r="B45" s="161" t="s">
        <v>238</v>
      </c>
      <c r="C45" s="161" t="s">
        <v>239</v>
      </c>
      <c r="D45" s="161" t="s">
        <v>240</v>
      </c>
      <c r="E45" s="162">
        <v>20</v>
      </c>
      <c r="F45" s="162"/>
      <c r="G45" s="183">
        <f t="shared" si="0"/>
        <v>0</v>
      </c>
      <c r="H45" s="162"/>
    </row>
    <row r="46" spans="1:8" s="2" customFormat="1" ht="12" customHeight="1">
      <c r="A46" s="184"/>
      <c r="B46" s="185"/>
      <c r="C46" s="185" t="s">
        <v>241</v>
      </c>
      <c r="D46" s="185"/>
      <c r="E46" s="186"/>
      <c r="F46" s="186"/>
      <c r="G46" s="183"/>
      <c r="H46" s="186"/>
    </row>
    <row r="47" spans="1:8" s="2" customFormat="1" ht="24" customHeight="1">
      <c r="A47" s="180">
        <v>36</v>
      </c>
      <c r="B47" s="181" t="s">
        <v>242</v>
      </c>
      <c r="C47" s="181" t="s">
        <v>243</v>
      </c>
      <c r="D47" s="181" t="s">
        <v>170</v>
      </c>
      <c r="E47" s="182">
        <v>40</v>
      </c>
      <c r="F47" s="182"/>
      <c r="G47" s="183">
        <f t="shared" si="0"/>
        <v>0</v>
      </c>
      <c r="H47" s="182"/>
    </row>
    <row r="48" spans="1:8" s="2" customFormat="1" ht="24" customHeight="1">
      <c r="A48" s="160">
        <v>37</v>
      </c>
      <c r="B48" s="161" t="s">
        <v>244</v>
      </c>
      <c r="C48" s="161" t="s">
        <v>245</v>
      </c>
      <c r="D48" s="161" t="s">
        <v>160</v>
      </c>
      <c r="E48" s="162">
        <v>20</v>
      </c>
      <c r="F48" s="162"/>
      <c r="G48" s="183">
        <f t="shared" si="0"/>
        <v>0</v>
      </c>
      <c r="H48" s="162"/>
    </row>
    <row r="49" spans="1:8" s="2" customFormat="1" ht="12" customHeight="1">
      <c r="A49" s="184"/>
      <c r="B49" s="185"/>
      <c r="C49" s="185" t="s">
        <v>246</v>
      </c>
      <c r="D49" s="185"/>
      <c r="E49" s="186"/>
      <c r="F49" s="186"/>
      <c r="G49" s="183"/>
      <c r="H49" s="186"/>
    </row>
    <row r="50" spans="1:8" s="2" customFormat="1" ht="24" customHeight="1">
      <c r="A50" s="160">
        <v>38</v>
      </c>
      <c r="B50" s="161" t="s">
        <v>235</v>
      </c>
      <c r="C50" s="161" t="s">
        <v>236</v>
      </c>
      <c r="D50" s="161" t="s">
        <v>160</v>
      </c>
      <c r="E50" s="162">
        <v>40</v>
      </c>
      <c r="F50" s="162"/>
      <c r="G50" s="183">
        <f t="shared" si="0"/>
        <v>0</v>
      </c>
      <c r="H50" s="162"/>
    </row>
    <row r="51" spans="1:8" s="2" customFormat="1" ht="21" customHeight="1">
      <c r="A51" s="184"/>
      <c r="B51" s="185"/>
      <c r="C51" s="185" t="s">
        <v>237</v>
      </c>
      <c r="D51" s="185"/>
      <c r="E51" s="186"/>
      <c r="F51" s="186"/>
      <c r="G51" s="183"/>
      <c r="H51" s="186"/>
    </row>
    <row r="52" spans="1:8" s="2" customFormat="1" ht="24" customHeight="1">
      <c r="A52" s="160">
        <v>39</v>
      </c>
      <c r="B52" s="161" t="s">
        <v>247</v>
      </c>
      <c r="C52" s="161" t="s">
        <v>248</v>
      </c>
      <c r="D52" s="161" t="s">
        <v>160</v>
      </c>
      <c r="E52" s="162">
        <v>40</v>
      </c>
      <c r="F52" s="162"/>
      <c r="G52" s="183">
        <f t="shared" si="0"/>
        <v>0</v>
      </c>
      <c r="H52" s="162"/>
    </row>
    <row r="53" spans="1:8" s="2" customFormat="1" ht="21" customHeight="1">
      <c r="A53" s="184"/>
      <c r="B53" s="185"/>
      <c r="C53" s="185" t="s">
        <v>249</v>
      </c>
      <c r="D53" s="185"/>
      <c r="E53" s="186"/>
      <c r="F53" s="186"/>
      <c r="G53" s="183"/>
      <c r="H53" s="186"/>
    </row>
    <row r="54" spans="1:8" s="2" customFormat="1" ht="24" customHeight="1">
      <c r="A54" s="180">
        <v>40</v>
      </c>
      <c r="B54" s="181" t="s">
        <v>250</v>
      </c>
      <c r="C54" s="181" t="s">
        <v>251</v>
      </c>
      <c r="D54" s="181" t="s">
        <v>170</v>
      </c>
      <c r="E54" s="182">
        <v>45</v>
      </c>
      <c r="F54" s="182"/>
      <c r="G54" s="183">
        <f t="shared" si="0"/>
        <v>0</v>
      </c>
      <c r="H54" s="182"/>
    </row>
    <row r="55" spans="1:8" s="2" customFormat="1" ht="24" customHeight="1">
      <c r="A55" s="160">
        <v>41</v>
      </c>
      <c r="B55" s="161" t="s">
        <v>252</v>
      </c>
      <c r="C55" s="161" t="s">
        <v>253</v>
      </c>
      <c r="D55" s="161" t="s">
        <v>160</v>
      </c>
      <c r="E55" s="162">
        <v>22.5</v>
      </c>
      <c r="F55" s="162"/>
      <c r="G55" s="183">
        <f t="shared" si="0"/>
        <v>0</v>
      </c>
      <c r="H55" s="162"/>
    </row>
    <row r="56" spans="1:8" s="2" customFormat="1" ht="12" customHeight="1">
      <c r="A56" s="184"/>
      <c r="B56" s="185"/>
      <c r="C56" s="185" t="s">
        <v>254</v>
      </c>
      <c r="D56" s="185"/>
      <c r="E56" s="186"/>
      <c r="F56" s="186"/>
      <c r="G56" s="183"/>
      <c r="H56" s="186"/>
    </row>
    <row r="57" spans="1:8" s="2" customFormat="1" ht="24" customHeight="1">
      <c r="A57" s="160">
        <v>42</v>
      </c>
      <c r="B57" s="161" t="s">
        <v>235</v>
      </c>
      <c r="C57" s="161" t="s">
        <v>236</v>
      </c>
      <c r="D57" s="161" t="s">
        <v>160</v>
      </c>
      <c r="E57" s="162">
        <v>45</v>
      </c>
      <c r="F57" s="162"/>
      <c r="G57" s="183">
        <f t="shared" si="0"/>
        <v>0</v>
      </c>
      <c r="H57" s="162"/>
    </row>
    <row r="58" spans="1:8" s="2" customFormat="1" ht="21" customHeight="1">
      <c r="A58" s="184"/>
      <c r="B58" s="185"/>
      <c r="C58" s="185" t="s">
        <v>237</v>
      </c>
      <c r="D58" s="185"/>
      <c r="E58" s="186"/>
      <c r="F58" s="186"/>
      <c r="G58" s="183"/>
      <c r="H58" s="186"/>
    </row>
    <row r="59" spans="1:8" s="2" customFormat="1" ht="24" customHeight="1">
      <c r="A59" s="160">
        <v>43</v>
      </c>
      <c r="B59" s="161" t="s">
        <v>255</v>
      </c>
      <c r="C59" s="161" t="s">
        <v>256</v>
      </c>
      <c r="D59" s="161" t="s">
        <v>160</v>
      </c>
      <c r="E59" s="162">
        <v>45</v>
      </c>
      <c r="F59" s="162"/>
      <c r="G59" s="183">
        <f t="shared" si="0"/>
        <v>0</v>
      </c>
      <c r="H59" s="162"/>
    </row>
    <row r="60" spans="1:8" s="2" customFormat="1" ht="21" customHeight="1">
      <c r="A60" s="184"/>
      <c r="B60" s="185"/>
      <c r="C60" s="185" t="s">
        <v>257</v>
      </c>
      <c r="D60" s="185"/>
      <c r="E60" s="186"/>
      <c r="F60" s="186"/>
      <c r="G60" s="183"/>
      <c r="H60" s="186"/>
    </row>
    <row r="61" spans="1:8" s="2" customFormat="1" ht="24" customHeight="1">
      <c r="A61" s="180">
        <v>44</v>
      </c>
      <c r="B61" s="181" t="s">
        <v>419</v>
      </c>
      <c r="C61" s="181" t="s">
        <v>420</v>
      </c>
      <c r="D61" s="181" t="s">
        <v>170</v>
      </c>
      <c r="E61" s="182">
        <v>15</v>
      </c>
      <c r="F61" s="182"/>
      <c r="G61" s="183">
        <f t="shared" si="0"/>
        <v>0</v>
      </c>
      <c r="H61" s="182"/>
    </row>
    <row r="62" spans="1:8" s="2" customFormat="1" ht="24" customHeight="1">
      <c r="A62" s="160">
        <v>45</v>
      </c>
      <c r="B62" s="161" t="s">
        <v>421</v>
      </c>
      <c r="C62" s="161" t="s">
        <v>422</v>
      </c>
      <c r="D62" s="161" t="s">
        <v>160</v>
      </c>
      <c r="E62" s="162">
        <v>7.5</v>
      </c>
      <c r="F62" s="162"/>
      <c r="G62" s="183">
        <f t="shared" si="0"/>
        <v>0</v>
      </c>
      <c r="H62" s="162"/>
    </row>
    <row r="63" spans="1:8" s="2" customFormat="1" ht="12" customHeight="1">
      <c r="A63" s="184"/>
      <c r="B63" s="185"/>
      <c r="C63" s="185" t="s">
        <v>423</v>
      </c>
      <c r="D63" s="185"/>
      <c r="E63" s="186"/>
      <c r="F63" s="186"/>
      <c r="G63" s="183"/>
      <c r="H63" s="186"/>
    </row>
    <row r="64" spans="1:8" s="2" customFormat="1" ht="24" customHeight="1">
      <c r="A64" s="160">
        <v>46</v>
      </c>
      <c r="B64" s="161" t="s">
        <v>235</v>
      </c>
      <c r="C64" s="161" t="s">
        <v>236</v>
      </c>
      <c r="D64" s="161" t="s">
        <v>160</v>
      </c>
      <c r="E64" s="162">
        <v>22.5</v>
      </c>
      <c r="F64" s="162"/>
      <c r="G64" s="183">
        <f t="shared" si="0"/>
        <v>0</v>
      </c>
      <c r="H64" s="162"/>
    </row>
    <row r="65" spans="1:8" s="2" customFormat="1" ht="21" customHeight="1">
      <c r="A65" s="184"/>
      <c r="B65" s="185"/>
      <c r="C65" s="185" t="s">
        <v>237</v>
      </c>
      <c r="D65" s="185"/>
      <c r="E65" s="186"/>
      <c r="F65" s="186"/>
      <c r="G65" s="183"/>
      <c r="H65" s="186"/>
    </row>
    <row r="66" spans="1:8" s="2" customFormat="1" ht="24" customHeight="1">
      <c r="A66" s="160">
        <v>47</v>
      </c>
      <c r="B66" s="161" t="s">
        <v>424</v>
      </c>
      <c r="C66" s="161" t="s">
        <v>425</v>
      </c>
      <c r="D66" s="161" t="s">
        <v>160</v>
      </c>
      <c r="E66" s="162">
        <v>15</v>
      </c>
      <c r="F66" s="162"/>
      <c r="G66" s="183">
        <f t="shared" si="0"/>
        <v>0</v>
      </c>
      <c r="H66" s="162"/>
    </row>
    <row r="67" spans="1:8" s="2" customFormat="1" ht="21" customHeight="1">
      <c r="A67" s="184"/>
      <c r="B67" s="185"/>
      <c r="C67" s="185" t="s">
        <v>426</v>
      </c>
      <c r="D67" s="185"/>
      <c r="E67" s="186"/>
      <c r="F67" s="186"/>
      <c r="G67" s="183"/>
      <c r="H67" s="186"/>
    </row>
    <row r="68" spans="1:8" s="2" customFormat="1" ht="24" customHeight="1">
      <c r="A68" s="180">
        <v>48</v>
      </c>
      <c r="B68" s="181" t="s">
        <v>267</v>
      </c>
      <c r="C68" s="181" t="s">
        <v>268</v>
      </c>
      <c r="D68" s="181" t="s">
        <v>160</v>
      </c>
      <c r="E68" s="182">
        <v>3</v>
      </c>
      <c r="F68" s="182"/>
      <c r="G68" s="183">
        <f t="shared" si="0"/>
        <v>0</v>
      </c>
      <c r="H68" s="182"/>
    </row>
    <row r="69" spans="1:8" s="2" customFormat="1" ht="24" customHeight="1">
      <c r="A69" s="160">
        <v>49</v>
      </c>
      <c r="B69" s="161" t="s">
        <v>269</v>
      </c>
      <c r="C69" s="161" t="s">
        <v>270</v>
      </c>
      <c r="D69" s="161" t="s">
        <v>271</v>
      </c>
      <c r="E69" s="162">
        <v>0.008</v>
      </c>
      <c r="F69" s="162"/>
      <c r="G69" s="183">
        <f t="shared" si="0"/>
        <v>0</v>
      </c>
      <c r="H69" s="162"/>
    </row>
    <row r="70" spans="1:8" s="2" customFormat="1" ht="13.5" customHeight="1">
      <c r="A70" s="160">
        <v>50</v>
      </c>
      <c r="B70" s="161" t="s">
        <v>272</v>
      </c>
      <c r="C70" s="161" t="s">
        <v>273</v>
      </c>
      <c r="D70" s="161" t="s">
        <v>274</v>
      </c>
      <c r="E70" s="162">
        <v>0.077</v>
      </c>
      <c r="F70" s="162"/>
      <c r="G70" s="183">
        <f t="shared" si="0"/>
        <v>0</v>
      </c>
      <c r="H70" s="162"/>
    </row>
    <row r="71" spans="1:8" s="2" customFormat="1" ht="13.5" customHeight="1">
      <c r="A71" s="160">
        <v>51</v>
      </c>
      <c r="B71" s="161" t="s">
        <v>275</v>
      </c>
      <c r="C71" s="161" t="s">
        <v>276</v>
      </c>
      <c r="D71" s="161" t="s">
        <v>274</v>
      </c>
      <c r="E71" s="162">
        <v>0.052</v>
      </c>
      <c r="F71" s="162"/>
      <c r="G71" s="183">
        <f t="shared" si="0"/>
        <v>0</v>
      </c>
      <c r="H71" s="162"/>
    </row>
    <row r="72" spans="1:8" s="2" customFormat="1" ht="24" customHeight="1">
      <c r="A72" s="160">
        <v>52</v>
      </c>
      <c r="B72" s="161" t="s">
        <v>277</v>
      </c>
      <c r="C72" s="161" t="s">
        <v>278</v>
      </c>
      <c r="D72" s="161" t="s">
        <v>279</v>
      </c>
      <c r="E72" s="162">
        <v>0.005</v>
      </c>
      <c r="F72" s="162"/>
      <c r="G72" s="183">
        <f t="shared" si="0"/>
        <v>0</v>
      </c>
      <c r="H72" s="162"/>
    </row>
    <row r="73" spans="1:8" s="2" customFormat="1" ht="24" customHeight="1">
      <c r="A73" s="180">
        <v>53</v>
      </c>
      <c r="B73" s="181" t="s">
        <v>282</v>
      </c>
      <c r="C73" s="181" t="s">
        <v>283</v>
      </c>
      <c r="D73" s="181" t="s">
        <v>160</v>
      </c>
      <c r="E73" s="182">
        <v>500</v>
      </c>
      <c r="F73" s="182"/>
      <c r="G73" s="183">
        <f t="shared" si="0"/>
        <v>0</v>
      </c>
      <c r="H73" s="182"/>
    </row>
    <row r="74" spans="1:8" s="2" customFormat="1" ht="13.5" customHeight="1">
      <c r="A74" s="160">
        <v>54</v>
      </c>
      <c r="B74" s="161" t="s">
        <v>427</v>
      </c>
      <c r="C74" s="161" t="s">
        <v>428</v>
      </c>
      <c r="D74" s="161" t="s">
        <v>160</v>
      </c>
      <c r="E74" s="162">
        <v>500</v>
      </c>
      <c r="F74" s="162"/>
      <c r="G74" s="183">
        <f t="shared" si="0"/>
        <v>0</v>
      </c>
      <c r="H74" s="162"/>
    </row>
    <row r="75" spans="1:8" s="2" customFormat="1" ht="24" customHeight="1">
      <c r="A75" s="180">
        <v>55</v>
      </c>
      <c r="B75" s="181" t="s">
        <v>303</v>
      </c>
      <c r="C75" s="181" t="s">
        <v>304</v>
      </c>
      <c r="D75" s="181" t="s">
        <v>160</v>
      </c>
      <c r="E75" s="182">
        <v>1</v>
      </c>
      <c r="F75" s="182"/>
      <c r="G75" s="183">
        <f t="shared" si="0"/>
        <v>0</v>
      </c>
      <c r="H75" s="182"/>
    </row>
    <row r="76" spans="1:8" s="2" customFormat="1" ht="24" customHeight="1">
      <c r="A76" s="160">
        <v>56</v>
      </c>
      <c r="B76" s="161" t="s">
        <v>305</v>
      </c>
      <c r="C76" s="161" t="s">
        <v>306</v>
      </c>
      <c r="D76" s="161" t="s">
        <v>160</v>
      </c>
      <c r="E76" s="162">
        <v>1</v>
      </c>
      <c r="F76" s="162"/>
      <c r="G76" s="183">
        <f t="shared" si="0"/>
        <v>0</v>
      </c>
      <c r="H76" s="162"/>
    </row>
    <row r="77" spans="1:8" s="2" customFormat="1" ht="24" customHeight="1">
      <c r="A77" s="160">
        <v>57</v>
      </c>
      <c r="B77" s="161" t="s">
        <v>307</v>
      </c>
      <c r="C77" s="161" t="s">
        <v>308</v>
      </c>
      <c r="D77" s="161" t="s">
        <v>160</v>
      </c>
      <c r="E77" s="162">
        <v>1</v>
      </c>
      <c r="F77" s="162"/>
      <c r="G77" s="183">
        <f t="shared" si="0"/>
        <v>0</v>
      </c>
      <c r="H77" s="162"/>
    </row>
    <row r="78" spans="1:8" s="2" customFormat="1" ht="24" customHeight="1">
      <c r="A78" s="160">
        <v>58</v>
      </c>
      <c r="B78" s="161" t="s">
        <v>309</v>
      </c>
      <c r="C78" s="161" t="s">
        <v>310</v>
      </c>
      <c r="D78" s="161" t="s">
        <v>160</v>
      </c>
      <c r="E78" s="162">
        <v>1</v>
      </c>
      <c r="F78" s="162"/>
      <c r="G78" s="183">
        <f t="shared" si="0"/>
        <v>0</v>
      </c>
      <c r="H78" s="162"/>
    </row>
    <row r="79" spans="1:8" s="2" customFormat="1" ht="24" customHeight="1">
      <c r="A79" s="180">
        <v>59</v>
      </c>
      <c r="B79" s="181" t="s">
        <v>443</v>
      </c>
      <c r="C79" s="181" t="s">
        <v>444</v>
      </c>
      <c r="D79" s="181" t="s">
        <v>160</v>
      </c>
      <c r="E79" s="182">
        <v>3</v>
      </c>
      <c r="F79" s="182"/>
      <c r="G79" s="183">
        <f t="shared" si="0"/>
        <v>0</v>
      </c>
      <c r="H79" s="182"/>
    </row>
    <row r="80" spans="1:8" s="2" customFormat="1" ht="13.5" customHeight="1">
      <c r="A80" s="180">
        <v>5</v>
      </c>
      <c r="B80" s="181" t="s">
        <v>525</v>
      </c>
      <c r="C80" s="181" t="s">
        <v>526</v>
      </c>
      <c r="D80" s="181" t="s">
        <v>170</v>
      </c>
      <c r="E80" s="182">
        <v>15</v>
      </c>
      <c r="F80" s="182"/>
      <c r="G80" s="183">
        <f aca="true" t="shared" si="1" ref="G80:G105">E80*F80</f>
        <v>0</v>
      </c>
      <c r="H80" s="182"/>
    </row>
    <row r="81" spans="1:8" s="2" customFormat="1" ht="13.5" customHeight="1">
      <c r="A81" s="160">
        <v>6</v>
      </c>
      <c r="B81" s="161" t="s">
        <v>496</v>
      </c>
      <c r="C81" s="161" t="s">
        <v>497</v>
      </c>
      <c r="D81" s="161" t="s">
        <v>170</v>
      </c>
      <c r="E81" s="162">
        <v>15</v>
      </c>
      <c r="F81" s="162"/>
      <c r="G81" s="183">
        <f t="shared" si="1"/>
        <v>0</v>
      </c>
      <c r="H81" s="162"/>
    </row>
    <row r="82" spans="1:8" s="2" customFormat="1" ht="13.5" customHeight="1">
      <c r="A82" s="180">
        <v>3</v>
      </c>
      <c r="B82" s="181" t="s">
        <v>527</v>
      </c>
      <c r="C82" s="181" t="s">
        <v>528</v>
      </c>
      <c r="D82" s="181" t="s">
        <v>170</v>
      </c>
      <c r="E82" s="182">
        <v>45</v>
      </c>
      <c r="F82" s="182"/>
      <c r="G82" s="183">
        <f t="shared" si="1"/>
        <v>0</v>
      </c>
      <c r="H82" s="182"/>
    </row>
    <row r="83" spans="1:8" s="2" customFormat="1" ht="13.5" customHeight="1">
      <c r="A83" s="160">
        <v>4</v>
      </c>
      <c r="B83" s="161" t="s">
        <v>333</v>
      </c>
      <c r="C83" s="161" t="s">
        <v>334</v>
      </c>
      <c r="D83" s="161" t="s">
        <v>170</v>
      </c>
      <c r="E83" s="162">
        <v>45</v>
      </c>
      <c r="F83" s="162"/>
      <c r="G83" s="183">
        <f t="shared" si="1"/>
        <v>0</v>
      </c>
      <c r="H83" s="162"/>
    </row>
    <row r="84" spans="1:8" s="2" customFormat="1" ht="13.5" customHeight="1">
      <c r="A84" s="180">
        <v>1</v>
      </c>
      <c r="B84" s="181" t="s">
        <v>529</v>
      </c>
      <c r="C84" s="181" t="s">
        <v>530</v>
      </c>
      <c r="D84" s="181" t="s">
        <v>170</v>
      </c>
      <c r="E84" s="182">
        <v>45</v>
      </c>
      <c r="F84" s="182"/>
      <c r="G84" s="183">
        <f t="shared" si="1"/>
        <v>0</v>
      </c>
      <c r="H84" s="182"/>
    </row>
    <row r="85" spans="1:8" s="2" customFormat="1" ht="13.5" customHeight="1">
      <c r="A85" s="160">
        <v>2</v>
      </c>
      <c r="B85" s="161" t="s">
        <v>531</v>
      </c>
      <c r="C85" s="161" t="s">
        <v>532</v>
      </c>
      <c r="D85" s="161" t="s">
        <v>170</v>
      </c>
      <c r="E85" s="162">
        <v>45</v>
      </c>
      <c r="F85" s="162"/>
      <c r="G85" s="183">
        <f t="shared" si="1"/>
        <v>0</v>
      </c>
      <c r="H85" s="162"/>
    </row>
    <row r="86" spans="1:8" s="2" customFormat="1" ht="13.5" customHeight="1">
      <c r="A86" s="180">
        <v>21</v>
      </c>
      <c r="B86" s="181" t="s">
        <v>457</v>
      </c>
      <c r="C86" s="181" t="s">
        <v>533</v>
      </c>
      <c r="D86" s="181" t="s">
        <v>170</v>
      </c>
      <c r="E86" s="182">
        <v>75</v>
      </c>
      <c r="F86" s="182"/>
      <c r="G86" s="183">
        <f t="shared" si="1"/>
        <v>0</v>
      </c>
      <c r="H86" s="182"/>
    </row>
    <row r="87" spans="1:8" s="2" customFormat="1" ht="13.5" customHeight="1">
      <c r="A87" s="160">
        <v>22</v>
      </c>
      <c r="B87" s="161" t="s">
        <v>459</v>
      </c>
      <c r="C87" s="161" t="s">
        <v>534</v>
      </c>
      <c r="D87" s="161" t="s">
        <v>170</v>
      </c>
      <c r="E87" s="162">
        <v>75</v>
      </c>
      <c r="F87" s="162"/>
      <c r="G87" s="183">
        <f t="shared" si="1"/>
        <v>0</v>
      </c>
      <c r="H87" s="162"/>
    </row>
    <row r="88" spans="1:8" s="2" customFormat="1" ht="13.5" customHeight="1">
      <c r="A88" s="160">
        <v>23</v>
      </c>
      <c r="B88" s="161" t="s">
        <v>535</v>
      </c>
      <c r="C88" s="161" t="s">
        <v>536</v>
      </c>
      <c r="D88" s="161" t="s">
        <v>170</v>
      </c>
      <c r="E88" s="162">
        <v>25</v>
      </c>
      <c r="F88" s="162"/>
      <c r="G88" s="183">
        <f t="shared" si="1"/>
        <v>0</v>
      </c>
      <c r="H88" s="162"/>
    </row>
    <row r="89" spans="1:8" s="2" customFormat="1" ht="13.5" customHeight="1">
      <c r="A89" s="180">
        <v>17</v>
      </c>
      <c r="B89" s="181" t="s">
        <v>537</v>
      </c>
      <c r="C89" s="181" t="s">
        <v>538</v>
      </c>
      <c r="D89" s="181" t="s">
        <v>170</v>
      </c>
      <c r="E89" s="182">
        <v>10</v>
      </c>
      <c r="F89" s="182"/>
      <c r="G89" s="183">
        <f t="shared" si="1"/>
        <v>0</v>
      </c>
      <c r="H89" s="182"/>
    </row>
    <row r="90" spans="1:8" s="2" customFormat="1" ht="13.5" customHeight="1">
      <c r="A90" s="160">
        <v>18</v>
      </c>
      <c r="B90" s="161" t="s">
        <v>349</v>
      </c>
      <c r="C90" s="161" t="s">
        <v>350</v>
      </c>
      <c r="D90" s="161" t="s">
        <v>170</v>
      </c>
      <c r="E90" s="162">
        <v>10</v>
      </c>
      <c r="F90" s="162"/>
      <c r="G90" s="183">
        <f t="shared" si="1"/>
        <v>0</v>
      </c>
      <c r="H90" s="162"/>
    </row>
    <row r="91" spans="1:8" s="2" customFormat="1" ht="13.5" customHeight="1">
      <c r="A91" s="180">
        <v>11</v>
      </c>
      <c r="B91" s="181" t="s">
        <v>539</v>
      </c>
      <c r="C91" s="181" t="s">
        <v>540</v>
      </c>
      <c r="D91" s="181" t="s">
        <v>170</v>
      </c>
      <c r="E91" s="182">
        <v>105</v>
      </c>
      <c r="F91" s="182"/>
      <c r="G91" s="183">
        <f t="shared" si="1"/>
        <v>0</v>
      </c>
      <c r="H91" s="182"/>
    </row>
    <row r="92" spans="1:8" s="2" customFormat="1" ht="13.5" customHeight="1">
      <c r="A92" s="160">
        <v>12</v>
      </c>
      <c r="B92" s="161" t="s">
        <v>353</v>
      </c>
      <c r="C92" s="161" t="s">
        <v>354</v>
      </c>
      <c r="D92" s="161" t="s">
        <v>170</v>
      </c>
      <c r="E92" s="162">
        <v>105</v>
      </c>
      <c r="F92" s="162"/>
      <c r="G92" s="183">
        <f t="shared" si="1"/>
        <v>0</v>
      </c>
      <c r="H92" s="162"/>
    </row>
    <row r="93" spans="1:8" s="2" customFormat="1" ht="13.5" customHeight="1">
      <c r="A93" s="180">
        <v>13</v>
      </c>
      <c r="B93" s="181" t="s">
        <v>541</v>
      </c>
      <c r="C93" s="181" t="s">
        <v>542</v>
      </c>
      <c r="D93" s="181" t="s">
        <v>170</v>
      </c>
      <c r="E93" s="182">
        <v>235</v>
      </c>
      <c r="F93" s="182"/>
      <c r="G93" s="183">
        <f t="shared" si="1"/>
        <v>0</v>
      </c>
      <c r="H93" s="182"/>
    </row>
    <row r="94" spans="1:8" s="2" customFormat="1" ht="13.5" customHeight="1">
      <c r="A94" s="160">
        <v>14</v>
      </c>
      <c r="B94" s="161" t="s">
        <v>463</v>
      </c>
      <c r="C94" s="161" t="s">
        <v>464</v>
      </c>
      <c r="D94" s="161" t="s">
        <v>170</v>
      </c>
      <c r="E94" s="162">
        <v>235</v>
      </c>
      <c r="F94" s="162"/>
      <c r="G94" s="183">
        <f t="shared" si="1"/>
        <v>0</v>
      </c>
      <c r="H94" s="162"/>
    </row>
    <row r="95" spans="1:8" s="2" customFormat="1" ht="13.5" customHeight="1">
      <c r="A95" s="180">
        <v>19</v>
      </c>
      <c r="B95" s="181" t="s">
        <v>541</v>
      </c>
      <c r="C95" s="181" t="s">
        <v>542</v>
      </c>
      <c r="D95" s="181" t="s">
        <v>170</v>
      </c>
      <c r="E95" s="182">
        <v>55</v>
      </c>
      <c r="F95" s="182"/>
      <c r="G95" s="183">
        <f t="shared" si="1"/>
        <v>0</v>
      </c>
      <c r="H95" s="182"/>
    </row>
    <row r="96" spans="1:8" s="2" customFormat="1" ht="13.5" customHeight="1">
      <c r="A96" s="160">
        <v>20</v>
      </c>
      <c r="B96" s="161" t="s">
        <v>463</v>
      </c>
      <c r="C96" s="161" t="s">
        <v>464</v>
      </c>
      <c r="D96" s="161" t="s">
        <v>170</v>
      </c>
      <c r="E96" s="162">
        <v>55</v>
      </c>
      <c r="F96" s="162"/>
      <c r="G96" s="183">
        <f t="shared" si="1"/>
        <v>0</v>
      </c>
      <c r="H96" s="162"/>
    </row>
    <row r="97" spans="1:8" s="2" customFormat="1" ht="13.5" customHeight="1">
      <c r="A97" s="180">
        <v>15</v>
      </c>
      <c r="B97" s="181" t="s">
        <v>543</v>
      </c>
      <c r="C97" s="181" t="s">
        <v>544</v>
      </c>
      <c r="D97" s="181" t="s">
        <v>170</v>
      </c>
      <c r="E97" s="182">
        <v>215</v>
      </c>
      <c r="F97" s="182"/>
      <c r="G97" s="183">
        <f t="shared" si="1"/>
        <v>0</v>
      </c>
      <c r="H97" s="182"/>
    </row>
    <row r="98" spans="1:8" s="2" customFormat="1" ht="13.5" customHeight="1">
      <c r="A98" s="160">
        <v>16</v>
      </c>
      <c r="B98" s="161" t="s">
        <v>361</v>
      </c>
      <c r="C98" s="161" t="s">
        <v>362</v>
      </c>
      <c r="D98" s="161" t="s">
        <v>170</v>
      </c>
      <c r="E98" s="162">
        <v>215</v>
      </c>
      <c r="F98" s="162"/>
      <c r="G98" s="183">
        <f t="shared" si="1"/>
        <v>0</v>
      </c>
      <c r="H98" s="162"/>
    </row>
    <row r="99" spans="1:8" s="2" customFormat="1" ht="13.5" customHeight="1">
      <c r="A99" s="180">
        <v>7</v>
      </c>
      <c r="B99" s="181" t="s">
        <v>545</v>
      </c>
      <c r="C99" s="181" t="s">
        <v>546</v>
      </c>
      <c r="D99" s="181" t="s">
        <v>170</v>
      </c>
      <c r="E99" s="182">
        <v>45</v>
      </c>
      <c r="F99" s="182"/>
      <c r="G99" s="183">
        <f t="shared" si="1"/>
        <v>0</v>
      </c>
      <c r="H99" s="182"/>
    </row>
    <row r="100" spans="1:8" s="2" customFormat="1" ht="13.5" customHeight="1">
      <c r="A100" s="160">
        <v>8</v>
      </c>
      <c r="B100" s="161" t="s">
        <v>365</v>
      </c>
      <c r="C100" s="161" t="s">
        <v>366</v>
      </c>
      <c r="D100" s="161" t="s">
        <v>170</v>
      </c>
      <c r="E100" s="162">
        <v>45</v>
      </c>
      <c r="F100" s="162"/>
      <c r="G100" s="183">
        <f t="shared" si="1"/>
        <v>0</v>
      </c>
      <c r="H100" s="162"/>
    </row>
    <row r="101" spans="1:8" s="2" customFormat="1" ht="13.5" customHeight="1">
      <c r="A101" s="180">
        <v>9</v>
      </c>
      <c r="B101" s="181" t="s">
        <v>547</v>
      </c>
      <c r="C101" s="181" t="s">
        <v>548</v>
      </c>
      <c r="D101" s="181" t="s">
        <v>170</v>
      </c>
      <c r="E101" s="182">
        <v>45</v>
      </c>
      <c r="F101" s="182"/>
      <c r="G101" s="183">
        <f t="shared" si="1"/>
        <v>0</v>
      </c>
      <c r="H101" s="182"/>
    </row>
    <row r="102" spans="1:8" s="2" customFormat="1" ht="13.5" customHeight="1">
      <c r="A102" s="160">
        <v>10</v>
      </c>
      <c r="B102" s="161" t="s">
        <v>549</v>
      </c>
      <c r="C102" s="161" t="s">
        <v>550</v>
      </c>
      <c r="D102" s="161" t="s">
        <v>170</v>
      </c>
      <c r="E102" s="162">
        <v>45</v>
      </c>
      <c r="F102" s="162"/>
      <c r="G102" s="183">
        <f t="shared" si="1"/>
        <v>0</v>
      </c>
      <c r="H102" s="162"/>
    </row>
    <row r="103" spans="1:8" s="2" customFormat="1" ht="13.5" customHeight="1">
      <c r="A103" s="180">
        <v>62</v>
      </c>
      <c r="B103" s="181" t="s">
        <v>371</v>
      </c>
      <c r="C103" s="181" t="s">
        <v>372</v>
      </c>
      <c r="D103" s="181" t="s">
        <v>373</v>
      </c>
      <c r="E103" s="182">
        <v>12.243</v>
      </c>
      <c r="F103" s="182"/>
      <c r="G103" s="183">
        <f t="shared" si="1"/>
        <v>0</v>
      </c>
      <c r="H103" s="182"/>
    </row>
    <row r="104" spans="1:8" s="2" customFormat="1" ht="13.5" customHeight="1">
      <c r="A104" s="180">
        <v>64</v>
      </c>
      <c r="B104" s="181" t="s">
        <v>374</v>
      </c>
      <c r="C104" s="181" t="s">
        <v>375</v>
      </c>
      <c r="D104" s="181" t="s">
        <v>373</v>
      </c>
      <c r="E104" s="182">
        <v>12.243</v>
      </c>
      <c r="F104" s="182"/>
      <c r="G104" s="183">
        <f t="shared" si="1"/>
        <v>0</v>
      </c>
      <c r="H104" s="182"/>
    </row>
    <row r="105" spans="1:8" s="2" customFormat="1" ht="13.5" customHeight="1">
      <c r="A105" s="180">
        <v>65</v>
      </c>
      <c r="B105" s="181" t="s">
        <v>376</v>
      </c>
      <c r="C105" s="181" t="s">
        <v>377</v>
      </c>
      <c r="D105" s="181" t="s">
        <v>373</v>
      </c>
      <c r="E105" s="182">
        <v>22.139</v>
      </c>
      <c r="F105" s="182"/>
      <c r="G105" s="183">
        <f t="shared" si="1"/>
        <v>0</v>
      </c>
      <c r="H105" s="182"/>
    </row>
    <row r="106" spans="1:8" s="2" customFormat="1" ht="28.5" customHeight="1">
      <c r="A106" s="176"/>
      <c r="B106" s="177" t="s">
        <v>378</v>
      </c>
      <c r="C106" s="177" t="s">
        <v>379</v>
      </c>
      <c r="D106" s="177"/>
      <c r="E106" s="178"/>
      <c r="F106" s="178"/>
      <c r="G106" s="179">
        <f>SUM(G107,G108,G110,G111,G112,G114:G119)</f>
        <v>0</v>
      </c>
      <c r="H106" s="178">
        <v>0</v>
      </c>
    </row>
    <row r="107" spans="1:8" s="2" customFormat="1" ht="24" customHeight="1">
      <c r="A107" s="180">
        <v>27</v>
      </c>
      <c r="B107" s="181" t="s">
        <v>380</v>
      </c>
      <c r="C107" s="181" t="s">
        <v>465</v>
      </c>
      <c r="D107" s="181" t="s">
        <v>170</v>
      </c>
      <c r="E107" s="182">
        <v>65</v>
      </c>
      <c r="F107" s="182"/>
      <c r="G107" s="183">
        <f>E107*F107</f>
        <v>0</v>
      </c>
      <c r="H107" s="182"/>
    </row>
    <row r="108" spans="1:8" s="2" customFormat="1" ht="13.5" customHeight="1">
      <c r="A108" s="160">
        <v>28</v>
      </c>
      <c r="B108" s="161" t="s">
        <v>466</v>
      </c>
      <c r="C108" s="161" t="s">
        <v>467</v>
      </c>
      <c r="D108" s="161" t="s">
        <v>170</v>
      </c>
      <c r="E108" s="162">
        <v>65</v>
      </c>
      <c r="F108" s="162"/>
      <c r="G108" s="183">
        <f aca="true" t="shared" si="2" ref="G108:G119">E108*F108</f>
        <v>0</v>
      </c>
      <c r="H108" s="162"/>
    </row>
    <row r="109" spans="1:8" s="2" customFormat="1" ht="21" customHeight="1">
      <c r="A109" s="184"/>
      <c r="B109" s="185"/>
      <c r="C109" s="185" t="s">
        <v>384</v>
      </c>
      <c r="D109" s="185"/>
      <c r="E109" s="186"/>
      <c r="F109" s="186"/>
      <c r="G109" s="183"/>
      <c r="H109" s="186"/>
    </row>
    <row r="110" spans="1:8" s="2" customFormat="1" ht="24" customHeight="1">
      <c r="A110" s="180">
        <v>24</v>
      </c>
      <c r="B110" s="181" t="s">
        <v>385</v>
      </c>
      <c r="C110" s="181" t="s">
        <v>386</v>
      </c>
      <c r="D110" s="181" t="s">
        <v>170</v>
      </c>
      <c r="E110" s="182">
        <v>25</v>
      </c>
      <c r="F110" s="182"/>
      <c r="G110" s="183">
        <f t="shared" si="2"/>
        <v>0</v>
      </c>
      <c r="H110" s="182"/>
    </row>
    <row r="111" spans="1:8" s="2" customFormat="1" ht="24" customHeight="1">
      <c r="A111" s="180">
        <v>25</v>
      </c>
      <c r="B111" s="181" t="s">
        <v>389</v>
      </c>
      <c r="C111" s="181" t="s">
        <v>512</v>
      </c>
      <c r="D111" s="181" t="s">
        <v>170</v>
      </c>
      <c r="E111" s="182">
        <v>25</v>
      </c>
      <c r="F111" s="182"/>
      <c r="G111" s="183">
        <f t="shared" si="2"/>
        <v>0</v>
      </c>
      <c r="H111" s="182"/>
    </row>
    <row r="112" spans="1:8" s="2" customFormat="1" ht="13.5" customHeight="1">
      <c r="A112" s="160">
        <v>26</v>
      </c>
      <c r="B112" s="161" t="s">
        <v>470</v>
      </c>
      <c r="C112" s="161" t="s">
        <v>513</v>
      </c>
      <c r="D112" s="161" t="s">
        <v>170</v>
      </c>
      <c r="E112" s="162">
        <v>25</v>
      </c>
      <c r="F112" s="162"/>
      <c r="G112" s="183">
        <f t="shared" si="2"/>
        <v>0</v>
      </c>
      <c r="H112" s="162"/>
    </row>
    <row r="113" spans="1:8" s="2" customFormat="1" ht="12" customHeight="1">
      <c r="A113" s="184"/>
      <c r="B113" s="185"/>
      <c r="C113" s="185" t="s">
        <v>472</v>
      </c>
      <c r="D113" s="185"/>
      <c r="E113" s="186"/>
      <c r="F113" s="186"/>
      <c r="G113" s="183"/>
      <c r="H113" s="186"/>
    </row>
    <row r="114" spans="1:8" s="2" customFormat="1" ht="24" customHeight="1">
      <c r="A114" s="180">
        <v>29</v>
      </c>
      <c r="B114" s="181" t="s">
        <v>473</v>
      </c>
      <c r="C114" s="181" t="s">
        <v>474</v>
      </c>
      <c r="D114" s="181" t="s">
        <v>170</v>
      </c>
      <c r="E114" s="182">
        <v>2</v>
      </c>
      <c r="F114" s="182"/>
      <c r="G114" s="183">
        <f t="shared" si="2"/>
        <v>0</v>
      </c>
      <c r="H114" s="182"/>
    </row>
    <row r="115" spans="1:8" s="2" customFormat="1" ht="24" customHeight="1">
      <c r="A115" s="180">
        <v>30</v>
      </c>
      <c r="B115" s="181" t="s">
        <v>475</v>
      </c>
      <c r="C115" s="181" t="s">
        <v>476</v>
      </c>
      <c r="D115" s="181" t="s">
        <v>170</v>
      </c>
      <c r="E115" s="182">
        <v>1</v>
      </c>
      <c r="F115" s="182"/>
      <c r="G115" s="183">
        <f t="shared" si="2"/>
        <v>0</v>
      </c>
      <c r="H115" s="182"/>
    </row>
    <row r="116" spans="1:8" s="2" customFormat="1" ht="24" customHeight="1">
      <c r="A116" s="180">
        <v>31</v>
      </c>
      <c r="B116" s="181" t="s">
        <v>514</v>
      </c>
      <c r="C116" s="181" t="s">
        <v>515</v>
      </c>
      <c r="D116" s="181" t="s">
        <v>170</v>
      </c>
      <c r="E116" s="182">
        <v>1</v>
      </c>
      <c r="F116" s="182"/>
      <c r="G116" s="183">
        <f t="shared" si="2"/>
        <v>0</v>
      </c>
      <c r="H116" s="182"/>
    </row>
    <row r="117" spans="1:8" s="2" customFormat="1" ht="13.5" customHeight="1">
      <c r="A117" s="180">
        <v>61</v>
      </c>
      <c r="B117" s="181" t="s">
        <v>371</v>
      </c>
      <c r="C117" s="181" t="s">
        <v>372</v>
      </c>
      <c r="D117" s="181" t="s">
        <v>373</v>
      </c>
      <c r="E117" s="182">
        <v>0.749</v>
      </c>
      <c r="F117" s="182"/>
      <c r="G117" s="183">
        <f t="shared" si="2"/>
        <v>0</v>
      </c>
      <c r="H117" s="182"/>
    </row>
    <row r="118" spans="1:8" s="2" customFormat="1" ht="13.5" customHeight="1">
      <c r="A118" s="180">
        <v>63</v>
      </c>
      <c r="B118" s="181" t="s">
        <v>374</v>
      </c>
      <c r="C118" s="181" t="s">
        <v>375</v>
      </c>
      <c r="D118" s="181" t="s">
        <v>373</v>
      </c>
      <c r="E118" s="182">
        <v>0.749</v>
      </c>
      <c r="F118" s="182"/>
      <c r="G118" s="183">
        <f t="shared" si="2"/>
        <v>0</v>
      </c>
      <c r="H118" s="182"/>
    </row>
    <row r="119" spans="1:8" s="2" customFormat="1" ht="13.5" customHeight="1">
      <c r="A119" s="180">
        <v>66</v>
      </c>
      <c r="B119" s="181" t="s">
        <v>397</v>
      </c>
      <c r="C119" s="181" t="s">
        <v>398</v>
      </c>
      <c r="D119" s="181" t="s">
        <v>373</v>
      </c>
      <c r="E119" s="182">
        <v>5.434</v>
      </c>
      <c r="F119" s="182"/>
      <c r="G119" s="183">
        <f t="shared" si="2"/>
        <v>0</v>
      </c>
      <c r="H119" s="182"/>
    </row>
    <row r="120" spans="1:8" s="2" customFormat="1" ht="30.75" customHeight="1">
      <c r="A120" s="172"/>
      <c r="B120" s="173" t="s">
        <v>71</v>
      </c>
      <c r="C120" s="173" t="s">
        <v>399</v>
      </c>
      <c r="D120" s="173"/>
      <c r="E120" s="174"/>
      <c r="F120" s="174"/>
      <c r="G120" s="175">
        <f>SUM(G121)</f>
        <v>0</v>
      </c>
      <c r="H120" s="174">
        <v>0</v>
      </c>
    </row>
    <row r="121" spans="1:8" s="2" customFormat="1" ht="24" customHeight="1">
      <c r="A121" s="180">
        <v>60</v>
      </c>
      <c r="B121" s="181" t="s">
        <v>400</v>
      </c>
      <c r="C121" s="181" t="s">
        <v>401</v>
      </c>
      <c r="D121" s="181" t="s">
        <v>402</v>
      </c>
      <c r="E121" s="182">
        <v>285</v>
      </c>
      <c r="F121" s="182"/>
      <c r="G121" s="183">
        <f>E121*F121</f>
        <v>0</v>
      </c>
      <c r="H121" s="182"/>
    </row>
    <row r="122" spans="1:8" s="2" customFormat="1" ht="30.75" customHeight="1">
      <c r="A122" s="164"/>
      <c r="B122" s="165"/>
      <c r="C122" s="165" t="s">
        <v>161</v>
      </c>
      <c r="D122" s="165"/>
      <c r="E122" s="166"/>
      <c r="F122" s="166"/>
      <c r="G122" s="167">
        <f>SUM(G14,G106,G120)</f>
        <v>0</v>
      </c>
      <c r="H122" s="166">
        <v>0</v>
      </c>
    </row>
  </sheetData>
  <sheetProtection/>
  <mergeCells count="2">
    <mergeCell ref="A1:H1"/>
    <mergeCell ref="A8:C8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4" r:id="rId1"/>
  <headerFooter alignWithMargins="0">
    <oddFooter>&amp;C   Strana &amp;P 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showGridLines="0" zoomScalePageLayoutView="0" workbookViewId="0" topLeftCell="A1">
      <selection activeCell="F13" sqref="F13"/>
    </sheetView>
  </sheetViews>
  <sheetFormatPr defaultColWidth="10.5" defaultRowHeight="12" customHeight="1"/>
  <cols>
    <col min="1" max="1" width="4" style="168" customWidth="1"/>
    <col min="2" max="2" width="16.33203125" style="169" customWidth="1"/>
    <col min="3" max="3" width="49.83203125" style="169" customWidth="1"/>
    <col min="4" max="4" width="3.83203125" style="169" customWidth="1"/>
    <col min="5" max="5" width="11.33203125" style="170" customWidth="1"/>
    <col min="6" max="6" width="11.5" style="170" customWidth="1"/>
    <col min="7" max="7" width="17.33203125" style="171" customWidth="1"/>
    <col min="8" max="8" width="13.83203125" style="170" customWidth="1"/>
    <col min="9" max="16384" width="10.5" style="1" customWidth="1"/>
  </cols>
  <sheetData>
    <row r="1" spans="1:8" s="2" customFormat="1" ht="27.75" customHeight="1">
      <c r="A1" s="217" t="s">
        <v>142</v>
      </c>
      <c r="B1" s="218"/>
      <c r="C1" s="218"/>
      <c r="D1" s="218"/>
      <c r="E1" s="218"/>
      <c r="F1" s="218"/>
      <c r="G1" s="218"/>
      <c r="H1" s="218"/>
    </row>
    <row r="2" spans="1:8" s="2" customFormat="1" ht="12.75" customHeight="1">
      <c r="A2" s="137" t="s">
        <v>143</v>
      </c>
      <c r="B2" s="141"/>
      <c r="C2" s="141"/>
      <c r="D2" s="141"/>
      <c r="E2" s="141"/>
      <c r="F2" s="141"/>
      <c r="G2" s="141"/>
      <c r="H2" s="141"/>
    </row>
    <row r="3" spans="1:8" s="2" customFormat="1" ht="12.75" customHeight="1">
      <c r="A3" s="137" t="s">
        <v>551</v>
      </c>
      <c r="B3" s="141"/>
      <c r="C3" s="141"/>
      <c r="D3" s="141"/>
      <c r="E3" s="141"/>
      <c r="F3" s="141"/>
      <c r="G3" s="141"/>
      <c r="H3" s="141"/>
    </row>
    <row r="4" spans="1:8" s="2" customFormat="1" ht="13.5" customHeight="1">
      <c r="A4" s="151"/>
      <c r="B4" s="137"/>
      <c r="C4" s="151"/>
      <c r="D4" s="138"/>
      <c r="E4" s="138"/>
      <c r="F4" s="138"/>
      <c r="G4" s="138"/>
      <c r="H4" s="138"/>
    </row>
    <row r="5" spans="1:8" s="2" customFormat="1" ht="6.75" customHeight="1">
      <c r="A5" s="152"/>
      <c r="B5" s="153"/>
      <c r="C5" s="153"/>
      <c r="D5" s="153"/>
      <c r="E5" s="154"/>
      <c r="F5" s="154"/>
      <c r="G5" s="155"/>
      <c r="H5" s="154"/>
    </row>
    <row r="6" spans="1:8" s="2" customFormat="1" ht="12.75" customHeight="1">
      <c r="A6" s="141" t="s">
        <v>145</v>
      </c>
      <c r="B6" s="141"/>
      <c r="C6" s="141"/>
      <c r="D6" s="141"/>
      <c r="E6" s="141"/>
      <c r="F6" s="141"/>
      <c r="G6" s="141"/>
      <c r="H6" s="141"/>
    </row>
    <row r="7" spans="1:8" s="2" customFormat="1" ht="13.5" customHeight="1">
      <c r="A7" s="141" t="s">
        <v>146</v>
      </c>
      <c r="B7" s="141"/>
      <c r="C7" s="141"/>
      <c r="D7" s="141"/>
      <c r="E7" s="141" t="s">
        <v>147</v>
      </c>
      <c r="F7" s="141"/>
      <c r="G7" s="141"/>
      <c r="H7" s="141"/>
    </row>
    <row r="8" spans="1:8" s="2" customFormat="1" ht="13.5" customHeight="1">
      <c r="A8" s="219" t="s">
        <v>148</v>
      </c>
      <c r="B8" s="220"/>
      <c r="C8" s="220"/>
      <c r="D8" s="156"/>
      <c r="E8" s="141" t="s">
        <v>163</v>
      </c>
      <c r="F8" s="157"/>
      <c r="G8" s="158"/>
      <c r="H8" s="157"/>
    </row>
    <row r="9" spans="1:8" s="2" customFormat="1" ht="6.75" customHeight="1">
      <c r="A9" s="152"/>
      <c r="B9" s="152"/>
      <c r="C9" s="152"/>
      <c r="D9" s="152"/>
      <c r="E9" s="152"/>
      <c r="F9" s="152"/>
      <c r="G9" s="152"/>
      <c r="H9" s="152"/>
    </row>
    <row r="10" spans="1:8" s="2" customFormat="1" ht="28.5" customHeight="1">
      <c r="A10" s="159" t="s">
        <v>150</v>
      </c>
      <c r="B10" s="159" t="s">
        <v>151</v>
      </c>
      <c r="C10" s="159" t="s">
        <v>152</v>
      </c>
      <c r="D10" s="159" t="s">
        <v>153</v>
      </c>
      <c r="E10" s="159" t="s">
        <v>154</v>
      </c>
      <c r="F10" s="159" t="s">
        <v>155</v>
      </c>
      <c r="G10" s="159" t="s">
        <v>156</v>
      </c>
      <c r="H10" s="159" t="s">
        <v>157</v>
      </c>
    </row>
    <row r="11" spans="1:8" s="2" customFormat="1" ht="12.75" customHeight="1" hidden="1">
      <c r="A11" s="159" t="s">
        <v>34</v>
      </c>
      <c r="B11" s="159" t="s">
        <v>41</v>
      </c>
      <c r="C11" s="159" t="s">
        <v>47</v>
      </c>
      <c r="D11" s="159" t="s">
        <v>53</v>
      </c>
      <c r="E11" s="159" t="s">
        <v>57</v>
      </c>
      <c r="F11" s="159" t="s">
        <v>61</v>
      </c>
      <c r="G11" s="159" t="s">
        <v>64</v>
      </c>
      <c r="H11" s="159" t="s">
        <v>37</v>
      </c>
    </row>
    <row r="12" spans="1:8" s="2" customFormat="1" ht="3" customHeight="1">
      <c r="A12" s="152"/>
      <c r="B12" s="152"/>
      <c r="C12" s="152"/>
      <c r="D12" s="152"/>
      <c r="E12" s="152"/>
      <c r="F12" s="152"/>
      <c r="G12" s="152"/>
      <c r="H12" s="152"/>
    </row>
    <row r="13" spans="1:8" s="2" customFormat="1" ht="13.5" customHeight="1">
      <c r="A13" s="160">
        <v>1</v>
      </c>
      <c r="B13" s="161" t="s">
        <v>404</v>
      </c>
      <c r="C13" s="161" t="s">
        <v>552</v>
      </c>
      <c r="D13" s="161" t="s">
        <v>160</v>
      </c>
      <c r="E13" s="162">
        <v>1</v>
      </c>
      <c r="F13" s="162"/>
      <c r="G13" s="163">
        <f>E13*F13</f>
        <v>0</v>
      </c>
      <c r="H13" s="162"/>
    </row>
    <row r="14" spans="1:8" s="2" customFormat="1" ht="34.5" customHeight="1">
      <c r="A14" s="160">
        <v>2</v>
      </c>
      <c r="B14" s="161" t="s">
        <v>406</v>
      </c>
      <c r="C14" s="161" t="s">
        <v>553</v>
      </c>
      <c r="D14" s="161" t="s">
        <v>160</v>
      </c>
      <c r="E14" s="162">
        <v>7</v>
      </c>
      <c r="F14" s="162"/>
      <c r="G14" s="163">
        <f>E14*F14</f>
        <v>0</v>
      </c>
      <c r="H14" s="162"/>
    </row>
    <row r="15" spans="1:8" s="2" customFormat="1" ht="24" customHeight="1">
      <c r="A15" s="160">
        <v>3</v>
      </c>
      <c r="B15" s="161" t="s">
        <v>408</v>
      </c>
      <c r="C15" s="161" t="s">
        <v>554</v>
      </c>
      <c r="D15" s="161" t="s">
        <v>160</v>
      </c>
      <c r="E15" s="162">
        <v>6</v>
      </c>
      <c r="F15" s="162"/>
      <c r="G15" s="163">
        <f>E15*F15</f>
        <v>0</v>
      </c>
      <c r="H15" s="162"/>
    </row>
    <row r="16" spans="1:9" s="2" customFormat="1" ht="30.75" customHeight="1">
      <c r="A16" s="164"/>
      <c r="B16" s="165"/>
      <c r="C16" s="165" t="s">
        <v>161</v>
      </c>
      <c r="D16" s="165"/>
      <c r="E16" s="166"/>
      <c r="F16" s="166"/>
      <c r="G16" s="167">
        <f>SUM(G13:G15)</f>
        <v>0</v>
      </c>
      <c r="H16" s="166">
        <v>0</v>
      </c>
      <c r="I16" s="2">
        <v>0</v>
      </c>
    </row>
  </sheetData>
  <sheetProtection/>
  <mergeCells count="2">
    <mergeCell ref="A1:H1"/>
    <mergeCell ref="A8:C8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4" r:id="rId1"/>
  <headerFooter alignWithMargins="0">
    <oddFooter>&amp;C   Strana &amp;P 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5"/>
  <sheetViews>
    <sheetView showGridLines="0" zoomScalePageLayoutView="0" workbookViewId="0" topLeftCell="A103">
      <selection activeCell="F119" sqref="F119"/>
    </sheetView>
  </sheetViews>
  <sheetFormatPr defaultColWidth="10.5" defaultRowHeight="12" customHeight="1"/>
  <cols>
    <col min="1" max="1" width="4" style="168" customWidth="1"/>
    <col min="2" max="2" width="16.33203125" style="169" customWidth="1"/>
    <col min="3" max="3" width="49.83203125" style="169" customWidth="1"/>
    <col min="4" max="4" width="3.83203125" style="169" customWidth="1"/>
    <col min="5" max="5" width="11.33203125" style="170" customWidth="1"/>
    <col min="6" max="6" width="11.5" style="170" customWidth="1"/>
    <col min="7" max="7" width="17.33203125" style="171" customWidth="1"/>
    <col min="8" max="8" width="13.83203125" style="170" customWidth="1"/>
    <col min="9" max="16384" width="10.5" style="1" customWidth="1"/>
  </cols>
  <sheetData>
    <row r="1" spans="1:8" s="2" customFormat="1" ht="27.75" customHeight="1">
      <c r="A1" s="217" t="s">
        <v>142</v>
      </c>
      <c r="B1" s="218"/>
      <c r="C1" s="218"/>
      <c r="D1" s="218"/>
      <c r="E1" s="218"/>
      <c r="F1" s="218"/>
      <c r="G1" s="218"/>
      <c r="H1" s="218"/>
    </row>
    <row r="2" spans="1:8" s="2" customFormat="1" ht="12.75" customHeight="1">
      <c r="A2" s="137" t="s">
        <v>143</v>
      </c>
      <c r="B2" s="141"/>
      <c r="C2" s="141"/>
      <c r="D2" s="141"/>
      <c r="E2" s="141"/>
      <c r="F2" s="141"/>
      <c r="G2" s="141"/>
      <c r="H2" s="141"/>
    </row>
    <row r="3" spans="1:8" s="2" customFormat="1" ht="12.75" customHeight="1">
      <c r="A3" s="137" t="s">
        <v>555</v>
      </c>
      <c r="B3" s="141"/>
      <c r="C3" s="141"/>
      <c r="D3" s="141"/>
      <c r="E3" s="141"/>
      <c r="F3" s="141"/>
      <c r="G3" s="141"/>
      <c r="H3" s="141"/>
    </row>
    <row r="4" spans="1:8" s="2" customFormat="1" ht="13.5" customHeight="1">
      <c r="A4" s="151"/>
      <c r="B4" s="137"/>
      <c r="C4" s="151"/>
      <c r="D4" s="138"/>
      <c r="E4" s="138"/>
      <c r="F4" s="138"/>
      <c r="G4" s="138"/>
      <c r="H4" s="138"/>
    </row>
    <row r="5" spans="1:8" s="2" customFormat="1" ht="6.75" customHeight="1">
      <c r="A5" s="152"/>
      <c r="B5" s="153"/>
      <c r="C5" s="153"/>
      <c r="D5" s="153"/>
      <c r="E5" s="154"/>
      <c r="F5" s="154"/>
      <c r="G5" s="155"/>
      <c r="H5" s="154"/>
    </row>
    <row r="6" spans="1:8" s="2" customFormat="1" ht="12.75" customHeight="1">
      <c r="A6" s="141" t="s">
        <v>145</v>
      </c>
      <c r="B6" s="141"/>
      <c r="C6" s="141"/>
      <c r="D6" s="141"/>
      <c r="E6" s="141"/>
      <c r="F6" s="141"/>
      <c r="G6" s="141"/>
      <c r="H6" s="141"/>
    </row>
    <row r="7" spans="1:8" s="2" customFormat="1" ht="13.5" customHeight="1">
      <c r="A7" s="141" t="s">
        <v>146</v>
      </c>
      <c r="B7" s="141"/>
      <c r="C7" s="141"/>
      <c r="D7" s="141"/>
      <c r="E7" s="141" t="s">
        <v>147</v>
      </c>
      <c r="F7" s="141"/>
      <c r="G7" s="141"/>
      <c r="H7" s="141"/>
    </row>
    <row r="8" spans="1:8" s="2" customFormat="1" ht="13.5" customHeight="1">
      <c r="A8" s="219" t="s">
        <v>148</v>
      </c>
      <c r="B8" s="220"/>
      <c r="C8" s="220"/>
      <c r="D8" s="156"/>
      <c r="E8" s="141" t="s">
        <v>163</v>
      </c>
      <c r="F8" s="157"/>
      <c r="G8" s="158"/>
      <c r="H8" s="157"/>
    </row>
    <row r="9" spans="1:8" s="2" customFormat="1" ht="6.75" customHeight="1">
      <c r="A9" s="152"/>
      <c r="B9" s="152"/>
      <c r="C9" s="152"/>
      <c r="D9" s="152"/>
      <c r="E9" s="152"/>
      <c r="F9" s="152"/>
      <c r="G9" s="152"/>
      <c r="H9" s="152"/>
    </row>
    <row r="10" spans="1:8" s="2" customFormat="1" ht="28.5" customHeight="1">
      <c r="A10" s="159" t="s">
        <v>150</v>
      </c>
      <c r="B10" s="159" t="s">
        <v>151</v>
      </c>
      <c r="C10" s="159" t="s">
        <v>152</v>
      </c>
      <c r="D10" s="159" t="s">
        <v>153</v>
      </c>
      <c r="E10" s="159" t="s">
        <v>154</v>
      </c>
      <c r="F10" s="159" t="s">
        <v>155</v>
      </c>
      <c r="G10" s="159" t="s">
        <v>156</v>
      </c>
      <c r="H10" s="159" t="s">
        <v>157</v>
      </c>
    </row>
    <row r="11" spans="1:8" s="2" customFormat="1" ht="12.75" customHeight="1" hidden="1">
      <c r="A11" s="159" t="s">
        <v>34</v>
      </c>
      <c r="B11" s="159" t="s">
        <v>41</v>
      </c>
      <c r="C11" s="159" t="s">
        <v>47</v>
      </c>
      <c r="D11" s="159" t="s">
        <v>53</v>
      </c>
      <c r="E11" s="159" t="s">
        <v>57</v>
      </c>
      <c r="F11" s="159" t="s">
        <v>61</v>
      </c>
      <c r="G11" s="159" t="s">
        <v>64</v>
      </c>
      <c r="H11" s="159" t="s">
        <v>37</v>
      </c>
    </row>
    <row r="12" spans="1:8" s="2" customFormat="1" ht="3" customHeight="1">
      <c r="A12" s="152"/>
      <c r="B12" s="152"/>
      <c r="C12" s="152"/>
      <c r="D12" s="152"/>
      <c r="E12" s="152"/>
      <c r="F12" s="152"/>
      <c r="G12" s="152"/>
      <c r="H12" s="152"/>
    </row>
    <row r="13" spans="1:8" s="2" customFormat="1" ht="30.75" customHeight="1">
      <c r="A13" s="172"/>
      <c r="B13" s="173" t="s">
        <v>164</v>
      </c>
      <c r="C13" s="173" t="s">
        <v>165</v>
      </c>
      <c r="D13" s="173"/>
      <c r="E13" s="174"/>
      <c r="F13" s="174"/>
      <c r="G13" s="175">
        <v>0</v>
      </c>
      <c r="H13" s="174">
        <v>0</v>
      </c>
    </row>
    <row r="14" spans="1:8" s="2" customFormat="1" ht="28.5" customHeight="1">
      <c r="A14" s="176"/>
      <c r="B14" s="177" t="s">
        <v>166</v>
      </c>
      <c r="C14" s="177" t="s">
        <v>167</v>
      </c>
      <c r="D14" s="177"/>
      <c r="E14" s="178"/>
      <c r="F14" s="178"/>
      <c r="G14" s="179">
        <f>SUM(G15:G38,G40,G41,G43,G45,G47,G48,G50,G52,G54,G55,G57,G59,G61,G62,G64,G66,G68,G69:G106)</f>
        <v>0</v>
      </c>
      <c r="H14" s="178">
        <v>0</v>
      </c>
    </row>
    <row r="15" spans="1:8" s="2" customFormat="1" ht="24" customHeight="1">
      <c r="A15" s="180">
        <v>66</v>
      </c>
      <c r="B15" s="181" t="s">
        <v>168</v>
      </c>
      <c r="C15" s="181" t="s">
        <v>169</v>
      </c>
      <c r="D15" s="181" t="s">
        <v>170</v>
      </c>
      <c r="E15" s="182">
        <v>20</v>
      </c>
      <c r="F15" s="182"/>
      <c r="G15" s="183">
        <f>E15*F15</f>
        <v>0</v>
      </c>
      <c r="H15" s="182"/>
    </row>
    <row r="16" spans="1:8" s="2" customFormat="1" ht="13.5" customHeight="1">
      <c r="A16" s="160">
        <v>67</v>
      </c>
      <c r="B16" s="161" t="s">
        <v>171</v>
      </c>
      <c r="C16" s="161" t="s">
        <v>172</v>
      </c>
      <c r="D16" s="161" t="s">
        <v>170</v>
      </c>
      <c r="E16" s="162">
        <v>20</v>
      </c>
      <c r="F16" s="162"/>
      <c r="G16" s="183">
        <f aca="true" t="shared" si="0" ref="G16:G79">E16*F16</f>
        <v>0</v>
      </c>
      <c r="H16" s="162"/>
    </row>
    <row r="17" spans="1:8" s="2" customFormat="1" ht="13.5" customHeight="1">
      <c r="A17" s="160">
        <v>68</v>
      </c>
      <c r="B17" s="161" t="s">
        <v>173</v>
      </c>
      <c r="C17" s="161" t="s">
        <v>174</v>
      </c>
      <c r="D17" s="161" t="s">
        <v>160</v>
      </c>
      <c r="E17" s="162">
        <v>10</v>
      </c>
      <c r="F17" s="162"/>
      <c r="G17" s="183">
        <f t="shared" si="0"/>
        <v>0</v>
      </c>
      <c r="H17" s="162"/>
    </row>
    <row r="18" spans="1:8" s="2" customFormat="1" ht="24" customHeight="1">
      <c r="A18" s="180">
        <v>69</v>
      </c>
      <c r="B18" s="181" t="s">
        <v>175</v>
      </c>
      <c r="C18" s="181" t="s">
        <v>176</v>
      </c>
      <c r="D18" s="181" t="s">
        <v>170</v>
      </c>
      <c r="E18" s="182">
        <v>20</v>
      </c>
      <c r="F18" s="182"/>
      <c r="G18" s="183">
        <f t="shared" si="0"/>
        <v>0</v>
      </c>
      <c r="H18" s="182"/>
    </row>
    <row r="19" spans="1:8" s="2" customFormat="1" ht="13.5" customHeight="1">
      <c r="A19" s="160">
        <v>70</v>
      </c>
      <c r="B19" s="161" t="s">
        <v>177</v>
      </c>
      <c r="C19" s="161" t="s">
        <v>178</v>
      </c>
      <c r="D19" s="161" t="s">
        <v>170</v>
      </c>
      <c r="E19" s="162">
        <v>20</v>
      </c>
      <c r="F19" s="162"/>
      <c r="G19" s="183">
        <f t="shared" si="0"/>
        <v>0</v>
      </c>
      <c r="H19" s="162"/>
    </row>
    <row r="20" spans="1:8" s="2" customFormat="1" ht="13.5" customHeight="1">
      <c r="A20" s="160">
        <v>71</v>
      </c>
      <c r="B20" s="161" t="s">
        <v>179</v>
      </c>
      <c r="C20" s="161" t="s">
        <v>180</v>
      </c>
      <c r="D20" s="161" t="s">
        <v>160</v>
      </c>
      <c r="E20" s="162">
        <v>10</v>
      </c>
      <c r="F20" s="162"/>
      <c r="G20" s="183">
        <f t="shared" si="0"/>
        <v>0</v>
      </c>
      <c r="H20" s="162"/>
    </row>
    <row r="21" spans="1:8" s="2" customFormat="1" ht="24" customHeight="1">
      <c r="A21" s="180">
        <v>72</v>
      </c>
      <c r="B21" s="181" t="s">
        <v>181</v>
      </c>
      <c r="C21" s="181" t="s">
        <v>182</v>
      </c>
      <c r="D21" s="181" t="s">
        <v>170</v>
      </c>
      <c r="E21" s="182">
        <v>15</v>
      </c>
      <c r="F21" s="182"/>
      <c r="G21" s="183">
        <f t="shared" si="0"/>
        <v>0</v>
      </c>
      <c r="H21" s="182"/>
    </row>
    <row r="22" spans="1:8" s="2" customFormat="1" ht="13.5" customHeight="1">
      <c r="A22" s="160">
        <v>73</v>
      </c>
      <c r="B22" s="161" t="s">
        <v>183</v>
      </c>
      <c r="C22" s="161" t="s">
        <v>184</v>
      </c>
      <c r="D22" s="161" t="s">
        <v>170</v>
      </c>
      <c r="E22" s="162">
        <v>15</v>
      </c>
      <c r="F22" s="162"/>
      <c r="G22" s="183">
        <f t="shared" si="0"/>
        <v>0</v>
      </c>
      <c r="H22" s="162"/>
    </row>
    <row r="23" spans="1:8" s="2" customFormat="1" ht="13.5" customHeight="1">
      <c r="A23" s="160">
        <v>74</v>
      </c>
      <c r="B23" s="161" t="s">
        <v>185</v>
      </c>
      <c r="C23" s="161" t="s">
        <v>186</v>
      </c>
      <c r="D23" s="161" t="s">
        <v>160</v>
      </c>
      <c r="E23" s="162">
        <v>5</v>
      </c>
      <c r="F23" s="162"/>
      <c r="G23" s="183">
        <f t="shared" si="0"/>
        <v>0</v>
      </c>
      <c r="H23" s="162"/>
    </row>
    <row r="24" spans="1:8" s="2" customFormat="1" ht="13.5" customHeight="1">
      <c r="A24" s="160">
        <v>75</v>
      </c>
      <c r="B24" s="161" t="s">
        <v>187</v>
      </c>
      <c r="C24" s="161" t="s">
        <v>188</v>
      </c>
      <c r="D24" s="161" t="s">
        <v>160</v>
      </c>
      <c r="E24" s="162">
        <v>15</v>
      </c>
      <c r="F24" s="162"/>
      <c r="G24" s="183">
        <f t="shared" si="0"/>
        <v>0</v>
      </c>
      <c r="H24" s="162"/>
    </row>
    <row r="25" spans="1:8" s="2" customFormat="1" ht="24" customHeight="1">
      <c r="A25" s="180">
        <v>76</v>
      </c>
      <c r="B25" s="181" t="s">
        <v>195</v>
      </c>
      <c r="C25" s="181" t="s">
        <v>196</v>
      </c>
      <c r="D25" s="181" t="s">
        <v>170</v>
      </c>
      <c r="E25" s="182">
        <v>15</v>
      </c>
      <c r="F25" s="182"/>
      <c r="G25" s="183">
        <f t="shared" si="0"/>
        <v>0</v>
      </c>
      <c r="H25" s="182"/>
    </row>
    <row r="26" spans="1:8" s="2" customFormat="1" ht="24" customHeight="1">
      <c r="A26" s="160">
        <v>77</v>
      </c>
      <c r="B26" s="161" t="s">
        <v>197</v>
      </c>
      <c r="C26" s="161" t="s">
        <v>198</v>
      </c>
      <c r="D26" s="161" t="s">
        <v>170</v>
      </c>
      <c r="E26" s="162">
        <v>15</v>
      </c>
      <c r="F26" s="162"/>
      <c r="G26" s="183">
        <f t="shared" si="0"/>
        <v>0</v>
      </c>
      <c r="H26" s="162"/>
    </row>
    <row r="27" spans="1:8" s="2" customFormat="1" ht="24" customHeight="1">
      <c r="A27" s="160">
        <v>78</v>
      </c>
      <c r="B27" s="161" t="s">
        <v>199</v>
      </c>
      <c r="C27" s="161" t="s">
        <v>200</v>
      </c>
      <c r="D27" s="161" t="s">
        <v>160</v>
      </c>
      <c r="E27" s="162">
        <v>6</v>
      </c>
      <c r="F27" s="162"/>
      <c r="G27" s="183">
        <f t="shared" si="0"/>
        <v>0</v>
      </c>
      <c r="H27" s="162"/>
    </row>
    <row r="28" spans="1:8" s="2" customFormat="1" ht="24" customHeight="1">
      <c r="A28" s="180">
        <v>79</v>
      </c>
      <c r="B28" s="181" t="s">
        <v>201</v>
      </c>
      <c r="C28" s="181" t="s">
        <v>202</v>
      </c>
      <c r="D28" s="181" t="s">
        <v>170</v>
      </c>
      <c r="E28" s="182">
        <v>12</v>
      </c>
      <c r="F28" s="182"/>
      <c r="G28" s="183">
        <f t="shared" si="0"/>
        <v>0</v>
      </c>
      <c r="H28" s="182"/>
    </row>
    <row r="29" spans="1:8" s="2" customFormat="1" ht="24" customHeight="1">
      <c r="A29" s="160">
        <v>80</v>
      </c>
      <c r="B29" s="161" t="s">
        <v>203</v>
      </c>
      <c r="C29" s="161" t="s">
        <v>204</v>
      </c>
      <c r="D29" s="161" t="s">
        <v>170</v>
      </c>
      <c r="E29" s="162">
        <v>12</v>
      </c>
      <c r="F29" s="162"/>
      <c r="G29" s="183">
        <f t="shared" si="0"/>
        <v>0</v>
      </c>
      <c r="H29" s="162"/>
    </row>
    <row r="30" spans="1:8" s="2" customFormat="1" ht="24" customHeight="1">
      <c r="A30" s="160">
        <v>81</v>
      </c>
      <c r="B30" s="161" t="s">
        <v>205</v>
      </c>
      <c r="C30" s="161" t="s">
        <v>206</v>
      </c>
      <c r="D30" s="161" t="s">
        <v>160</v>
      </c>
      <c r="E30" s="162">
        <v>6</v>
      </c>
      <c r="F30" s="162"/>
      <c r="G30" s="183">
        <f t="shared" si="0"/>
        <v>0</v>
      </c>
      <c r="H30" s="162"/>
    </row>
    <row r="31" spans="1:8" s="2" customFormat="1" ht="24" customHeight="1">
      <c r="A31" s="180">
        <v>82</v>
      </c>
      <c r="B31" s="181" t="s">
        <v>207</v>
      </c>
      <c r="C31" s="181" t="s">
        <v>208</v>
      </c>
      <c r="D31" s="181" t="s">
        <v>160</v>
      </c>
      <c r="E31" s="182">
        <v>10</v>
      </c>
      <c r="F31" s="182"/>
      <c r="G31" s="183">
        <f t="shared" si="0"/>
        <v>0</v>
      </c>
      <c r="H31" s="182"/>
    </row>
    <row r="32" spans="1:8" s="2" customFormat="1" ht="13.5" customHeight="1">
      <c r="A32" s="160">
        <v>83</v>
      </c>
      <c r="B32" s="161" t="s">
        <v>209</v>
      </c>
      <c r="C32" s="161" t="s">
        <v>210</v>
      </c>
      <c r="D32" s="161" t="s">
        <v>160</v>
      </c>
      <c r="E32" s="162">
        <v>10</v>
      </c>
      <c r="F32" s="162"/>
      <c r="G32" s="183">
        <f t="shared" si="0"/>
        <v>0</v>
      </c>
      <c r="H32" s="162"/>
    </row>
    <row r="33" spans="1:8" s="2" customFormat="1" ht="13.5" customHeight="1">
      <c r="A33" s="180">
        <v>84</v>
      </c>
      <c r="B33" s="181" t="s">
        <v>217</v>
      </c>
      <c r="C33" s="181" t="s">
        <v>218</v>
      </c>
      <c r="D33" s="181" t="s">
        <v>170</v>
      </c>
      <c r="E33" s="182">
        <v>20</v>
      </c>
      <c r="F33" s="182"/>
      <c r="G33" s="183">
        <f t="shared" si="0"/>
        <v>0</v>
      </c>
      <c r="H33" s="182"/>
    </row>
    <row r="34" spans="1:8" s="2" customFormat="1" ht="24" customHeight="1">
      <c r="A34" s="160">
        <v>85</v>
      </c>
      <c r="B34" s="161" t="s">
        <v>219</v>
      </c>
      <c r="C34" s="161" t="s">
        <v>220</v>
      </c>
      <c r="D34" s="161" t="s">
        <v>170</v>
      </c>
      <c r="E34" s="162">
        <v>20</v>
      </c>
      <c r="F34" s="162"/>
      <c r="G34" s="183">
        <f t="shared" si="0"/>
        <v>0</v>
      </c>
      <c r="H34" s="162"/>
    </row>
    <row r="35" spans="1:8" s="2" customFormat="1" ht="24" customHeight="1">
      <c r="A35" s="160">
        <v>86</v>
      </c>
      <c r="B35" s="161" t="s">
        <v>221</v>
      </c>
      <c r="C35" s="161" t="s">
        <v>222</v>
      </c>
      <c r="D35" s="161" t="s">
        <v>160</v>
      </c>
      <c r="E35" s="162">
        <v>20</v>
      </c>
      <c r="F35" s="162"/>
      <c r="G35" s="183">
        <f t="shared" si="0"/>
        <v>0</v>
      </c>
      <c r="H35" s="162"/>
    </row>
    <row r="36" spans="1:8" s="2" customFormat="1" ht="24" customHeight="1">
      <c r="A36" s="180">
        <v>87</v>
      </c>
      <c r="B36" s="181" t="s">
        <v>223</v>
      </c>
      <c r="C36" s="181" t="s">
        <v>224</v>
      </c>
      <c r="D36" s="181" t="s">
        <v>160</v>
      </c>
      <c r="E36" s="182">
        <v>100</v>
      </c>
      <c r="F36" s="182"/>
      <c r="G36" s="183">
        <f t="shared" si="0"/>
        <v>0</v>
      </c>
      <c r="H36" s="182"/>
    </row>
    <row r="37" spans="1:8" s="2" customFormat="1" ht="13.5" customHeight="1">
      <c r="A37" s="160">
        <v>88</v>
      </c>
      <c r="B37" s="161" t="s">
        <v>225</v>
      </c>
      <c r="C37" s="161" t="s">
        <v>226</v>
      </c>
      <c r="D37" s="161" t="s">
        <v>160</v>
      </c>
      <c r="E37" s="162">
        <v>100</v>
      </c>
      <c r="F37" s="162"/>
      <c r="G37" s="183">
        <f t="shared" si="0"/>
        <v>0</v>
      </c>
      <c r="H37" s="162"/>
    </row>
    <row r="38" spans="1:8" s="2" customFormat="1" ht="24" customHeight="1">
      <c r="A38" s="160">
        <v>89</v>
      </c>
      <c r="B38" s="161" t="s">
        <v>227</v>
      </c>
      <c r="C38" s="161" t="s">
        <v>228</v>
      </c>
      <c r="D38" s="161" t="s">
        <v>160</v>
      </c>
      <c r="E38" s="162">
        <v>100</v>
      </c>
      <c r="F38" s="162"/>
      <c r="G38" s="183">
        <f t="shared" si="0"/>
        <v>0</v>
      </c>
      <c r="H38" s="162"/>
    </row>
    <row r="39" spans="1:8" s="2" customFormat="1" ht="39" customHeight="1">
      <c r="A39" s="184"/>
      <c r="B39" s="185"/>
      <c r="C39" s="185" t="s">
        <v>229</v>
      </c>
      <c r="D39" s="185"/>
      <c r="E39" s="186"/>
      <c r="F39" s="186"/>
      <c r="G39" s="183"/>
      <c r="H39" s="186"/>
    </row>
    <row r="40" spans="1:8" s="2" customFormat="1" ht="24" customHeight="1">
      <c r="A40" s="180">
        <v>32</v>
      </c>
      <c r="B40" s="181" t="s">
        <v>230</v>
      </c>
      <c r="C40" s="181" t="s">
        <v>231</v>
      </c>
      <c r="D40" s="181" t="s">
        <v>170</v>
      </c>
      <c r="E40" s="182">
        <v>20</v>
      </c>
      <c r="F40" s="182"/>
      <c r="G40" s="183">
        <f t="shared" si="0"/>
        <v>0</v>
      </c>
      <c r="H40" s="182"/>
    </row>
    <row r="41" spans="1:8" s="2" customFormat="1" ht="24" customHeight="1">
      <c r="A41" s="160">
        <v>33</v>
      </c>
      <c r="B41" s="161" t="s">
        <v>232</v>
      </c>
      <c r="C41" s="161" t="s">
        <v>233</v>
      </c>
      <c r="D41" s="161" t="s">
        <v>160</v>
      </c>
      <c r="E41" s="162">
        <v>10</v>
      </c>
      <c r="F41" s="162"/>
      <c r="G41" s="183">
        <f t="shared" si="0"/>
        <v>0</v>
      </c>
      <c r="H41" s="162"/>
    </row>
    <row r="42" spans="1:8" s="2" customFormat="1" ht="12" customHeight="1">
      <c r="A42" s="184"/>
      <c r="B42" s="185"/>
      <c r="C42" s="185" t="s">
        <v>234</v>
      </c>
      <c r="D42" s="185"/>
      <c r="E42" s="186"/>
      <c r="F42" s="186"/>
      <c r="G42" s="183"/>
      <c r="H42" s="186"/>
    </row>
    <row r="43" spans="1:8" s="2" customFormat="1" ht="24" customHeight="1">
      <c r="A43" s="160">
        <v>34</v>
      </c>
      <c r="B43" s="161" t="s">
        <v>235</v>
      </c>
      <c r="C43" s="161" t="s">
        <v>236</v>
      </c>
      <c r="D43" s="161" t="s">
        <v>160</v>
      </c>
      <c r="E43" s="162">
        <v>26.667</v>
      </c>
      <c r="F43" s="162"/>
      <c r="G43" s="183">
        <f t="shared" si="0"/>
        <v>0</v>
      </c>
      <c r="H43" s="162"/>
    </row>
    <row r="44" spans="1:8" s="2" customFormat="1" ht="21" customHeight="1">
      <c r="A44" s="184"/>
      <c r="B44" s="185"/>
      <c r="C44" s="185" t="s">
        <v>237</v>
      </c>
      <c r="D44" s="185"/>
      <c r="E44" s="186"/>
      <c r="F44" s="186"/>
      <c r="G44" s="183"/>
      <c r="H44" s="186"/>
    </row>
    <row r="45" spans="1:8" s="2" customFormat="1" ht="13.5" customHeight="1">
      <c r="A45" s="160">
        <v>35</v>
      </c>
      <c r="B45" s="161" t="s">
        <v>238</v>
      </c>
      <c r="C45" s="161" t="s">
        <v>239</v>
      </c>
      <c r="D45" s="161" t="s">
        <v>240</v>
      </c>
      <c r="E45" s="162">
        <v>13.333</v>
      </c>
      <c r="F45" s="162"/>
      <c r="G45" s="183">
        <f t="shared" si="0"/>
        <v>0</v>
      </c>
      <c r="H45" s="162"/>
    </row>
    <row r="46" spans="1:8" s="2" customFormat="1" ht="12" customHeight="1">
      <c r="A46" s="184"/>
      <c r="B46" s="185"/>
      <c r="C46" s="185" t="s">
        <v>241</v>
      </c>
      <c r="D46" s="185"/>
      <c r="E46" s="186"/>
      <c r="F46" s="186"/>
      <c r="G46" s="183"/>
      <c r="H46" s="186"/>
    </row>
    <row r="47" spans="1:8" s="2" customFormat="1" ht="24" customHeight="1">
      <c r="A47" s="180">
        <v>36</v>
      </c>
      <c r="B47" s="181" t="s">
        <v>242</v>
      </c>
      <c r="C47" s="181" t="s">
        <v>243</v>
      </c>
      <c r="D47" s="181" t="s">
        <v>170</v>
      </c>
      <c r="E47" s="182">
        <v>20</v>
      </c>
      <c r="F47" s="182"/>
      <c r="G47" s="183">
        <f t="shared" si="0"/>
        <v>0</v>
      </c>
      <c r="H47" s="182"/>
    </row>
    <row r="48" spans="1:8" s="2" customFormat="1" ht="24" customHeight="1">
      <c r="A48" s="160">
        <v>37</v>
      </c>
      <c r="B48" s="161" t="s">
        <v>244</v>
      </c>
      <c r="C48" s="161" t="s">
        <v>245</v>
      </c>
      <c r="D48" s="161" t="s">
        <v>160</v>
      </c>
      <c r="E48" s="162">
        <v>10</v>
      </c>
      <c r="F48" s="162"/>
      <c r="G48" s="183">
        <f t="shared" si="0"/>
        <v>0</v>
      </c>
      <c r="H48" s="162"/>
    </row>
    <row r="49" spans="1:8" s="2" customFormat="1" ht="12" customHeight="1">
      <c r="A49" s="184"/>
      <c r="B49" s="185"/>
      <c r="C49" s="185" t="s">
        <v>246</v>
      </c>
      <c r="D49" s="185"/>
      <c r="E49" s="186"/>
      <c r="F49" s="186"/>
      <c r="G49" s="183"/>
      <c r="H49" s="186"/>
    </row>
    <row r="50" spans="1:8" s="2" customFormat="1" ht="24" customHeight="1">
      <c r="A50" s="160">
        <v>38</v>
      </c>
      <c r="B50" s="161" t="s">
        <v>235</v>
      </c>
      <c r="C50" s="161" t="s">
        <v>236</v>
      </c>
      <c r="D50" s="161" t="s">
        <v>160</v>
      </c>
      <c r="E50" s="162">
        <v>20</v>
      </c>
      <c r="F50" s="162"/>
      <c r="G50" s="183">
        <f t="shared" si="0"/>
        <v>0</v>
      </c>
      <c r="H50" s="162"/>
    </row>
    <row r="51" spans="1:8" s="2" customFormat="1" ht="21" customHeight="1">
      <c r="A51" s="184"/>
      <c r="B51" s="185"/>
      <c r="C51" s="185" t="s">
        <v>237</v>
      </c>
      <c r="D51" s="185"/>
      <c r="E51" s="186"/>
      <c r="F51" s="186"/>
      <c r="G51" s="183"/>
      <c r="H51" s="186"/>
    </row>
    <row r="52" spans="1:8" s="2" customFormat="1" ht="24" customHeight="1">
      <c r="A52" s="160">
        <v>39</v>
      </c>
      <c r="B52" s="161" t="s">
        <v>247</v>
      </c>
      <c r="C52" s="161" t="s">
        <v>248</v>
      </c>
      <c r="D52" s="161" t="s">
        <v>160</v>
      </c>
      <c r="E52" s="162">
        <v>20</v>
      </c>
      <c r="F52" s="162"/>
      <c r="G52" s="183">
        <f t="shared" si="0"/>
        <v>0</v>
      </c>
      <c r="H52" s="162"/>
    </row>
    <row r="53" spans="1:8" s="2" customFormat="1" ht="21" customHeight="1">
      <c r="A53" s="184"/>
      <c r="B53" s="185"/>
      <c r="C53" s="185" t="s">
        <v>249</v>
      </c>
      <c r="D53" s="185"/>
      <c r="E53" s="186"/>
      <c r="F53" s="186"/>
      <c r="G53" s="183"/>
      <c r="H53" s="186"/>
    </row>
    <row r="54" spans="1:8" s="2" customFormat="1" ht="24" customHeight="1">
      <c r="A54" s="180">
        <v>40</v>
      </c>
      <c r="B54" s="181" t="s">
        <v>250</v>
      </c>
      <c r="C54" s="181" t="s">
        <v>251</v>
      </c>
      <c r="D54" s="181" t="s">
        <v>170</v>
      </c>
      <c r="E54" s="182">
        <v>15</v>
      </c>
      <c r="F54" s="182"/>
      <c r="G54" s="183">
        <f t="shared" si="0"/>
        <v>0</v>
      </c>
      <c r="H54" s="182"/>
    </row>
    <row r="55" spans="1:8" s="2" customFormat="1" ht="24" customHeight="1">
      <c r="A55" s="160">
        <v>41</v>
      </c>
      <c r="B55" s="161" t="s">
        <v>252</v>
      </c>
      <c r="C55" s="161" t="s">
        <v>253</v>
      </c>
      <c r="D55" s="161" t="s">
        <v>160</v>
      </c>
      <c r="E55" s="162">
        <v>7.5</v>
      </c>
      <c r="F55" s="162"/>
      <c r="G55" s="183">
        <f t="shared" si="0"/>
        <v>0</v>
      </c>
      <c r="H55" s="162"/>
    </row>
    <row r="56" spans="1:8" s="2" customFormat="1" ht="12" customHeight="1">
      <c r="A56" s="184"/>
      <c r="B56" s="185"/>
      <c r="C56" s="185" t="s">
        <v>254</v>
      </c>
      <c r="D56" s="185"/>
      <c r="E56" s="186"/>
      <c r="F56" s="186"/>
      <c r="G56" s="183"/>
      <c r="H56" s="186"/>
    </row>
    <row r="57" spans="1:8" s="2" customFormat="1" ht="24" customHeight="1">
      <c r="A57" s="160">
        <v>42</v>
      </c>
      <c r="B57" s="161" t="s">
        <v>235</v>
      </c>
      <c r="C57" s="161" t="s">
        <v>236</v>
      </c>
      <c r="D57" s="161" t="s">
        <v>160</v>
      </c>
      <c r="E57" s="162">
        <v>15</v>
      </c>
      <c r="F57" s="162"/>
      <c r="G57" s="183">
        <f t="shared" si="0"/>
        <v>0</v>
      </c>
      <c r="H57" s="162"/>
    </row>
    <row r="58" spans="1:8" s="2" customFormat="1" ht="21" customHeight="1">
      <c r="A58" s="184"/>
      <c r="B58" s="185"/>
      <c r="C58" s="185" t="s">
        <v>237</v>
      </c>
      <c r="D58" s="185"/>
      <c r="E58" s="186"/>
      <c r="F58" s="186"/>
      <c r="G58" s="183"/>
      <c r="H58" s="186"/>
    </row>
    <row r="59" spans="1:8" s="2" customFormat="1" ht="24" customHeight="1">
      <c r="A59" s="160">
        <v>43</v>
      </c>
      <c r="B59" s="161" t="s">
        <v>255</v>
      </c>
      <c r="C59" s="161" t="s">
        <v>256</v>
      </c>
      <c r="D59" s="161" t="s">
        <v>160</v>
      </c>
      <c r="E59" s="162">
        <v>15</v>
      </c>
      <c r="F59" s="162"/>
      <c r="G59" s="183">
        <f t="shared" si="0"/>
        <v>0</v>
      </c>
      <c r="H59" s="162"/>
    </row>
    <row r="60" spans="1:8" s="2" customFormat="1" ht="21" customHeight="1">
      <c r="A60" s="184"/>
      <c r="B60" s="185"/>
      <c r="C60" s="185" t="s">
        <v>257</v>
      </c>
      <c r="D60" s="185"/>
      <c r="E60" s="186"/>
      <c r="F60" s="186"/>
      <c r="G60" s="183"/>
      <c r="H60" s="186"/>
    </row>
    <row r="61" spans="1:8" s="2" customFormat="1" ht="24" customHeight="1">
      <c r="A61" s="180">
        <v>44</v>
      </c>
      <c r="B61" s="181" t="s">
        <v>419</v>
      </c>
      <c r="C61" s="181" t="s">
        <v>420</v>
      </c>
      <c r="D61" s="181" t="s">
        <v>170</v>
      </c>
      <c r="E61" s="182">
        <v>10</v>
      </c>
      <c r="F61" s="182"/>
      <c r="G61" s="183">
        <f t="shared" si="0"/>
        <v>0</v>
      </c>
      <c r="H61" s="182"/>
    </row>
    <row r="62" spans="1:8" s="2" customFormat="1" ht="24" customHeight="1">
      <c r="A62" s="160">
        <v>45</v>
      </c>
      <c r="B62" s="161" t="s">
        <v>421</v>
      </c>
      <c r="C62" s="161" t="s">
        <v>422</v>
      </c>
      <c r="D62" s="161" t="s">
        <v>160</v>
      </c>
      <c r="E62" s="162">
        <v>5</v>
      </c>
      <c r="F62" s="162"/>
      <c r="G62" s="183">
        <f t="shared" si="0"/>
        <v>0</v>
      </c>
      <c r="H62" s="162"/>
    </row>
    <row r="63" spans="1:8" s="2" customFormat="1" ht="12" customHeight="1">
      <c r="A63" s="184"/>
      <c r="B63" s="185"/>
      <c r="C63" s="185" t="s">
        <v>423</v>
      </c>
      <c r="D63" s="185"/>
      <c r="E63" s="186"/>
      <c r="F63" s="186"/>
      <c r="G63" s="183"/>
      <c r="H63" s="186"/>
    </row>
    <row r="64" spans="1:8" s="2" customFormat="1" ht="24" customHeight="1">
      <c r="A64" s="160">
        <v>46</v>
      </c>
      <c r="B64" s="161" t="s">
        <v>235</v>
      </c>
      <c r="C64" s="161" t="s">
        <v>236</v>
      </c>
      <c r="D64" s="161" t="s">
        <v>160</v>
      </c>
      <c r="E64" s="162">
        <v>15</v>
      </c>
      <c r="F64" s="162"/>
      <c r="G64" s="183">
        <f t="shared" si="0"/>
        <v>0</v>
      </c>
      <c r="H64" s="162"/>
    </row>
    <row r="65" spans="1:8" s="2" customFormat="1" ht="21" customHeight="1">
      <c r="A65" s="184"/>
      <c r="B65" s="185"/>
      <c r="C65" s="185" t="s">
        <v>237</v>
      </c>
      <c r="D65" s="185"/>
      <c r="E65" s="186"/>
      <c r="F65" s="186"/>
      <c r="G65" s="183"/>
      <c r="H65" s="186"/>
    </row>
    <row r="66" spans="1:8" s="2" customFormat="1" ht="24" customHeight="1">
      <c r="A66" s="160">
        <v>47</v>
      </c>
      <c r="B66" s="161" t="s">
        <v>424</v>
      </c>
      <c r="C66" s="161" t="s">
        <v>425</v>
      </c>
      <c r="D66" s="161" t="s">
        <v>160</v>
      </c>
      <c r="E66" s="162">
        <v>10</v>
      </c>
      <c r="F66" s="162"/>
      <c r="G66" s="183">
        <f t="shared" si="0"/>
        <v>0</v>
      </c>
      <c r="H66" s="162"/>
    </row>
    <row r="67" spans="1:8" s="2" customFormat="1" ht="21" customHeight="1">
      <c r="A67" s="184"/>
      <c r="B67" s="185"/>
      <c r="C67" s="185" t="s">
        <v>426</v>
      </c>
      <c r="D67" s="185"/>
      <c r="E67" s="186"/>
      <c r="F67" s="186"/>
      <c r="G67" s="183"/>
      <c r="H67" s="186"/>
    </row>
    <row r="68" spans="1:8" s="2" customFormat="1" ht="24" customHeight="1">
      <c r="A68" s="180">
        <v>48</v>
      </c>
      <c r="B68" s="181" t="s">
        <v>267</v>
      </c>
      <c r="C68" s="181" t="s">
        <v>268</v>
      </c>
      <c r="D68" s="181" t="s">
        <v>160</v>
      </c>
      <c r="E68" s="182">
        <v>11</v>
      </c>
      <c r="F68" s="182"/>
      <c r="G68" s="183">
        <f t="shared" si="0"/>
        <v>0</v>
      </c>
      <c r="H68" s="182"/>
    </row>
    <row r="69" spans="1:8" s="2" customFormat="1" ht="24" customHeight="1">
      <c r="A69" s="160">
        <v>49</v>
      </c>
      <c r="B69" s="161" t="s">
        <v>269</v>
      </c>
      <c r="C69" s="161" t="s">
        <v>270</v>
      </c>
      <c r="D69" s="161" t="s">
        <v>271</v>
      </c>
      <c r="E69" s="162">
        <v>0.028</v>
      </c>
      <c r="F69" s="162"/>
      <c r="G69" s="183">
        <f t="shared" si="0"/>
        <v>0</v>
      </c>
      <c r="H69" s="162"/>
    </row>
    <row r="70" spans="1:8" s="2" customFormat="1" ht="13.5" customHeight="1">
      <c r="A70" s="160">
        <v>50</v>
      </c>
      <c r="B70" s="161" t="s">
        <v>272</v>
      </c>
      <c r="C70" s="161" t="s">
        <v>273</v>
      </c>
      <c r="D70" s="161" t="s">
        <v>274</v>
      </c>
      <c r="E70" s="162">
        <v>0.283</v>
      </c>
      <c r="F70" s="162"/>
      <c r="G70" s="183">
        <f t="shared" si="0"/>
        <v>0</v>
      </c>
      <c r="H70" s="162"/>
    </row>
    <row r="71" spans="1:8" s="2" customFormat="1" ht="13.5" customHeight="1">
      <c r="A71" s="160">
        <v>51</v>
      </c>
      <c r="B71" s="161" t="s">
        <v>275</v>
      </c>
      <c r="C71" s="161" t="s">
        <v>276</v>
      </c>
      <c r="D71" s="161" t="s">
        <v>274</v>
      </c>
      <c r="E71" s="162">
        <v>0.189</v>
      </c>
      <c r="F71" s="162"/>
      <c r="G71" s="183">
        <f t="shared" si="0"/>
        <v>0</v>
      </c>
      <c r="H71" s="162"/>
    </row>
    <row r="72" spans="1:8" s="2" customFormat="1" ht="24" customHeight="1">
      <c r="A72" s="160">
        <v>52</v>
      </c>
      <c r="B72" s="161" t="s">
        <v>277</v>
      </c>
      <c r="C72" s="161" t="s">
        <v>278</v>
      </c>
      <c r="D72" s="161" t="s">
        <v>279</v>
      </c>
      <c r="E72" s="162">
        <v>0.017</v>
      </c>
      <c r="F72" s="162"/>
      <c r="G72" s="183">
        <f t="shared" si="0"/>
        <v>0</v>
      </c>
      <c r="H72" s="162"/>
    </row>
    <row r="73" spans="1:8" s="2" customFormat="1" ht="24" customHeight="1">
      <c r="A73" s="180">
        <v>53</v>
      </c>
      <c r="B73" s="181" t="s">
        <v>282</v>
      </c>
      <c r="C73" s="181" t="s">
        <v>283</v>
      </c>
      <c r="D73" s="181" t="s">
        <v>160</v>
      </c>
      <c r="E73" s="182">
        <v>420</v>
      </c>
      <c r="F73" s="182"/>
      <c r="G73" s="183">
        <f t="shared" si="0"/>
        <v>0</v>
      </c>
      <c r="H73" s="182"/>
    </row>
    <row r="74" spans="1:8" s="2" customFormat="1" ht="13.5" customHeight="1">
      <c r="A74" s="160">
        <v>54</v>
      </c>
      <c r="B74" s="161" t="s">
        <v>427</v>
      </c>
      <c r="C74" s="161" t="s">
        <v>428</v>
      </c>
      <c r="D74" s="161" t="s">
        <v>160</v>
      </c>
      <c r="E74" s="162">
        <v>420</v>
      </c>
      <c r="F74" s="162"/>
      <c r="G74" s="183">
        <f t="shared" si="0"/>
        <v>0</v>
      </c>
      <c r="H74" s="162"/>
    </row>
    <row r="75" spans="1:8" s="2" customFormat="1" ht="24" customHeight="1">
      <c r="A75" s="180">
        <v>55</v>
      </c>
      <c r="B75" s="181" t="s">
        <v>287</v>
      </c>
      <c r="C75" s="181" t="s">
        <v>288</v>
      </c>
      <c r="D75" s="181" t="s">
        <v>160</v>
      </c>
      <c r="E75" s="182">
        <v>30</v>
      </c>
      <c r="F75" s="182"/>
      <c r="G75" s="183">
        <f t="shared" si="0"/>
        <v>0</v>
      </c>
      <c r="H75" s="182"/>
    </row>
    <row r="76" spans="1:8" s="2" customFormat="1" ht="13.5" customHeight="1">
      <c r="A76" s="160">
        <v>56</v>
      </c>
      <c r="B76" s="161" t="s">
        <v>289</v>
      </c>
      <c r="C76" s="161" t="s">
        <v>290</v>
      </c>
      <c r="D76" s="161" t="s">
        <v>160</v>
      </c>
      <c r="E76" s="162">
        <v>30</v>
      </c>
      <c r="F76" s="162"/>
      <c r="G76" s="183">
        <f t="shared" si="0"/>
        <v>0</v>
      </c>
      <c r="H76" s="162"/>
    </row>
    <row r="77" spans="1:8" s="2" customFormat="1" ht="24" customHeight="1">
      <c r="A77" s="180">
        <v>90</v>
      </c>
      <c r="B77" s="181" t="s">
        <v>490</v>
      </c>
      <c r="C77" s="181" t="s">
        <v>304</v>
      </c>
      <c r="D77" s="181" t="s">
        <v>160</v>
      </c>
      <c r="E77" s="182">
        <v>3</v>
      </c>
      <c r="F77" s="182"/>
      <c r="G77" s="183">
        <f t="shared" si="0"/>
        <v>0</v>
      </c>
      <c r="H77" s="182"/>
    </row>
    <row r="78" spans="1:8" s="2" customFormat="1" ht="24" customHeight="1">
      <c r="A78" s="160">
        <v>91</v>
      </c>
      <c r="B78" s="161" t="s">
        <v>491</v>
      </c>
      <c r="C78" s="161" t="s">
        <v>438</v>
      </c>
      <c r="D78" s="161" t="s">
        <v>160</v>
      </c>
      <c r="E78" s="162">
        <v>6</v>
      </c>
      <c r="F78" s="162"/>
      <c r="G78" s="183">
        <f t="shared" si="0"/>
        <v>0</v>
      </c>
      <c r="H78" s="162"/>
    </row>
    <row r="79" spans="1:8" s="2" customFormat="1" ht="34.5" customHeight="1">
      <c r="A79" s="160">
        <v>92</v>
      </c>
      <c r="B79" s="161" t="s">
        <v>492</v>
      </c>
      <c r="C79" s="161" t="s">
        <v>493</v>
      </c>
      <c r="D79" s="161" t="s">
        <v>160</v>
      </c>
      <c r="E79" s="162">
        <v>3</v>
      </c>
      <c r="F79" s="162"/>
      <c r="G79" s="183">
        <f t="shared" si="0"/>
        <v>0</v>
      </c>
      <c r="H79" s="162"/>
    </row>
    <row r="80" spans="1:8" s="2" customFormat="1" ht="13.5" customHeight="1">
      <c r="A80" s="180">
        <v>9</v>
      </c>
      <c r="B80" s="181" t="s">
        <v>445</v>
      </c>
      <c r="C80" s="181" t="s">
        <v>446</v>
      </c>
      <c r="D80" s="181" t="s">
        <v>170</v>
      </c>
      <c r="E80" s="182">
        <v>50</v>
      </c>
      <c r="F80" s="182"/>
      <c r="G80" s="183">
        <f aca="true" t="shared" si="1" ref="G80:G106">E80*F80</f>
        <v>0</v>
      </c>
      <c r="H80" s="182"/>
    </row>
    <row r="81" spans="1:8" s="2" customFormat="1" ht="13.5" customHeight="1">
      <c r="A81" s="160">
        <v>10</v>
      </c>
      <c r="B81" s="161" t="s">
        <v>447</v>
      </c>
      <c r="C81" s="161" t="s">
        <v>448</v>
      </c>
      <c r="D81" s="161" t="s">
        <v>170</v>
      </c>
      <c r="E81" s="162">
        <v>50</v>
      </c>
      <c r="F81" s="162"/>
      <c r="G81" s="183">
        <f t="shared" si="1"/>
        <v>0</v>
      </c>
      <c r="H81" s="162"/>
    </row>
    <row r="82" spans="1:8" s="2" customFormat="1" ht="13.5" customHeight="1">
      <c r="A82" s="180">
        <v>1</v>
      </c>
      <c r="B82" s="181" t="s">
        <v>319</v>
      </c>
      <c r="C82" s="181" t="s">
        <v>320</v>
      </c>
      <c r="D82" s="181" t="s">
        <v>170</v>
      </c>
      <c r="E82" s="182">
        <v>215</v>
      </c>
      <c r="F82" s="182"/>
      <c r="G82" s="183">
        <f t="shared" si="1"/>
        <v>0</v>
      </c>
      <c r="H82" s="182"/>
    </row>
    <row r="83" spans="1:8" s="2" customFormat="1" ht="13.5" customHeight="1">
      <c r="A83" s="160">
        <v>2</v>
      </c>
      <c r="B83" s="161" t="s">
        <v>321</v>
      </c>
      <c r="C83" s="161" t="s">
        <v>322</v>
      </c>
      <c r="D83" s="161" t="s">
        <v>170</v>
      </c>
      <c r="E83" s="162">
        <v>215</v>
      </c>
      <c r="F83" s="162"/>
      <c r="G83" s="183">
        <f t="shared" si="1"/>
        <v>0</v>
      </c>
      <c r="H83" s="162"/>
    </row>
    <row r="84" spans="1:8" s="2" customFormat="1" ht="13.5" customHeight="1">
      <c r="A84" s="180">
        <v>3</v>
      </c>
      <c r="B84" s="181" t="s">
        <v>327</v>
      </c>
      <c r="C84" s="181" t="s">
        <v>328</v>
      </c>
      <c r="D84" s="181" t="s">
        <v>170</v>
      </c>
      <c r="E84" s="182">
        <v>365</v>
      </c>
      <c r="F84" s="182"/>
      <c r="G84" s="183">
        <f t="shared" si="1"/>
        <v>0</v>
      </c>
      <c r="H84" s="182"/>
    </row>
    <row r="85" spans="1:8" s="2" customFormat="1" ht="13.5" customHeight="1">
      <c r="A85" s="160">
        <v>4</v>
      </c>
      <c r="B85" s="161" t="s">
        <v>329</v>
      </c>
      <c r="C85" s="161" t="s">
        <v>330</v>
      </c>
      <c r="D85" s="161" t="s">
        <v>170</v>
      </c>
      <c r="E85" s="162">
        <v>365</v>
      </c>
      <c r="F85" s="162"/>
      <c r="G85" s="183">
        <f t="shared" si="1"/>
        <v>0</v>
      </c>
      <c r="H85" s="162"/>
    </row>
    <row r="86" spans="1:8" s="2" customFormat="1" ht="13.5" customHeight="1">
      <c r="A86" s="180">
        <v>5</v>
      </c>
      <c r="B86" s="181" t="s">
        <v>449</v>
      </c>
      <c r="C86" s="181" t="s">
        <v>450</v>
      </c>
      <c r="D86" s="181" t="s">
        <v>170</v>
      </c>
      <c r="E86" s="182">
        <v>50</v>
      </c>
      <c r="F86" s="182"/>
      <c r="G86" s="183">
        <f t="shared" si="1"/>
        <v>0</v>
      </c>
      <c r="H86" s="182"/>
    </row>
    <row r="87" spans="1:8" s="2" customFormat="1" ht="13.5" customHeight="1">
      <c r="A87" s="160">
        <v>6</v>
      </c>
      <c r="B87" s="161" t="s">
        <v>451</v>
      </c>
      <c r="C87" s="161" t="s">
        <v>452</v>
      </c>
      <c r="D87" s="161" t="s">
        <v>170</v>
      </c>
      <c r="E87" s="162">
        <v>50</v>
      </c>
      <c r="F87" s="162"/>
      <c r="G87" s="183">
        <f t="shared" si="1"/>
        <v>0</v>
      </c>
      <c r="H87" s="162"/>
    </row>
    <row r="88" spans="1:8" s="2" customFormat="1" ht="13.5" customHeight="1">
      <c r="A88" s="180">
        <v>7</v>
      </c>
      <c r="B88" s="181" t="s">
        <v>502</v>
      </c>
      <c r="C88" s="181" t="s">
        <v>503</v>
      </c>
      <c r="D88" s="181" t="s">
        <v>170</v>
      </c>
      <c r="E88" s="182">
        <v>110</v>
      </c>
      <c r="F88" s="182"/>
      <c r="G88" s="183">
        <f t="shared" si="1"/>
        <v>0</v>
      </c>
      <c r="H88" s="182"/>
    </row>
    <row r="89" spans="1:8" s="2" customFormat="1" ht="13.5" customHeight="1">
      <c r="A89" s="160">
        <v>8</v>
      </c>
      <c r="B89" s="161" t="s">
        <v>504</v>
      </c>
      <c r="C89" s="161" t="s">
        <v>505</v>
      </c>
      <c r="D89" s="161" t="s">
        <v>170</v>
      </c>
      <c r="E89" s="162">
        <v>110</v>
      </c>
      <c r="F89" s="162"/>
      <c r="G89" s="183">
        <f t="shared" si="1"/>
        <v>0</v>
      </c>
      <c r="H89" s="162"/>
    </row>
    <row r="90" spans="1:8" s="2" customFormat="1" ht="13.5" customHeight="1">
      <c r="A90" s="180">
        <v>57</v>
      </c>
      <c r="B90" s="181" t="s">
        <v>335</v>
      </c>
      <c r="C90" s="181" t="s">
        <v>336</v>
      </c>
      <c r="D90" s="181" t="s">
        <v>170</v>
      </c>
      <c r="E90" s="182">
        <v>40</v>
      </c>
      <c r="F90" s="182"/>
      <c r="G90" s="183">
        <f t="shared" si="1"/>
        <v>0</v>
      </c>
      <c r="H90" s="182"/>
    </row>
    <row r="91" spans="1:8" s="2" customFormat="1" ht="13.5" customHeight="1">
      <c r="A91" s="160">
        <v>58</v>
      </c>
      <c r="B91" s="161" t="s">
        <v>337</v>
      </c>
      <c r="C91" s="161" t="s">
        <v>338</v>
      </c>
      <c r="D91" s="161" t="s">
        <v>170</v>
      </c>
      <c r="E91" s="162">
        <v>40</v>
      </c>
      <c r="F91" s="162"/>
      <c r="G91" s="183">
        <f t="shared" si="1"/>
        <v>0</v>
      </c>
      <c r="H91" s="162"/>
    </row>
    <row r="92" spans="1:8" s="2" customFormat="1" ht="24" customHeight="1">
      <c r="A92" s="180">
        <v>19</v>
      </c>
      <c r="B92" s="181" t="s">
        <v>457</v>
      </c>
      <c r="C92" s="181" t="s">
        <v>556</v>
      </c>
      <c r="D92" s="181" t="s">
        <v>170</v>
      </c>
      <c r="E92" s="182">
        <v>65</v>
      </c>
      <c r="F92" s="182"/>
      <c r="G92" s="183">
        <f t="shared" si="1"/>
        <v>0</v>
      </c>
      <c r="H92" s="182"/>
    </row>
    <row r="93" spans="1:8" s="2" customFormat="1" ht="13.5" customHeight="1">
      <c r="A93" s="160">
        <v>20</v>
      </c>
      <c r="B93" s="161" t="s">
        <v>459</v>
      </c>
      <c r="C93" s="161" t="s">
        <v>557</v>
      </c>
      <c r="D93" s="161" t="s">
        <v>170</v>
      </c>
      <c r="E93" s="162">
        <v>65</v>
      </c>
      <c r="F93" s="162"/>
      <c r="G93" s="183">
        <f t="shared" si="1"/>
        <v>0</v>
      </c>
      <c r="H93" s="162"/>
    </row>
    <row r="94" spans="1:8" s="2" customFormat="1" ht="13.5" customHeight="1">
      <c r="A94" s="180">
        <v>21</v>
      </c>
      <c r="B94" s="181" t="s">
        <v>558</v>
      </c>
      <c r="C94" s="181" t="s">
        <v>458</v>
      </c>
      <c r="D94" s="181" t="s">
        <v>170</v>
      </c>
      <c r="E94" s="182">
        <v>65</v>
      </c>
      <c r="F94" s="182"/>
      <c r="G94" s="183">
        <f t="shared" si="1"/>
        <v>0</v>
      </c>
      <c r="H94" s="182"/>
    </row>
    <row r="95" spans="1:8" s="2" customFormat="1" ht="13.5" customHeight="1">
      <c r="A95" s="160">
        <v>22</v>
      </c>
      <c r="B95" s="161" t="s">
        <v>559</v>
      </c>
      <c r="C95" s="161" t="s">
        <v>460</v>
      </c>
      <c r="D95" s="161" t="s">
        <v>170</v>
      </c>
      <c r="E95" s="162">
        <v>55</v>
      </c>
      <c r="F95" s="162"/>
      <c r="G95" s="183">
        <f t="shared" si="1"/>
        <v>0</v>
      </c>
      <c r="H95" s="162"/>
    </row>
    <row r="96" spans="1:8" s="2" customFormat="1" ht="13.5" customHeight="1">
      <c r="A96" s="180">
        <v>15</v>
      </c>
      <c r="B96" s="181" t="s">
        <v>537</v>
      </c>
      <c r="C96" s="181" t="s">
        <v>538</v>
      </c>
      <c r="D96" s="181" t="s">
        <v>170</v>
      </c>
      <c r="E96" s="182">
        <v>240</v>
      </c>
      <c r="F96" s="182"/>
      <c r="G96" s="183">
        <f t="shared" si="1"/>
        <v>0</v>
      </c>
      <c r="H96" s="182"/>
    </row>
    <row r="97" spans="1:8" s="2" customFormat="1" ht="13.5" customHeight="1">
      <c r="A97" s="160">
        <v>16</v>
      </c>
      <c r="B97" s="161" t="s">
        <v>349</v>
      </c>
      <c r="C97" s="161" t="s">
        <v>350</v>
      </c>
      <c r="D97" s="161" t="s">
        <v>170</v>
      </c>
      <c r="E97" s="162">
        <v>240</v>
      </c>
      <c r="F97" s="162"/>
      <c r="G97" s="183">
        <f t="shared" si="1"/>
        <v>0</v>
      </c>
      <c r="H97" s="162"/>
    </row>
    <row r="98" spans="1:8" s="2" customFormat="1" ht="13.5" customHeight="1">
      <c r="A98" s="180">
        <v>11</v>
      </c>
      <c r="B98" s="181" t="s">
        <v>539</v>
      </c>
      <c r="C98" s="181" t="s">
        <v>540</v>
      </c>
      <c r="D98" s="181" t="s">
        <v>170</v>
      </c>
      <c r="E98" s="182">
        <v>345</v>
      </c>
      <c r="F98" s="182"/>
      <c r="G98" s="183">
        <f t="shared" si="1"/>
        <v>0</v>
      </c>
      <c r="H98" s="182"/>
    </row>
    <row r="99" spans="1:8" s="2" customFormat="1" ht="13.5" customHeight="1">
      <c r="A99" s="160">
        <v>12</v>
      </c>
      <c r="B99" s="161" t="s">
        <v>353</v>
      </c>
      <c r="C99" s="161" t="s">
        <v>354</v>
      </c>
      <c r="D99" s="161" t="s">
        <v>170</v>
      </c>
      <c r="E99" s="162">
        <v>345</v>
      </c>
      <c r="F99" s="162"/>
      <c r="G99" s="183">
        <f t="shared" si="1"/>
        <v>0</v>
      </c>
      <c r="H99" s="162"/>
    </row>
    <row r="100" spans="1:8" s="2" customFormat="1" ht="13.5" customHeight="1">
      <c r="A100" s="180">
        <v>13</v>
      </c>
      <c r="B100" s="181" t="s">
        <v>541</v>
      </c>
      <c r="C100" s="181" t="s">
        <v>542</v>
      </c>
      <c r="D100" s="181" t="s">
        <v>170</v>
      </c>
      <c r="E100" s="182">
        <v>675</v>
      </c>
      <c r="F100" s="182"/>
      <c r="G100" s="183">
        <f t="shared" si="1"/>
        <v>0</v>
      </c>
      <c r="H100" s="182"/>
    </row>
    <row r="101" spans="1:8" s="2" customFormat="1" ht="13.5" customHeight="1">
      <c r="A101" s="160">
        <v>14</v>
      </c>
      <c r="B101" s="161" t="s">
        <v>463</v>
      </c>
      <c r="C101" s="161" t="s">
        <v>464</v>
      </c>
      <c r="D101" s="161" t="s">
        <v>170</v>
      </c>
      <c r="E101" s="162">
        <v>675</v>
      </c>
      <c r="F101" s="162"/>
      <c r="G101" s="183">
        <f t="shared" si="1"/>
        <v>0</v>
      </c>
      <c r="H101" s="162"/>
    </row>
    <row r="102" spans="1:8" s="2" customFormat="1" ht="13.5" customHeight="1">
      <c r="A102" s="180">
        <v>17</v>
      </c>
      <c r="B102" s="181" t="s">
        <v>543</v>
      </c>
      <c r="C102" s="181" t="s">
        <v>544</v>
      </c>
      <c r="D102" s="181" t="s">
        <v>170</v>
      </c>
      <c r="E102" s="182">
        <v>65</v>
      </c>
      <c r="F102" s="182"/>
      <c r="G102" s="183">
        <f t="shared" si="1"/>
        <v>0</v>
      </c>
      <c r="H102" s="182"/>
    </row>
    <row r="103" spans="1:8" s="2" customFormat="1" ht="13.5" customHeight="1">
      <c r="A103" s="160">
        <v>18</v>
      </c>
      <c r="B103" s="161" t="s">
        <v>361</v>
      </c>
      <c r="C103" s="161" t="s">
        <v>362</v>
      </c>
      <c r="D103" s="161" t="s">
        <v>170</v>
      </c>
      <c r="E103" s="162">
        <v>65</v>
      </c>
      <c r="F103" s="162"/>
      <c r="G103" s="183">
        <f t="shared" si="1"/>
        <v>0</v>
      </c>
      <c r="H103" s="162"/>
    </row>
    <row r="104" spans="1:8" s="2" customFormat="1" ht="13.5" customHeight="1">
      <c r="A104" s="180">
        <v>60</v>
      </c>
      <c r="B104" s="181" t="s">
        <v>371</v>
      </c>
      <c r="C104" s="181" t="s">
        <v>372</v>
      </c>
      <c r="D104" s="181" t="s">
        <v>373</v>
      </c>
      <c r="E104" s="182">
        <v>6.012</v>
      </c>
      <c r="F104" s="182"/>
      <c r="G104" s="183">
        <f t="shared" si="1"/>
        <v>0</v>
      </c>
      <c r="H104" s="182"/>
    </row>
    <row r="105" spans="1:8" s="2" customFormat="1" ht="13.5" customHeight="1">
      <c r="A105" s="180">
        <v>62</v>
      </c>
      <c r="B105" s="181" t="s">
        <v>374</v>
      </c>
      <c r="C105" s="181" t="s">
        <v>375</v>
      </c>
      <c r="D105" s="181" t="s">
        <v>373</v>
      </c>
      <c r="E105" s="182">
        <v>6.012</v>
      </c>
      <c r="F105" s="182"/>
      <c r="G105" s="183">
        <f t="shared" si="1"/>
        <v>0</v>
      </c>
      <c r="H105" s="182"/>
    </row>
    <row r="106" spans="1:8" s="2" customFormat="1" ht="13.5" customHeight="1">
      <c r="A106" s="180">
        <v>63</v>
      </c>
      <c r="B106" s="181" t="s">
        <v>376</v>
      </c>
      <c r="C106" s="181" t="s">
        <v>377</v>
      </c>
      <c r="D106" s="181" t="s">
        <v>373</v>
      </c>
      <c r="E106" s="182">
        <v>33.401</v>
      </c>
      <c r="F106" s="182"/>
      <c r="G106" s="183">
        <f t="shared" si="1"/>
        <v>0</v>
      </c>
      <c r="H106" s="182"/>
    </row>
    <row r="107" spans="1:8" s="2" customFormat="1" ht="28.5" customHeight="1">
      <c r="A107" s="176"/>
      <c r="B107" s="177" t="s">
        <v>378</v>
      </c>
      <c r="C107" s="177" t="s">
        <v>379</v>
      </c>
      <c r="D107" s="177"/>
      <c r="E107" s="178"/>
      <c r="F107" s="178"/>
      <c r="G107" s="179">
        <f>SUM(G108:G109,G111:G112,G114:G115,G117:G122)</f>
        <v>0</v>
      </c>
      <c r="H107" s="178">
        <v>0</v>
      </c>
    </row>
    <row r="108" spans="1:8" s="2" customFormat="1" ht="24" customHeight="1">
      <c r="A108" s="180">
        <v>27</v>
      </c>
      <c r="B108" s="181" t="s">
        <v>380</v>
      </c>
      <c r="C108" s="181" t="s">
        <v>465</v>
      </c>
      <c r="D108" s="181" t="s">
        <v>170</v>
      </c>
      <c r="E108" s="182">
        <v>210</v>
      </c>
      <c r="F108" s="182"/>
      <c r="G108" s="183">
        <f>E108*F108</f>
        <v>0</v>
      </c>
      <c r="H108" s="182"/>
    </row>
    <row r="109" spans="1:8" s="2" customFormat="1" ht="13.5" customHeight="1">
      <c r="A109" s="160">
        <v>28</v>
      </c>
      <c r="B109" s="161" t="s">
        <v>466</v>
      </c>
      <c r="C109" s="161" t="s">
        <v>467</v>
      </c>
      <c r="D109" s="161" t="s">
        <v>170</v>
      </c>
      <c r="E109" s="162">
        <v>210</v>
      </c>
      <c r="F109" s="162"/>
      <c r="G109" s="183">
        <f aca="true" t="shared" si="2" ref="G109:G122">E109*F109</f>
        <v>0</v>
      </c>
      <c r="H109" s="162"/>
    </row>
    <row r="110" spans="1:8" s="2" customFormat="1" ht="21" customHeight="1">
      <c r="A110" s="184"/>
      <c r="B110" s="185"/>
      <c r="C110" s="185" t="s">
        <v>384</v>
      </c>
      <c r="D110" s="185"/>
      <c r="E110" s="186"/>
      <c r="F110" s="186"/>
      <c r="G110" s="183"/>
      <c r="H110" s="186"/>
    </row>
    <row r="111" spans="1:8" s="2" customFormat="1" ht="24" customHeight="1">
      <c r="A111" s="180">
        <v>23</v>
      </c>
      <c r="B111" s="181" t="s">
        <v>385</v>
      </c>
      <c r="C111" s="181" t="s">
        <v>386</v>
      </c>
      <c r="D111" s="181" t="s">
        <v>170</v>
      </c>
      <c r="E111" s="182">
        <v>100</v>
      </c>
      <c r="F111" s="182"/>
      <c r="G111" s="183">
        <f t="shared" si="2"/>
        <v>0</v>
      </c>
      <c r="H111" s="182"/>
    </row>
    <row r="112" spans="1:8" s="2" customFormat="1" ht="13.5" customHeight="1">
      <c r="A112" s="160">
        <v>30</v>
      </c>
      <c r="B112" s="161" t="s">
        <v>387</v>
      </c>
      <c r="C112" s="161" t="s">
        <v>388</v>
      </c>
      <c r="D112" s="161" t="s">
        <v>170</v>
      </c>
      <c r="E112" s="162">
        <v>100</v>
      </c>
      <c r="F112" s="162"/>
      <c r="G112" s="183">
        <f t="shared" si="2"/>
        <v>0</v>
      </c>
      <c r="H112" s="162"/>
    </row>
    <row r="113" spans="1:8" s="2" customFormat="1" ht="21" customHeight="1">
      <c r="A113" s="184"/>
      <c r="B113" s="185"/>
      <c r="C113" s="185" t="s">
        <v>384</v>
      </c>
      <c r="D113" s="185"/>
      <c r="E113" s="186"/>
      <c r="F113" s="186"/>
      <c r="G113" s="183"/>
      <c r="H113" s="186"/>
    </row>
    <row r="114" spans="1:8" s="2" customFormat="1" ht="24" customHeight="1">
      <c r="A114" s="180">
        <v>25</v>
      </c>
      <c r="B114" s="181" t="s">
        <v>389</v>
      </c>
      <c r="C114" s="181" t="s">
        <v>512</v>
      </c>
      <c r="D114" s="181" t="s">
        <v>170</v>
      </c>
      <c r="E114" s="182">
        <v>20</v>
      </c>
      <c r="F114" s="182"/>
      <c r="G114" s="183">
        <f t="shared" si="2"/>
        <v>0</v>
      </c>
      <c r="H114" s="182"/>
    </row>
    <row r="115" spans="1:8" s="2" customFormat="1" ht="13.5" customHeight="1">
      <c r="A115" s="160">
        <v>31</v>
      </c>
      <c r="B115" s="161" t="s">
        <v>470</v>
      </c>
      <c r="C115" s="161" t="s">
        <v>513</v>
      </c>
      <c r="D115" s="161" t="s">
        <v>170</v>
      </c>
      <c r="E115" s="162">
        <v>20</v>
      </c>
      <c r="F115" s="162"/>
      <c r="G115" s="183">
        <f t="shared" si="2"/>
        <v>0</v>
      </c>
      <c r="H115" s="162"/>
    </row>
    <row r="116" spans="1:8" s="2" customFormat="1" ht="12" customHeight="1">
      <c r="A116" s="184"/>
      <c r="B116" s="185"/>
      <c r="C116" s="185" t="s">
        <v>472</v>
      </c>
      <c r="D116" s="185"/>
      <c r="E116" s="186"/>
      <c r="F116" s="186"/>
      <c r="G116" s="183"/>
      <c r="H116" s="186"/>
    </row>
    <row r="117" spans="1:8" s="2" customFormat="1" ht="24" customHeight="1">
      <c r="A117" s="180">
        <v>29</v>
      </c>
      <c r="B117" s="181" t="s">
        <v>560</v>
      </c>
      <c r="C117" s="181" t="s">
        <v>561</v>
      </c>
      <c r="D117" s="181" t="s">
        <v>170</v>
      </c>
      <c r="E117" s="182">
        <v>4</v>
      </c>
      <c r="F117" s="182"/>
      <c r="G117" s="183">
        <f t="shared" si="2"/>
        <v>0</v>
      </c>
      <c r="H117" s="182"/>
    </row>
    <row r="118" spans="1:8" s="2" customFormat="1" ht="24" customHeight="1">
      <c r="A118" s="180">
        <v>24</v>
      </c>
      <c r="B118" s="181" t="s">
        <v>562</v>
      </c>
      <c r="C118" s="181" t="s">
        <v>563</v>
      </c>
      <c r="D118" s="181" t="s">
        <v>170</v>
      </c>
      <c r="E118" s="182">
        <v>1</v>
      </c>
      <c r="F118" s="182"/>
      <c r="G118" s="183">
        <f t="shared" si="2"/>
        <v>0</v>
      </c>
      <c r="H118" s="182"/>
    </row>
    <row r="119" spans="1:8" s="2" customFormat="1" ht="24" customHeight="1">
      <c r="A119" s="180">
        <v>26</v>
      </c>
      <c r="B119" s="181" t="s">
        <v>564</v>
      </c>
      <c r="C119" s="181" t="s">
        <v>565</v>
      </c>
      <c r="D119" s="181" t="s">
        <v>170</v>
      </c>
      <c r="E119" s="182">
        <v>1</v>
      </c>
      <c r="F119" s="182"/>
      <c r="G119" s="183">
        <f t="shared" si="2"/>
        <v>0</v>
      </c>
      <c r="H119" s="182"/>
    </row>
    <row r="120" spans="1:8" s="2" customFormat="1" ht="13.5" customHeight="1">
      <c r="A120" s="180">
        <v>59</v>
      </c>
      <c r="B120" s="181" t="s">
        <v>371</v>
      </c>
      <c r="C120" s="181" t="s">
        <v>372</v>
      </c>
      <c r="D120" s="181" t="s">
        <v>373</v>
      </c>
      <c r="E120" s="182">
        <v>2.272</v>
      </c>
      <c r="F120" s="182"/>
      <c r="G120" s="183">
        <f t="shared" si="2"/>
        <v>0</v>
      </c>
      <c r="H120" s="182"/>
    </row>
    <row r="121" spans="1:8" s="2" customFormat="1" ht="13.5" customHeight="1">
      <c r="A121" s="180">
        <v>61</v>
      </c>
      <c r="B121" s="181" t="s">
        <v>374</v>
      </c>
      <c r="C121" s="181" t="s">
        <v>375</v>
      </c>
      <c r="D121" s="181" t="s">
        <v>373</v>
      </c>
      <c r="E121" s="182">
        <v>2.272</v>
      </c>
      <c r="F121" s="182"/>
      <c r="G121" s="183">
        <f t="shared" si="2"/>
        <v>0</v>
      </c>
      <c r="H121" s="182"/>
    </row>
    <row r="122" spans="1:8" s="2" customFormat="1" ht="13.5" customHeight="1">
      <c r="A122" s="180">
        <v>64</v>
      </c>
      <c r="B122" s="181" t="s">
        <v>397</v>
      </c>
      <c r="C122" s="181" t="s">
        <v>398</v>
      </c>
      <c r="D122" s="181" t="s">
        <v>373</v>
      </c>
      <c r="E122" s="182">
        <v>14.723</v>
      </c>
      <c r="F122" s="182"/>
      <c r="G122" s="183">
        <f t="shared" si="2"/>
        <v>0</v>
      </c>
      <c r="H122" s="182"/>
    </row>
    <row r="123" spans="1:8" s="2" customFormat="1" ht="30.75" customHeight="1">
      <c r="A123" s="172"/>
      <c r="B123" s="173" t="s">
        <v>71</v>
      </c>
      <c r="C123" s="173" t="s">
        <v>399</v>
      </c>
      <c r="D123" s="173"/>
      <c r="E123" s="174"/>
      <c r="F123" s="174"/>
      <c r="G123" s="175">
        <f>SUM(G124)</f>
        <v>0</v>
      </c>
      <c r="H123" s="174">
        <v>0</v>
      </c>
    </row>
    <row r="124" spans="1:8" s="2" customFormat="1" ht="24" customHeight="1">
      <c r="A124" s="180">
        <v>65</v>
      </c>
      <c r="B124" s="181" t="s">
        <v>400</v>
      </c>
      <c r="C124" s="181" t="s">
        <v>401</v>
      </c>
      <c r="D124" s="181" t="s">
        <v>402</v>
      </c>
      <c r="E124" s="182">
        <v>200</v>
      </c>
      <c r="F124" s="182"/>
      <c r="G124" s="183">
        <f>E124*F124</f>
        <v>0</v>
      </c>
      <c r="H124" s="182"/>
    </row>
    <row r="125" spans="1:8" s="2" customFormat="1" ht="30.75" customHeight="1">
      <c r="A125" s="164"/>
      <c r="B125" s="165"/>
      <c r="C125" s="165" t="s">
        <v>161</v>
      </c>
      <c r="D125" s="165"/>
      <c r="E125" s="166"/>
      <c r="F125" s="166"/>
      <c r="G125" s="167">
        <f>SUM(G14,G107,G123)</f>
        <v>0</v>
      </c>
      <c r="H125" s="166">
        <v>0</v>
      </c>
    </row>
  </sheetData>
  <sheetProtection/>
  <mergeCells count="2">
    <mergeCell ref="A1:H1"/>
    <mergeCell ref="A8:C8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4" r:id="rId1"/>
  <headerFooter alignWithMargins="0">
    <oddFooter>&amp;C   Strana &amp;P 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zoomScalePageLayoutView="0" workbookViewId="0" topLeftCell="A1">
      <selection activeCell="F13" sqref="F13"/>
    </sheetView>
  </sheetViews>
  <sheetFormatPr defaultColWidth="10.5" defaultRowHeight="12" customHeight="1"/>
  <cols>
    <col min="1" max="1" width="4" style="168" customWidth="1"/>
    <col min="2" max="2" width="16.33203125" style="169" customWidth="1"/>
    <col min="3" max="3" width="49.83203125" style="169" customWidth="1"/>
    <col min="4" max="4" width="3.83203125" style="169" customWidth="1"/>
    <col min="5" max="5" width="11.33203125" style="170" customWidth="1"/>
    <col min="6" max="6" width="11.5" style="170" customWidth="1"/>
    <col min="7" max="7" width="17.33203125" style="171" customWidth="1"/>
    <col min="8" max="8" width="13.83203125" style="170" customWidth="1"/>
    <col min="9" max="16384" width="10.5" style="1" customWidth="1"/>
  </cols>
  <sheetData>
    <row r="1" spans="1:8" s="2" customFormat="1" ht="27.75" customHeight="1">
      <c r="A1" s="217" t="s">
        <v>142</v>
      </c>
      <c r="B1" s="218"/>
      <c r="C1" s="218"/>
      <c r="D1" s="218"/>
      <c r="E1" s="218"/>
      <c r="F1" s="218"/>
      <c r="G1" s="218"/>
      <c r="H1" s="218"/>
    </row>
    <row r="2" spans="1:8" s="2" customFormat="1" ht="12.75" customHeight="1">
      <c r="A2" s="137" t="s">
        <v>143</v>
      </c>
      <c r="B2" s="141"/>
      <c r="C2" s="141"/>
      <c r="D2" s="141"/>
      <c r="E2" s="141"/>
      <c r="F2" s="141"/>
      <c r="G2" s="141"/>
      <c r="H2" s="141"/>
    </row>
    <row r="3" spans="1:8" s="2" customFormat="1" ht="12.75" customHeight="1">
      <c r="A3" s="137" t="s">
        <v>566</v>
      </c>
      <c r="B3" s="141"/>
      <c r="C3" s="141"/>
      <c r="D3" s="141"/>
      <c r="E3" s="141"/>
      <c r="F3" s="141"/>
      <c r="G3" s="141"/>
      <c r="H3" s="141"/>
    </row>
    <row r="4" spans="1:8" s="2" customFormat="1" ht="13.5" customHeight="1">
      <c r="A4" s="151"/>
      <c r="B4" s="137"/>
      <c r="C4" s="151"/>
      <c r="D4" s="138"/>
      <c r="E4" s="138"/>
      <c r="F4" s="138"/>
      <c r="G4" s="138"/>
      <c r="H4" s="138"/>
    </row>
    <row r="5" spans="1:8" s="2" customFormat="1" ht="6.75" customHeight="1">
      <c r="A5" s="152"/>
      <c r="B5" s="153"/>
      <c r="C5" s="153"/>
      <c r="D5" s="153"/>
      <c r="E5" s="154"/>
      <c r="F5" s="154"/>
      <c r="G5" s="155"/>
      <c r="H5" s="154"/>
    </row>
    <row r="6" spans="1:8" s="2" customFormat="1" ht="12.75" customHeight="1">
      <c r="A6" s="141" t="s">
        <v>145</v>
      </c>
      <c r="B6" s="141"/>
      <c r="C6" s="141"/>
      <c r="D6" s="141"/>
      <c r="E6" s="141"/>
      <c r="F6" s="141"/>
      <c r="G6" s="141"/>
      <c r="H6" s="141"/>
    </row>
    <row r="7" spans="1:8" s="2" customFormat="1" ht="13.5" customHeight="1">
      <c r="A7" s="141" t="s">
        <v>146</v>
      </c>
      <c r="B7" s="141"/>
      <c r="C7" s="141"/>
      <c r="D7" s="141"/>
      <c r="E7" s="141" t="s">
        <v>147</v>
      </c>
      <c r="F7" s="141"/>
      <c r="G7" s="141"/>
      <c r="H7" s="141"/>
    </row>
    <row r="8" spans="1:8" s="2" customFormat="1" ht="13.5" customHeight="1">
      <c r="A8" s="219" t="s">
        <v>148</v>
      </c>
      <c r="B8" s="220"/>
      <c r="C8" s="220"/>
      <c r="D8" s="156"/>
      <c r="E8" s="141" t="s">
        <v>163</v>
      </c>
      <c r="F8" s="157"/>
      <c r="G8" s="158"/>
      <c r="H8" s="157"/>
    </row>
    <row r="9" spans="1:8" s="2" customFormat="1" ht="6.75" customHeight="1">
      <c r="A9" s="152"/>
      <c r="B9" s="152"/>
      <c r="C9" s="152"/>
      <c r="D9" s="152"/>
      <c r="E9" s="152"/>
      <c r="F9" s="152"/>
      <c r="G9" s="152"/>
      <c r="H9" s="152"/>
    </row>
    <row r="10" spans="1:8" s="2" customFormat="1" ht="28.5" customHeight="1">
      <c r="A10" s="159" t="s">
        <v>150</v>
      </c>
      <c r="B10" s="159" t="s">
        <v>151</v>
      </c>
      <c r="C10" s="159" t="s">
        <v>152</v>
      </c>
      <c r="D10" s="159" t="s">
        <v>153</v>
      </c>
      <c r="E10" s="159" t="s">
        <v>154</v>
      </c>
      <c r="F10" s="159" t="s">
        <v>155</v>
      </c>
      <c r="G10" s="159" t="s">
        <v>156</v>
      </c>
      <c r="H10" s="159" t="s">
        <v>157</v>
      </c>
    </row>
    <row r="11" spans="1:8" s="2" customFormat="1" ht="12.75" customHeight="1" hidden="1">
      <c r="A11" s="159" t="s">
        <v>34</v>
      </c>
      <c r="B11" s="159" t="s">
        <v>41</v>
      </c>
      <c r="C11" s="159" t="s">
        <v>47</v>
      </c>
      <c r="D11" s="159" t="s">
        <v>53</v>
      </c>
      <c r="E11" s="159" t="s">
        <v>57</v>
      </c>
      <c r="F11" s="159" t="s">
        <v>61</v>
      </c>
      <c r="G11" s="159" t="s">
        <v>64</v>
      </c>
      <c r="H11" s="159" t="s">
        <v>37</v>
      </c>
    </row>
    <row r="12" spans="1:8" s="2" customFormat="1" ht="3" customHeight="1">
      <c r="A12" s="152"/>
      <c r="B12" s="152"/>
      <c r="C12" s="152"/>
      <c r="D12" s="152"/>
      <c r="E12" s="152"/>
      <c r="F12" s="152"/>
      <c r="G12" s="152"/>
      <c r="H12" s="152"/>
    </row>
    <row r="13" spans="1:8" s="2" customFormat="1" ht="13.5" customHeight="1">
      <c r="A13" s="160">
        <v>1</v>
      </c>
      <c r="B13" s="161" t="s">
        <v>404</v>
      </c>
      <c r="C13" s="161" t="s">
        <v>567</v>
      </c>
      <c r="D13" s="161" t="s">
        <v>160</v>
      </c>
      <c r="E13" s="162">
        <v>1</v>
      </c>
      <c r="F13" s="162"/>
      <c r="G13" s="163">
        <f>E13*F13</f>
        <v>0</v>
      </c>
      <c r="H13" s="162"/>
    </row>
    <row r="14" spans="1:8" s="2" customFormat="1" ht="13.5" customHeight="1">
      <c r="A14" s="160">
        <v>3</v>
      </c>
      <c r="B14" s="161" t="s">
        <v>406</v>
      </c>
      <c r="C14" s="161" t="s">
        <v>568</v>
      </c>
      <c r="D14" s="161" t="s">
        <v>160</v>
      </c>
      <c r="E14" s="162">
        <v>4</v>
      </c>
      <c r="F14" s="162"/>
      <c r="G14" s="163">
        <f>E14*F14</f>
        <v>0</v>
      </c>
      <c r="H14" s="162"/>
    </row>
    <row r="15" spans="1:8" s="2" customFormat="1" ht="13.5" customHeight="1">
      <c r="A15" s="160">
        <v>4</v>
      </c>
      <c r="B15" s="161" t="s">
        <v>408</v>
      </c>
      <c r="C15" s="161" t="s">
        <v>569</v>
      </c>
      <c r="D15" s="161" t="s">
        <v>160</v>
      </c>
      <c r="E15" s="162">
        <v>3</v>
      </c>
      <c r="F15" s="162"/>
      <c r="G15" s="163">
        <f>E15*F15</f>
        <v>0</v>
      </c>
      <c r="H15" s="162"/>
    </row>
    <row r="16" spans="1:8" s="2" customFormat="1" ht="30.75" customHeight="1">
      <c r="A16" s="164"/>
      <c r="B16" s="165"/>
      <c r="C16" s="165" t="s">
        <v>161</v>
      </c>
      <c r="D16" s="165"/>
      <c r="E16" s="166"/>
      <c r="F16" s="166"/>
      <c r="G16" s="167">
        <f>SUM(G13:G15)</f>
        <v>0</v>
      </c>
      <c r="H16" s="166">
        <v>0</v>
      </c>
    </row>
  </sheetData>
  <sheetProtection/>
  <mergeCells count="2">
    <mergeCell ref="A1:H1"/>
    <mergeCell ref="A8:C8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4" r:id="rId1"/>
  <headerFooter alignWithMargins="0">
    <oddFooter>&amp;C   Strana &amp;P 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7"/>
  <sheetViews>
    <sheetView showGridLines="0" zoomScalePageLayoutView="0" workbookViewId="0" topLeftCell="A1">
      <selection activeCell="F17" sqref="F17"/>
    </sheetView>
  </sheetViews>
  <sheetFormatPr defaultColWidth="10.5" defaultRowHeight="12" customHeight="1"/>
  <cols>
    <col min="1" max="1" width="4" style="168" customWidth="1"/>
    <col min="2" max="2" width="16.33203125" style="169" customWidth="1"/>
    <col min="3" max="3" width="49.83203125" style="169" customWidth="1"/>
    <col min="4" max="4" width="3.83203125" style="169" customWidth="1"/>
    <col min="5" max="5" width="11.33203125" style="170" customWidth="1"/>
    <col min="6" max="6" width="11.5" style="170" customWidth="1"/>
    <col min="7" max="7" width="17.33203125" style="171" customWidth="1"/>
    <col min="8" max="8" width="13.83203125" style="170" customWidth="1"/>
    <col min="9" max="16384" width="10.5" style="1" customWidth="1"/>
  </cols>
  <sheetData>
    <row r="1" spans="1:8" s="2" customFormat="1" ht="27.75" customHeight="1">
      <c r="A1" s="217" t="s">
        <v>142</v>
      </c>
      <c r="B1" s="218"/>
      <c r="C1" s="218"/>
      <c r="D1" s="218"/>
      <c r="E1" s="218"/>
      <c r="F1" s="218"/>
      <c r="G1" s="218"/>
      <c r="H1" s="218"/>
    </row>
    <row r="2" spans="1:8" s="2" customFormat="1" ht="12.75" customHeight="1">
      <c r="A2" s="137" t="s">
        <v>143</v>
      </c>
      <c r="B2" s="141"/>
      <c r="C2" s="141"/>
      <c r="D2" s="141"/>
      <c r="E2" s="141"/>
      <c r="F2" s="141"/>
      <c r="G2" s="141"/>
      <c r="H2" s="141"/>
    </row>
    <row r="3" spans="1:8" s="2" customFormat="1" ht="12.75" customHeight="1">
      <c r="A3" s="137" t="s">
        <v>570</v>
      </c>
      <c r="B3" s="141"/>
      <c r="C3" s="141"/>
      <c r="D3" s="141"/>
      <c r="E3" s="141"/>
      <c r="F3" s="141"/>
      <c r="G3" s="141"/>
      <c r="H3" s="141"/>
    </row>
    <row r="4" spans="1:8" s="2" customFormat="1" ht="13.5" customHeight="1">
      <c r="A4" s="151"/>
      <c r="B4" s="137"/>
      <c r="C4" s="151"/>
      <c r="D4" s="138"/>
      <c r="E4" s="138"/>
      <c r="F4" s="138"/>
      <c r="G4" s="138"/>
      <c r="H4" s="138"/>
    </row>
    <row r="5" spans="1:8" s="2" customFormat="1" ht="6.75" customHeight="1">
      <c r="A5" s="152"/>
      <c r="B5" s="153"/>
      <c r="C5" s="153"/>
      <c r="D5" s="153"/>
      <c r="E5" s="154"/>
      <c r="F5" s="154"/>
      <c r="G5" s="155"/>
      <c r="H5" s="154"/>
    </row>
    <row r="6" spans="1:8" s="2" customFormat="1" ht="12.75" customHeight="1">
      <c r="A6" s="141" t="s">
        <v>145</v>
      </c>
      <c r="B6" s="141"/>
      <c r="C6" s="141"/>
      <c r="D6" s="141"/>
      <c r="E6" s="141"/>
      <c r="F6" s="141"/>
      <c r="G6" s="141"/>
      <c r="H6" s="141"/>
    </row>
    <row r="7" spans="1:8" s="2" customFormat="1" ht="13.5" customHeight="1">
      <c r="A7" s="141" t="s">
        <v>146</v>
      </c>
      <c r="B7" s="141"/>
      <c r="C7" s="141"/>
      <c r="D7" s="141"/>
      <c r="E7" s="141" t="s">
        <v>147</v>
      </c>
      <c r="F7" s="141"/>
      <c r="G7" s="141"/>
      <c r="H7" s="141"/>
    </row>
    <row r="8" spans="1:8" s="2" customFormat="1" ht="13.5" customHeight="1">
      <c r="A8" s="219" t="s">
        <v>148</v>
      </c>
      <c r="B8" s="220"/>
      <c r="C8" s="220"/>
      <c r="D8" s="156"/>
      <c r="E8" s="141" t="s">
        <v>163</v>
      </c>
      <c r="F8" s="157"/>
      <c r="G8" s="158"/>
      <c r="H8" s="157"/>
    </row>
    <row r="9" spans="1:8" s="2" customFormat="1" ht="6.75" customHeight="1">
      <c r="A9" s="152"/>
      <c r="B9" s="152"/>
      <c r="C9" s="152"/>
      <c r="D9" s="152"/>
      <c r="E9" s="152"/>
      <c r="F9" s="152"/>
      <c r="G9" s="152"/>
      <c r="H9" s="152"/>
    </row>
    <row r="10" spans="1:8" s="2" customFormat="1" ht="28.5" customHeight="1">
      <c r="A10" s="159" t="s">
        <v>150</v>
      </c>
      <c r="B10" s="159" t="s">
        <v>151</v>
      </c>
      <c r="C10" s="159" t="s">
        <v>152</v>
      </c>
      <c r="D10" s="159" t="s">
        <v>153</v>
      </c>
      <c r="E10" s="159" t="s">
        <v>154</v>
      </c>
      <c r="F10" s="159" t="s">
        <v>155</v>
      </c>
      <c r="G10" s="159" t="s">
        <v>156</v>
      </c>
      <c r="H10" s="159" t="s">
        <v>157</v>
      </c>
    </row>
    <row r="11" spans="1:8" s="2" customFormat="1" ht="12.75" customHeight="1" hidden="1">
      <c r="A11" s="159" t="s">
        <v>34</v>
      </c>
      <c r="B11" s="159" t="s">
        <v>41</v>
      </c>
      <c r="C11" s="159" t="s">
        <v>47</v>
      </c>
      <c r="D11" s="159" t="s">
        <v>53</v>
      </c>
      <c r="E11" s="159" t="s">
        <v>57</v>
      </c>
      <c r="F11" s="159" t="s">
        <v>61</v>
      </c>
      <c r="G11" s="159" t="s">
        <v>64</v>
      </c>
      <c r="H11" s="159" t="s">
        <v>37</v>
      </c>
    </row>
    <row r="12" spans="1:8" s="2" customFormat="1" ht="3" customHeight="1">
      <c r="A12" s="152"/>
      <c r="B12" s="152"/>
      <c r="C12" s="152"/>
      <c r="D12" s="152"/>
      <c r="E12" s="152"/>
      <c r="F12" s="152"/>
      <c r="G12" s="152"/>
      <c r="H12" s="152"/>
    </row>
    <row r="13" spans="1:9" s="2" customFormat="1" ht="30.75" customHeight="1">
      <c r="A13" s="172"/>
      <c r="B13" s="173" t="s">
        <v>164</v>
      </c>
      <c r="C13" s="173" t="s">
        <v>165</v>
      </c>
      <c r="D13" s="173"/>
      <c r="E13" s="174"/>
      <c r="F13" s="174"/>
      <c r="G13" s="175">
        <v>0</v>
      </c>
      <c r="H13" s="174">
        <v>0</v>
      </c>
      <c r="I13" s="2">
        <v>0</v>
      </c>
    </row>
    <row r="14" spans="1:8" s="2" customFormat="1" ht="28.5" customHeight="1">
      <c r="A14" s="176"/>
      <c r="B14" s="177" t="s">
        <v>166</v>
      </c>
      <c r="C14" s="177" t="s">
        <v>167</v>
      </c>
      <c r="D14" s="177"/>
      <c r="E14" s="178"/>
      <c r="F14" s="178"/>
      <c r="G14" s="179">
        <f>SUM(G15:G41,G43:G44,G46,G48,G50:G51,G53,G55,G57,G58,G60,G62,G64:G65,G67,G69,G71:G108)</f>
        <v>0</v>
      </c>
      <c r="H14" s="178">
        <v>0</v>
      </c>
    </row>
    <row r="15" spans="1:8" s="2" customFormat="1" ht="24" customHeight="1">
      <c r="A15" s="180">
        <v>61</v>
      </c>
      <c r="B15" s="181" t="s">
        <v>168</v>
      </c>
      <c r="C15" s="181" t="s">
        <v>169</v>
      </c>
      <c r="D15" s="181" t="s">
        <v>170</v>
      </c>
      <c r="E15" s="182">
        <v>20</v>
      </c>
      <c r="F15" s="182"/>
      <c r="G15" s="183">
        <f>E15*F15</f>
        <v>0</v>
      </c>
      <c r="H15" s="182"/>
    </row>
    <row r="16" spans="1:8" s="2" customFormat="1" ht="13.5" customHeight="1">
      <c r="A16" s="160">
        <v>62</v>
      </c>
      <c r="B16" s="161" t="s">
        <v>171</v>
      </c>
      <c r="C16" s="161" t="s">
        <v>172</v>
      </c>
      <c r="D16" s="161" t="s">
        <v>170</v>
      </c>
      <c r="E16" s="162">
        <v>20</v>
      </c>
      <c r="F16" s="162"/>
      <c r="G16" s="183">
        <f aca="true" t="shared" si="0" ref="G16:G79">E16*F16</f>
        <v>0</v>
      </c>
      <c r="H16" s="162"/>
    </row>
    <row r="17" spans="1:8" s="2" customFormat="1" ht="13.5" customHeight="1">
      <c r="A17" s="160">
        <v>63</v>
      </c>
      <c r="B17" s="161" t="s">
        <v>173</v>
      </c>
      <c r="C17" s="161" t="s">
        <v>174</v>
      </c>
      <c r="D17" s="161" t="s">
        <v>160</v>
      </c>
      <c r="E17" s="162">
        <v>10</v>
      </c>
      <c r="F17" s="162"/>
      <c r="G17" s="183">
        <f t="shared" si="0"/>
        <v>0</v>
      </c>
      <c r="H17" s="162"/>
    </row>
    <row r="18" spans="1:8" s="2" customFormat="1" ht="24" customHeight="1">
      <c r="A18" s="180">
        <v>64</v>
      </c>
      <c r="B18" s="181" t="s">
        <v>175</v>
      </c>
      <c r="C18" s="181" t="s">
        <v>176</v>
      </c>
      <c r="D18" s="181" t="s">
        <v>170</v>
      </c>
      <c r="E18" s="182">
        <v>20</v>
      </c>
      <c r="F18" s="182"/>
      <c r="G18" s="183">
        <f t="shared" si="0"/>
        <v>0</v>
      </c>
      <c r="H18" s="182"/>
    </row>
    <row r="19" spans="1:8" s="2" customFormat="1" ht="13.5" customHeight="1">
      <c r="A19" s="160">
        <v>65</v>
      </c>
      <c r="B19" s="161" t="s">
        <v>177</v>
      </c>
      <c r="C19" s="161" t="s">
        <v>178</v>
      </c>
      <c r="D19" s="161" t="s">
        <v>170</v>
      </c>
      <c r="E19" s="162">
        <v>20</v>
      </c>
      <c r="F19" s="162"/>
      <c r="G19" s="183">
        <f t="shared" si="0"/>
        <v>0</v>
      </c>
      <c r="H19" s="162"/>
    </row>
    <row r="20" spans="1:8" s="2" customFormat="1" ht="13.5" customHeight="1">
      <c r="A20" s="160">
        <v>66</v>
      </c>
      <c r="B20" s="161" t="s">
        <v>179</v>
      </c>
      <c r="C20" s="161" t="s">
        <v>180</v>
      </c>
      <c r="D20" s="161" t="s">
        <v>160</v>
      </c>
      <c r="E20" s="162">
        <v>10</v>
      </c>
      <c r="F20" s="162"/>
      <c r="G20" s="183">
        <f t="shared" si="0"/>
        <v>0</v>
      </c>
      <c r="H20" s="162"/>
    </row>
    <row r="21" spans="1:8" s="2" customFormat="1" ht="24" customHeight="1">
      <c r="A21" s="180">
        <v>67</v>
      </c>
      <c r="B21" s="181" t="s">
        <v>181</v>
      </c>
      <c r="C21" s="181" t="s">
        <v>182</v>
      </c>
      <c r="D21" s="181" t="s">
        <v>170</v>
      </c>
      <c r="E21" s="182">
        <v>15</v>
      </c>
      <c r="F21" s="182"/>
      <c r="G21" s="183">
        <f t="shared" si="0"/>
        <v>0</v>
      </c>
      <c r="H21" s="182"/>
    </row>
    <row r="22" spans="1:8" s="2" customFormat="1" ht="13.5" customHeight="1">
      <c r="A22" s="160">
        <v>68</v>
      </c>
      <c r="B22" s="161" t="s">
        <v>183</v>
      </c>
      <c r="C22" s="161" t="s">
        <v>184</v>
      </c>
      <c r="D22" s="161" t="s">
        <v>170</v>
      </c>
      <c r="E22" s="162">
        <v>15</v>
      </c>
      <c r="F22" s="162"/>
      <c r="G22" s="183">
        <f t="shared" si="0"/>
        <v>0</v>
      </c>
      <c r="H22" s="162"/>
    </row>
    <row r="23" spans="1:8" s="2" customFormat="1" ht="13.5" customHeight="1">
      <c r="A23" s="160">
        <v>69</v>
      </c>
      <c r="B23" s="161" t="s">
        <v>185</v>
      </c>
      <c r="C23" s="161" t="s">
        <v>186</v>
      </c>
      <c r="D23" s="161" t="s">
        <v>160</v>
      </c>
      <c r="E23" s="162">
        <v>5</v>
      </c>
      <c r="F23" s="162"/>
      <c r="G23" s="183">
        <f t="shared" si="0"/>
        <v>0</v>
      </c>
      <c r="H23" s="162"/>
    </row>
    <row r="24" spans="1:8" s="2" customFormat="1" ht="13.5" customHeight="1">
      <c r="A24" s="160">
        <v>70</v>
      </c>
      <c r="B24" s="161" t="s">
        <v>187</v>
      </c>
      <c r="C24" s="161" t="s">
        <v>188</v>
      </c>
      <c r="D24" s="161" t="s">
        <v>160</v>
      </c>
      <c r="E24" s="162">
        <v>15</v>
      </c>
      <c r="F24" s="162"/>
      <c r="G24" s="183">
        <f t="shared" si="0"/>
        <v>0</v>
      </c>
      <c r="H24" s="162"/>
    </row>
    <row r="25" spans="1:8" s="2" customFormat="1" ht="24" customHeight="1">
      <c r="A25" s="180">
        <v>77</v>
      </c>
      <c r="B25" s="181" t="s">
        <v>195</v>
      </c>
      <c r="C25" s="181" t="s">
        <v>196</v>
      </c>
      <c r="D25" s="181" t="s">
        <v>170</v>
      </c>
      <c r="E25" s="182">
        <v>15</v>
      </c>
      <c r="F25" s="182"/>
      <c r="G25" s="183">
        <f t="shared" si="0"/>
        <v>0</v>
      </c>
      <c r="H25" s="182"/>
    </row>
    <row r="26" spans="1:8" s="2" customFormat="1" ht="24" customHeight="1">
      <c r="A26" s="160">
        <v>78</v>
      </c>
      <c r="B26" s="161" t="s">
        <v>197</v>
      </c>
      <c r="C26" s="161" t="s">
        <v>198</v>
      </c>
      <c r="D26" s="161" t="s">
        <v>170</v>
      </c>
      <c r="E26" s="162">
        <v>15</v>
      </c>
      <c r="F26" s="162"/>
      <c r="G26" s="183">
        <f t="shared" si="0"/>
        <v>0</v>
      </c>
      <c r="H26" s="162"/>
    </row>
    <row r="27" spans="1:8" s="2" customFormat="1" ht="24" customHeight="1">
      <c r="A27" s="160">
        <v>79</v>
      </c>
      <c r="B27" s="161" t="s">
        <v>199</v>
      </c>
      <c r="C27" s="161" t="s">
        <v>200</v>
      </c>
      <c r="D27" s="161" t="s">
        <v>160</v>
      </c>
      <c r="E27" s="162">
        <v>6</v>
      </c>
      <c r="F27" s="162"/>
      <c r="G27" s="183">
        <f t="shared" si="0"/>
        <v>0</v>
      </c>
      <c r="H27" s="162"/>
    </row>
    <row r="28" spans="1:8" s="2" customFormat="1" ht="24" customHeight="1">
      <c r="A28" s="180">
        <v>80</v>
      </c>
      <c r="B28" s="181" t="s">
        <v>201</v>
      </c>
      <c r="C28" s="181" t="s">
        <v>202</v>
      </c>
      <c r="D28" s="181" t="s">
        <v>170</v>
      </c>
      <c r="E28" s="182">
        <v>12</v>
      </c>
      <c r="F28" s="182"/>
      <c r="G28" s="183">
        <f t="shared" si="0"/>
        <v>0</v>
      </c>
      <c r="H28" s="182"/>
    </row>
    <row r="29" spans="1:8" s="2" customFormat="1" ht="24" customHeight="1">
      <c r="A29" s="160">
        <v>81</v>
      </c>
      <c r="B29" s="161" t="s">
        <v>203</v>
      </c>
      <c r="C29" s="161" t="s">
        <v>204</v>
      </c>
      <c r="D29" s="161" t="s">
        <v>170</v>
      </c>
      <c r="E29" s="162">
        <v>12</v>
      </c>
      <c r="F29" s="162"/>
      <c r="G29" s="183">
        <f t="shared" si="0"/>
        <v>0</v>
      </c>
      <c r="H29" s="162"/>
    </row>
    <row r="30" spans="1:8" s="2" customFormat="1" ht="24" customHeight="1">
      <c r="A30" s="160">
        <v>82</v>
      </c>
      <c r="B30" s="161" t="s">
        <v>205</v>
      </c>
      <c r="C30" s="161" t="s">
        <v>206</v>
      </c>
      <c r="D30" s="161" t="s">
        <v>160</v>
      </c>
      <c r="E30" s="162">
        <v>6</v>
      </c>
      <c r="F30" s="162"/>
      <c r="G30" s="183">
        <f t="shared" si="0"/>
        <v>0</v>
      </c>
      <c r="H30" s="162"/>
    </row>
    <row r="31" spans="1:8" s="2" customFormat="1" ht="24" customHeight="1">
      <c r="A31" s="180">
        <v>83</v>
      </c>
      <c r="B31" s="181" t="s">
        <v>207</v>
      </c>
      <c r="C31" s="181" t="s">
        <v>208</v>
      </c>
      <c r="D31" s="181" t="s">
        <v>160</v>
      </c>
      <c r="E31" s="182">
        <v>10</v>
      </c>
      <c r="F31" s="182"/>
      <c r="G31" s="183">
        <f t="shared" si="0"/>
        <v>0</v>
      </c>
      <c r="H31" s="182"/>
    </row>
    <row r="32" spans="1:8" s="2" customFormat="1" ht="13.5" customHeight="1">
      <c r="A32" s="160">
        <v>84</v>
      </c>
      <c r="B32" s="161" t="s">
        <v>209</v>
      </c>
      <c r="C32" s="161" t="s">
        <v>210</v>
      </c>
      <c r="D32" s="161" t="s">
        <v>160</v>
      </c>
      <c r="E32" s="162">
        <v>10</v>
      </c>
      <c r="F32" s="162"/>
      <c r="G32" s="183">
        <f t="shared" si="0"/>
        <v>0</v>
      </c>
      <c r="H32" s="162"/>
    </row>
    <row r="33" spans="1:8" s="2" customFormat="1" ht="13.5" customHeight="1">
      <c r="A33" s="180">
        <v>71</v>
      </c>
      <c r="B33" s="181" t="s">
        <v>211</v>
      </c>
      <c r="C33" s="181" t="s">
        <v>212</v>
      </c>
      <c r="D33" s="181" t="s">
        <v>170</v>
      </c>
      <c r="E33" s="182">
        <v>20</v>
      </c>
      <c r="F33" s="182"/>
      <c r="G33" s="183">
        <f t="shared" si="0"/>
        <v>0</v>
      </c>
      <c r="H33" s="182"/>
    </row>
    <row r="34" spans="1:8" s="2" customFormat="1" ht="24" customHeight="1">
      <c r="A34" s="160">
        <v>72</v>
      </c>
      <c r="B34" s="161" t="s">
        <v>213</v>
      </c>
      <c r="C34" s="161" t="s">
        <v>214</v>
      </c>
      <c r="D34" s="161" t="s">
        <v>170</v>
      </c>
      <c r="E34" s="162">
        <v>20</v>
      </c>
      <c r="F34" s="162"/>
      <c r="G34" s="183">
        <f t="shared" si="0"/>
        <v>0</v>
      </c>
      <c r="H34" s="162"/>
    </row>
    <row r="35" spans="1:8" s="2" customFormat="1" ht="24" customHeight="1">
      <c r="A35" s="160">
        <v>73</v>
      </c>
      <c r="B35" s="161" t="s">
        <v>215</v>
      </c>
      <c r="C35" s="161" t="s">
        <v>216</v>
      </c>
      <c r="D35" s="161" t="s">
        <v>160</v>
      </c>
      <c r="E35" s="162">
        <v>20</v>
      </c>
      <c r="F35" s="162"/>
      <c r="G35" s="183">
        <f t="shared" si="0"/>
        <v>0</v>
      </c>
      <c r="H35" s="162"/>
    </row>
    <row r="36" spans="1:8" s="2" customFormat="1" ht="13.5" customHeight="1">
      <c r="A36" s="180">
        <v>74</v>
      </c>
      <c r="B36" s="181" t="s">
        <v>217</v>
      </c>
      <c r="C36" s="181" t="s">
        <v>218</v>
      </c>
      <c r="D36" s="181" t="s">
        <v>170</v>
      </c>
      <c r="E36" s="182">
        <v>20</v>
      </c>
      <c r="F36" s="182"/>
      <c r="G36" s="183">
        <f t="shared" si="0"/>
        <v>0</v>
      </c>
      <c r="H36" s="182"/>
    </row>
    <row r="37" spans="1:8" s="2" customFormat="1" ht="24" customHeight="1">
      <c r="A37" s="160">
        <v>75</v>
      </c>
      <c r="B37" s="161" t="s">
        <v>219</v>
      </c>
      <c r="C37" s="161" t="s">
        <v>220</v>
      </c>
      <c r="D37" s="161" t="s">
        <v>170</v>
      </c>
      <c r="E37" s="162">
        <v>20</v>
      </c>
      <c r="F37" s="162"/>
      <c r="G37" s="183">
        <f t="shared" si="0"/>
        <v>0</v>
      </c>
      <c r="H37" s="162"/>
    </row>
    <row r="38" spans="1:8" s="2" customFormat="1" ht="24" customHeight="1">
      <c r="A38" s="160">
        <v>76</v>
      </c>
      <c r="B38" s="161" t="s">
        <v>221</v>
      </c>
      <c r="C38" s="161" t="s">
        <v>222</v>
      </c>
      <c r="D38" s="161" t="s">
        <v>160</v>
      </c>
      <c r="E38" s="162">
        <v>20</v>
      </c>
      <c r="F38" s="162"/>
      <c r="G38" s="183">
        <f t="shared" si="0"/>
        <v>0</v>
      </c>
      <c r="H38" s="162"/>
    </row>
    <row r="39" spans="1:8" s="2" customFormat="1" ht="24" customHeight="1">
      <c r="A39" s="180">
        <v>85</v>
      </c>
      <c r="B39" s="181" t="s">
        <v>223</v>
      </c>
      <c r="C39" s="181" t="s">
        <v>224</v>
      </c>
      <c r="D39" s="181" t="s">
        <v>160</v>
      </c>
      <c r="E39" s="182">
        <v>100</v>
      </c>
      <c r="F39" s="182"/>
      <c r="G39" s="183">
        <f t="shared" si="0"/>
        <v>0</v>
      </c>
      <c r="H39" s="182"/>
    </row>
    <row r="40" spans="1:8" s="2" customFormat="1" ht="13.5" customHeight="1">
      <c r="A40" s="160">
        <v>86</v>
      </c>
      <c r="B40" s="161" t="s">
        <v>225</v>
      </c>
      <c r="C40" s="161" t="s">
        <v>226</v>
      </c>
      <c r="D40" s="161" t="s">
        <v>160</v>
      </c>
      <c r="E40" s="162">
        <v>100</v>
      </c>
      <c r="F40" s="162"/>
      <c r="G40" s="183">
        <f t="shared" si="0"/>
        <v>0</v>
      </c>
      <c r="H40" s="162"/>
    </row>
    <row r="41" spans="1:8" s="2" customFormat="1" ht="24" customHeight="1">
      <c r="A41" s="160">
        <v>87</v>
      </c>
      <c r="B41" s="161" t="s">
        <v>227</v>
      </c>
      <c r="C41" s="161" t="s">
        <v>228</v>
      </c>
      <c r="D41" s="161" t="s">
        <v>160</v>
      </c>
      <c r="E41" s="162">
        <v>100</v>
      </c>
      <c r="F41" s="162"/>
      <c r="G41" s="183">
        <f t="shared" si="0"/>
        <v>0</v>
      </c>
      <c r="H41" s="162"/>
    </row>
    <row r="42" spans="1:8" s="2" customFormat="1" ht="39" customHeight="1">
      <c r="A42" s="184"/>
      <c r="B42" s="185"/>
      <c r="C42" s="185" t="s">
        <v>229</v>
      </c>
      <c r="D42" s="185"/>
      <c r="E42" s="186"/>
      <c r="F42" s="186"/>
      <c r="G42" s="183"/>
      <c r="H42" s="186"/>
    </row>
    <row r="43" spans="1:8" s="2" customFormat="1" ht="24" customHeight="1">
      <c r="A43" s="180">
        <v>25</v>
      </c>
      <c r="B43" s="181" t="s">
        <v>230</v>
      </c>
      <c r="C43" s="181" t="s">
        <v>231</v>
      </c>
      <c r="D43" s="181" t="s">
        <v>170</v>
      </c>
      <c r="E43" s="182">
        <v>30</v>
      </c>
      <c r="F43" s="182"/>
      <c r="G43" s="183">
        <f t="shared" si="0"/>
        <v>0</v>
      </c>
      <c r="H43" s="182"/>
    </row>
    <row r="44" spans="1:8" s="2" customFormat="1" ht="24" customHeight="1">
      <c r="A44" s="160">
        <v>26</v>
      </c>
      <c r="B44" s="161" t="s">
        <v>232</v>
      </c>
      <c r="C44" s="161" t="s">
        <v>233</v>
      </c>
      <c r="D44" s="161" t="s">
        <v>160</v>
      </c>
      <c r="E44" s="162">
        <v>15</v>
      </c>
      <c r="F44" s="162"/>
      <c r="G44" s="183">
        <f t="shared" si="0"/>
        <v>0</v>
      </c>
      <c r="H44" s="162"/>
    </row>
    <row r="45" spans="1:8" s="2" customFormat="1" ht="12" customHeight="1">
      <c r="A45" s="184"/>
      <c r="B45" s="185"/>
      <c r="C45" s="185" t="s">
        <v>234</v>
      </c>
      <c r="D45" s="185"/>
      <c r="E45" s="186"/>
      <c r="F45" s="186"/>
      <c r="G45" s="183"/>
      <c r="H45" s="186"/>
    </row>
    <row r="46" spans="1:8" s="2" customFormat="1" ht="24" customHeight="1">
      <c r="A46" s="160">
        <v>27</v>
      </c>
      <c r="B46" s="161" t="s">
        <v>235</v>
      </c>
      <c r="C46" s="161" t="s">
        <v>236</v>
      </c>
      <c r="D46" s="161" t="s">
        <v>160</v>
      </c>
      <c r="E46" s="162">
        <v>40</v>
      </c>
      <c r="F46" s="162"/>
      <c r="G46" s="183">
        <f t="shared" si="0"/>
        <v>0</v>
      </c>
      <c r="H46" s="162"/>
    </row>
    <row r="47" spans="1:8" s="2" customFormat="1" ht="21" customHeight="1">
      <c r="A47" s="184"/>
      <c r="B47" s="185"/>
      <c r="C47" s="185" t="s">
        <v>237</v>
      </c>
      <c r="D47" s="185"/>
      <c r="E47" s="186"/>
      <c r="F47" s="186"/>
      <c r="G47" s="183"/>
      <c r="H47" s="186"/>
    </row>
    <row r="48" spans="1:8" s="2" customFormat="1" ht="13.5" customHeight="1">
      <c r="A48" s="160">
        <v>28</v>
      </c>
      <c r="B48" s="161" t="s">
        <v>238</v>
      </c>
      <c r="C48" s="161" t="s">
        <v>239</v>
      </c>
      <c r="D48" s="161" t="s">
        <v>240</v>
      </c>
      <c r="E48" s="162">
        <v>20</v>
      </c>
      <c r="F48" s="162"/>
      <c r="G48" s="183">
        <f t="shared" si="0"/>
        <v>0</v>
      </c>
      <c r="H48" s="162"/>
    </row>
    <row r="49" spans="1:8" s="2" customFormat="1" ht="12" customHeight="1">
      <c r="A49" s="184"/>
      <c r="B49" s="185"/>
      <c r="C49" s="185" t="s">
        <v>241</v>
      </c>
      <c r="D49" s="185"/>
      <c r="E49" s="186"/>
      <c r="F49" s="186"/>
      <c r="G49" s="183"/>
      <c r="H49" s="186"/>
    </row>
    <row r="50" spans="1:8" s="2" customFormat="1" ht="24" customHeight="1">
      <c r="A50" s="180">
        <v>29</v>
      </c>
      <c r="B50" s="181" t="s">
        <v>242</v>
      </c>
      <c r="C50" s="181" t="s">
        <v>243</v>
      </c>
      <c r="D50" s="181" t="s">
        <v>170</v>
      </c>
      <c r="E50" s="182">
        <v>25</v>
      </c>
      <c r="F50" s="182"/>
      <c r="G50" s="183">
        <f t="shared" si="0"/>
        <v>0</v>
      </c>
      <c r="H50" s="182"/>
    </row>
    <row r="51" spans="1:8" s="2" customFormat="1" ht="24" customHeight="1">
      <c r="A51" s="160">
        <v>30</v>
      </c>
      <c r="B51" s="161" t="s">
        <v>244</v>
      </c>
      <c r="C51" s="161" t="s">
        <v>245</v>
      </c>
      <c r="D51" s="161" t="s">
        <v>160</v>
      </c>
      <c r="E51" s="162">
        <v>12.5</v>
      </c>
      <c r="F51" s="162"/>
      <c r="G51" s="183">
        <f t="shared" si="0"/>
        <v>0</v>
      </c>
      <c r="H51" s="162"/>
    </row>
    <row r="52" spans="1:8" s="2" customFormat="1" ht="12" customHeight="1">
      <c r="A52" s="184"/>
      <c r="B52" s="185"/>
      <c r="C52" s="185" t="s">
        <v>246</v>
      </c>
      <c r="D52" s="185"/>
      <c r="E52" s="186"/>
      <c r="F52" s="186"/>
      <c r="G52" s="183"/>
      <c r="H52" s="186"/>
    </row>
    <row r="53" spans="1:8" s="2" customFormat="1" ht="24" customHeight="1">
      <c r="A53" s="160">
        <v>31</v>
      </c>
      <c r="B53" s="161" t="s">
        <v>235</v>
      </c>
      <c r="C53" s="161" t="s">
        <v>236</v>
      </c>
      <c r="D53" s="161" t="s">
        <v>160</v>
      </c>
      <c r="E53" s="162">
        <v>25</v>
      </c>
      <c r="F53" s="162"/>
      <c r="G53" s="183">
        <f t="shared" si="0"/>
        <v>0</v>
      </c>
      <c r="H53" s="162"/>
    </row>
    <row r="54" spans="1:8" s="2" customFormat="1" ht="21" customHeight="1">
      <c r="A54" s="184"/>
      <c r="B54" s="185"/>
      <c r="C54" s="185" t="s">
        <v>237</v>
      </c>
      <c r="D54" s="185"/>
      <c r="E54" s="186"/>
      <c r="F54" s="186"/>
      <c r="G54" s="183"/>
      <c r="H54" s="186"/>
    </row>
    <row r="55" spans="1:8" s="2" customFormat="1" ht="24" customHeight="1">
      <c r="A55" s="160">
        <v>32</v>
      </c>
      <c r="B55" s="161" t="s">
        <v>247</v>
      </c>
      <c r="C55" s="161" t="s">
        <v>248</v>
      </c>
      <c r="D55" s="161" t="s">
        <v>160</v>
      </c>
      <c r="E55" s="162">
        <v>25</v>
      </c>
      <c r="F55" s="162"/>
      <c r="G55" s="183">
        <f t="shared" si="0"/>
        <v>0</v>
      </c>
      <c r="H55" s="162"/>
    </row>
    <row r="56" spans="1:8" s="2" customFormat="1" ht="21" customHeight="1">
      <c r="A56" s="184"/>
      <c r="B56" s="185"/>
      <c r="C56" s="185" t="s">
        <v>249</v>
      </c>
      <c r="D56" s="185"/>
      <c r="E56" s="186"/>
      <c r="F56" s="186"/>
      <c r="G56" s="183"/>
      <c r="H56" s="186"/>
    </row>
    <row r="57" spans="1:8" s="2" customFormat="1" ht="24" customHeight="1">
      <c r="A57" s="180">
        <v>33</v>
      </c>
      <c r="B57" s="181" t="s">
        <v>250</v>
      </c>
      <c r="C57" s="181" t="s">
        <v>251</v>
      </c>
      <c r="D57" s="181" t="s">
        <v>170</v>
      </c>
      <c r="E57" s="182">
        <v>15</v>
      </c>
      <c r="F57" s="182"/>
      <c r="G57" s="183">
        <f t="shared" si="0"/>
        <v>0</v>
      </c>
      <c r="H57" s="182"/>
    </row>
    <row r="58" spans="1:8" s="2" customFormat="1" ht="24" customHeight="1">
      <c r="A58" s="160">
        <v>34</v>
      </c>
      <c r="B58" s="161" t="s">
        <v>252</v>
      </c>
      <c r="C58" s="161" t="s">
        <v>253</v>
      </c>
      <c r="D58" s="161" t="s">
        <v>160</v>
      </c>
      <c r="E58" s="162">
        <v>7.5</v>
      </c>
      <c r="F58" s="162"/>
      <c r="G58" s="183">
        <f t="shared" si="0"/>
        <v>0</v>
      </c>
      <c r="H58" s="162"/>
    </row>
    <row r="59" spans="1:8" s="2" customFormat="1" ht="12" customHeight="1">
      <c r="A59" s="184"/>
      <c r="B59" s="185"/>
      <c r="C59" s="185" t="s">
        <v>254</v>
      </c>
      <c r="D59" s="185"/>
      <c r="E59" s="186"/>
      <c r="F59" s="186"/>
      <c r="G59" s="183"/>
      <c r="H59" s="186"/>
    </row>
    <row r="60" spans="1:8" s="2" customFormat="1" ht="24" customHeight="1">
      <c r="A60" s="160">
        <v>35</v>
      </c>
      <c r="B60" s="161" t="s">
        <v>235</v>
      </c>
      <c r="C60" s="161" t="s">
        <v>236</v>
      </c>
      <c r="D60" s="161" t="s">
        <v>160</v>
      </c>
      <c r="E60" s="162">
        <v>15</v>
      </c>
      <c r="F60" s="162"/>
      <c r="G60" s="183">
        <f t="shared" si="0"/>
        <v>0</v>
      </c>
      <c r="H60" s="162"/>
    </row>
    <row r="61" spans="1:8" s="2" customFormat="1" ht="21" customHeight="1">
      <c r="A61" s="184"/>
      <c r="B61" s="185"/>
      <c r="C61" s="185" t="s">
        <v>237</v>
      </c>
      <c r="D61" s="185"/>
      <c r="E61" s="186"/>
      <c r="F61" s="186"/>
      <c r="G61" s="183"/>
      <c r="H61" s="186"/>
    </row>
    <row r="62" spans="1:8" s="2" customFormat="1" ht="24" customHeight="1">
      <c r="A62" s="160">
        <v>36</v>
      </c>
      <c r="B62" s="161" t="s">
        <v>255</v>
      </c>
      <c r="C62" s="161" t="s">
        <v>256</v>
      </c>
      <c r="D62" s="161" t="s">
        <v>160</v>
      </c>
      <c r="E62" s="162">
        <v>15</v>
      </c>
      <c r="F62" s="162"/>
      <c r="G62" s="183">
        <f t="shared" si="0"/>
        <v>0</v>
      </c>
      <c r="H62" s="162"/>
    </row>
    <row r="63" spans="1:8" s="2" customFormat="1" ht="21" customHeight="1">
      <c r="A63" s="184"/>
      <c r="B63" s="185"/>
      <c r="C63" s="185" t="s">
        <v>257</v>
      </c>
      <c r="D63" s="185"/>
      <c r="E63" s="186"/>
      <c r="F63" s="186"/>
      <c r="G63" s="183"/>
      <c r="H63" s="186"/>
    </row>
    <row r="64" spans="1:8" s="2" customFormat="1" ht="24" customHeight="1">
      <c r="A64" s="180">
        <v>37</v>
      </c>
      <c r="B64" s="181" t="s">
        <v>419</v>
      </c>
      <c r="C64" s="181" t="s">
        <v>420</v>
      </c>
      <c r="D64" s="181" t="s">
        <v>170</v>
      </c>
      <c r="E64" s="182">
        <v>15</v>
      </c>
      <c r="F64" s="182"/>
      <c r="G64" s="183">
        <f t="shared" si="0"/>
        <v>0</v>
      </c>
      <c r="H64" s="182"/>
    </row>
    <row r="65" spans="1:8" s="2" customFormat="1" ht="24" customHeight="1">
      <c r="A65" s="160">
        <v>38</v>
      </c>
      <c r="B65" s="161" t="s">
        <v>421</v>
      </c>
      <c r="C65" s="161" t="s">
        <v>422</v>
      </c>
      <c r="D65" s="161" t="s">
        <v>160</v>
      </c>
      <c r="E65" s="162">
        <v>7.5</v>
      </c>
      <c r="F65" s="162"/>
      <c r="G65" s="183">
        <f t="shared" si="0"/>
        <v>0</v>
      </c>
      <c r="H65" s="162"/>
    </row>
    <row r="66" spans="1:8" s="2" customFormat="1" ht="12" customHeight="1">
      <c r="A66" s="184"/>
      <c r="B66" s="185"/>
      <c r="C66" s="185" t="s">
        <v>423</v>
      </c>
      <c r="D66" s="185"/>
      <c r="E66" s="186"/>
      <c r="F66" s="186"/>
      <c r="G66" s="183"/>
      <c r="H66" s="186"/>
    </row>
    <row r="67" spans="1:8" s="2" customFormat="1" ht="24" customHeight="1">
      <c r="A67" s="160">
        <v>39</v>
      </c>
      <c r="B67" s="161" t="s">
        <v>235</v>
      </c>
      <c r="C67" s="161" t="s">
        <v>236</v>
      </c>
      <c r="D67" s="161" t="s">
        <v>160</v>
      </c>
      <c r="E67" s="162">
        <v>22.5</v>
      </c>
      <c r="F67" s="162"/>
      <c r="G67" s="183">
        <f t="shared" si="0"/>
        <v>0</v>
      </c>
      <c r="H67" s="162"/>
    </row>
    <row r="68" spans="1:8" s="2" customFormat="1" ht="21" customHeight="1">
      <c r="A68" s="184"/>
      <c r="B68" s="185"/>
      <c r="C68" s="185" t="s">
        <v>237</v>
      </c>
      <c r="D68" s="185"/>
      <c r="E68" s="186"/>
      <c r="F68" s="186"/>
      <c r="G68" s="183"/>
      <c r="H68" s="186"/>
    </row>
    <row r="69" spans="1:8" s="2" customFormat="1" ht="24" customHeight="1">
      <c r="A69" s="160">
        <v>40</v>
      </c>
      <c r="B69" s="161" t="s">
        <v>424</v>
      </c>
      <c r="C69" s="161" t="s">
        <v>425</v>
      </c>
      <c r="D69" s="161" t="s">
        <v>160</v>
      </c>
      <c r="E69" s="162">
        <v>15</v>
      </c>
      <c r="F69" s="162"/>
      <c r="G69" s="183">
        <f t="shared" si="0"/>
        <v>0</v>
      </c>
      <c r="H69" s="162"/>
    </row>
    <row r="70" spans="1:8" s="2" customFormat="1" ht="21" customHeight="1">
      <c r="A70" s="184"/>
      <c r="B70" s="185"/>
      <c r="C70" s="185" t="s">
        <v>426</v>
      </c>
      <c r="D70" s="185"/>
      <c r="E70" s="186"/>
      <c r="F70" s="186"/>
      <c r="G70" s="183"/>
      <c r="H70" s="186"/>
    </row>
    <row r="71" spans="1:8" s="2" customFormat="1" ht="24" customHeight="1">
      <c r="A71" s="180">
        <v>41</v>
      </c>
      <c r="B71" s="181" t="s">
        <v>267</v>
      </c>
      <c r="C71" s="181" t="s">
        <v>268</v>
      </c>
      <c r="D71" s="181" t="s">
        <v>160</v>
      </c>
      <c r="E71" s="182">
        <v>10</v>
      </c>
      <c r="F71" s="182"/>
      <c r="G71" s="183">
        <f t="shared" si="0"/>
        <v>0</v>
      </c>
      <c r="H71" s="182"/>
    </row>
    <row r="72" spans="1:8" s="2" customFormat="1" ht="24" customHeight="1">
      <c r="A72" s="160">
        <v>42</v>
      </c>
      <c r="B72" s="161" t="s">
        <v>269</v>
      </c>
      <c r="C72" s="161" t="s">
        <v>270</v>
      </c>
      <c r="D72" s="161" t="s">
        <v>271</v>
      </c>
      <c r="E72" s="162">
        <v>0.025</v>
      </c>
      <c r="F72" s="162"/>
      <c r="G72" s="183">
        <f t="shared" si="0"/>
        <v>0</v>
      </c>
      <c r="H72" s="162"/>
    </row>
    <row r="73" spans="1:8" s="2" customFormat="1" ht="13.5" customHeight="1">
      <c r="A73" s="160">
        <v>43</v>
      </c>
      <c r="B73" s="161" t="s">
        <v>272</v>
      </c>
      <c r="C73" s="161" t="s">
        <v>273</v>
      </c>
      <c r="D73" s="161" t="s">
        <v>274</v>
      </c>
      <c r="E73" s="162">
        <v>0.258</v>
      </c>
      <c r="F73" s="162"/>
      <c r="G73" s="183">
        <f t="shared" si="0"/>
        <v>0</v>
      </c>
      <c r="H73" s="162"/>
    </row>
    <row r="74" spans="1:8" s="2" customFormat="1" ht="13.5" customHeight="1">
      <c r="A74" s="160">
        <v>44</v>
      </c>
      <c r="B74" s="161" t="s">
        <v>275</v>
      </c>
      <c r="C74" s="161" t="s">
        <v>276</v>
      </c>
      <c r="D74" s="161" t="s">
        <v>274</v>
      </c>
      <c r="E74" s="162">
        <v>0.172</v>
      </c>
      <c r="F74" s="162"/>
      <c r="G74" s="183">
        <f t="shared" si="0"/>
        <v>0</v>
      </c>
      <c r="H74" s="162"/>
    </row>
    <row r="75" spans="1:8" s="2" customFormat="1" ht="24" customHeight="1">
      <c r="A75" s="160">
        <v>45</v>
      </c>
      <c r="B75" s="161" t="s">
        <v>277</v>
      </c>
      <c r="C75" s="161" t="s">
        <v>278</v>
      </c>
      <c r="D75" s="161" t="s">
        <v>279</v>
      </c>
      <c r="E75" s="162">
        <v>0.015</v>
      </c>
      <c r="F75" s="162"/>
      <c r="G75" s="183">
        <f t="shared" si="0"/>
        <v>0</v>
      </c>
      <c r="H75" s="162"/>
    </row>
    <row r="76" spans="1:8" s="2" customFormat="1" ht="24" customHeight="1">
      <c r="A76" s="180">
        <v>46</v>
      </c>
      <c r="B76" s="181" t="s">
        <v>282</v>
      </c>
      <c r="C76" s="181" t="s">
        <v>283</v>
      </c>
      <c r="D76" s="181" t="s">
        <v>160</v>
      </c>
      <c r="E76" s="182">
        <v>400</v>
      </c>
      <c r="F76" s="182"/>
      <c r="G76" s="183">
        <f t="shared" si="0"/>
        <v>0</v>
      </c>
      <c r="H76" s="182"/>
    </row>
    <row r="77" spans="1:8" s="2" customFormat="1" ht="13.5" customHeight="1">
      <c r="A77" s="160">
        <v>47</v>
      </c>
      <c r="B77" s="161" t="s">
        <v>427</v>
      </c>
      <c r="C77" s="161" t="s">
        <v>428</v>
      </c>
      <c r="D77" s="161" t="s">
        <v>160</v>
      </c>
      <c r="E77" s="162">
        <v>400</v>
      </c>
      <c r="F77" s="162"/>
      <c r="G77" s="183">
        <f t="shared" si="0"/>
        <v>0</v>
      </c>
      <c r="H77" s="162"/>
    </row>
    <row r="78" spans="1:8" s="2" customFormat="1" ht="24" customHeight="1">
      <c r="A78" s="180">
        <v>48</v>
      </c>
      <c r="B78" s="181" t="s">
        <v>287</v>
      </c>
      <c r="C78" s="181" t="s">
        <v>288</v>
      </c>
      <c r="D78" s="181" t="s">
        <v>160</v>
      </c>
      <c r="E78" s="182">
        <v>50</v>
      </c>
      <c r="F78" s="182"/>
      <c r="G78" s="183">
        <f t="shared" si="0"/>
        <v>0</v>
      </c>
      <c r="H78" s="182"/>
    </row>
    <row r="79" spans="1:8" s="2" customFormat="1" ht="13.5" customHeight="1">
      <c r="A79" s="160">
        <v>49</v>
      </c>
      <c r="B79" s="161" t="s">
        <v>289</v>
      </c>
      <c r="C79" s="161" t="s">
        <v>290</v>
      </c>
      <c r="D79" s="161" t="s">
        <v>160</v>
      </c>
      <c r="E79" s="162">
        <v>50</v>
      </c>
      <c r="F79" s="162"/>
      <c r="G79" s="183">
        <f t="shared" si="0"/>
        <v>0</v>
      </c>
      <c r="H79" s="162"/>
    </row>
    <row r="80" spans="1:8" s="2" customFormat="1" ht="24" customHeight="1">
      <c r="A80" s="180">
        <v>88</v>
      </c>
      <c r="B80" s="181" t="s">
        <v>490</v>
      </c>
      <c r="C80" s="181" t="s">
        <v>304</v>
      </c>
      <c r="D80" s="181" t="s">
        <v>160</v>
      </c>
      <c r="E80" s="182">
        <v>3</v>
      </c>
      <c r="F80" s="182"/>
      <c r="G80" s="183">
        <f aca="true" t="shared" si="1" ref="G80:G108">E80*F80</f>
        <v>0</v>
      </c>
      <c r="H80" s="182"/>
    </row>
    <row r="81" spans="1:8" s="2" customFormat="1" ht="24" customHeight="1">
      <c r="A81" s="160">
        <v>89</v>
      </c>
      <c r="B81" s="161" t="s">
        <v>491</v>
      </c>
      <c r="C81" s="161" t="s">
        <v>438</v>
      </c>
      <c r="D81" s="161" t="s">
        <v>160</v>
      </c>
      <c r="E81" s="162">
        <v>6</v>
      </c>
      <c r="F81" s="162"/>
      <c r="G81" s="183">
        <f t="shared" si="1"/>
        <v>0</v>
      </c>
      <c r="H81" s="162"/>
    </row>
    <row r="82" spans="1:8" s="2" customFormat="1" ht="34.5" customHeight="1">
      <c r="A82" s="160">
        <v>90</v>
      </c>
      <c r="B82" s="161" t="s">
        <v>492</v>
      </c>
      <c r="C82" s="161" t="s">
        <v>493</v>
      </c>
      <c r="D82" s="161" t="s">
        <v>160</v>
      </c>
      <c r="E82" s="162">
        <v>3</v>
      </c>
      <c r="F82" s="162"/>
      <c r="G82" s="183">
        <f t="shared" si="1"/>
        <v>0</v>
      </c>
      <c r="H82" s="162"/>
    </row>
    <row r="83" spans="1:8" s="2" customFormat="1" ht="24" customHeight="1">
      <c r="A83" s="180">
        <v>50</v>
      </c>
      <c r="B83" s="181" t="s">
        <v>443</v>
      </c>
      <c r="C83" s="181" t="s">
        <v>444</v>
      </c>
      <c r="D83" s="181" t="s">
        <v>160</v>
      </c>
      <c r="E83" s="182">
        <v>10</v>
      </c>
      <c r="F83" s="182"/>
      <c r="G83" s="183">
        <f t="shared" si="1"/>
        <v>0</v>
      </c>
      <c r="H83" s="182"/>
    </row>
    <row r="84" spans="1:8" s="2" customFormat="1" ht="13.5" customHeight="1">
      <c r="A84" s="180">
        <v>1</v>
      </c>
      <c r="B84" s="181" t="s">
        <v>319</v>
      </c>
      <c r="C84" s="181" t="s">
        <v>320</v>
      </c>
      <c r="D84" s="181" t="s">
        <v>170</v>
      </c>
      <c r="E84" s="182">
        <v>50</v>
      </c>
      <c r="F84" s="182"/>
      <c r="G84" s="183">
        <f t="shared" si="1"/>
        <v>0</v>
      </c>
      <c r="H84" s="182"/>
    </row>
    <row r="85" spans="1:8" s="2" customFormat="1" ht="13.5" customHeight="1">
      <c r="A85" s="160">
        <v>2</v>
      </c>
      <c r="B85" s="161" t="s">
        <v>321</v>
      </c>
      <c r="C85" s="161" t="s">
        <v>322</v>
      </c>
      <c r="D85" s="161" t="s">
        <v>170</v>
      </c>
      <c r="E85" s="162">
        <v>50</v>
      </c>
      <c r="F85" s="162"/>
      <c r="G85" s="183">
        <f t="shared" si="1"/>
        <v>0</v>
      </c>
      <c r="H85" s="162"/>
    </row>
    <row r="86" spans="1:8" s="2" customFormat="1" ht="13.5" customHeight="1">
      <c r="A86" s="180">
        <v>3</v>
      </c>
      <c r="B86" s="181" t="s">
        <v>327</v>
      </c>
      <c r="C86" s="181" t="s">
        <v>328</v>
      </c>
      <c r="D86" s="181" t="s">
        <v>170</v>
      </c>
      <c r="E86" s="182">
        <v>625</v>
      </c>
      <c r="F86" s="182"/>
      <c r="G86" s="183">
        <f t="shared" si="1"/>
        <v>0</v>
      </c>
      <c r="H86" s="182"/>
    </row>
    <row r="87" spans="1:8" s="2" customFormat="1" ht="13.5" customHeight="1">
      <c r="A87" s="160">
        <v>4</v>
      </c>
      <c r="B87" s="161" t="s">
        <v>329</v>
      </c>
      <c r="C87" s="161" t="s">
        <v>330</v>
      </c>
      <c r="D87" s="161" t="s">
        <v>170</v>
      </c>
      <c r="E87" s="162">
        <v>625</v>
      </c>
      <c r="F87" s="162"/>
      <c r="G87" s="183">
        <f t="shared" si="1"/>
        <v>0</v>
      </c>
      <c r="H87" s="162"/>
    </row>
    <row r="88" spans="1:8" s="2" customFormat="1" ht="13.5" customHeight="1">
      <c r="A88" s="180">
        <v>5</v>
      </c>
      <c r="B88" s="181" t="s">
        <v>494</v>
      </c>
      <c r="C88" s="181" t="s">
        <v>495</v>
      </c>
      <c r="D88" s="181" t="s">
        <v>170</v>
      </c>
      <c r="E88" s="182">
        <v>75</v>
      </c>
      <c r="F88" s="182"/>
      <c r="G88" s="183">
        <f t="shared" si="1"/>
        <v>0</v>
      </c>
      <c r="H88" s="182"/>
    </row>
    <row r="89" spans="1:8" s="2" customFormat="1" ht="13.5" customHeight="1">
      <c r="A89" s="160">
        <v>6</v>
      </c>
      <c r="B89" s="161" t="s">
        <v>496</v>
      </c>
      <c r="C89" s="161" t="s">
        <v>497</v>
      </c>
      <c r="D89" s="161" t="s">
        <v>170</v>
      </c>
      <c r="E89" s="162">
        <v>75</v>
      </c>
      <c r="F89" s="162"/>
      <c r="G89" s="183">
        <f t="shared" si="1"/>
        <v>0</v>
      </c>
      <c r="H89" s="162"/>
    </row>
    <row r="90" spans="1:8" s="2" customFormat="1" ht="13.5" customHeight="1">
      <c r="A90" s="180">
        <v>7</v>
      </c>
      <c r="B90" s="181" t="s">
        <v>498</v>
      </c>
      <c r="C90" s="181" t="s">
        <v>499</v>
      </c>
      <c r="D90" s="181" t="s">
        <v>170</v>
      </c>
      <c r="E90" s="182">
        <v>100</v>
      </c>
      <c r="F90" s="182"/>
      <c r="G90" s="183">
        <f t="shared" si="1"/>
        <v>0</v>
      </c>
      <c r="H90" s="182"/>
    </row>
    <row r="91" spans="1:8" s="2" customFormat="1" ht="13.5" customHeight="1">
      <c r="A91" s="160">
        <v>8</v>
      </c>
      <c r="B91" s="161" t="s">
        <v>500</v>
      </c>
      <c r="C91" s="161" t="s">
        <v>501</v>
      </c>
      <c r="D91" s="161" t="s">
        <v>170</v>
      </c>
      <c r="E91" s="162">
        <v>100</v>
      </c>
      <c r="F91" s="162"/>
      <c r="G91" s="183">
        <f t="shared" si="1"/>
        <v>0</v>
      </c>
      <c r="H91" s="162"/>
    </row>
    <row r="92" spans="1:8" s="2" customFormat="1" ht="13.5" customHeight="1">
      <c r="A92" s="180">
        <v>9</v>
      </c>
      <c r="B92" s="181" t="s">
        <v>571</v>
      </c>
      <c r="C92" s="181" t="s">
        <v>572</v>
      </c>
      <c r="D92" s="181" t="s">
        <v>170</v>
      </c>
      <c r="E92" s="182">
        <v>85</v>
      </c>
      <c r="F92" s="182"/>
      <c r="G92" s="183">
        <f t="shared" si="1"/>
        <v>0</v>
      </c>
      <c r="H92" s="182"/>
    </row>
    <row r="93" spans="1:8" s="2" customFormat="1" ht="13.5" customHeight="1">
      <c r="A93" s="160">
        <v>10</v>
      </c>
      <c r="B93" s="161" t="s">
        <v>573</v>
      </c>
      <c r="C93" s="161" t="s">
        <v>574</v>
      </c>
      <c r="D93" s="161" t="s">
        <v>170</v>
      </c>
      <c r="E93" s="162">
        <v>85</v>
      </c>
      <c r="F93" s="162"/>
      <c r="G93" s="183">
        <f t="shared" si="1"/>
        <v>0</v>
      </c>
      <c r="H93" s="162"/>
    </row>
    <row r="94" spans="1:8" s="2" customFormat="1" ht="13.5" customHeight="1">
      <c r="A94" s="180">
        <v>11</v>
      </c>
      <c r="B94" s="181" t="s">
        <v>502</v>
      </c>
      <c r="C94" s="181" t="s">
        <v>503</v>
      </c>
      <c r="D94" s="181" t="s">
        <v>170</v>
      </c>
      <c r="E94" s="182">
        <v>135</v>
      </c>
      <c r="F94" s="182"/>
      <c r="G94" s="183">
        <f t="shared" si="1"/>
        <v>0</v>
      </c>
      <c r="H94" s="182"/>
    </row>
    <row r="95" spans="1:8" s="2" customFormat="1" ht="13.5" customHeight="1">
      <c r="A95" s="160">
        <v>12</v>
      </c>
      <c r="B95" s="161" t="s">
        <v>504</v>
      </c>
      <c r="C95" s="161" t="s">
        <v>505</v>
      </c>
      <c r="D95" s="161" t="s">
        <v>170</v>
      </c>
      <c r="E95" s="162">
        <v>135</v>
      </c>
      <c r="F95" s="162"/>
      <c r="G95" s="183">
        <f t="shared" si="1"/>
        <v>0</v>
      </c>
      <c r="H95" s="162"/>
    </row>
    <row r="96" spans="1:8" s="2" customFormat="1" ht="13.5" customHeight="1">
      <c r="A96" s="180">
        <v>51</v>
      </c>
      <c r="B96" s="181" t="s">
        <v>335</v>
      </c>
      <c r="C96" s="181" t="s">
        <v>336</v>
      </c>
      <c r="D96" s="181" t="s">
        <v>170</v>
      </c>
      <c r="E96" s="182">
        <v>55</v>
      </c>
      <c r="F96" s="182"/>
      <c r="G96" s="183">
        <f t="shared" si="1"/>
        <v>0</v>
      </c>
      <c r="H96" s="182"/>
    </row>
    <row r="97" spans="1:8" s="2" customFormat="1" ht="13.5" customHeight="1">
      <c r="A97" s="160">
        <v>52</v>
      </c>
      <c r="B97" s="161" t="s">
        <v>337</v>
      </c>
      <c r="C97" s="161" t="s">
        <v>338</v>
      </c>
      <c r="D97" s="161" t="s">
        <v>170</v>
      </c>
      <c r="E97" s="162">
        <v>55</v>
      </c>
      <c r="F97" s="162"/>
      <c r="G97" s="183">
        <f t="shared" si="1"/>
        <v>0</v>
      </c>
      <c r="H97" s="162"/>
    </row>
    <row r="98" spans="1:8" s="2" customFormat="1" ht="13.5" customHeight="1">
      <c r="A98" s="180">
        <v>17</v>
      </c>
      <c r="B98" s="181" t="s">
        <v>347</v>
      </c>
      <c r="C98" s="181" t="s">
        <v>348</v>
      </c>
      <c r="D98" s="181" t="s">
        <v>170</v>
      </c>
      <c r="E98" s="182">
        <v>115</v>
      </c>
      <c r="F98" s="182"/>
      <c r="G98" s="183">
        <f t="shared" si="1"/>
        <v>0</v>
      </c>
      <c r="H98" s="182"/>
    </row>
    <row r="99" spans="1:8" s="2" customFormat="1" ht="13.5" customHeight="1">
      <c r="A99" s="160">
        <v>18</v>
      </c>
      <c r="B99" s="161" t="s">
        <v>349</v>
      </c>
      <c r="C99" s="161" t="s">
        <v>350</v>
      </c>
      <c r="D99" s="161" t="s">
        <v>170</v>
      </c>
      <c r="E99" s="162">
        <v>115</v>
      </c>
      <c r="F99" s="162"/>
      <c r="G99" s="183">
        <f t="shared" si="1"/>
        <v>0</v>
      </c>
      <c r="H99" s="162"/>
    </row>
    <row r="100" spans="1:8" s="2" customFormat="1" ht="13.5" customHeight="1">
      <c r="A100" s="180">
        <v>13</v>
      </c>
      <c r="B100" s="181" t="s">
        <v>351</v>
      </c>
      <c r="C100" s="181" t="s">
        <v>352</v>
      </c>
      <c r="D100" s="181" t="s">
        <v>170</v>
      </c>
      <c r="E100" s="182">
        <v>165</v>
      </c>
      <c r="F100" s="182"/>
      <c r="G100" s="183">
        <f t="shared" si="1"/>
        <v>0</v>
      </c>
      <c r="H100" s="182"/>
    </row>
    <row r="101" spans="1:8" s="2" customFormat="1" ht="13.5" customHeight="1">
      <c r="A101" s="160">
        <v>14</v>
      </c>
      <c r="B101" s="161" t="s">
        <v>353</v>
      </c>
      <c r="C101" s="161" t="s">
        <v>354</v>
      </c>
      <c r="D101" s="161" t="s">
        <v>170</v>
      </c>
      <c r="E101" s="162">
        <v>165</v>
      </c>
      <c r="F101" s="162"/>
      <c r="G101" s="183">
        <f t="shared" si="1"/>
        <v>0</v>
      </c>
      <c r="H101" s="162"/>
    </row>
    <row r="102" spans="1:8" s="2" customFormat="1" ht="13.5" customHeight="1">
      <c r="A102" s="180">
        <v>15</v>
      </c>
      <c r="B102" s="181" t="s">
        <v>461</v>
      </c>
      <c r="C102" s="181" t="s">
        <v>462</v>
      </c>
      <c r="D102" s="181" t="s">
        <v>170</v>
      </c>
      <c r="E102" s="182">
        <v>655</v>
      </c>
      <c r="F102" s="182"/>
      <c r="G102" s="183">
        <f t="shared" si="1"/>
        <v>0</v>
      </c>
      <c r="H102" s="182"/>
    </row>
    <row r="103" spans="1:8" s="2" customFormat="1" ht="13.5" customHeight="1">
      <c r="A103" s="160">
        <v>16</v>
      </c>
      <c r="B103" s="161" t="s">
        <v>463</v>
      </c>
      <c r="C103" s="161" t="s">
        <v>464</v>
      </c>
      <c r="D103" s="161" t="s">
        <v>170</v>
      </c>
      <c r="E103" s="162">
        <v>655</v>
      </c>
      <c r="F103" s="162"/>
      <c r="G103" s="183">
        <f t="shared" si="1"/>
        <v>0</v>
      </c>
      <c r="H103" s="162"/>
    </row>
    <row r="104" spans="1:8" s="2" customFormat="1" ht="13.5" customHeight="1">
      <c r="A104" s="180">
        <v>19</v>
      </c>
      <c r="B104" s="181" t="s">
        <v>359</v>
      </c>
      <c r="C104" s="181" t="s">
        <v>360</v>
      </c>
      <c r="D104" s="181" t="s">
        <v>170</v>
      </c>
      <c r="E104" s="182">
        <v>85</v>
      </c>
      <c r="F104" s="182"/>
      <c r="G104" s="183">
        <f t="shared" si="1"/>
        <v>0</v>
      </c>
      <c r="H104" s="182"/>
    </row>
    <row r="105" spans="1:8" s="2" customFormat="1" ht="13.5" customHeight="1">
      <c r="A105" s="160">
        <v>20</v>
      </c>
      <c r="B105" s="161" t="s">
        <v>361</v>
      </c>
      <c r="C105" s="161" t="s">
        <v>362</v>
      </c>
      <c r="D105" s="161" t="s">
        <v>170</v>
      </c>
      <c r="E105" s="162">
        <v>85</v>
      </c>
      <c r="F105" s="162"/>
      <c r="G105" s="183">
        <f t="shared" si="1"/>
        <v>0</v>
      </c>
      <c r="H105" s="162"/>
    </row>
    <row r="106" spans="1:8" s="2" customFormat="1" ht="13.5" customHeight="1">
      <c r="A106" s="180">
        <v>54</v>
      </c>
      <c r="B106" s="181" t="s">
        <v>371</v>
      </c>
      <c r="C106" s="181" t="s">
        <v>372</v>
      </c>
      <c r="D106" s="181" t="s">
        <v>373</v>
      </c>
      <c r="E106" s="182">
        <v>7.803</v>
      </c>
      <c r="F106" s="182"/>
      <c r="G106" s="183">
        <f t="shared" si="1"/>
        <v>0</v>
      </c>
      <c r="H106" s="182"/>
    </row>
    <row r="107" spans="1:8" s="2" customFormat="1" ht="13.5" customHeight="1">
      <c r="A107" s="180">
        <v>56</v>
      </c>
      <c r="B107" s="181" t="s">
        <v>374</v>
      </c>
      <c r="C107" s="181" t="s">
        <v>375</v>
      </c>
      <c r="D107" s="181" t="s">
        <v>373</v>
      </c>
      <c r="E107" s="182">
        <v>7.803</v>
      </c>
      <c r="F107" s="182"/>
      <c r="G107" s="183">
        <f t="shared" si="1"/>
        <v>0</v>
      </c>
      <c r="H107" s="182"/>
    </row>
    <row r="108" spans="1:8" s="2" customFormat="1" ht="13.5" customHeight="1">
      <c r="A108" s="180">
        <v>57</v>
      </c>
      <c r="B108" s="181" t="s">
        <v>376</v>
      </c>
      <c r="C108" s="181" t="s">
        <v>377</v>
      </c>
      <c r="D108" s="181" t="s">
        <v>373</v>
      </c>
      <c r="E108" s="182">
        <v>27.7</v>
      </c>
      <c r="F108" s="182"/>
      <c r="G108" s="183">
        <f t="shared" si="1"/>
        <v>0</v>
      </c>
      <c r="H108" s="182"/>
    </row>
    <row r="109" spans="1:8" s="2" customFormat="1" ht="28.5" customHeight="1">
      <c r="A109" s="176"/>
      <c r="B109" s="177" t="s">
        <v>378</v>
      </c>
      <c r="C109" s="177" t="s">
        <v>379</v>
      </c>
      <c r="D109" s="177"/>
      <c r="E109" s="178"/>
      <c r="F109" s="178"/>
      <c r="G109" s="179">
        <f>SUM(G110,G111,G113,G114,G116,G117,G118)</f>
        <v>0</v>
      </c>
      <c r="H109" s="178">
        <v>0</v>
      </c>
    </row>
    <row r="110" spans="1:8" s="2" customFormat="1" ht="24" customHeight="1">
      <c r="A110" s="180">
        <v>21</v>
      </c>
      <c r="B110" s="181" t="s">
        <v>385</v>
      </c>
      <c r="C110" s="181" t="s">
        <v>386</v>
      </c>
      <c r="D110" s="181" t="s">
        <v>170</v>
      </c>
      <c r="E110" s="182">
        <v>35</v>
      </c>
      <c r="F110" s="182"/>
      <c r="G110" s="183">
        <f>E110*F110</f>
        <v>0</v>
      </c>
      <c r="H110" s="182"/>
    </row>
    <row r="111" spans="1:8" s="2" customFormat="1" ht="13.5" customHeight="1">
      <c r="A111" s="160">
        <v>22</v>
      </c>
      <c r="B111" s="161" t="s">
        <v>387</v>
      </c>
      <c r="C111" s="161" t="s">
        <v>388</v>
      </c>
      <c r="D111" s="161" t="s">
        <v>170</v>
      </c>
      <c r="E111" s="162">
        <v>35</v>
      </c>
      <c r="F111" s="162"/>
      <c r="G111" s="183">
        <f aca="true" t="shared" si="2" ref="G111:G118">E111*F111</f>
        <v>0</v>
      </c>
      <c r="H111" s="162"/>
    </row>
    <row r="112" spans="1:8" s="2" customFormat="1" ht="21" customHeight="1">
      <c r="A112" s="184"/>
      <c r="B112" s="185"/>
      <c r="C112" s="185" t="s">
        <v>384</v>
      </c>
      <c r="D112" s="185"/>
      <c r="E112" s="186"/>
      <c r="F112" s="186"/>
      <c r="G112" s="183"/>
      <c r="H112" s="186"/>
    </row>
    <row r="113" spans="1:8" s="2" customFormat="1" ht="24" customHeight="1">
      <c r="A113" s="180">
        <v>23</v>
      </c>
      <c r="B113" s="181" t="s">
        <v>389</v>
      </c>
      <c r="C113" s="181" t="s">
        <v>512</v>
      </c>
      <c r="D113" s="181" t="s">
        <v>170</v>
      </c>
      <c r="E113" s="182">
        <v>35</v>
      </c>
      <c r="F113" s="182"/>
      <c r="G113" s="183">
        <f t="shared" si="2"/>
        <v>0</v>
      </c>
      <c r="H113" s="182"/>
    </row>
    <row r="114" spans="1:8" s="2" customFormat="1" ht="13.5" customHeight="1">
      <c r="A114" s="160">
        <v>24</v>
      </c>
      <c r="B114" s="161" t="s">
        <v>470</v>
      </c>
      <c r="C114" s="161" t="s">
        <v>513</v>
      </c>
      <c r="D114" s="161" t="s">
        <v>170</v>
      </c>
      <c r="E114" s="162">
        <v>35</v>
      </c>
      <c r="F114" s="162"/>
      <c r="G114" s="183">
        <f t="shared" si="2"/>
        <v>0</v>
      </c>
      <c r="H114" s="162"/>
    </row>
    <row r="115" spans="1:8" s="2" customFormat="1" ht="12" customHeight="1">
      <c r="A115" s="184"/>
      <c r="B115" s="185"/>
      <c r="C115" s="185" t="s">
        <v>472</v>
      </c>
      <c r="D115" s="185"/>
      <c r="E115" s="186"/>
      <c r="F115" s="186"/>
      <c r="G115" s="183"/>
      <c r="H115" s="186"/>
    </row>
    <row r="116" spans="1:8" s="2" customFormat="1" ht="13.5" customHeight="1">
      <c r="A116" s="180">
        <v>53</v>
      </c>
      <c r="B116" s="181" t="s">
        <v>371</v>
      </c>
      <c r="C116" s="181" t="s">
        <v>372</v>
      </c>
      <c r="D116" s="181" t="s">
        <v>373</v>
      </c>
      <c r="E116" s="182">
        <v>0.92</v>
      </c>
      <c r="F116" s="182"/>
      <c r="G116" s="183">
        <f t="shared" si="2"/>
        <v>0</v>
      </c>
      <c r="H116" s="182"/>
    </row>
    <row r="117" spans="1:8" s="2" customFormat="1" ht="13.5" customHeight="1">
      <c r="A117" s="180">
        <v>55</v>
      </c>
      <c r="B117" s="181" t="s">
        <v>374</v>
      </c>
      <c r="C117" s="181" t="s">
        <v>375</v>
      </c>
      <c r="D117" s="181" t="s">
        <v>373</v>
      </c>
      <c r="E117" s="182">
        <v>0.92</v>
      </c>
      <c r="F117" s="182"/>
      <c r="G117" s="183">
        <f t="shared" si="2"/>
        <v>0</v>
      </c>
      <c r="H117" s="182"/>
    </row>
    <row r="118" spans="1:8" s="2" customFormat="1" ht="13.5" customHeight="1">
      <c r="A118" s="180">
        <v>58</v>
      </c>
      <c r="B118" s="181" t="s">
        <v>397</v>
      </c>
      <c r="C118" s="181" t="s">
        <v>398</v>
      </c>
      <c r="D118" s="181" t="s">
        <v>373</v>
      </c>
      <c r="E118" s="182">
        <v>3.917</v>
      </c>
      <c r="F118" s="182"/>
      <c r="G118" s="183">
        <f t="shared" si="2"/>
        <v>0</v>
      </c>
      <c r="H118" s="182"/>
    </row>
    <row r="119" spans="1:8" s="2" customFormat="1" ht="28.5" customHeight="1">
      <c r="A119" s="176"/>
      <c r="B119" s="177" t="s">
        <v>516</v>
      </c>
      <c r="C119" s="177" t="s">
        <v>517</v>
      </c>
      <c r="D119" s="177"/>
      <c r="E119" s="178"/>
      <c r="F119" s="178"/>
      <c r="G119" s="179">
        <f>SUM(G120:G124)</f>
        <v>0</v>
      </c>
      <c r="H119" s="178">
        <v>0.0007</v>
      </c>
    </row>
    <row r="120" spans="1:8" s="2" customFormat="1" ht="13.5" customHeight="1">
      <c r="A120" s="180">
        <v>91</v>
      </c>
      <c r="B120" s="181" t="s">
        <v>518</v>
      </c>
      <c r="C120" s="181" t="s">
        <v>519</v>
      </c>
      <c r="D120" s="181" t="s">
        <v>160</v>
      </c>
      <c r="E120" s="182">
        <v>2</v>
      </c>
      <c r="F120" s="182"/>
      <c r="G120" s="183">
        <f>E120*F120</f>
        <v>0</v>
      </c>
      <c r="H120" s="182"/>
    </row>
    <row r="121" spans="1:8" s="2" customFormat="1" ht="13.5" customHeight="1">
      <c r="A121" s="160">
        <v>92</v>
      </c>
      <c r="B121" s="161" t="s">
        <v>520</v>
      </c>
      <c r="C121" s="161" t="s">
        <v>521</v>
      </c>
      <c r="D121" s="161" t="s">
        <v>160</v>
      </c>
      <c r="E121" s="162">
        <v>2</v>
      </c>
      <c r="F121" s="162"/>
      <c r="G121" s="183">
        <f>E121*F121</f>
        <v>0</v>
      </c>
      <c r="H121" s="162"/>
    </row>
    <row r="122" spans="1:8" s="2" customFormat="1" ht="13.5" customHeight="1">
      <c r="A122" s="180">
        <v>60</v>
      </c>
      <c r="B122" s="181" t="s">
        <v>575</v>
      </c>
      <c r="C122" s="181" t="s">
        <v>576</v>
      </c>
      <c r="D122" s="181" t="s">
        <v>160</v>
      </c>
      <c r="E122" s="182">
        <v>5</v>
      </c>
      <c r="F122" s="182"/>
      <c r="G122" s="183">
        <f>E122*F122</f>
        <v>0</v>
      </c>
      <c r="H122" s="182"/>
    </row>
    <row r="123" spans="1:8" s="2" customFormat="1" ht="13.5" customHeight="1">
      <c r="A123" s="180">
        <v>93</v>
      </c>
      <c r="B123" s="181" t="s">
        <v>575</v>
      </c>
      <c r="C123" s="181" t="s">
        <v>576</v>
      </c>
      <c r="D123" s="181" t="s">
        <v>160</v>
      </c>
      <c r="E123" s="182">
        <v>2</v>
      </c>
      <c r="F123" s="182"/>
      <c r="G123" s="183">
        <f>E123*F123</f>
        <v>0</v>
      </c>
      <c r="H123" s="182"/>
    </row>
    <row r="124" spans="1:8" s="2" customFormat="1" ht="13.5" customHeight="1">
      <c r="A124" s="160">
        <v>94</v>
      </c>
      <c r="B124" s="161" t="s">
        <v>577</v>
      </c>
      <c r="C124" s="161" t="s">
        <v>578</v>
      </c>
      <c r="D124" s="161" t="s">
        <v>160</v>
      </c>
      <c r="E124" s="162">
        <v>2</v>
      </c>
      <c r="F124" s="162"/>
      <c r="G124" s="183">
        <f>E124*F124</f>
        <v>0</v>
      </c>
      <c r="H124" s="162"/>
    </row>
    <row r="125" spans="1:8" s="2" customFormat="1" ht="30.75" customHeight="1">
      <c r="A125" s="172"/>
      <c r="B125" s="173" t="s">
        <v>71</v>
      </c>
      <c r="C125" s="173" t="s">
        <v>399</v>
      </c>
      <c r="D125" s="173"/>
      <c r="E125" s="174"/>
      <c r="F125" s="174"/>
      <c r="G125" s="175">
        <f>SUM(G126)</f>
        <v>0</v>
      </c>
      <c r="H125" s="174">
        <v>0</v>
      </c>
    </row>
    <row r="126" spans="1:8" s="2" customFormat="1" ht="24" customHeight="1">
      <c r="A126" s="180">
        <v>59</v>
      </c>
      <c r="B126" s="181" t="s">
        <v>400</v>
      </c>
      <c r="C126" s="181" t="s">
        <v>401</v>
      </c>
      <c r="D126" s="181" t="s">
        <v>402</v>
      </c>
      <c r="E126" s="182">
        <v>255</v>
      </c>
      <c r="F126" s="182"/>
      <c r="G126" s="183">
        <f>E126*F126</f>
        <v>0</v>
      </c>
      <c r="H126" s="182"/>
    </row>
    <row r="127" spans="1:8" s="2" customFormat="1" ht="30.75" customHeight="1">
      <c r="A127" s="164"/>
      <c r="B127" s="165"/>
      <c r="C127" s="165" t="s">
        <v>161</v>
      </c>
      <c r="D127" s="165"/>
      <c r="E127" s="166"/>
      <c r="F127" s="166"/>
      <c r="G127" s="167">
        <f>SUM(G14,G109,G119,G125)</f>
        <v>0</v>
      </c>
      <c r="H127" s="166">
        <v>0</v>
      </c>
    </row>
  </sheetData>
  <sheetProtection/>
  <mergeCells count="2">
    <mergeCell ref="A1:H1"/>
    <mergeCell ref="A8:C8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4" r:id="rId1"/>
  <headerFooter alignWithMargins="0">
    <oddFooter>&amp;C   Strana &amp;P 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zoomScalePageLayoutView="0" workbookViewId="0" topLeftCell="A1">
      <selection activeCell="F14" sqref="F14"/>
    </sheetView>
  </sheetViews>
  <sheetFormatPr defaultColWidth="10.5" defaultRowHeight="12" customHeight="1"/>
  <cols>
    <col min="1" max="1" width="4" style="168" customWidth="1"/>
    <col min="2" max="2" width="16.33203125" style="169" customWidth="1"/>
    <col min="3" max="3" width="49.83203125" style="169" customWidth="1"/>
    <col min="4" max="4" width="3.83203125" style="169" customWidth="1"/>
    <col min="5" max="5" width="11.33203125" style="170" customWidth="1"/>
    <col min="6" max="6" width="11.5" style="170" customWidth="1"/>
    <col min="7" max="7" width="17.33203125" style="171" customWidth="1"/>
    <col min="8" max="8" width="13.83203125" style="170" customWidth="1"/>
    <col min="9" max="16384" width="10.5" style="1" customWidth="1"/>
  </cols>
  <sheetData>
    <row r="1" spans="1:8" s="2" customFormat="1" ht="27.75" customHeight="1">
      <c r="A1" s="217" t="s">
        <v>142</v>
      </c>
      <c r="B1" s="218"/>
      <c r="C1" s="218"/>
      <c r="D1" s="218"/>
      <c r="E1" s="218"/>
      <c r="F1" s="218"/>
      <c r="G1" s="218"/>
      <c r="H1" s="218"/>
    </row>
    <row r="2" spans="1:8" s="2" customFormat="1" ht="12.75" customHeight="1">
      <c r="A2" s="137" t="s">
        <v>143</v>
      </c>
      <c r="B2" s="141"/>
      <c r="C2" s="141"/>
      <c r="D2" s="141"/>
      <c r="E2" s="141"/>
      <c r="F2" s="141"/>
      <c r="G2" s="141"/>
      <c r="H2" s="141"/>
    </row>
    <row r="3" spans="1:8" s="2" customFormat="1" ht="12.75" customHeight="1">
      <c r="A3" s="137" t="s">
        <v>579</v>
      </c>
      <c r="B3" s="141"/>
      <c r="C3" s="141"/>
      <c r="D3" s="141"/>
      <c r="E3" s="141"/>
      <c r="F3" s="141"/>
      <c r="G3" s="141"/>
      <c r="H3" s="141"/>
    </row>
    <row r="4" spans="1:8" s="2" customFormat="1" ht="13.5" customHeight="1">
      <c r="A4" s="151"/>
      <c r="B4" s="137"/>
      <c r="C4" s="151"/>
      <c r="D4" s="138"/>
      <c r="E4" s="138"/>
      <c r="F4" s="138"/>
      <c r="G4" s="138"/>
      <c r="H4" s="138"/>
    </row>
    <row r="5" spans="1:8" s="2" customFormat="1" ht="6.75" customHeight="1">
      <c r="A5" s="152"/>
      <c r="B5" s="153"/>
      <c r="C5" s="153"/>
      <c r="D5" s="153"/>
      <c r="E5" s="154"/>
      <c r="F5" s="154"/>
      <c r="G5" s="155"/>
      <c r="H5" s="154"/>
    </row>
    <row r="6" spans="1:8" s="2" customFormat="1" ht="12.75" customHeight="1">
      <c r="A6" s="141" t="s">
        <v>145</v>
      </c>
      <c r="B6" s="141"/>
      <c r="C6" s="141"/>
      <c r="D6" s="141"/>
      <c r="E6" s="141"/>
      <c r="F6" s="141"/>
      <c r="G6" s="141"/>
      <c r="H6" s="141"/>
    </row>
    <row r="7" spans="1:8" s="2" customFormat="1" ht="13.5" customHeight="1">
      <c r="A7" s="141" t="s">
        <v>146</v>
      </c>
      <c r="B7" s="141"/>
      <c r="C7" s="141"/>
      <c r="D7" s="141"/>
      <c r="E7" s="141" t="s">
        <v>147</v>
      </c>
      <c r="F7" s="141"/>
      <c r="G7" s="141"/>
      <c r="H7" s="141"/>
    </row>
    <row r="8" spans="1:8" s="2" customFormat="1" ht="13.5" customHeight="1">
      <c r="A8" s="219" t="s">
        <v>148</v>
      </c>
      <c r="B8" s="220"/>
      <c r="C8" s="220"/>
      <c r="D8" s="156"/>
      <c r="E8" s="141" t="s">
        <v>580</v>
      </c>
      <c r="F8" s="157"/>
      <c r="G8" s="158"/>
      <c r="H8" s="157"/>
    </row>
    <row r="9" spans="1:8" s="2" customFormat="1" ht="6.75" customHeight="1">
      <c r="A9" s="152"/>
      <c r="B9" s="152"/>
      <c r="C9" s="152"/>
      <c r="D9" s="152"/>
      <c r="E9" s="152"/>
      <c r="F9" s="152"/>
      <c r="G9" s="152"/>
      <c r="H9" s="152"/>
    </row>
    <row r="10" spans="1:8" s="2" customFormat="1" ht="28.5" customHeight="1">
      <c r="A10" s="159" t="s">
        <v>150</v>
      </c>
      <c r="B10" s="159" t="s">
        <v>151</v>
      </c>
      <c r="C10" s="159" t="s">
        <v>152</v>
      </c>
      <c r="D10" s="159" t="s">
        <v>153</v>
      </c>
      <c r="E10" s="159" t="s">
        <v>154</v>
      </c>
      <c r="F10" s="159" t="s">
        <v>155</v>
      </c>
      <c r="G10" s="159" t="s">
        <v>156</v>
      </c>
      <c r="H10" s="159" t="s">
        <v>157</v>
      </c>
    </row>
    <row r="11" spans="1:8" s="2" customFormat="1" ht="12.75" customHeight="1" hidden="1">
      <c r="A11" s="159" t="s">
        <v>34</v>
      </c>
      <c r="B11" s="159" t="s">
        <v>41</v>
      </c>
      <c r="C11" s="159" t="s">
        <v>47</v>
      </c>
      <c r="D11" s="159" t="s">
        <v>53</v>
      </c>
      <c r="E11" s="159" t="s">
        <v>57</v>
      </c>
      <c r="F11" s="159" t="s">
        <v>61</v>
      </c>
      <c r="G11" s="159" t="s">
        <v>64</v>
      </c>
      <c r="H11" s="159" t="s">
        <v>37</v>
      </c>
    </row>
    <row r="12" spans="1:8" s="2" customFormat="1" ht="3" customHeight="1">
      <c r="A12" s="152"/>
      <c r="B12" s="152"/>
      <c r="C12" s="152"/>
      <c r="D12" s="152"/>
      <c r="E12" s="152"/>
      <c r="F12" s="152"/>
      <c r="G12" s="152"/>
      <c r="H12" s="152"/>
    </row>
    <row r="13" spans="1:8" s="2" customFormat="1" ht="30.75" customHeight="1">
      <c r="A13" s="172"/>
      <c r="B13" s="173" t="s">
        <v>112</v>
      </c>
      <c r="C13" s="173" t="s">
        <v>581</v>
      </c>
      <c r="D13" s="173"/>
      <c r="E13" s="174"/>
      <c r="F13" s="174"/>
      <c r="G13" s="175">
        <f>SUM(G14:G17)</f>
        <v>0</v>
      </c>
      <c r="H13" s="174">
        <v>0</v>
      </c>
    </row>
    <row r="14" spans="1:8" s="2" customFormat="1" ht="24" customHeight="1">
      <c r="A14" s="180">
        <v>1</v>
      </c>
      <c r="B14" s="181" t="s">
        <v>582</v>
      </c>
      <c r="C14" s="181" t="s">
        <v>583</v>
      </c>
      <c r="D14" s="181" t="s">
        <v>584</v>
      </c>
      <c r="E14" s="182">
        <v>1</v>
      </c>
      <c r="F14" s="182"/>
      <c r="G14" s="183">
        <f>E14*F14</f>
        <v>0</v>
      </c>
      <c r="H14" s="182"/>
    </row>
    <row r="15" spans="1:8" s="2" customFormat="1" ht="24" customHeight="1">
      <c r="A15" s="180">
        <v>2</v>
      </c>
      <c r="B15" s="181" t="s">
        <v>585</v>
      </c>
      <c r="C15" s="181" t="s">
        <v>586</v>
      </c>
      <c r="D15" s="181" t="s">
        <v>584</v>
      </c>
      <c r="E15" s="182">
        <v>1</v>
      </c>
      <c r="F15" s="182"/>
      <c r="G15" s="183">
        <f>E15*F15</f>
        <v>0</v>
      </c>
      <c r="H15" s="182"/>
    </row>
    <row r="16" spans="1:8" s="2" customFormat="1" ht="13.5" customHeight="1">
      <c r="A16" s="180">
        <v>4</v>
      </c>
      <c r="B16" s="181" t="s">
        <v>587</v>
      </c>
      <c r="C16" s="181" t="s">
        <v>588</v>
      </c>
      <c r="D16" s="181" t="s">
        <v>584</v>
      </c>
      <c r="E16" s="182">
        <v>1</v>
      </c>
      <c r="F16" s="182"/>
      <c r="G16" s="183">
        <f>E16*F16</f>
        <v>0</v>
      </c>
      <c r="H16" s="182"/>
    </row>
    <row r="17" spans="1:8" s="2" customFormat="1" ht="13.5" customHeight="1">
      <c r="A17" s="180">
        <v>3</v>
      </c>
      <c r="B17" s="181" t="s">
        <v>589</v>
      </c>
      <c r="C17" s="181" t="s">
        <v>590</v>
      </c>
      <c r="D17" s="181" t="s">
        <v>584</v>
      </c>
      <c r="E17" s="182">
        <v>1</v>
      </c>
      <c r="F17" s="182"/>
      <c r="G17" s="183">
        <f>E17*F17</f>
        <v>0</v>
      </c>
      <c r="H17" s="182"/>
    </row>
    <row r="18" spans="1:8" s="2" customFormat="1" ht="30.75" customHeight="1">
      <c r="A18" s="164"/>
      <c r="B18" s="165"/>
      <c r="C18" s="165" t="s">
        <v>161</v>
      </c>
      <c r="D18" s="165"/>
      <c r="E18" s="166"/>
      <c r="F18" s="166"/>
      <c r="G18" s="167">
        <f>SUM(G13)</f>
        <v>0</v>
      </c>
      <c r="H18" s="166">
        <v>0</v>
      </c>
    </row>
  </sheetData>
  <sheetProtection/>
  <mergeCells count="2">
    <mergeCell ref="A1:H1"/>
    <mergeCell ref="A8:C8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4" r:id="rId1"/>
  <headerFooter alignWithMargins="0">
    <oddFooter>&amp;C   Strana &amp;P 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showGridLines="0" zoomScalePageLayoutView="0" workbookViewId="0" topLeftCell="A1">
      <pane ySplit="9" topLeftCell="A10" activePane="bottomLeft" state="frozen"/>
      <selection pane="topLeft" activeCell="A1" sqref="A1"/>
      <selection pane="bottomLeft" activeCell="F35" sqref="F35"/>
    </sheetView>
  </sheetViews>
  <sheetFormatPr defaultColWidth="10.5" defaultRowHeight="12" customHeight="1"/>
  <cols>
    <col min="1" max="1" width="14.33203125" style="2" customWidth="1"/>
    <col min="2" max="2" width="50.83203125" style="2" customWidth="1"/>
    <col min="3" max="3" width="17.83203125" style="2" customWidth="1"/>
    <col min="4" max="4" width="15.5" style="2" customWidth="1"/>
    <col min="5" max="5" width="17.83203125" style="2" customWidth="1"/>
    <col min="6" max="6" width="15.16015625" style="2" customWidth="1"/>
    <col min="7" max="7" width="16.83203125" style="2" customWidth="1"/>
    <col min="8" max="10" width="13.33203125" style="2" customWidth="1"/>
    <col min="11" max="16384" width="10.5" style="1" customWidth="1"/>
  </cols>
  <sheetData>
    <row r="1" spans="1:10" s="2" customFormat="1" ht="27.75" customHeight="1">
      <c r="A1" s="216" t="s">
        <v>97</v>
      </c>
      <c r="B1" s="216"/>
      <c r="C1" s="216"/>
      <c r="D1" s="216"/>
      <c r="E1" s="216"/>
      <c r="F1" s="216"/>
      <c r="G1" s="216"/>
      <c r="H1" s="216"/>
      <c r="I1" s="216"/>
      <c r="J1" s="216"/>
    </row>
    <row r="2" spans="1:10" s="2" customFormat="1" ht="6.75" customHeight="1">
      <c r="A2" s="134"/>
      <c r="B2" s="135"/>
      <c r="C2" s="135"/>
      <c r="D2" s="135"/>
      <c r="E2" s="135"/>
      <c r="F2" s="135"/>
      <c r="G2" s="135"/>
      <c r="H2" s="135"/>
      <c r="I2" s="135"/>
      <c r="J2" s="135"/>
    </row>
    <row r="3" spans="1:10" s="2" customFormat="1" ht="12.75" customHeight="1">
      <c r="A3" s="136" t="s">
        <v>98</v>
      </c>
      <c r="B3" s="137" t="s">
        <v>99</v>
      </c>
      <c r="C3" s="134"/>
      <c r="D3" s="134"/>
      <c r="E3" s="138"/>
      <c r="F3" s="134"/>
      <c r="G3" s="134"/>
      <c r="H3" s="134"/>
      <c r="I3" s="134"/>
      <c r="J3" s="134"/>
    </row>
    <row r="4" spans="1:10" s="2" customFormat="1" ht="6.75" customHeight="1">
      <c r="A4" s="28"/>
      <c r="B4" s="139"/>
      <c r="C4" s="28"/>
      <c r="D4" s="28"/>
      <c r="E4" s="139"/>
      <c r="F4" s="28"/>
      <c r="G4" s="28"/>
      <c r="H4" s="28"/>
      <c r="I4" s="28"/>
      <c r="J4" s="28"/>
    </row>
    <row r="5" spans="1:10" s="2" customFormat="1" ht="12.75" customHeight="1">
      <c r="A5" s="140" t="s">
        <v>100</v>
      </c>
      <c r="B5" s="141" t="s">
        <v>101</v>
      </c>
      <c r="C5" s="140"/>
      <c r="D5" s="140"/>
      <c r="E5" s="141"/>
      <c r="F5" s="140"/>
      <c r="G5" s="140"/>
      <c r="H5" s="140"/>
      <c r="I5" s="140"/>
      <c r="J5" s="140"/>
    </row>
    <row r="6" spans="1:10" s="2" customFormat="1" ht="13.5" customHeight="1">
      <c r="A6" s="140" t="s">
        <v>102</v>
      </c>
      <c r="B6" s="141"/>
      <c r="C6" s="140"/>
      <c r="D6" s="140"/>
      <c r="E6" s="141"/>
      <c r="F6" s="140"/>
      <c r="G6" s="141" t="s">
        <v>103</v>
      </c>
      <c r="H6" s="141"/>
      <c r="I6" s="140"/>
      <c r="J6" s="140"/>
    </row>
    <row r="7" spans="1:10" s="2" customFormat="1" ht="13.5" customHeight="1">
      <c r="A7" s="141" t="s">
        <v>104</v>
      </c>
      <c r="B7" s="141"/>
      <c r="C7" s="142"/>
      <c r="D7" s="142"/>
      <c r="E7" s="142"/>
      <c r="F7" s="142"/>
      <c r="G7" s="141" t="s">
        <v>105</v>
      </c>
      <c r="H7" s="141" t="s">
        <v>18</v>
      </c>
      <c r="I7" s="142"/>
      <c r="J7" s="142"/>
    </row>
    <row r="8" spans="1:10" s="2" customFormat="1" ht="6.75" customHeight="1">
      <c r="A8" s="134"/>
      <c r="B8" s="135"/>
      <c r="C8" s="135"/>
      <c r="D8" s="135"/>
      <c r="E8" s="135"/>
      <c r="F8" s="135"/>
      <c r="G8" s="135"/>
      <c r="H8" s="135"/>
      <c r="I8" s="135"/>
      <c r="J8" s="135"/>
    </row>
    <row r="9" spans="1:10" s="2" customFormat="1" ht="23.25" customHeight="1">
      <c r="A9" s="143" t="s">
        <v>106</v>
      </c>
      <c r="B9" s="143" t="s">
        <v>107</v>
      </c>
      <c r="C9" s="143" t="s">
        <v>108</v>
      </c>
      <c r="D9" s="143" t="s">
        <v>83</v>
      </c>
      <c r="E9" s="143" t="s">
        <v>109</v>
      </c>
      <c r="F9" s="143" t="s">
        <v>110</v>
      </c>
      <c r="G9" s="143" t="s">
        <v>111</v>
      </c>
      <c r="H9" s="143" t="s">
        <v>71</v>
      </c>
      <c r="I9" s="143" t="s">
        <v>112</v>
      </c>
      <c r="J9" s="143" t="s">
        <v>113</v>
      </c>
    </row>
    <row r="10" spans="1:10" s="2" customFormat="1" ht="6.75" customHeight="1">
      <c r="A10" s="134"/>
      <c r="B10" s="135"/>
      <c r="C10" s="135"/>
      <c r="D10" s="135"/>
      <c r="E10" s="135"/>
      <c r="F10" s="135"/>
      <c r="G10" s="135"/>
      <c r="H10" s="135"/>
      <c r="I10" s="135"/>
      <c r="J10" s="135"/>
    </row>
    <row r="11" spans="1:10" s="2" customFormat="1" ht="14.25" customHeight="1" thickBot="1">
      <c r="A11" s="144" t="s">
        <v>114</v>
      </c>
      <c r="B11" s="145" t="s">
        <v>2</v>
      </c>
      <c r="C11" s="146">
        <f>SUM(C12:C24)</f>
        <v>0</v>
      </c>
      <c r="D11" s="146">
        <f>SUM(D12:D24)</f>
        <v>0</v>
      </c>
      <c r="E11" s="146">
        <f aca="true" t="shared" si="0" ref="D11:J11">SUM(E12:E24)</f>
        <v>0</v>
      </c>
      <c r="F11" s="146">
        <f t="shared" si="0"/>
        <v>0</v>
      </c>
      <c r="G11" s="146">
        <f t="shared" si="0"/>
        <v>0</v>
      </c>
      <c r="H11" s="146">
        <f t="shared" si="0"/>
        <v>0</v>
      </c>
      <c r="I11" s="146">
        <f t="shared" si="0"/>
        <v>0</v>
      </c>
      <c r="J11" s="146">
        <f t="shared" si="0"/>
        <v>0</v>
      </c>
    </row>
    <row r="12" spans="1:10" s="2" customFormat="1" ht="13.5" customHeight="1">
      <c r="A12" s="147" t="s">
        <v>115</v>
      </c>
      <c r="B12" s="147" t="s">
        <v>116</v>
      </c>
      <c r="C12" s="148">
        <f>'2022-71.001 - Rozpočet'!G14</f>
        <v>0</v>
      </c>
      <c r="D12" s="146">
        <f>C12*0.2</f>
        <v>0</v>
      </c>
      <c r="E12" s="148">
        <f>C12+D12</f>
        <v>0</v>
      </c>
      <c r="F12" s="148"/>
      <c r="G12" s="148"/>
      <c r="H12" s="148"/>
      <c r="I12" s="148"/>
      <c r="J12" s="149"/>
    </row>
    <row r="13" spans="1:10" s="2" customFormat="1" ht="13.5" customHeight="1">
      <c r="A13" s="147" t="s">
        <v>117</v>
      </c>
      <c r="B13" s="147" t="s">
        <v>118</v>
      </c>
      <c r="C13" s="148">
        <f>'2022-71.002 - Rozpočet'!G151</f>
        <v>0</v>
      </c>
      <c r="D13" s="146">
        <f aca="true" t="shared" si="1" ref="D13:D24">C13*0.2</f>
        <v>0</v>
      </c>
      <c r="E13" s="148">
        <f aca="true" t="shared" si="2" ref="E13:E24">C13+D13</f>
        <v>0</v>
      </c>
      <c r="F13" s="148"/>
      <c r="G13" s="148"/>
      <c r="H13" s="148"/>
      <c r="I13" s="148"/>
      <c r="J13" s="149"/>
    </row>
    <row r="14" spans="1:10" s="2" customFormat="1" ht="13.5" customHeight="1">
      <c r="A14" s="147" t="s">
        <v>119</v>
      </c>
      <c r="B14" s="147" t="s">
        <v>120</v>
      </c>
      <c r="C14" s="148">
        <f>'2022-71.003 - Rozpočet'!G20</f>
        <v>0</v>
      </c>
      <c r="D14" s="146">
        <f t="shared" si="1"/>
        <v>0</v>
      </c>
      <c r="E14" s="148">
        <f t="shared" si="2"/>
        <v>0</v>
      </c>
      <c r="F14" s="148"/>
      <c r="G14" s="148"/>
      <c r="H14" s="148"/>
      <c r="I14" s="148"/>
      <c r="J14" s="149"/>
    </row>
    <row r="15" spans="1:10" s="2" customFormat="1" ht="13.5" customHeight="1">
      <c r="A15" s="147" t="s">
        <v>121</v>
      </c>
      <c r="B15" s="147" t="s">
        <v>122</v>
      </c>
      <c r="C15" s="148">
        <f>'2022-71.004 - Rozpočet'!G146</f>
        <v>0</v>
      </c>
      <c r="D15" s="146">
        <f t="shared" si="1"/>
        <v>0</v>
      </c>
      <c r="E15" s="148">
        <f t="shared" si="2"/>
        <v>0</v>
      </c>
      <c r="F15" s="148"/>
      <c r="G15" s="148"/>
      <c r="H15" s="148"/>
      <c r="I15" s="148"/>
      <c r="J15" s="149"/>
    </row>
    <row r="16" spans="1:10" s="2" customFormat="1" ht="13.5" customHeight="1">
      <c r="A16" s="147" t="s">
        <v>123</v>
      </c>
      <c r="B16" s="147" t="s">
        <v>124</v>
      </c>
      <c r="C16" s="148">
        <f>'2022-71.005 - Rozpočet'!G21</f>
        <v>0</v>
      </c>
      <c r="D16" s="146">
        <f t="shared" si="1"/>
        <v>0</v>
      </c>
      <c r="E16" s="148">
        <f t="shared" si="2"/>
        <v>0</v>
      </c>
      <c r="F16" s="148"/>
      <c r="G16" s="148"/>
      <c r="H16" s="148"/>
      <c r="I16" s="148"/>
      <c r="J16" s="149"/>
    </row>
    <row r="17" spans="1:10" s="2" customFormat="1" ht="13.5" customHeight="1">
      <c r="A17" s="147" t="s">
        <v>125</v>
      </c>
      <c r="B17" s="147" t="s">
        <v>126</v>
      </c>
      <c r="C17" s="148">
        <f>'2022-71.006 - Rozpočet'!G147</f>
        <v>0</v>
      </c>
      <c r="D17" s="146">
        <f t="shared" si="1"/>
        <v>0</v>
      </c>
      <c r="E17" s="148">
        <f t="shared" si="2"/>
        <v>0</v>
      </c>
      <c r="F17" s="148"/>
      <c r="G17" s="148"/>
      <c r="H17" s="148"/>
      <c r="I17" s="148"/>
      <c r="J17" s="149"/>
    </row>
    <row r="18" spans="1:10" s="2" customFormat="1" ht="13.5" customHeight="1">
      <c r="A18" s="147" t="s">
        <v>127</v>
      </c>
      <c r="B18" s="147" t="s">
        <v>128</v>
      </c>
      <c r="C18" s="148">
        <f>'2022-71.007 - Rozpočet'!G14</f>
        <v>0</v>
      </c>
      <c r="D18" s="146">
        <f t="shared" si="1"/>
        <v>0</v>
      </c>
      <c r="E18" s="148">
        <f t="shared" si="2"/>
        <v>0</v>
      </c>
      <c r="F18" s="148"/>
      <c r="G18" s="148"/>
      <c r="H18" s="148"/>
      <c r="I18" s="148"/>
      <c r="J18" s="149"/>
    </row>
    <row r="19" spans="1:10" s="2" customFormat="1" ht="24" customHeight="1">
      <c r="A19" s="147" t="s">
        <v>129</v>
      </c>
      <c r="B19" s="147" t="s">
        <v>130</v>
      </c>
      <c r="C19" s="148">
        <f>'2022-71.008 - Rozpočet'!G122</f>
        <v>0</v>
      </c>
      <c r="D19" s="146">
        <f t="shared" si="1"/>
        <v>0</v>
      </c>
      <c r="E19" s="148">
        <f t="shared" si="2"/>
        <v>0</v>
      </c>
      <c r="F19" s="148"/>
      <c r="G19" s="148"/>
      <c r="H19" s="148"/>
      <c r="I19" s="148"/>
      <c r="J19" s="149"/>
    </row>
    <row r="20" spans="1:10" s="2" customFormat="1" ht="13.5" customHeight="1">
      <c r="A20" s="147" t="s">
        <v>131</v>
      </c>
      <c r="B20" s="147" t="s">
        <v>132</v>
      </c>
      <c r="C20" s="148">
        <f>'2022-71.009 - Rozpočet'!G16</f>
        <v>0</v>
      </c>
      <c r="D20" s="146">
        <f t="shared" si="1"/>
        <v>0</v>
      </c>
      <c r="E20" s="148">
        <f t="shared" si="2"/>
        <v>0</v>
      </c>
      <c r="F20" s="148"/>
      <c r="G20" s="148"/>
      <c r="H20" s="148"/>
      <c r="I20" s="148"/>
      <c r="J20" s="149"/>
    </row>
    <row r="21" spans="1:10" s="2" customFormat="1" ht="13.5" customHeight="1">
      <c r="A21" s="147" t="s">
        <v>133</v>
      </c>
      <c r="B21" s="147" t="s">
        <v>134</v>
      </c>
      <c r="C21" s="148">
        <f>'2022-71.010 - Rozpočet'!G125</f>
        <v>0</v>
      </c>
      <c r="D21" s="146">
        <f t="shared" si="1"/>
        <v>0</v>
      </c>
      <c r="E21" s="148">
        <f t="shared" si="2"/>
        <v>0</v>
      </c>
      <c r="F21" s="148"/>
      <c r="G21" s="148"/>
      <c r="H21" s="148"/>
      <c r="I21" s="148"/>
      <c r="J21" s="149"/>
    </row>
    <row r="22" spans="1:10" s="2" customFormat="1" ht="13.5" customHeight="1">
      <c r="A22" s="147" t="s">
        <v>135</v>
      </c>
      <c r="B22" s="147" t="s">
        <v>136</v>
      </c>
      <c r="C22" s="148">
        <f>'2022-71.011 - Rozpočet'!G16</f>
        <v>0</v>
      </c>
      <c r="D22" s="146">
        <f t="shared" si="1"/>
        <v>0</v>
      </c>
      <c r="E22" s="148">
        <f t="shared" si="2"/>
        <v>0</v>
      </c>
      <c r="F22" s="148"/>
      <c r="G22" s="148"/>
      <c r="H22" s="148"/>
      <c r="I22" s="148"/>
      <c r="J22" s="149"/>
    </row>
    <row r="23" spans="1:10" s="2" customFormat="1" ht="13.5" customHeight="1">
      <c r="A23" s="147" t="s">
        <v>137</v>
      </c>
      <c r="B23" s="147" t="s">
        <v>138</v>
      </c>
      <c r="C23" s="148">
        <f>'2022-71.012 - Rozpočet'!G127</f>
        <v>0</v>
      </c>
      <c r="D23" s="146">
        <f t="shared" si="1"/>
        <v>0</v>
      </c>
      <c r="E23" s="148">
        <f t="shared" si="2"/>
        <v>0</v>
      </c>
      <c r="F23" s="148"/>
      <c r="G23" s="148"/>
      <c r="H23" s="148"/>
      <c r="I23" s="148"/>
      <c r="J23" s="149"/>
    </row>
    <row r="24" spans="1:10" s="2" customFormat="1" ht="13.5" customHeight="1">
      <c r="A24" s="147" t="s">
        <v>139</v>
      </c>
      <c r="B24" s="147" t="s">
        <v>140</v>
      </c>
      <c r="C24" s="148">
        <f>'2022-71.013 - Rozpočet'!G18</f>
        <v>0</v>
      </c>
      <c r="D24" s="146">
        <f t="shared" si="1"/>
        <v>0</v>
      </c>
      <c r="E24" s="148">
        <f t="shared" si="2"/>
        <v>0</v>
      </c>
      <c r="F24" s="148"/>
      <c r="G24" s="148"/>
      <c r="H24" s="148"/>
      <c r="I24" s="148"/>
      <c r="J24" s="149"/>
    </row>
    <row r="25" spans="1:10" s="2" customFormat="1" ht="30.75" customHeight="1">
      <c r="A25" s="137"/>
      <c r="B25" s="137" t="s">
        <v>141</v>
      </c>
      <c r="C25" s="150">
        <f>SUM(C12:C24)</f>
        <v>0</v>
      </c>
      <c r="D25" s="150">
        <f>SUM(D12:D24)</f>
        <v>0</v>
      </c>
      <c r="E25" s="150">
        <f aca="true" t="shared" si="3" ref="E25:J25">SUM(E12:E24)</f>
        <v>0</v>
      </c>
      <c r="F25" s="150">
        <f t="shared" si="3"/>
        <v>0</v>
      </c>
      <c r="G25" s="150">
        <f t="shared" si="3"/>
        <v>0</v>
      </c>
      <c r="H25" s="150">
        <f t="shared" si="3"/>
        <v>0</v>
      </c>
      <c r="I25" s="150">
        <f t="shared" si="3"/>
        <v>0</v>
      </c>
      <c r="J25" s="150">
        <f t="shared" si="3"/>
        <v>0</v>
      </c>
    </row>
  </sheetData>
  <sheetProtection/>
  <mergeCells count="1">
    <mergeCell ref="A1:J1"/>
  </mergeCells>
  <printOptions horizontalCentered="1"/>
  <pageMargins left="0.39370079040527345" right="0.39370079040527345" top="0.7874015808105469" bottom="0.7874015808105469" header="0" footer="0"/>
  <pageSetup blackAndWhite="1" fitToHeight="100" fitToWidth="1" horizontalDpi="600" verticalDpi="600" orientation="landscape" paperSize="9" scale="93" r:id="rId1"/>
  <headerFooter alignWithMargins="0">
    <oddFooter>&amp;C   Strana &amp;P 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showGridLines="0" zoomScalePageLayoutView="0" workbookViewId="0" topLeftCell="A1">
      <selection activeCell="F13" sqref="F13"/>
    </sheetView>
  </sheetViews>
  <sheetFormatPr defaultColWidth="10.5" defaultRowHeight="12" customHeight="1"/>
  <cols>
    <col min="1" max="1" width="4" style="168" customWidth="1"/>
    <col min="2" max="2" width="16.33203125" style="169" customWidth="1"/>
    <col min="3" max="3" width="49.83203125" style="169" customWidth="1"/>
    <col min="4" max="4" width="3.83203125" style="169" customWidth="1"/>
    <col min="5" max="5" width="11.33203125" style="170" customWidth="1"/>
    <col min="6" max="6" width="11.5" style="170" customWidth="1"/>
    <col min="7" max="7" width="17.33203125" style="171" customWidth="1"/>
    <col min="8" max="8" width="13.83203125" style="170" customWidth="1"/>
    <col min="9" max="16384" width="10.5" style="1" customWidth="1"/>
  </cols>
  <sheetData>
    <row r="1" spans="1:8" s="2" customFormat="1" ht="27.75" customHeight="1">
      <c r="A1" s="217" t="s">
        <v>142</v>
      </c>
      <c r="B1" s="218"/>
      <c r="C1" s="218"/>
      <c r="D1" s="218"/>
      <c r="E1" s="218"/>
      <c r="F1" s="218"/>
      <c r="G1" s="218"/>
      <c r="H1" s="218"/>
    </row>
    <row r="2" spans="1:8" s="2" customFormat="1" ht="12.75" customHeight="1">
      <c r="A2" s="137" t="s">
        <v>143</v>
      </c>
      <c r="B2" s="141"/>
      <c r="C2" s="141"/>
      <c r="D2" s="141"/>
      <c r="E2" s="141"/>
      <c r="F2" s="141"/>
      <c r="G2" s="141"/>
      <c r="H2" s="141"/>
    </row>
    <row r="3" spans="1:8" s="2" customFormat="1" ht="12.75" customHeight="1">
      <c r="A3" s="137" t="s">
        <v>144</v>
      </c>
      <c r="B3" s="141"/>
      <c r="C3" s="141"/>
      <c r="D3" s="141"/>
      <c r="E3" s="141"/>
      <c r="F3" s="141"/>
      <c r="G3" s="141"/>
      <c r="H3" s="141"/>
    </row>
    <row r="4" spans="1:8" s="2" customFormat="1" ht="13.5" customHeight="1">
      <c r="A4" s="151"/>
      <c r="B4" s="137"/>
      <c r="C4" s="151"/>
      <c r="D4" s="138"/>
      <c r="E4" s="138"/>
      <c r="F4" s="138"/>
      <c r="G4" s="138"/>
      <c r="H4" s="138"/>
    </row>
    <row r="5" spans="1:8" s="2" customFormat="1" ht="6.75" customHeight="1">
      <c r="A5" s="152"/>
      <c r="B5" s="153"/>
      <c r="C5" s="153"/>
      <c r="D5" s="153"/>
      <c r="E5" s="154"/>
      <c r="F5" s="154"/>
      <c r="G5" s="155"/>
      <c r="H5" s="154"/>
    </row>
    <row r="6" spans="1:8" s="2" customFormat="1" ht="12.75" customHeight="1">
      <c r="A6" s="141" t="s">
        <v>145</v>
      </c>
      <c r="B6" s="141"/>
      <c r="C6" s="141"/>
      <c r="D6" s="141"/>
      <c r="E6" s="141"/>
      <c r="F6" s="141"/>
      <c r="G6" s="141"/>
      <c r="H6" s="141"/>
    </row>
    <row r="7" spans="1:8" s="2" customFormat="1" ht="13.5" customHeight="1">
      <c r="A7" s="141" t="s">
        <v>146</v>
      </c>
      <c r="B7" s="141"/>
      <c r="C7" s="141"/>
      <c r="D7" s="141"/>
      <c r="E7" s="141" t="s">
        <v>147</v>
      </c>
      <c r="F7" s="141"/>
      <c r="G7" s="141"/>
      <c r="H7" s="141"/>
    </row>
    <row r="8" spans="1:8" s="2" customFormat="1" ht="13.5" customHeight="1">
      <c r="A8" s="219" t="s">
        <v>148</v>
      </c>
      <c r="B8" s="220"/>
      <c r="C8" s="220"/>
      <c r="D8" s="156"/>
      <c r="E8" s="141" t="s">
        <v>149</v>
      </c>
      <c r="F8" s="157"/>
      <c r="G8" s="158"/>
      <c r="H8" s="157"/>
    </row>
    <row r="9" spans="1:8" s="2" customFormat="1" ht="6.75" customHeight="1">
      <c r="A9" s="152"/>
      <c r="B9" s="152"/>
      <c r="C9" s="152"/>
      <c r="D9" s="152"/>
      <c r="E9" s="152"/>
      <c r="F9" s="152"/>
      <c r="G9" s="152"/>
      <c r="H9" s="152"/>
    </row>
    <row r="10" spans="1:8" s="2" customFormat="1" ht="28.5" customHeight="1">
      <c r="A10" s="159" t="s">
        <v>150</v>
      </c>
      <c r="B10" s="159" t="s">
        <v>151</v>
      </c>
      <c r="C10" s="159" t="s">
        <v>152</v>
      </c>
      <c r="D10" s="159" t="s">
        <v>153</v>
      </c>
      <c r="E10" s="159" t="s">
        <v>154</v>
      </c>
      <c r="F10" s="159" t="s">
        <v>155</v>
      </c>
      <c r="G10" s="159" t="s">
        <v>156</v>
      </c>
      <c r="H10" s="159" t="s">
        <v>157</v>
      </c>
    </row>
    <row r="11" spans="1:8" s="2" customFormat="1" ht="17.25" customHeight="1" hidden="1">
      <c r="A11" s="159" t="s">
        <v>34</v>
      </c>
      <c r="B11" s="159" t="s">
        <v>41</v>
      </c>
      <c r="C11" s="159" t="s">
        <v>47</v>
      </c>
      <c r="D11" s="159" t="s">
        <v>53</v>
      </c>
      <c r="E11" s="159" t="s">
        <v>57</v>
      </c>
      <c r="F11" s="159" t="s">
        <v>61</v>
      </c>
      <c r="G11" s="159" t="s">
        <v>64</v>
      </c>
      <c r="H11" s="159" t="s">
        <v>37</v>
      </c>
    </row>
    <row r="12" spans="1:8" s="2" customFormat="1" ht="3" customHeight="1">
      <c r="A12" s="152"/>
      <c r="B12" s="152"/>
      <c r="C12" s="152"/>
      <c r="D12" s="152"/>
      <c r="E12" s="152"/>
      <c r="F12" s="152"/>
      <c r="G12" s="152"/>
      <c r="H12" s="152"/>
    </row>
    <row r="13" spans="1:8" s="2" customFormat="1" ht="13.5" customHeight="1">
      <c r="A13" s="160">
        <v>1</v>
      </c>
      <c r="B13" s="161" t="s">
        <v>158</v>
      </c>
      <c r="C13" s="161" t="s">
        <v>159</v>
      </c>
      <c r="D13" s="161" t="s">
        <v>160</v>
      </c>
      <c r="E13" s="162">
        <v>1</v>
      </c>
      <c r="F13" s="162"/>
      <c r="G13" s="163">
        <f>E13*F13</f>
        <v>0</v>
      </c>
      <c r="H13" s="162">
        <v>0.207</v>
      </c>
    </row>
    <row r="14" spans="1:8" s="2" customFormat="1" ht="30.75" customHeight="1">
      <c r="A14" s="164"/>
      <c r="B14" s="165"/>
      <c r="C14" s="165" t="s">
        <v>161</v>
      </c>
      <c r="D14" s="165"/>
      <c r="E14" s="166"/>
      <c r="F14" s="166"/>
      <c r="G14" s="167">
        <f>SUM(G13)</f>
        <v>0</v>
      </c>
      <c r="H14" s="166">
        <v>0.207</v>
      </c>
    </row>
  </sheetData>
  <sheetProtection/>
  <mergeCells count="2">
    <mergeCell ref="A1:H1"/>
    <mergeCell ref="A8:C8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4" r:id="rId1"/>
  <headerFooter alignWithMargins="0">
    <oddFooter>&amp;C   Strana &amp;P 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1"/>
  <sheetViews>
    <sheetView showGridLines="0" zoomScalePageLayoutView="0" workbookViewId="0" topLeftCell="A75">
      <selection activeCell="F99" sqref="F99"/>
    </sheetView>
  </sheetViews>
  <sheetFormatPr defaultColWidth="10.5" defaultRowHeight="12" customHeight="1"/>
  <cols>
    <col min="1" max="1" width="4" style="168" customWidth="1"/>
    <col min="2" max="2" width="16.33203125" style="169" customWidth="1"/>
    <col min="3" max="3" width="49.83203125" style="169" customWidth="1"/>
    <col min="4" max="4" width="3.83203125" style="169" customWidth="1"/>
    <col min="5" max="5" width="11.33203125" style="170" customWidth="1"/>
    <col min="6" max="6" width="11.5" style="170" customWidth="1"/>
    <col min="7" max="7" width="17.33203125" style="171" customWidth="1"/>
    <col min="8" max="8" width="13.83203125" style="170" customWidth="1"/>
    <col min="9" max="16384" width="10.5" style="1" customWidth="1"/>
  </cols>
  <sheetData>
    <row r="1" spans="1:8" s="2" customFormat="1" ht="27.75" customHeight="1">
      <c r="A1" s="217" t="s">
        <v>142</v>
      </c>
      <c r="B1" s="218"/>
      <c r="C1" s="218"/>
      <c r="D1" s="218"/>
      <c r="E1" s="218"/>
      <c r="F1" s="218"/>
      <c r="G1" s="218"/>
      <c r="H1" s="218"/>
    </row>
    <row r="2" spans="1:8" s="2" customFormat="1" ht="12.75" customHeight="1">
      <c r="A2" s="137" t="s">
        <v>143</v>
      </c>
      <c r="B2" s="141"/>
      <c r="C2" s="141"/>
      <c r="D2" s="141"/>
      <c r="E2" s="141"/>
      <c r="F2" s="141"/>
      <c r="G2" s="141"/>
      <c r="H2" s="141"/>
    </row>
    <row r="3" spans="1:8" s="2" customFormat="1" ht="12.75" customHeight="1">
      <c r="A3" s="137" t="s">
        <v>162</v>
      </c>
      <c r="B3" s="141"/>
      <c r="C3" s="141"/>
      <c r="D3" s="141"/>
      <c r="E3" s="141"/>
      <c r="F3" s="141"/>
      <c r="G3" s="141"/>
      <c r="H3" s="141"/>
    </row>
    <row r="4" spans="1:8" s="2" customFormat="1" ht="13.5" customHeight="1">
      <c r="A4" s="151"/>
      <c r="B4" s="137"/>
      <c r="C4" s="151"/>
      <c r="D4" s="138"/>
      <c r="E4" s="138"/>
      <c r="F4" s="138"/>
      <c r="G4" s="138"/>
      <c r="H4" s="138"/>
    </row>
    <row r="5" spans="1:8" s="2" customFormat="1" ht="6.75" customHeight="1">
      <c r="A5" s="152"/>
      <c r="B5" s="153"/>
      <c r="C5" s="153"/>
      <c r="D5" s="153"/>
      <c r="E5" s="154"/>
      <c r="F5" s="154"/>
      <c r="G5" s="155"/>
      <c r="H5" s="154"/>
    </row>
    <row r="6" spans="1:8" s="2" customFormat="1" ht="12.75" customHeight="1">
      <c r="A6" s="141" t="s">
        <v>145</v>
      </c>
      <c r="B6" s="141"/>
      <c r="C6" s="141"/>
      <c r="D6" s="141"/>
      <c r="E6" s="141"/>
      <c r="F6" s="141"/>
      <c r="G6" s="141"/>
      <c r="H6" s="141"/>
    </row>
    <row r="7" spans="1:8" s="2" customFormat="1" ht="13.5" customHeight="1">
      <c r="A7" s="141" t="s">
        <v>146</v>
      </c>
      <c r="B7" s="141"/>
      <c r="C7" s="141"/>
      <c r="D7" s="141"/>
      <c r="E7" s="141" t="s">
        <v>147</v>
      </c>
      <c r="F7" s="141"/>
      <c r="G7" s="141"/>
      <c r="H7" s="141"/>
    </row>
    <row r="8" spans="1:8" s="2" customFormat="1" ht="13.5" customHeight="1">
      <c r="A8" s="219" t="s">
        <v>148</v>
      </c>
      <c r="B8" s="220"/>
      <c r="C8" s="220"/>
      <c r="D8" s="156"/>
      <c r="E8" s="141" t="s">
        <v>163</v>
      </c>
      <c r="F8" s="157"/>
      <c r="G8" s="158"/>
      <c r="H8" s="157"/>
    </row>
    <row r="9" spans="1:8" s="2" customFormat="1" ht="6.75" customHeight="1">
      <c r="A9" s="152"/>
      <c r="B9" s="152"/>
      <c r="C9" s="152"/>
      <c r="D9" s="152"/>
      <c r="E9" s="152"/>
      <c r="F9" s="152"/>
      <c r="G9" s="152"/>
      <c r="H9" s="152"/>
    </row>
    <row r="10" spans="1:8" s="2" customFormat="1" ht="28.5" customHeight="1">
      <c r="A10" s="159" t="s">
        <v>150</v>
      </c>
      <c r="B10" s="159" t="s">
        <v>151</v>
      </c>
      <c r="C10" s="159" t="s">
        <v>152</v>
      </c>
      <c r="D10" s="159" t="s">
        <v>153</v>
      </c>
      <c r="E10" s="159" t="s">
        <v>154</v>
      </c>
      <c r="F10" s="159" t="s">
        <v>155</v>
      </c>
      <c r="G10" s="159" t="s">
        <v>156</v>
      </c>
      <c r="H10" s="159" t="s">
        <v>157</v>
      </c>
    </row>
    <row r="11" spans="1:8" s="2" customFormat="1" ht="12.75" customHeight="1" hidden="1">
      <c r="A11" s="159" t="s">
        <v>34</v>
      </c>
      <c r="B11" s="159" t="s">
        <v>41</v>
      </c>
      <c r="C11" s="159" t="s">
        <v>47</v>
      </c>
      <c r="D11" s="159" t="s">
        <v>53</v>
      </c>
      <c r="E11" s="159" t="s">
        <v>57</v>
      </c>
      <c r="F11" s="159" t="s">
        <v>61</v>
      </c>
      <c r="G11" s="159" t="s">
        <v>64</v>
      </c>
      <c r="H11" s="159" t="s">
        <v>37</v>
      </c>
    </row>
    <row r="12" spans="1:8" s="2" customFormat="1" ht="3" customHeight="1">
      <c r="A12" s="152"/>
      <c r="B12" s="152"/>
      <c r="C12" s="152"/>
      <c r="D12" s="152"/>
      <c r="E12" s="152"/>
      <c r="F12" s="152"/>
      <c r="G12" s="152"/>
      <c r="H12" s="152"/>
    </row>
    <row r="13" spans="1:8" s="2" customFormat="1" ht="30.75" customHeight="1">
      <c r="A13" s="172"/>
      <c r="B13" s="173" t="s">
        <v>164</v>
      </c>
      <c r="C13" s="173" t="s">
        <v>165</v>
      </c>
      <c r="D13" s="173"/>
      <c r="E13" s="174"/>
      <c r="F13" s="174"/>
      <c r="G13" s="175">
        <v>0</v>
      </c>
      <c r="H13" s="174">
        <v>0</v>
      </c>
    </row>
    <row r="14" spans="1:8" s="2" customFormat="1" ht="28.5" customHeight="1">
      <c r="A14" s="176"/>
      <c r="B14" s="177" t="s">
        <v>166</v>
      </c>
      <c r="C14" s="177" t="s">
        <v>167</v>
      </c>
      <c r="D14" s="177"/>
      <c r="E14" s="178"/>
      <c r="F14" s="178"/>
      <c r="G14" s="179">
        <f>SUM(G15:G44,G46:G47,G49,G51,G53,G54,G56,G58,G60,G61,G63,G65,G67:G82,G84:G132)</f>
        <v>0</v>
      </c>
      <c r="H14" s="178">
        <v>0</v>
      </c>
    </row>
    <row r="15" spans="1:8" s="2" customFormat="1" ht="24" customHeight="1">
      <c r="A15" s="180">
        <v>96</v>
      </c>
      <c r="B15" s="181" t="s">
        <v>168</v>
      </c>
      <c r="C15" s="181" t="s">
        <v>169</v>
      </c>
      <c r="D15" s="181" t="s">
        <v>170</v>
      </c>
      <c r="E15" s="182">
        <v>15</v>
      </c>
      <c r="F15" s="182"/>
      <c r="G15" s="183">
        <f>E15*F15</f>
        <v>0</v>
      </c>
      <c r="H15" s="182"/>
    </row>
    <row r="16" spans="1:8" s="2" customFormat="1" ht="13.5" customHeight="1">
      <c r="A16" s="160">
        <v>97</v>
      </c>
      <c r="B16" s="161" t="s">
        <v>171</v>
      </c>
      <c r="C16" s="161" t="s">
        <v>172</v>
      </c>
      <c r="D16" s="161" t="s">
        <v>170</v>
      </c>
      <c r="E16" s="162">
        <v>15</v>
      </c>
      <c r="F16" s="162"/>
      <c r="G16" s="183">
        <f aca="true" t="shared" si="0" ref="G16:G79">E16*F16</f>
        <v>0</v>
      </c>
      <c r="H16" s="162"/>
    </row>
    <row r="17" spans="1:8" s="2" customFormat="1" ht="13.5" customHeight="1">
      <c r="A17" s="160">
        <v>98</v>
      </c>
      <c r="B17" s="161" t="s">
        <v>173</v>
      </c>
      <c r="C17" s="161" t="s">
        <v>174</v>
      </c>
      <c r="D17" s="161" t="s">
        <v>160</v>
      </c>
      <c r="E17" s="162">
        <v>7.5</v>
      </c>
      <c r="F17" s="162"/>
      <c r="G17" s="183">
        <f t="shared" si="0"/>
        <v>0</v>
      </c>
      <c r="H17" s="162"/>
    </row>
    <row r="18" spans="1:8" s="2" customFormat="1" ht="24" customHeight="1">
      <c r="A18" s="180">
        <v>99</v>
      </c>
      <c r="B18" s="181" t="s">
        <v>175</v>
      </c>
      <c r="C18" s="181" t="s">
        <v>176</v>
      </c>
      <c r="D18" s="181" t="s">
        <v>170</v>
      </c>
      <c r="E18" s="182">
        <v>25</v>
      </c>
      <c r="F18" s="182"/>
      <c r="G18" s="183">
        <f t="shared" si="0"/>
        <v>0</v>
      </c>
      <c r="H18" s="182"/>
    </row>
    <row r="19" spans="1:8" s="2" customFormat="1" ht="13.5" customHeight="1">
      <c r="A19" s="160">
        <v>100</v>
      </c>
      <c r="B19" s="161" t="s">
        <v>177</v>
      </c>
      <c r="C19" s="161" t="s">
        <v>178</v>
      </c>
      <c r="D19" s="161" t="s">
        <v>170</v>
      </c>
      <c r="E19" s="162">
        <v>25</v>
      </c>
      <c r="F19" s="162"/>
      <c r="G19" s="183">
        <f t="shared" si="0"/>
        <v>0</v>
      </c>
      <c r="H19" s="162"/>
    </row>
    <row r="20" spans="1:8" s="2" customFormat="1" ht="13.5" customHeight="1">
      <c r="A20" s="160">
        <v>101</v>
      </c>
      <c r="B20" s="161" t="s">
        <v>179</v>
      </c>
      <c r="C20" s="161" t="s">
        <v>180</v>
      </c>
      <c r="D20" s="161" t="s">
        <v>160</v>
      </c>
      <c r="E20" s="162">
        <v>12.5</v>
      </c>
      <c r="F20" s="162"/>
      <c r="G20" s="183">
        <f t="shared" si="0"/>
        <v>0</v>
      </c>
      <c r="H20" s="162"/>
    </row>
    <row r="21" spans="1:8" s="2" customFormat="1" ht="24" customHeight="1">
      <c r="A21" s="180">
        <v>102</v>
      </c>
      <c r="B21" s="181" t="s">
        <v>181</v>
      </c>
      <c r="C21" s="181" t="s">
        <v>182</v>
      </c>
      <c r="D21" s="181" t="s">
        <v>170</v>
      </c>
      <c r="E21" s="182">
        <v>20</v>
      </c>
      <c r="F21" s="182"/>
      <c r="G21" s="183">
        <f t="shared" si="0"/>
        <v>0</v>
      </c>
      <c r="H21" s="182"/>
    </row>
    <row r="22" spans="1:8" s="2" customFormat="1" ht="13.5" customHeight="1">
      <c r="A22" s="160">
        <v>103</v>
      </c>
      <c r="B22" s="161" t="s">
        <v>183</v>
      </c>
      <c r="C22" s="161" t="s">
        <v>184</v>
      </c>
      <c r="D22" s="161" t="s">
        <v>170</v>
      </c>
      <c r="E22" s="162">
        <v>20</v>
      </c>
      <c r="F22" s="162"/>
      <c r="G22" s="183">
        <f t="shared" si="0"/>
        <v>0</v>
      </c>
      <c r="H22" s="162"/>
    </row>
    <row r="23" spans="1:8" s="2" customFormat="1" ht="13.5" customHeight="1">
      <c r="A23" s="160">
        <v>104</v>
      </c>
      <c r="B23" s="161" t="s">
        <v>185</v>
      </c>
      <c r="C23" s="161" t="s">
        <v>186</v>
      </c>
      <c r="D23" s="161" t="s">
        <v>160</v>
      </c>
      <c r="E23" s="162">
        <v>6.667</v>
      </c>
      <c r="F23" s="162"/>
      <c r="G23" s="183">
        <f t="shared" si="0"/>
        <v>0</v>
      </c>
      <c r="H23" s="162"/>
    </row>
    <row r="24" spans="1:8" s="2" customFormat="1" ht="13.5" customHeight="1">
      <c r="A24" s="160">
        <v>105</v>
      </c>
      <c r="B24" s="161" t="s">
        <v>187</v>
      </c>
      <c r="C24" s="161" t="s">
        <v>188</v>
      </c>
      <c r="D24" s="161" t="s">
        <v>160</v>
      </c>
      <c r="E24" s="162">
        <v>20</v>
      </c>
      <c r="F24" s="162"/>
      <c r="G24" s="183">
        <f t="shared" si="0"/>
        <v>0</v>
      </c>
      <c r="H24" s="162"/>
    </row>
    <row r="25" spans="1:8" s="2" customFormat="1" ht="24" customHeight="1">
      <c r="A25" s="180">
        <v>123</v>
      </c>
      <c r="B25" s="181" t="s">
        <v>189</v>
      </c>
      <c r="C25" s="181" t="s">
        <v>190</v>
      </c>
      <c r="D25" s="181" t="s">
        <v>170</v>
      </c>
      <c r="E25" s="182">
        <v>10</v>
      </c>
      <c r="F25" s="182"/>
      <c r="G25" s="183">
        <f t="shared" si="0"/>
        <v>0</v>
      </c>
      <c r="H25" s="182"/>
    </row>
    <row r="26" spans="1:8" s="2" customFormat="1" ht="13.5" customHeight="1">
      <c r="A26" s="160">
        <v>124</v>
      </c>
      <c r="B26" s="161" t="s">
        <v>191</v>
      </c>
      <c r="C26" s="161" t="s">
        <v>192</v>
      </c>
      <c r="D26" s="161" t="s">
        <v>170</v>
      </c>
      <c r="E26" s="162">
        <v>10</v>
      </c>
      <c r="F26" s="162"/>
      <c r="G26" s="183">
        <f t="shared" si="0"/>
        <v>0</v>
      </c>
      <c r="H26" s="162"/>
    </row>
    <row r="27" spans="1:8" s="2" customFormat="1" ht="13.5" customHeight="1">
      <c r="A27" s="160">
        <v>125</v>
      </c>
      <c r="B27" s="161" t="s">
        <v>193</v>
      </c>
      <c r="C27" s="161" t="s">
        <v>194</v>
      </c>
      <c r="D27" s="161" t="s">
        <v>160</v>
      </c>
      <c r="E27" s="162">
        <v>6</v>
      </c>
      <c r="F27" s="162"/>
      <c r="G27" s="183">
        <f t="shared" si="0"/>
        <v>0</v>
      </c>
      <c r="H27" s="162"/>
    </row>
    <row r="28" spans="1:8" s="2" customFormat="1" ht="24" customHeight="1">
      <c r="A28" s="180">
        <v>106</v>
      </c>
      <c r="B28" s="181" t="s">
        <v>195</v>
      </c>
      <c r="C28" s="181" t="s">
        <v>196</v>
      </c>
      <c r="D28" s="181" t="s">
        <v>170</v>
      </c>
      <c r="E28" s="182">
        <v>9</v>
      </c>
      <c r="F28" s="182"/>
      <c r="G28" s="183">
        <f t="shared" si="0"/>
        <v>0</v>
      </c>
      <c r="H28" s="182"/>
    </row>
    <row r="29" spans="1:8" s="2" customFormat="1" ht="24" customHeight="1">
      <c r="A29" s="160">
        <v>107</v>
      </c>
      <c r="B29" s="161" t="s">
        <v>197</v>
      </c>
      <c r="C29" s="161" t="s">
        <v>198</v>
      </c>
      <c r="D29" s="161" t="s">
        <v>170</v>
      </c>
      <c r="E29" s="162">
        <v>9</v>
      </c>
      <c r="F29" s="162"/>
      <c r="G29" s="183">
        <f t="shared" si="0"/>
        <v>0</v>
      </c>
      <c r="H29" s="162"/>
    </row>
    <row r="30" spans="1:8" s="2" customFormat="1" ht="24" customHeight="1">
      <c r="A30" s="160">
        <v>108</v>
      </c>
      <c r="B30" s="161" t="s">
        <v>199</v>
      </c>
      <c r="C30" s="161" t="s">
        <v>200</v>
      </c>
      <c r="D30" s="161" t="s">
        <v>160</v>
      </c>
      <c r="E30" s="162">
        <v>3.6</v>
      </c>
      <c r="F30" s="162"/>
      <c r="G30" s="183">
        <f t="shared" si="0"/>
        <v>0</v>
      </c>
      <c r="H30" s="162"/>
    </row>
    <row r="31" spans="1:8" s="2" customFormat="1" ht="24" customHeight="1">
      <c r="A31" s="180">
        <v>109</v>
      </c>
      <c r="B31" s="181" t="s">
        <v>201</v>
      </c>
      <c r="C31" s="181" t="s">
        <v>202</v>
      </c>
      <c r="D31" s="181" t="s">
        <v>170</v>
      </c>
      <c r="E31" s="182">
        <v>15</v>
      </c>
      <c r="F31" s="182"/>
      <c r="G31" s="183">
        <f t="shared" si="0"/>
        <v>0</v>
      </c>
      <c r="H31" s="182"/>
    </row>
    <row r="32" spans="1:8" s="2" customFormat="1" ht="24" customHeight="1">
      <c r="A32" s="160">
        <v>110</v>
      </c>
      <c r="B32" s="161" t="s">
        <v>203</v>
      </c>
      <c r="C32" s="161" t="s">
        <v>204</v>
      </c>
      <c r="D32" s="161" t="s">
        <v>170</v>
      </c>
      <c r="E32" s="162">
        <v>15</v>
      </c>
      <c r="F32" s="162"/>
      <c r="G32" s="183">
        <f t="shared" si="0"/>
        <v>0</v>
      </c>
      <c r="H32" s="162"/>
    </row>
    <row r="33" spans="1:8" s="2" customFormat="1" ht="24" customHeight="1">
      <c r="A33" s="160">
        <v>111</v>
      </c>
      <c r="B33" s="161" t="s">
        <v>205</v>
      </c>
      <c r="C33" s="161" t="s">
        <v>206</v>
      </c>
      <c r="D33" s="161" t="s">
        <v>160</v>
      </c>
      <c r="E33" s="162">
        <v>7.5</v>
      </c>
      <c r="F33" s="162"/>
      <c r="G33" s="183">
        <f t="shared" si="0"/>
        <v>0</v>
      </c>
      <c r="H33" s="162"/>
    </row>
    <row r="34" spans="1:8" s="2" customFormat="1" ht="24" customHeight="1">
      <c r="A34" s="180">
        <v>112</v>
      </c>
      <c r="B34" s="181" t="s">
        <v>207</v>
      </c>
      <c r="C34" s="181" t="s">
        <v>208</v>
      </c>
      <c r="D34" s="181" t="s">
        <v>160</v>
      </c>
      <c r="E34" s="182">
        <v>10</v>
      </c>
      <c r="F34" s="182"/>
      <c r="G34" s="183">
        <f t="shared" si="0"/>
        <v>0</v>
      </c>
      <c r="H34" s="182"/>
    </row>
    <row r="35" spans="1:8" s="2" customFormat="1" ht="13.5" customHeight="1">
      <c r="A35" s="160">
        <v>113</v>
      </c>
      <c r="B35" s="161" t="s">
        <v>209</v>
      </c>
      <c r="C35" s="161" t="s">
        <v>210</v>
      </c>
      <c r="D35" s="161" t="s">
        <v>160</v>
      </c>
      <c r="E35" s="162">
        <v>10</v>
      </c>
      <c r="F35" s="162"/>
      <c r="G35" s="183">
        <f t="shared" si="0"/>
        <v>0</v>
      </c>
      <c r="H35" s="162"/>
    </row>
    <row r="36" spans="1:8" s="2" customFormat="1" ht="13.5" customHeight="1">
      <c r="A36" s="180">
        <v>114</v>
      </c>
      <c r="B36" s="181" t="s">
        <v>211</v>
      </c>
      <c r="C36" s="181" t="s">
        <v>212</v>
      </c>
      <c r="D36" s="181" t="s">
        <v>170</v>
      </c>
      <c r="E36" s="182">
        <v>20</v>
      </c>
      <c r="F36" s="182"/>
      <c r="G36" s="183">
        <f t="shared" si="0"/>
        <v>0</v>
      </c>
      <c r="H36" s="182"/>
    </row>
    <row r="37" spans="1:8" s="2" customFormat="1" ht="24" customHeight="1">
      <c r="A37" s="160">
        <v>115</v>
      </c>
      <c r="B37" s="161" t="s">
        <v>213</v>
      </c>
      <c r="C37" s="161" t="s">
        <v>214</v>
      </c>
      <c r="D37" s="161" t="s">
        <v>170</v>
      </c>
      <c r="E37" s="162">
        <v>20</v>
      </c>
      <c r="F37" s="162"/>
      <c r="G37" s="183">
        <f t="shared" si="0"/>
        <v>0</v>
      </c>
      <c r="H37" s="162"/>
    </row>
    <row r="38" spans="1:8" s="2" customFormat="1" ht="24" customHeight="1">
      <c r="A38" s="160">
        <v>116</v>
      </c>
      <c r="B38" s="161" t="s">
        <v>215</v>
      </c>
      <c r="C38" s="161" t="s">
        <v>216</v>
      </c>
      <c r="D38" s="161" t="s">
        <v>160</v>
      </c>
      <c r="E38" s="162">
        <v>20</v>
      </c>
      <c r="F38" s="162"/>
      <c r="G38" s="183">
        <f t="shared" si="0"/>
        <v>0</v>
      </c>
      <c r="H38" s="162"/>
    </row>
    <row r="39" spans="1:8" s="2" customFormat="1" ht="13.5" customHeight="1">
      <c r="A39" s="180">
        <v>117</v>
      </c>
      <c r="B39" s="181" t="s">
        <v>217</v>
      </c>
      <c r="C39" s="181" t="s">
        <v>218</v>
      </c>
      <c r="D39" s="181" t="s">
        <v>170</v>
      </c>
      <c r="E39" s="182">
        <v>20</v>
      </c>
      <c r="F39" s="182"/>
      <c r="G39" s="183">
        <f t="shared" si="0"/>
        <v>0</v>
      </c>
      <c r="H39" s="182"/>
    </row>
    <row r="40" spans="1:8" s="2" customFormat="1" ht="24" customHeight="1">
      <c r="A40" s="160">
        <v>118</v>
      </c>
      <c r="B40" s="161" t="s">
        <v>219</v>
      </c>
      <c r="C40" s="161" t="s">
        <v>220</v>
      </c>
      <c r="D40" s="161" t="s">
        <v>170</v>
      </c>
      <c r="E40" s="162">
        <v>20</v>
      </c>
      <c r="F40" s="162"/>
      <c r="G40" s="183">
        <f t="shared" si="0"/>
        <v>0</v>
      </c>
      <c r="H40" s="162"/>
    </row>
    <row r="41" spans="1:8" s="2" customFormat="1" ht="24" customHeight="1">
      <c r="A41" s="160">
        <v>119</v>
      </c>
      <c r="B41" s="161" t="s">
        <v>221</v>
      </c>
      <c r="C41" s="161" t="s">
        <v>222</v>
      </c>
      <c r="D41" s="161" t="s">
        <v>160</v>
      </c>
      <c r="E41" s="162">
        <v>20</v>
      </c>
      <c r="F41" s="162"/>
      <c r="G41" s="183">
        <f t="shared" si="0"/>
        <v>0</v>
      </c>
      <c r="H41" s="162"/>
    </row>
    <row r="42" spans="1:8" s="2" customFormat="1" ht="24" customHeight="1">
      <c r="A42" s="180">
        <v>120</v>
      </c>
      <c r="B42" s="181" t="s">
        <v>223</v>
      </c>
      <c r="C42" s="181" t="s">
        <v>224</v>
      </c>
      <c r="D42" s="181" t="s">
        <v>160</v>
      </c>
      <c r="E42" s="182">
        <v>100</v>
      </c>
      <c r="F42" s="182"/>
      <c r="G42" s="183">
        <f t="shared" si="0"/>
        <v>0</v>
      </c>
      <c r="H42" s="182"/>
    </row>
    <row r="43" spans="1:8" s="2" customFormat="1" ht="13.5" customHeight="1">
      <c r="A43" s="160">
        <v>121</v>
      </c>
      <c r="B43" s="161" t="s">
        <v>225</v>
      </c>
      <c r="C43" s="161" t="s">
        <v>226</v>
      </c>
      <c r="D43" s="161" t="s">
        <v>160</v>
      </c>
      <c r="E43" s="162">
        <v>100</v>
      </c>
      <c r="F43" s="162"/>
      <c r="G43" s="183">
        <f t="shared" si="0"/>
        <v>0</v>
      </c>
      <c r="H43" s="162"/>
    </row>
    <row r="44" spans="1:8" s="2" customFormat="1" ht="24" customHeight="1">
      <c r="A44" s="160">
        <v>122</v>
      </c>
      <c r="B44" s="161" t="s">
        <v>227</v>
      </c>
      <c r="C44" s="161" t="s">
        <v>228</v>
      </c>
      <c r="D44" s="161" t="s">
        <v>160</v>
      </c>
      <c r="E44" s="162">
        <v>100</v>
      </c>
      <c r="F44" s="162"/>
      <c r="G44" s="183">
        <f t="shared" si="0"/>
        <v>0</v>
      </c>
      <c r="H44" s="162"/>
    </row>
    <row r="45" spans="1:8" s="2" customFormat="1" ht="39" customHeight="1">
      <c r="A45" s="184"/>
      <c r="B45" s="185"/>
      <c r="C45" s="185" t="s">
        <v>229</v>
      </c>
      <c r="D45" s="185"/>
      <c r="E45" s="186"/>
      <c r="F45" s="186"/>
      <c r="G45" s="183"/>
      <c r="H45" s="186"/>
    </row>
    <row r="46" spans="1:8" s="2" customFormat="1" ht="24" customHeight="1">
      <c r="A46" s="180">
        <v>49</v>
      </c>
      <c r="B46" s="181" t="s">
        <v>230</v>
      </c>
      <c r="C46" s="181" t="s">
        <v>231</v>
      </c>
      <c r="D46" s="181" t="s">
        <v>170</v>
      </c>
      <c r="E46" s="182">
        <v>15</v>
      </c>
      <c r="F46" s="182"/>
      <c r="G46" s="183">
        <f t="shared" si="0"/>
        <v>0</v>
      </c>
      <c r="H46" s="182"/>
    </row>
    <row r="47" spans="1:8" s="2" customFormat="1" ht="24" customHeight="1">
      <c r="A47" s="160">
        <v>50</v>
      </c>
      <c r="B47" s="161" t="s">
        <v>232</v>
      </c>
      <c r="C47" s="161" t="s">
        <v>233</v>
      </c>
      <c r="D47" s="161" t="s">
        <v>160</v>
      </c>
      <c r="E47" s="162">
        <v>7.5</v>
      </c>
      <c r="F47" s="162"/>
      <c r="G47" s="183">
        <f t="shared" si="0"/>
        <v>0</v>
      </c>
      <c r="H47" s="162"/>
    </row>
    <row r="48" spans="1:8" s="2" customFormat="1" ht="12" customHeight="1">
      <c r="A48" s="184"/>
      <c r="B48" s="185"/>
      <c r="C48" s="185" t="s">
        <v>234</v>
      </c>
      <c r="D48" s="185"/>
      <c r="E48" s="186"/>
      <c r="F48" s="186"/>
      <c r="G48" s="183">
        <f t="shared" si="0"/>
        <v>0</v>
      </c>
      <c r="H48" s="186"/>
    </row>
    <row r="49" spans="1:8" s="2" customFormat="1" ht="24" customHeight="1">
      <c r="A49" s="160">
        <v>51</v>
      </c>
      <c r="B49" s="161" t="s">
        <v>235</v>
      </c>
      <c r="C49" s="161" t="s">
        <v>236</v>
      </c>
      <c r="D49" s="161" t="s">
        <v>160</v>
      </c>
      <c r="E49" s="162">
        <v>20</v>
      </c>
      <c r="F49" s="162"/>
      <c r="G49" s="183">
        <f t="shared" si="0"/>
        <v>0</v>
      </c>
      <c r="H49" s="162"/>
    </row>
    <row r="50" spans="1:8" s="2" customFormat="1" ht="21" customHeight="1">
      <c r="A50" s="184"/>
      <c r="B50" s="185"/>
      <c r="C50" s="185" t="s">
        <v>237</v>
      </c>
      <c r="D50" s="185"/>
      <c r="E50" s="186"/>
      <c r="F50" s="186"/>
      <c r="G50" s="183">
        <f t="shared" si="0"/>
        <v>0</v>
      </c>
      <c r="H50" s="186"/>
    </row>
    <row r="51" spans="1:8" s="2" customFormat="1" ht="13.5" customHeight="1">
      <c r="A51" s="160">
        <v>52</v>
      </c>
      <c r="B51" s="161" t="s">
        <v>238</v>
      </c>
      <c r="C51" s="161" t="s">
        <v>239</v>
      </c>
      <c r="D51" s="161" t="s">
        <v>240</v>
      </c>
      <c r="E51" s="162">
        <v>10</v>
      </c>
      <c r="F51" s="162"/>
      <c r="G51" s="183">
        <f t="shared" si="0"/>
        <v>0</v>
      </c>
      <c r="H51" s="162"/>
    </row>
    <row r="52" spans="1:8" s="2" customFormat="1" ht="12" customHeight="1">
      <c r="A52" s="184"/>
      <c r="B52" s="185"/>
      <c r="C52" s="185" t="s">
        <v>241</v>
      </c>
      <c r="D52" s="185"/>
      <c r="E52" s="186"/>
      <c r="F52" s="186"/>
      <c r="G52" s="183">
        <f t="shared" si="0"/>
        <v>0</v>
      </c>
      <c r="H52" s="186"/>
    </row>
    <row r="53" spans="1:8" s="2" customFormat="1" ht="24" customHeight="1">
      <c r="A53" s="180">
        <v>78</v>
      </c>
      <c r="B53" s="181" t="s">
        <v>242</v>
      </c>
      <c r="C53" s="181" t="s">
        <v>243</v>
      </c>
      <c r="D53" s="181" t="s">
        <v>170</v>
      </c>
      <c r="E53" s="182">
        <v>20</v>
      </c>
      <c r="F53" s="182"/>
      <c r="G53" s="183">
        <f t="shared" si="0"/>
        <v>0</v>
      </c>
      <c r="H53" s="182"/>
    </row>
    <row r="54" spans="1:8" s="2" customFormat="1" ht="24" customHeight="1">
      <c r="A54" s="160">
        <v>79</v>
      </c>
      <c r="B54" s="161" t="s">
        <v>244</v>
      </c>
      <c r="C54" s="161" t="s">
        <v>245</v>
      </c>
      <c r="D54" s="161" t="s">
        <v>160</v>
      </c>
      <c r="E54" s="162">
        <v>10</v>
      </c>
      <c r="F54" s="162"/>
      <c r="G54" s="183">
        <f t="shared" si="0"/>
        <v>0</v>
      </c>
      <c r="H54" s="162"/>
    </row>
    <row r="55" spans="1:8" s="2" customFormat="1" ht="12" customHeight="1">
      <c r="A55" s="184"/>
      <c r="B55" s="185"/>
      <c r="C55" s="185" t="s">
        <v>246</v>
      </c>
      <c r="D55" s="185"/>
      <c r="E55" s="186"/>
      <c r="F55" s="186"/>
      <c r="G55" s="183">
        <f t="shared" si="0"/>
        <v>0</v>
      </c>
      <c r="H55" s="186"/>
    </row>
    <row r="56" spans="1:8" s="2" customFormat="1" ht="24" customHeight="1">
      <c r="A56" s="160">
        <v>80</v>
      </c>
      <c r="B56" s="161" t="s">
        <v>235</v>
      </c>
      <c r="C56" s="161" t="s">
        <v>236</v>
      </c>
      <c r="D56" s="161" t="s">
        <v>160</v>
      </c>
      <c r="E56" s="162">
        <v>20</v>
      </c>
      <c r="F56" s="162"/>
      <c r="G56" s="183">
        <f t="shared" si="0"/>
        <v>0</v>
      </c>
      <c r="H56" s="162"/>
    </row>
    <row r="57" spans="1:8" s="2" customFormat="1" ht="21" customHeight="1">
      <c r="A57" s="184"/>
      <c r="B57" s="185"/>
      <c r="C57" s="185" t="s">
        <v>237</v>
      </c>
      <c r="D57" s="185"/>
      <c r="E57" s="186"/>
      <c r="F57" s="186"/>
      <c r="G57" s="183">
        <f t="shared" si="0"/>
        <v>0</v>
      </c>
      <c r="H57" s="186"/>
    </row>
    <row r="58" spans="1:8" s="2" customFormat="1" ht="24" customHeight="1">
      <c r="A58" s="160">
        <v>81</v>
      </c>
      <c r="B58" s="161" t="s">
        <v>247</v>
      </c>
      <c r="C58" s="161" t="s">
        <v>248</v>
      </c>
      <c r="D58" s="161" t="s">
        <v>160</v>
      </c>
      <c r="E58" s="162">
        <v>20</v>
      </c>
      <c r="F58" s="162"/>
      <c r="G58" s="183">
        <f t="shared" si="0"/>
        <v>0</v>
      </c>
      <c r="H58" s="162"/>
    </row>
    <row r="59" spans="1:8" s="2" customFormat="1" ht="21" customHeight="1">
      <c r="A59" s="184"/>
      <c r="B59" s="185"/>
      <c r="C59" s="185" t="s">
        <v>249</v>
      </c>
      <c r="D59" s="185"/>
      <c r="E59" s="186"/>
      <c r="F59" s="186"/>
      <c r="G59" s="183">
        <f t="shared" si="0"/>
        <v>0</v>
      </c>
      <c r="H59" s="186"/>
    </row>
    <row r="60" spans="1:8" s="2" customFormat="1" ht="24" customHeight="1">
      <c r="A60" s="180">
        <v>82</v>
      </c>
      <c r="B60" s="181" t="s">
        <v>250</v>
      </c>
      <c r="C60" s="181" t="s">
        <v>251</v>
      </c>
      <c r="D60" s="181" t="s">
        <v>170</v>
      </c>
      <c r="E60" s="182">
        <v>30</v>
      </c>
      <c r="F60" s="182"/>
      <c r="G60" s="183">
        <f t="shared" si="0"/>
        <v>0</v>
      </c>
      <c r="H60" s="182"/>
    </row>
    <row r="61" spans="1:8" s="2" customFormat="1" ht="24" customHeight="1">
      <c r="A61" s="160">
        <v>83</v>
      </c>
      <c r="B61" s="161" t="s">
        <v>252</v>
      </c>
      <c r="C61" s="161" t="s">
        <v>253</v>
      </c>
      <c r="D61" s="161" t="s">
        <v>160</v>
      </c>
      <c r="E61" s="162">
        <v>15</v>
      </c>
      <c r="F61" s="162"/>
      <c r="G61" s="183">
        <f t="shared" si="0"/>
        <v>0</v>
      </c>
      <c r="H61" s="162"/>
    </row>
    <row r="62" spans="1:8" s="2" customFormat="1" ht="12" customHeight="1">
      <c r="A62" s="184"/>
      <c r="B62" s="185"/>
      <c r="C62" s="185" t="s">
        <v>254</v>
      </c>
      <c r="D62" s="185"/>
      <c r="E62" s="186"/>
      <c r="F62" s="186"/>
      <c r="G62" s="183">
        <f t="shared" si="0"/>
        <v>0</v>
      </c>
      <c r="H62" s="186"/>
    </row>
    <row r="63" spans="1:8" s="2" customFormat="1" ht="24" customHeight="1">
      <c r="A63" s="160">
        <v>84</v>
      </c>
      <c r="B63" s="161" t="s">
        <v>235</v>
      </c>
      <c r="C63" s="161" t="s">
        <v>236</v>
      </c>
      <c r="D63" s="161" t="s">
        <v>160</v>
      </c>
      <c r="E63" s="162">
        <v>30</v>
      </c>
      <c r="F63" s="162"/>
      <c r="G63" s="183">
        <f t="shared" si="0"/>
        <v>0</v>
      </c>
      <c r="H63" s="162"/>
    </row>
    <row r="64" spans="1:8" s="2" customFormat="1" ht="21" customHeight="1">
      <c r="A64" s="184"/>
      <c r="B64" s="185"/>
      <c r="C64" s="185" t="s">
        <v>237</v>
      </c>
      <c r="D64" s="185"/>
      <c r="E64" s="186"/>
      <c r="F64" s="186"/>
      <c r="G64" s="183">
        <f t="shared" si="0"/>
        <v>0</v>
      </c>
      <c r="H64" s="186"/>
    </row>
    <row r="65" spans="1:8" s="2" customFormat="1" ht="24" customHeight="1">
      <c r="A65" s="160">
        <v>85</v>
      </c>
      <c r="B65" s="161" t="s">
        <v>255</v>
      </c>
      <c r="C65" s="161" t="s">
        <v>256</v>
      </c>
      <c r="D65" s="161" t="s">
        <v>160</v>
      </c>
      <c r="E65" s="162">
        <v>30</v>
      </c>
      <c r="F65" s="162"/>
      <c r="G65" s="183">
        <f t="shared" si="0"/>
        <v>0</v>
      </c>
      <c r="H65" s="162"/>
    </row>
    <row r="66" spans="1:8" s="2" customFormat="1" ht="21" customHeight="1">
      <c r="A66" s="184"/>
      <c r="B66" s="185"/>
      <c r="C66" s="185" t="s">
        <v>257</v>
      </c>
      <c r="D66" s="185"/>
      <c r="E66" s="186"/>
      <c r="F66" s="186"/>
      <c r="G66" s="183">
        <f t="shared" si="0"/>
        <v>0</v>
      </c>
      <c r="H66" s="186"/>
    </row>
    <row r="67" spans="1:8" s="2" customFormat="1" ht="24" customHeight="1">
      <c r="A67" s="180">
        <v>46</v>
      </c>
      <c r="B67" s="181" t="s">
        <v>258</v>
      </c>
      <c r="C67" s="181" t="s">
        <v>259</v>
      </c>
      <c r="D67" s="181" t="s">
        <v>170</v>
      </c>
      <c r="E67" s="182">
        <v>35</v>
      </c>
      <c r="F67" s="182"/>
      <c r="G67" s="183">
        <f t="shared" si="0"/>
        <v>0</v>
      </c>
      <c r="H67" s="182"/>
    </row>
    <row r="68" spans="1:8" s="2" customFormat="1" ht="13.5" customHeight="1">
      <c r="A68" s="160">
        <v>47</v>
      </c>
      <c r="B68" s="161" t="s">
        <v>260</v>
      </c>
      <c r="C68" s="161" t="s">
        <v>261</v>
      </c>
      <c r="D68" s="161" t="s">
        <v>170</v>
      </c>
      <c r="E68" s="162">
        <v>35</v>
      </c>
      <c r="F68" s="162"/>
      <c r="G68" s="183">
        <f t="shared" si="0"/>
        <v>0</v>
      </c>
      <c r="H68" s="162"/>
    </row>
    <row r="69" spans="1:8" s="2" customFormat="1" ht="24" customHeight="1">
      <c r="A69" s="160">
        <v>48</v>
      </c>
      <c r="B69" s="161" t="s">
        <v>262</v>
      </c>
      <c r="C69" s="161" t="s">
        <v>263</v>
      </c>
      <c r="D69" s="161" t="s">
        <v>264</v>
      </c>
      <c r="E69" s="162">
        <v>15</v>
      </c>
      <c r="F69" s="162"/>
      <c r="G69" s="183">
        <f t="shared" si="0"/>
        <v>0</v>
      </c>
      <c r="H69" s="162"/>
    </row>
    <row r="70" spans="1:8" s="2" customFormat="1" ht="13.5" customHeight="1">
      <c r="A70" s="160">
        <v>74</v>
      </c>
      <c r="B70" s="161" t="s">
        <v>265</v>
      </c>
      <c r="C70" s="161" t="s">
        <v>266</v>
      </c>
      <c r="D70" s="161" t="s">
        <v>160</v>
      </c>
      <c r="E70" s="162">
        <v>115</v>
      </c>
      <c r="F70" s="162"/>
      <c r="G70" s="183">
        <f t="shared" si="0"/>
        <v>0</v>
      </c>
      <c r="H70" s="162"/>
    </row>
    <row r="71" spans="1:8" s="2" customFormat="1" ht="24" customHeight="1">
      <c r="A71" s="180">
        <v>86</v>
      </c>
      <c r="B71" s="181" t="s">
        <v>267</v>
      </c>
      <c r="C71" s="181" t="s">
        <v>268</v>
      </c>
      <c r="D71" s="181" t="s">
        <v>160</v>
      </c>
      <c r="E71" s="182">
        <v>4</v>
      </c>
      <c r="F71" s="182"/>
      <c r="G71" s="183">
        <f t="shared" si="0"/>
        <v>0</v>
      </c>
      <c r="H71" s="182"/>
    </row>
    <row r="72" spans="1:8" s="2" customFormat="1" ht="24" customHeight="1">
      <c r="A72" s="160">
        <v>87</v>
      </c>
      <c r="B72" s="161" t="s">
        <v>269</v>
      </c>
      <c r="C72" s="161" t="s">
        <v>270</v>
      </c>
      <c r="D72" s="161" t="s">
        <v>271</v>
      </c>
      <c r="E72" s="162">
        <v>0.01</v>
      </c>
      <c r="F72" s="162"/>
      <c r="G72" s="183">
        <f t="shared" si="0"/>
        <v>0</v>
      </c>
      <c r="H72" s="162"/>
    </row>
    <row r="73" spans="1:8" s="2" customFormat="1" ht="13.5" customHeight="1">
      <c r="A73" s="160">
        <v>88</v>
      </c>
      <c r="B73" s="161" t="s">
        <v>272</v>
      </c>
      <c r="C73" s="161" t="s">
        <v>273</v>
      </c>
      <c r="D73" s="161" t="s">
        <v>274</v>
      </c>
      <c r="E73" s="162">
        <v>0.103</v>
      </c>
      <c r="F73" s="162"/>
      <c r="G73" s="183">
        <f t="shared" si="0"/>
        <v>0</v>
      </c>
      <c r="H73" s="162"/>
    </row>
    <row r="74" spans="1:8" s="2" customFormat="1" ht="13.5" customHeight="1">
      <c r="A74" s="160">
        <v>89</v>
      </c>
      <c r="B74" s="161" t="s">
        <v>275</v>
      </c>
      <c r="C74" s="161" t="s">
        <v>276</v>
      </c>
      <c r="D74" s="161" t="s">
        <v>274</v>
      </c>
      <c r="E74" s="162">
        <v>0.069</v>
      </c>
      <c r="F74" s="162"/>
      <c r="G74" s="183">
        <f t="shared" si="0"/>
        <v>0</v>
      </c>
      <c r="H74" s="162"/>
    </row>
    <row r="75" spans="1:8" s="2" customFormat="1" ht="24" customHeight="1">
      <c r="A75" s="160">
        <v>90</v>
      </c>
      <c r="B75" s="161" t="s">
        <v>277</v>
      </c>
      <c r="C75" s="161" t="s">
        <v>278</v>
      </c>
      <c r="D75" s="161" t="s">
        <v>279</v>
      </c>
      <c r="E75" s="162">
        <v>0.006</v>
      </c>
      <c r="F75" s="162"/>
      <c r="G75" s="183">
        <f t="shared" si="0"/>
        <v>0</v>
      </c>
      <c r="H75" s="162"/>
    </row>
    <row r="76" spans="1:8" s="2" customFormat="1" ht="24" customHeight="1">
      <c r="A76" s="180">
        <v>91</v>
      </c>
      <c r="B76" s="181" t="s">
        <v>280</v>
      </c>
      <c r="C76" s="181" t="s">
        <v>281</v>
      </c>
      <c r="D76" s="181" t="s">
        <v>160</v>
      </c>
      <c r="E76" s="182">
        <v>1</v>
      </c>
      <c r="F76" s="182"/>
      <c r="G76" s="183">
        <f t="shared" si="0"/>
        <v>0</v>
      </c>
      <c r="H76" s="182"/>
    </row>
    <row r="77" spans="1:8" s="2" customFormat="1" ht="24" customHeight="1">
      <c r="A77" s="160">
        <v>92</v>
      </c>
      <c r="B77" s="161" t="s">
        <v>269</v>
      </c>
      <c r="C77" s="161" t="s">
        <v>270</v>
      </c>
      <c r="D77" s="161" t="s">
        <v>271</v>
      </c>
      <c r="E77" s="162">
        <v>0.007</v>
      </c>
      <c r="F77" s="162"/>
      <c r="G77" s="183">
        <f t="shared" si="0"/>
        <v>0</v>
      </c>
      <c r="H77" s="162"/>
    </row>
    <row r="78" spans="1:8" s="2" customFormat="1" ht="13.5" customHeight="1">
      <c r="A78" s="160">
        <v>93</v>
      </c>
      <c r="B78" s="161" t="s">
        <v>272</v>
      </c>
      <c r="C78" s="161" t="s">
        <v>273</v>
      </c>
      <c r="D78" s="161" t="s">
        <v>274</v>
      </c>
      <c r="E78" s="162">
        <v>0.07</v>
      </c>
      <c r="F78" s="162"/>
      <c r="G78" s="183">
        <f t="shared" si="0"/>
        <v>0</v>
      </c>
      <c r="H78" s="162"/>
    </row>
    <row r="79" spans="1:8" s="2" customFormat="1" ht="13.5" customHeight="1">
      <c r="A79" s="160">
        <v>94</v>
      </c>
      <c r="B79" s="161" t="s">
        <v>275</v>
      </c>
      <c r="C79" s="161" t="s">
        <v>276</v>
      </c>
      <c r="D79" s="161" t="s">
        <v>274</v>
      </c>
      <c r="E79" s="162">
        <v>0.047</v>
      </c>
      <c r="F79" s="162"/>
      <c r="G79" s="183">
        <f t="shared" si="0"/>
        <v>0</v>
      </c>
      <c r="H79" s="162"/>
    </row>
    <row r="80" spans="1:8" s="2" customFormat="1" ht="24" customHeight="1">
      <c r="A80" s="160">
        <v>95</v>
      </c>
      <c r="B80" s="161" t="s">
        <v>277</v>
      </c>
      <c r="C80" s="161" t="s">
        <v>278</v>
      </c>
      <c r="D80" s="161" t="s">
        <v>279</v>
      </c>
      <c r="E80" s="162">
        <v>0.003</v>
      </c>
      <c r="F80" s="162"/>
      <c r="G80" s="183">
        <f aca="true" t="shared" si="1" ref="G80:G132">E80*F80</f>
        <v>0</v>
      </c>
      <c r="H80" s="162"/>
    </row>
    <row r="81" spans="1:8" s="2" customFormat="1" ht="24" customHeight="1">
      <c r="A81" s="180">
        <v>75</v>
      </c>
      <c r="B81" s="181" t="s">
        <v>282</v>
      </c>
      <c r="C81" s="181" t="s">
        <v>283</v>
      </c>
      <c r="D81" s="181" t="s">
        <v>160</v>
      </c>
      <c r="E81" s="182">
        <v>352</v>
      </c>
      <c r="F81" s="182"/>
      <c r="G81" s="183">
        <f t="shared" si="1"/>
        <v>0</v>
      </c>
      <c r="H81" s="182"/>
    </row>
    <row r="82" spans="1:8" s="2" customFormat="1" ht="13.5" customHeight="1">
      <c r="A82" s="160">
        <v>77</v>
      </c>
      <c r="B82" s="161" t="s">
        <v>284</v>
      </c>
      <c r="C82" s="161" t="s">
        <v>285</v>
      </c>
      <c r="D82" s="161" t="s">
        <v>160</v>
      </c>
      <c r="E82" s="162">
        <v>352</v>
      </c>
      <c r="F82" s="162"/>
      <c r="G82" s="183">
        <f t="shared" si="1"/>
        <v>0</v>
      </c>
      <c r="H82" s="162"/>
    </row>
    <row r="83" spans="1:8" s="2" customFormat="1" ht="12" customHeight="1">
      <c r="A83" s="184"/>
      <c r="B83" s="185"/>
      <c r="C83" s="185" t="s">
        <v>286</v>
      </c>
      <c r="D83" s="185"/>
      <c r="E83" s="186"/>
      <c r="F83" s="186"/>
      <c r="G83" s="183">
        <f t="shared" si="1"/>
        <v>0</v>
      </c>
      <c r="H83" s="186"/>
    </row>
    <row r="84" spans="1:8" s="2" customFormat="1" ht="24" customHeight="1">
      <c r="A84" s="180">
        <v>63</v>
      </c>
      <c r="B84" s="181" t="s">
        <v>287</v>
      </c>
      <c r="C84" s="181" t="s">
        <v>288</v>
      </c>
      <c r="D84" s="181" t="s">
        <v>160</v>
      </c>
      <c r="E84" s="182">
        <v>12</v>
      </c>
      <c r="F84" s="182"/>
      <c r="G84" s="183">
        <f t="shared" si="1"/>
        <v>0</v>
      </c>
      <c r="H84" s="182"/>
    </row>
    <row r="85" spans="1:8" s="2" customFormat="1" ht="13.5" customHeight="1">
      <c r="A85" s="160">
        <v>64</v>
      </c>
      <c r="B85" s="161" t="s">
        <v>289</v>
      </c>
      <c r="C85" s="161" t="s">
        <v>290</v>
      </c>
      <c r="D85" s="161" t="s">
        <v>160</v>
      </c>
      <c r="E85" s="162">
        <v>12</v>
      </c>
      <c r="F85" s="162"/>
      <c r="G85" s="183">
        <f t="shared" si="1"/>
        <v>0</v>
      </c>
      <c r="H85" s="162"/>
    </row>
    <row r="86" spans="1:8" s="2" customFormat="1" ht="24" customHeight="1">
      <c r="A86" s="180">
        <v>61</v>
      </c>
      <c r="B86" s="181" t="s">
        <v>291</v>
      </c>
      <c r="C86" s="181" t="s">
        <v>292</v>
      </c>
      <c r="D86" s="181" t="s">
        <v>160</v>
      </c>
      <c r="E86" s="182">
        <v>4</v>
      </c>
      <c r="F86" s="182"/>
      <c r="G86" s="183">
        <f t="shared" si="1"/>
        <v>0</v>
      </c>
      <c r="H86" s="182"/>
    </row>
    <row r="87" spans="1:8" s="2" customFormat="1" ht="13.5" customHeight="1">
      <c r="A87" s="160">
        <v>62</v>
      </c>
      <c r="B87" s="161" t="s">
        <v>293</v>
      </c>
      <c r="C87" s="161" t="s">
        <v>294</v>
      </c>
      <c r="D87" s="161" t="s">
        <v>160</v>
      </c>
      <c r="E87" s="162">
        <v>4</v>
      </c>
      <c r="F87" s="162"/>
      <c r="G87" s="183">
        <f t="shared" si="1"/>
        <v>0</v>
      </c>
      <c r="H87" s="162"/>
    </row>
    <row r="88" spans="1:8" s="2" customFormat="1" ht="24" customHeight="1">
      <c r="A88" s="180">
        <v>57</v>
      </c>
      <c r="B88" s="181" t="s">
        <v>295</v>
      </c>
      <c r="C88" s="181" t="s">
        <v>296</v>
      </c>
      <c r="D88" s="181" t="s">
        <v>160</v>
      </c>
      <c r="E88" s="182">
        <v>14</v>
      </c>
      <c r="F88" s="182"/>
      <c r="G88" s="183">
        <f t="shared" si="1"/>
        <v>0</v>
      </c>
      <c r="H88" s="182"/>
    </row>
    <row r="89" spans="1:8" s="2" customFormat="1" ht="13.5" customHeight="1">
      <c r="A89" s="160">
        <v>58</v>
      </c>
      <c r="B89" s="161" t="s">
        <v>297</v>
      </c>
      <c r="C89" s="161" t="s">
        <v>298</v>
      </c>
      <c r="D89" s="161" t="s">
        <v>160</v>
      </c>
      <c r="E89" s="162">
        <v>14</v>
      </c>
      <c r="F89" s="162"/>
      <c r="G89" s="183">
        <f t="shared" si="1"/>
        <v>0</v>
      </c>
      <c r="H89" s="162"/>
    </row>
    <row r="90" spans="1:8" s="2" customFormat="1" ht="24" customHeight="1">
      <c r="A90" s="180">
        <v>59</v>
      </c>
      <c r="B90" s="181" t="s">
        <v>299</v>
      </c>
      <c r="C90" s="181" t="s">
        <v>300</v>
      </c>
      <c r="D90" s="181" t="s">
        <v>160</v>
      </c>
      <c r="E90" s="182">
        <v>12</v>
      </c>
      <c r="F90" s="182"/>
      <c r="G90" s="183">
        <f t="shared" si="1"/>
        <v>0</v>
      </c>
      <c r="H90" s="182"/>
    </row>
    <row r="91" spans="1:8" s="2" customFormat="1" ht="13.5" customHeight="1">
      <c r="A91" s="160">
        <v>60</v>
      </c>
      <c r="B91" s="161" t="s">
        <v>301</v>
      </c>
      <c r="C91" s="161" t="s">
        <v>302</v>
      </c>
      <c r="D91" s="161" t="s">
        <v>160</v>
      </c>
      <c r="E91" s="162">
        <v>12</v>
      </c>
      <c r="F91" s="162"/>
      <c r="G91" s="183">
        <f t="shared" si="1"/>
        <v>0</v>
      </c>
      <c r="H91" s="162"/>
    </row>
    <row r="92" spans="1:8" s="2" customFormat="1" ht="24" customHeight="1">
      <c r="A92" s="180">
        <v>40</v>
      </c>
      <c r="B92" s="181" t="s">
        <v>303</v>
      </c>
      <c r="C92" s="181" t="s">
        <v>304</v>
      </c>
      <c r="D92" s="181" t="s">
        <v>160</v>
      </c>
      <c r="E92" s="182">
        <v>1</v>
      </c>
      <c r="F92" s="182"/>
      <c r="G92" s="183">
        <f t="shared" si="1"/>
        <v>0</v>
      </c>
      <c r="H92" s="182"/>
    </row>
    <row r="93" spans="1:8" s="2" customFormat="1" ht="24" customHeight="1">
      <c r="A93" s="160">
        <v>41</v>
      </c>
      <c r="B93" s="161" t="s">
        <v>305</v>
      </c>
      <c r="C93" s="161" t="s">
        <v>306</v>
      </c>
      <c r="D93" s="161" t="s">
        <v>160</v>
      </c>
      <c r="E93" s="162">
        <v>1</v>
      </c>
      <c r="F93" s="162"/>
      <c r="G93" s="183">
        <f t="shared" si="1"/>
        <v>0</v>
      </c>
      <c r="H93" s="162"/>
    </row>
    <row r="94" spans="1:8" s="2" customFormat="1" ht="24" customHeight="1">
      <c r="A94" s="160">
        <v>42</v>
      </c>
      <c r="B94" s="161" t="s">
        <v>307</v>
      </c>
      <c r="C94" s="161" t="s">
        <v>308</v>
      </c>
      <c r="D94" s="161" t="s">
        <v>160</v>
      </c>
      <c r="E94" s="162">
        <v>1</v>
      </c>
      <c r="F94" s="162"/>
      <c r="G94" s="183">
        <f t="shared" si="1"/>
        <v>0</v>
      </c>
      <c r="H94" s="162"/>
    </row>
    <row r="95" spans="1:8" s="2" customFormat="1" ht="24" customHeight="1">
      <c r="A95" s="160">
        <v>43</v>
      </c>
      <c r="B95" s="161" t="s">
        <v>309</v>
      </c>
      <c r="C95" s="161" t="s">
        <v>310</v>
      </c>
      <c r="D95" s="161" t="s">
        <v>160</v>
      </c>
      <c r="E95" s="162">
        <v>1</v>
      </c>
      <c r="F95" s="162"/>
      <c r="G95" s="183">
        <f t="shared" si="1"/>
        <v>0</v>
      </c>
      <c r="H95" s="162"/>
    </row>
    <row r="96" spans="1:8" s="2" customFormat="1" ht="13.5" customHeight="1">
      <c r="A96" s="180">
        <v>44</v>
      </c>
      <c r="B96" s="181" t="s">
        <v>311</v>
      </c>
      <c r="C96" s="181" t="s">
        <v>312</v>
      </c>
      <c r="D96" s="181" t="s">
        <v>160</v>
      </c>
      <c r="E96" s="182">
        <v>1</v>
      </c>
      <c r="F96" s="182"/>
      <c r="G96" s="183">
        <f t="shared" si="1"/>
        <v>0</v>
      </c>
      <c r="H96" s="182"/>
    </row>
    <row r="97" spans="1:8" s="2" customFormat="1" ht="13.5" customHeight="1">
      <c r="A97" s="160">
        <v>45</v>
      </c>
      <c r="B97" s="161" t="s">
        <v>313</v>
      </c>
      <c r="C97" s="161" t="s">
        <v>314</v>
      </c>
      <c r="D97" s="161" t="s">
        <v>160</v>
      </c>
      <c r="E97" s="162">
        <v>1</v>
      </c>
      <c r="F97" s="162"/>
      <c r="G97" s="183">
        <f t="shared" si="1"/>
        <v>0</v>
      </c>
      <c r="H97" s="162"/>
    </row>
    <row r="98" spans="1:8" s="2" customFormat="1" ht="24" customHeight="1">
      <c r="A98" s="180">
        <v>38</v>
      </c>
      <c r="B98" s="181" t="s">
        <v>315</v>
      </c>
      <c r="C98" s="181" t="s">
        <v>316</v>
      </c>
      <c r="D98" s="181" t="s">
        <v>160</v>
      </c>
      <c r="E98" s="182">
        <v>2</v>
      </c>
      <c r="F98" s="182"/>
      <c r="G98" s="183">
        <f t="shared" si="1"/>
        <v>0</v>
      </c>
      <c r="H98" s="182"/>
    </row>
    <row r="99" spans="1:8" s="2" customFormat="1" ht="24" customHeight="1">
      <c r="A99" s="180">
        <v>39</v>
      </c>
      <c r="B99" s="181" t="s">
        <v>317</v>
      </c>
      <c r="C99" s="181" t="s">
        <v>318</v>
      </c>
      <c r="D99" s="181" t="s">
        <v>160</v>
      </c>
      <c r="E99" s="182">
        <v>1</v>
      </c>
      <c r="F99" s="182"/>
      <c r="G99" s="183">
        <f t="shared" si="1"/>
        <v>0</v>
      </c>
      <c r="H99" s="182"/>
    </row>
    <row r="100" spans="1:8" s="2" customFormat="1" ht="13.5" customHeight="1">
      <c r="A100" s="180">
        <v>7</v>
      </c>
      <c r="B100" s="181" t="s">
        <v>319</v>
      </c>
      <c r="C100" s="181" t="s">
        <v>320</v>
      </c>
      <c r="D100" s="181" t="s">
        <v>170</v>
      </c>
      <c r="E100" s="182">
        <v>20</v>
      </c>
      <c r="F100" s="182"/>
      <c r="G100" s="183">
        <f t="shared" si="1"/>
        <v>0</v>
      </c>
      <c r="H100" s="182"/>
    </row>
    <row r="101" spans="1:8" s="2" customFormat="1" ht="13.5" customHeight="1">
      <c r="A101" s="160">
        <v>8</v>
      </c>
      <c r="B101" s="161" t="s">
        <v>321</v>
      </c>
      <c r="C101" s="161" t="s">
        <v>322</v>
      </c>
      <c r="D101" s="161" t="s">
        <v>170</v>
      </c>
      <c r="E101" s="162">
        <v>20</v>
      </c>
      <c r="F101" s="162"/>
      <c r="G101" s="183">
        <f t="shared" si="1"/>
        <v>0</v>
      </c>
      <c r="H101" s="162"/>
    </row>
    <row r="102" spans="1:8" s="2" customFormat="1" ht="13.5" customHeight="1">
      <c r="A102" s="180">
        <v>10</v>
      </c>
      <c r="B102" s="181" t="s">
        <v>323</v>
      </c>
      <c r="C102" s="181" t="s">
        <v>324</v>
      </c>
      <c r="D102" s="181" t="s">
        <v>170</v>
      </c>
      <c r="E102" s="182">
        <v>65</v>
      </c>
      <c r="F102" s="182"/>
      <c r="G102" s="183">
        <f t="shared" si="1"/>
        <v>0</v>
      </c>
      <c r="H102" s="182"/>
    </row>
    <row r="103" spans="1:8" s="2" customFormat="1" ht="13.5" customHeight="1">
      <c r="A103" s="160">
        <v>11</v>
      </c>
      <c r="B103" s="161" t="s">
        <v>325</v>
      </c>
      <c r="C103" s="161" t="s">
        <v>326</v>
      </c>
      <c r="D103" s="161" t="s">
        <v>170</v>
      </c>
      <c r="E103" s="162">
        <v>65</v>
      </c>
      <c r="F103" s="162"/>
      <c r="G103" s="183">
        <f t="shared" si="1"/>
        <v>0</v>
      </c>
      <c r="H103" s="162"/>
    </row>
    <row r="104" spans="1:8" s="2" customFormat="1" ht="13.5" customHeight="1">
      <c r="A104" s="180">
        <v>12</v>
      </c>
      <c r="B104" s="181" t="s">
        <v>327</v>
      </c>
      <c r="C104" s="181" t="s">
        <v>328</v>
      </c>
      <c r="D104" s="181" t="s">
        <v>170</v>
      </c>
      <c r="E104" s="182">
        <v>20</v>
      </c>
      <c r="F104" s="182"/>
      <c r="G104" s="183">
        <f t="shared" si="1"/>
        <v>0</v>
      </c>
      <c r="H104" s="182"/>
    </row>
    <row r="105" spans="1:8" s="2" customFormat="1" ht="13.5" customHeight="1">
      <c r="A105" s="160">
        <v>13</v>
      </c>
      <c r="B105" s="161" t="s">
        <v>329</v>
      </c>
      <c r="C105" s="161" t="s">
        <v>330</v>
      </c>
      <c r="D105" s="161" t="s">
        <v>170</v>
      </c>
      <c r="E105" s="162">
        <v>20</v>
      </c>
      <c r="F105" s="162"/>
      <c r="G105" s="183">
        <f t="shared" si="1"/>
        <v>0</v>
      </c>
      <c r="H105" s="162"/>
    </row>
    <row r="106" spans="1:8" s="2" customFormat="1" ht="13.5" customHeight="1">
      <c r="A106" s="180">
        <v>14</v>
      </c>
      <c r="B106" s="181" t="s">
        <v>331</v>
      </c>
      <c r="C106" s="181" t="s">
        <v>332</v>
      </c>
      <c r="D106" s="181" t="s">
        <v>170</v>
      </c>
      <c r="E106" s="182">
        <v>20</v>
      </c>
      <c r="F106" s="182"/>
      <c r="G106" s="183">
        <f t="shared" si="1"/>
        <v>0</v>
      </c>
      <c r="H106" s="182"/>
    </row>
    <row r="107" spans="1:8" s="2" customFormat="1" ht="13.5" customHeight="1">
      <c r="A107" s="160">
        <v>15</v>
      </c>
      <c r="B107" s="161" t="s">
        <v>333</v>
      </c>
      <c r="C107" s="161" t="s">
        <v>334</v>
      </c>
      <c r="D107" s="161" t="s">
        <v>170</v>
      </c>
      <c r="E107" s="162">
        <v>20</v>
      </c>
      <c r="F107" s="162"/>
      <c r="G107" s="183">
        <f t="shared" si="1"/>
        <v>0</v>
      </c>
      <c r="H107" s="162"/>
    </row>
    <row r="108" spans="1:8" s="2" customFormat="1" ht="13.5" customHeight="1">
      <c r="A108" s="180">
        <v>65</v>
      </c>
      <c r="B108" s="181" t="s">
        <v>335</v>
      </c>
      <c r="C108" s="181" t="s">
        <v>336</v>
      </c>
      <c r="D108" s="181" t="s">
        <v>170</v>
      </c>
      <c r="E108" s="182">
        <v>18</v>
      </c>
      <c r="F108" s="182"/>
      <c r="G108" s="183">
        <f t="shared" si="1"/>
        <v>0</v>
      </c>
      <c r="H108" s="182"/>
    </row>
    <row r="109" spans="1:8" s="2" customFormat="1" ht="13.5" customHeight="1">
      <c r="A109" s="160">
        <v>66</v>
      </c>
      <c r="B109" s="161" t="s">
        <v>337</v>
      </c>
      <c r="C109" s="161" t="s">
        <v>338</v>
      </c>
      <c r="D109" s="161" t="s">
        <v>170</v>
      </c>
      <c r="E109" s="162">
        <v>18</v>
      </c>
      <c r="F109" s="162"/>
      <c r="G109" s="183">
        <f t="shared" si="1"/>
        <v>0</v>
      </c>
      <c r="H109" s="162"/>
    </row>
    <row r="110" spans="1:8" s="2" customFormat="1" ht="24" customHeight="1">
      <c r="A110" s="180">
        <v>3</v>
      </c>
      <c r="B110" s="181" t="s">
        <v>339</v>
      </c>
      <c r="C110" s="181" t="s">
        <v>340</v>
      </c>
      <c r="D110" s="181" t="s">
        <v>170</v>
      </c>
      <c r="E110" s="182">
        <v>30</v>
      </c>
      <c r="F110" s="182"/>
      <c r="G110" s="183">
        <f t="shared" si="1"/>
        <v>0</v>
      </c>
      <c r="H110" s="182"/>
    </row>
    <row r="111" spans="1:8" s="2" customFormat="1" ht="13.5" customHeight="1">
      <c r="A111" s="160">
        <v>4</v>
      </c>
      <c r="B111" s="161" t="s">
        <v>341</v>
      </c>
      <c r="C111" s="161" t="s">
        <v>342</v>
      </c>
      <c r="D111" s="161" t="s">
        <v>170</v>
      </c>
      <c r="E111" s="162">
        <v>30</v>
      </c>
      <c r="F111" s="162"/>
      <c r="G111" s="183">
        <f t="shared" si="1"/>
        <v>0</v>
      </c>
      <c r="H111" s="162"/>
    </row>
    <row r="112" spans="1:8" s="2" customFormat="1" ht="13.5" customHeight="1">
      <c r="A112" s="180">
        <v>1</v>
      </c>
      <c r="B112" s="181" t="s">
        <v>343</v>
      </c>
      <c r="C112" s="181" t="s">
        <v>344</v>
      </c>
      <c r="D112" s="181" t="s">
        <v>170</v>
      </c>
      <c r="E112" s="182">
        <v>20</v>
      </c>
      <c r="F112" s="182"/>
      <c r="G112" s="183">
        <f t="shared" si="1"/>
        <v>0</v>
      </c>
      <c r="H112" s="182"/>
    </row>
    <row r="113" spans="1:8" s="2" customFormat="1" ht="13.5" customHeight="1">
      <c r="A113" s="160">
        <v>2</v>
      </c>
      <c r="B113" s="161" t="s">
        <v>345</v>
      </c>
      <c r="C113" s="161" t="s">
        <v>346</v>
      </c>
      <c r="D113" s="161" t="s">
        <v>170</v>
      </c>
      <c r="E113" s="162">
        <v>20</v>
      </c>
      <c r="F113" s="162"/>
      <c r="G113" s="183">
        <f t="shared" si="1"/>
        <v>0</v>
      </c>
      <c r="H113" s="162"/>
    </row>
    <row r="114" spans="1:8" s="2" customFormat="1" ht="13.5" customHeight="1">
      <c r="A114" s="180">
        <v>5</v>
      </c>
      <c r="B114" s="181" t="s">
        <v>343</v>
      </c>
      <c r="C114" s="181" t="s">
        <v>344</v>
      </c>
      <c r="D114" s="181" t="s">
        <v>170</v>
      </c>
      <c r="E114" s="182">
        <v>252</v>
      </c>
      <c r="F114" s="182"/>
      <c r="G114" s="183">
        <f t="shared" si="1"/>
        <v>0</v>
      </c>
      <c r="H114" s="182"/>
    </row>
    <row r="115" spans="1:8" s="2" customFormat="1" ht="13.5" customHeight="1">
      <c r="A115" s="160">
        <v>6</v>
      </c>
      <c r="B115" s="161" t="s">
        <v>345</v>
      </c>
      <c r="C115" s="161" t="s">
        <v>346</v>
      </c>
      <c r="D115" s="161" t="s">
        <v>170</v>
      </c>
      <c r="E115" s="162">
        <v>252</v>
      </c>
      <c r="F115" s="162"/>
      <c r="G115" s="183">
        <f t="shared" si="1"/>
        <v>0</v>
      </c>
      <c r="H115" s="162"/>
    </row>
    <row r="116" spans="1:8" s="2" customFormat="1" ht="13.5" customHeight="1">
      <c r="A116" s="180">
        <v>26</v>
      </c>
      <c r="B116" s="181" t="s">
        <v>347</v>
      </c>
      <c r="C116" s="181" t="s">
        <v>348</v>
      </c>
      <c r="D116" s="181" t="s">
        <v>170</v>
      </c>
      <c r="E116" s="182">
        <v>55</v>
      </c>
      <c r="F116" s="182"/>
      <c r="G116" s="183">
        <f t="shared" si="1"/>
        <v>0</v>
      </c>
      <c r="H116" s="182"/>
    </row>
    <row r="117" spans="1:8" s="2" customFormat="1" ht="13.5" customHeight="1">
      <c r="A117" s="160">
        <v>27</v>
      </c>
      <c r="B117" s="161" t="s">
        <v>349</v>
      </c>
      <c r="C117" s="161" t="s">
        <v>350</v>
      </c>
      <c r="D117" s="161" t="s">
        <v>170</v>
      </c>
      <c r="E117" s="162">
        <v>55</v>
      </c>
      <c r="F117" s="162"/>
      <c r="G117" s="183">
        <f t="shared" si="1"/>
        <v>0</v>
      </c>
      <c r="H117" s="162"/>
    </row>
    <row r="118" spans="1:8" s="2" customFormat="1" ht="13.5" customHeight="1">
      <c r="A118" s="180">
        <v>20</v>
      </c>
      <c r="B118" s="181" t="s">
        <v>351</v>
      </c>
      <c r="C118" s="181" t="s">
        <v>352</v>
      </c>
      <c r="D118" s="181" t="s">
        <v>170</v>
      </c>
      <c r="E118" s="182">
        <v>55</v>
      </c>
      <c r="F118" s="182"/>
      <c r="G118" s="183">
        <f t="shared" si="1"/>
        <v>0</v>
      </c>
      <c r="H118" s="182"/>
    </row>
    <row r="119" spans="1:8" s="2" customFormat="1" ht="13.5" customHeight="1">
      <c r="A119" s="160">
        <v>21</v>
      </c>
      <c r="B119" s="161" t="s">
        <v>353</v>
      </c>
      <c r="C119" s="161" t="s">
        <v>354</v>
      </c>
      <c r="D119" s="161" t="s">
        <v>170</v>
      </c>
      <c r="E119" s="162">
        <v>55</v>
      </c>
      <c r="F119" s="162"/>
      <c r="G119" s="183">
        <f t="shared" si="1"/>
        <v>0</v>
      </c>
      <c r="H119" s="162"/>
    </row>
    <row r="120" spans="1:8" s="2" customFormat="1" ht="13.5" customHeight="1">
      <c r="A120" s="180">
        <v>28</v>
      </c>
      <c r="B120" s="181" t="s">
        <v>351</v>
      </c>
      <c r="C120" s="181" t="s">
        <v>352</v>
      </c>
      <c r="D120" s="181" t="s">
        <v>170</v>
      </c>
      <c r="E120" s="182">
        <v>18</v>
      </c>
      <c r="F120" s="182"/>
      <c r="G120" s="183">
        <f t="shared" si="1"/>
        <v>0</v>
      </c>
      <c r="H120" s="182"/>
    </row>
    <row r="121" spans="1:8" s="2" customFormat="1" ht="13.5" customHeight="1">
      <c r="A121" s="160">
        <v>29</v>
      </c>
      <c r="B121" s="161" t="s">
        <v>353</v>
      </c>
      <c r="C121" s="161" t="s">
        <v>354</v>
      </c>
      <c r="D121" s="161" t="s">
        <v>170</v>
      </c>
      <c r="E121" s="162">
        <v>18</v>
      </c>
      <c r="F121" s="162"/>
      <c r="G121" s="183">
        <f t="shared" si="1"/>
        <v>0</v>
      </c>
      <c r="H121" s="162"/>
    </row>
    <row r="122" spans="1:8" s="2" customFormat="1" ht="13.5" customHeight="1">
      <c r="A122" s="180">
        <v>22</v>
      </c>
      <c r="B122" s="181" t="s">
        <v>355</v>
      </c>
      <c r="C122" s="181" t="s">
        <v>356</v>
      </c>
      <c r="D122" s="181" t="s">
        <v>170</v>
      </c>
      <c r="E122" s="182">
        <v>20</v>
      </c>
      <c r="F122" s="182"/>
      <c r="G122" s="183">
        <f t="shared" si="1"/>
        <v>0</v>
      </c>
      <c r="H122" s="182"/>
    </row>
    <row r="123" spans="1:8" s="2" customFormat="1" ht="13.5" customHeight="1">
      <c r="A123" s="160">
        <v>23</v>
      </c>
      <c r="B123" s="161" t="s">
        <v>357</v>
      </c>
      <c r="C123" s="161" t="s">
        <v>358</v>
      </c>
      <c r="D123" s="161" t="s">
        <v>170</v>
      </c>
      <c r="E123" s="162">
        <v>20</v>
      </c>
      <c r="F123" s="162"/>
      <c r="G123" s="183">
        <f t="shared" si="1"/>
        <v>0</v>
      </c>
      <c r="H123" s="162"/>
    </row>
    <row r="124" spans="1:8" s="2" customFormat="1" ht="13.5" customHeight="1">
      <c r="A124" s="180">
        <v>24</v>
      </c>
      <c r="B124" s="181" t="s">
        <v>359</v>
      </c>
      <c r="C124" s="181" t="s">
        <v>360</v>
      </c>
      <c r="D124" s="181" t="s">
        <v>170</v>
      </c>
      <c r="E124" s="182">
        <v>20</v>
      </c>
      <c r="F124" s="182"/>
      <c r="G124" s="183">
        <f t="shared" si="1"/>
        <v>0</v>
      </c>
      <c r="H124" s="182"/>
    </row>
    <row r="125" spans="1:8" s="2" customFormat="1" ht="13.5" customHeight="1">
      <c r="A125" s="160">
        <v>25</v>
      </c>
      <c r="B125" s="161" t="s">
        <v>361</v>
      </c>
      <c r="C125" s="161" t="s">
        <v>362</v>
      </c>
      <c r="D125" s="161" t="s">
        <v>170</v>
      </c>
      <c r="E125" s="162">
        <v>20</v>
      </c>
      <c r="F125" s="162"/>
      <c r="G125" s="183">
        <f t="shared" si="1"/>
        <v>0</v>
      </c>
      <c r="H125" s="162"/>
    </row>
    <row r="126" spans="1:8" s="2" customFormat="1" ht="13.5" customHeight="1">
      <c r="A126" s="180">
        <v>16</v>
      </c>
      <c r="B126" s="181" t="s">
        <v>363</v>
      </c>
      <c r="C126" s="181" t="s">
        <v>364</v>
      </c>
      <c r="D126" s="181" t="s">
        <v>170</v>
      </c>
      <c r="E126" s="182">
        <v>60</v>
      </c>
      <c r="F126" s="182"/>
      <c r="G126" s="183">
        <f t="shared" si="1"/>
        <v>0</v>
      </c>
      <c r="H126" s="182"/>
    </row>
    <row r="127" spans="1:8" s="2" customFormat="1" ht="13.5" customHeight="1">
      <c r="A127" s="160">
        <v>17</v>
      </c>
      <c r="B127" s="161" t="s">
        <v>365</v>
      </c>
      <c r="C127" s="161" t="s">
        <v>366</v>
      </c>
      <c r="D127" s="161" t="s">
        <v>170</v>
      </c>
      <c r="E127" s="162">
        <v>60</v>
      </c>
      <c r="F127" s="162"/>
      <c r="G127" s="183">
        <f t="shared" si="1"/>
        <v>0</v>
      </c>
      <c r="H127" s="162"/>
    </row>
    <row r="128" spans="1:8" s="2" customFormat="1" ht="13.5" customHeight="1">
      <c r="A128" s="180">
        <v>18</v>
      </c>
      <c r="B128" s="181" t="s">
        <v>367</v>
      </c>
      <c r="C128" s="181" t="s">
        <v>368</v>
      </c>
      <c r="D128" s="181" t="s">
        <v>170</v>
      </c>
      <c r="E128" s="182">
        <v>20</v>
      </c>
      <c r="F128" s="182"/>
      <c r="G128" s="183">
        <f t="shared" si="1"/>
        <v>0</v>
      </c>
      <c r="H128" s="182"/>
    </row>
    <row r="129" spans="1:8" s="2" customFormat="1" ht="13.5" customHeight="1">
      <c r="A129" s="160">
        <v>19</v>
      </c>
      <c r="B129" s="161" t="s">
        <v>369</v>
      </c>
      <c r="C129" s="161" t="s">
        <v>370</v>
      </c>
      <c r="D129" s="161" t="s">
        <v>170</v>
      </c>
      <c r="E129" s="162">
        <v>20</v>
      </c>
      <c r="F129" s="162"/>
      <c r="G129" s="183">
        <f t="shared" si="1"/>
        <v>0</v>
      </c>
      <c r="H129" s="162"/>
    </row>
    <row r="130" spans="1:8" s="2" customFormat="1" ht="13.5" customHeight="1">
      <c r="A130" s="180">
        <v>69</v>
      </c>
      <c r="B130" s="181" t="s">
        <v>371</v>
      </c>
      <c r="C130" s="181" t="s">
        <v>372</v>
      </c>
      <c r="D130" s="181" t="s">
        <v>373</v>
      </c>
      <c r="E130" s="182">
        <v>5.842</v>
      </c>
      <c r="F130" s="182"/>
      <c r="G130" s="183">
        <f t="shared" si="1"/>
        <v>0</v>
      </c>
      <c r="H130" s="182"/>
    </row>
    <row r="131" spans="1:8" s="2" customFormat="1" ht="13.5" customHeight="1">
      <c r="A131" s="180">
        <v>71</v>
      </c>
      <c r="B131" s="181" t="s">
        <v>374</v>
      </c>
      <c r="C131" s="181" t="s">
        <v>375</v>
      </c>
      <c r="D131" s="181" t="s">
        <v>373</v>
      </c>
      <c r="E131" s="182">
        <v>5.842</v>
      </c>
      <c r="F131" s="182"/>
      <c r="G131" s="183">
        <f t="shared" si="1"/>
        <v>0</v>
      </c>
      <c r="H131" s="182"/>
    </row>
    <row r="132" spans="1:8" s="2" customFormat="1" ht="13.5" customHeight="1">
      <c r="A132" s="180">
        <v>72</v>
      </c>
      <c r="B132" s="181" t="s">
        <v>376</v>
      </c>
      <c r="C132" s="181" t="s">
        <v>377</v>
      </c>
      <c r="D132" s="181" t="s">
        <v>373</v>
      </c>
      <c r="E132" s="182">
        <v>111.722</v>
      </c>
      <c r="F132" s="182"/>
      <c r="G132" s="183">
        <f t="shared" si="1"/>
        <v>0</v>
      </c>
      <c r="H132" s="182"/>
    </row>
    <row r="133" spans="1:8" s="2" customFormat="1" ht="28.5" customHeight="1">
      <c r="A133" s="176"/>
      <c r="B133" s="177" t="s">
        <v>378</v>
      </c>
      <c r="C133" s="177" t="s">
        <v>379</v>
      </c>
      <c r="D133" s="177"/>
      <c r="E133" s="178"/>
      <c r="F133" s="178"/>
      <c r="G133" s="179">
        <f>SUM(G134,G135,G137,G138,G140,G141,G143,G144,G146,G147,G148)</f>
        <v>0</v>
      </c>
      <c r="H133" s="178">
        <v>0</v>
      </c>
    </row>
    <row r="134" spans="1:8" s="2" customFormat="1" ht="24" customHeight="1">
      <c r="A134" s="180">
        <v>32</v>
      </c>
      <c r="B134" s="181" t="s">
        <v>380</v>
      </c>
      <c r="C134" s="181" t="s">
        <v>381</v>
      </c>
      <c r="D134" s="181" t="s">
        <v>170</v>
      </c>
      <c r="E134" s="182">
        <v>55</v>
      </c>
      <c r="F134" s="182"/>
      <c r="G134" s="183">
        <f>E134*F134</f>
        <v>0</v>
      </c>
      <c r="H134" s="182"/>
    </row>
    <row r="135" spans="1:8" s="2" customFormat="1" ht="13.5" customHeight="1">
      <c r="A135" s="160">
        <v>33</v>
      </c>
      <c r="B135" s="161" t="s">
        <v>382</v>
      </c>
      <c r="C135" s="161" t="s">
        <v>383</v>
      </c>
      <c r="D135" s="161" t="s">
        <v>170</v>
      </c>
      <c r="E135" s="162">
        <v>55</v>
      </c>
      <c r="F135" s="162"/>
      <c r="G135" s="183">
        <f>E135*F135</f>
        <v>0</v>
      </c>
      <c r="H135" s="162"/>
    </row>
    <row r="136" spans="1:8" s="2" customFormat="1" ht="21" customHeight="1">
      <c r="A136" s="184"/>
      <c r="B136" s="185"/>
      <c r="C136" s="185" t="s">
        <v>384</v>
      </c>
      <c r="D136" s="185"/>
      <c r="E136" s="186"/>
      <c r="F136" s="186"/>
      <c r="G136" s="187"/>
      <c r="H136" s="186"/>
    </row>
    <row r="137" spans="1:8" s="2" customFormat="1" ht="24" customHeight="1">
      <c r="A137" s="180">
        <v>30</v>
      </c>
      <c r="B137" s="181" t="s">
        <v>385</v>
      </c>
      <c r="C137" s="181" t="s">
        <v>386</v>
      </c>
      <c r="D137" s="181" t="s">
        <v>170</v>
      </c>
      <c r="E137" s="182">
        <v>18</v>
      </c>
      <c r="F137" s="182"/>
      <c r="G137" s="183">
        <f>E137*F137</f>
        <v>0</v>
      </c>
      <c r="H137" s="182"/>
    </row>
    <row r="138" spans="1:8" s="2" customFormat="1" ht="13.5" customHeight="1">
      <c r="A138" s="160">
        <v>31</v>
      </c>
      <c r="B138" s="161" t="s">
        <v>387</v>
      </c>
      <c r="C138" s="161" t="s">
        <v>388</v>
      </c>
      <c r="D138" s="161" t="s">
        <v>170</v>
      </c>
      <c r="E138" s="162">
        <v>18</v>
      </c>
      <c r="F138" s="162"/>
      <c r="G138" s="183">
        <f>E138*F138</f>
        <v>0</v>
      </c>
      <c r="H138" s="162"/>
    </row>
    <row r="139" spans="1:8" s="2" customFormat="1" ht="21" customHeight="1">
      <c r="A139" s="184"/>
      <c r="B139" s="185"/>
      <c r="C139" s="185" t="s">
        <v>384</v>
      </c>
      <c r="D139" s="185"/>
      <c r="E139" s="186"/>
      <c r="F139" s="186"/>
      <c r="G139" s="187"/>
      <c r="H139" s="186"/>
    </row>
    <row r="140" spans="1:8" s="2" customFormat="1" ht="24" customHeight="1">
      <c r="A140" s="180">
        <v>36</v>
      </c>
      <c r="B140" s="181" t="s">
        <v>389</v>
      </c>
      <c r="C140" s="181" t="s">
        <v>390</v>
      </c>
      <c r="D140" s="181" t="s">
        <v>170</v>
      </c>
      <c r="E140" s="182">
        <v>20</v>
      </c>
      <c r="F140" s="182"/>
      <c r="G140" s="183">
        <f>E140*F140</f>
        <v>0</v>
      </c>
      <c r="H140" s="182"/>
    </row>
    <row r="141" spans="1:8" s="2" customFormat="1" ht="13.5" customHeight="1">
      <c r="A141" s="160">
        <v>37</v>
      </c>
      <c r="B141" s="161" t="s">
        <v>391</v>
      </c>
      <c r="C141" s="161" t="s">
        <v>392</v>
      </c>
      <c r="D141" s="161" t="s">
        <v>170</v>
      </c>
      <c r="E141" s="162">
        <v>20</v>
      </c>
      <c r="F141" s="162"/>
      <c r="G141" s="183">
        <f aca="true" t="shared" si="2" ref="G141:G148">E141*F141</f>
        <v>0</v>
      </c>
      <c r="H141" s="162"/>
    </row>
    <row r="142" spans="1:8" s="2" customFormat="1" ht="21" customHeight="1">
      <c r="A142" s="184"/>
      <c r="B142" s="185"/>
      <c r="C142" s="185" t="s">
        <v>384</v>
      </c>
      <c r="D142" s="185"/>
      <c r="E142" s="186"/>
      <c r="F142" s="186"/>
      <c r="G142" s="183"/>
      <c r="H142" s="186"/>
    </row>
    <row r="143" spans="1:8" s="2" customFormat="1" ht="24" customHeight="1">
      <c r="A143" s="180">
        <v>34</v>
      </c>
      <c r="B143" s="181" t="s">
        <v>393</v>
      </c>
      <c r="C143" s="181" t="s">
        <v>394</v>
      </c>
      <c r="D143" s="181" t="s">
        <v>170</v>
      </c>
      <c r="E143" s="182">
        <v>22</v>
      </c>
      <c r="F143" s="182"/>
      <c r="G143" s="183">
        <f t="shared" si="2"/>
        <v>0</v>
      </c>
      <c r="H143" s="182"/>
    </row>
    <row r="144" spans="1:8" s="2" customFormat="1" ht="13.5" customHeight="1">
      <c r="A144" s="160">
        <v>35</v>
      </c>
      <c r="B144" s="161" t="s">
        <v>395</v>
      </c>
      <c r="C144" s="161" t="s">
        <v>396</v>
      </c>
      <c r="D144" s="161" t="s">
        <v>170</v>
      </c>
      <c r="E144" s="162">
        <v>22</v>
      </c>
      <c r="F144" s="162"/>
      <c r="G144" s="183">
        <f t="shared" si="2"/>
        <v>0</v>
      </c>
      <c r="H144" s="162"/>
    </row>
    <row r="145" spans="1:8" s="2" customFormat="1" ht="21" customHeight="1">
      <c r="A145" s="184"/>
      <c r="B145" s="185"/>
      <c r="C145" s="185" t="s">
        <v>384</v>
      </c>
      <c r="D145" s="185"/>
      <c r="E145" s="186"/>
      <c r="F145" s="186"/>
      <c r="G145" s="183"/>
      <c r="H145" s="186"/>
    </row>
    <row r="146" spans="1:8" s="2" customFormat="1" ht="13.5" customHeight="1">
      <c r="A146" s="180">
        <v>68</v>
      </c>
      <c r="B146" s="181" t="s">
        <v>371</v>
      </c>
      <c r="C146" s="181" t="s">
        <v>372</v>
      </c>
      <c r="D146" s="181" t="s">
        <v>373</v>
      </c>
      <c r="E146" s="182">
        <v>0.616</v>
      </c>
      <c r="F146" s="182"/>
      <c r="G146" s="183">
        <f t="shared" si="2"/>
        <v>0</v>
      </c>
      <c r="H146" s="182"/>
    </row>
    <row r="147" spans="1:8" s="2" customFormat="1" ht="13.5" customHeight="1">
      <c r="A147" s="180">
        <v>70</v>
      </c>
      <c r="B147" s="181" t="s">
        <v>374</v>
      </c>
      <c r="C147" s="181" t="s">
        <v>375</v>
      </c>
      <c r="D147" s="181" t="s">
        <v>373</v>
      </c>
      <c r="E147" s="182">
        <v>0.616</v>
      </c>
      <c r="F147" s="182"/>
      <c r="G147" s="183">
        <f t="shared" si="2"/>
        <v>0</v>
      </c>
      <c r="H147" s="182"/>
    </row>
    <row r="148" spans="1:8" s="2" customFormat="1" ht="13.5" customHeight="1">
      <c r="A148" s="180">
        <v>73</v>
      </c>
      <c r="B148" s="181" t="s">
        <v>397</v>
      </c>
      <c r="C148" s="181" t="s">
        <v>398</v>
      </c>
      <c r="D148" s="181" t="s">
        <v>373</v>
      </c>
      <c r="E148" s="182">
        <v>5.067</v>
      </c>
      <c r="F148" s="182"/>
      <c r="G148" s="183">
        <f t="shared" si="2"/>
        <v>0</v>
      </c>
      <c r="H148" s="182"/>
    </row>
    <row r="149" spans="1:8" s="2" customFormat="1" ht="30.75" customHeight="1">
      <c r="A149" s="172"/>
      <c r="B149" s="173" t="s">
        <v>71</v>
      </c>
      <c r="C149" s="173" t="s">
        <v>399</v>
      </c>
      <c r="D149" s="173"/>
      <c r="E149" s="174"/>
      <c r="F149" s="174"/>
      <c r="G149" s="175">
        <f>SUM(G150)</f>
        <v>0</v>
      </c>
      <c r="H149" s="174">
        <v>0</v>
      </c>
    </row>
    <row r="150" spans="1:8" s="2" customFormat="1" ht="24" customHeight="1">
      <c r="A150" s="180">
        <v>67</v>
      </c>
      <c r="B150" s="181" t="s">
        <v>400</v>
      </c>
      <c r="C150" s="181" t="s">
        <v>401</v>
      </c>
      <c r="D150" s="181" t="s">
        <v>402</v>
      </c>
      <c r="E150" s="182">
        <v>198</v>
      </c>
      <c r="F150" s="182"/>
      <c r="G150" s="183">
        <f>E150*F150</f>
        <v>0</v>
      </c>
      <c r="H150" s="182"/>
    </row>
    <row r="151" spans="1:8" s="2" customFormat="1" ht="30.75" customHeight="1">
      <c r="A151" s="164"/>
      <c r="B151" s="165"/>
      <c r="C151" s="165" t="s">
        <v>161</v>
      </c>
      <c r="D151" s="165"/>
      <c r="E151" s="166"/>
      <c r="F151" s="166"/>
      <c r="G151" s="167">
        <f>SUM(G14,G133,G149)</f>
        <v>0</v>
      </c>
      <c r="H151" s="166">
        <v>0</v>
      </c>
    </row>
  </sheetData>
  <sheetProtection/>
  <mergeCells count="2">
    <mergeCell ref="A1:H1"/>
    <mergeCell ref="A8:C8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4" r:id="rId1"/>
  <headerFooter alignWithMargins="0">
    <oddFooter>&amp;C   Strana &amp;P 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zoomScalePageLayoutView="0" workbookViewId="0" topLeftCell="A1">
      <selection activeCell="F17" sqref="F17"/>
    </sheetView>
  </sheetViews>
  <sheetFormatPr defaultColWidth="10.5" defaultRowHeight="12" customHeight="1"/>
  <cols>
    <col min="1" max="1" width="4" style="168" customWidth="1"/>
    <col min="2" max="2" width="16.33203125" style="169" customWidth="1"/>
    <col min="3" max="3" width="49.83203125" style="169" customWidth="1"/>
    <col min="4" max="4" width="3.83203125" style="169" customWidth="1"/>
    <col min="5" max="5" width="11.33203125" style="170" customWidth="1"/>
    <col min="6" max="6" width="11.5" style="170" customWidth="1"/>
    <col min="7" max="7" width="17.33203125" style="171" customWidth="1"/>
    <col min="8" max="8" width="13.83203125" style="170" customWidth="1"/>
    <col min="9" max="16384" width="10.5" style="1" customWidth="1"/>
  </cols>
  <sheetData>
    <row r="1" spans="1:8" s="2" customFormat="1" ht="27.75" customHeight="1">
      <c r="A1" s="217" t="s">
        <v>142</v>
      </c>
      <c r="B1" s="218"/>
      <c r="C1" s="218"/>
      <c r="D1" s="218"/>
      <c r="E1" s="218"/>
      <c r="F1" s="218"/>
      <c r="G1" s="218"/>
      <c r="H1" s="218"/>
    </row>
    <row r="2" spans="1:8" s="2" customFormat="1" ht="12.75" customHeight="1">
      <c r="A2" s="137" t="s">
        <v>143</v>
      </c>
      <c r="B2" s="141"/>
      <c r="C2" s="141"/>
      <c r="D2" s="141"/>
      <c r="E2" s="141"/>
      <c r="F2" s="141"/>
      <c r="G2" s="141"/>
      <c r="H2" s="141"/>
    </row>
    <row r="3" spans="1:8" s="2" customFormat="1" ht="12.75" customHeight="1">
      <c r="A3" s="137" t="s">
        <v>403</v>
      </c>
      <c r="B3" s="141"/>
      <c r="C3" s="141"/>
      <c r="D3" s="141"/>
      <c r="E3" s="141"/>
      <c r="F3" s="141"/>
      <c r="G3" s="141"/>
      <c r="H3" s="141"/>
    </row>
    <row r="4" spans="1:8" s="2" customFormat="1" ht="13.5" customHeight="1">
      <c r="A4" s="151"/>
      <c r="B4" s="137"/>
      <c r="C4" s="151"/>
      <c r="D4" s="138"/>
      <c r="E4" s="138"/>
      <c r="F4" s="138"/>
      <c r="G4" s="138"/>
      <c r="H4" s="138"/>
    </row>
    <row r="5" spans="1:8" s="2" customFormat="1" ht="6.75" customHeight="1">
      <c r="A5" s="152"/>
      <c r="B5" s="153"/>
      <c r="C5" s="153"/>
      <c r="D5" s="153"/>
      <c r="E5" s="154"/>
      <c r="F5" s="154"/>
      <c r="G5" s="155"/>
      <c r="H5" s="154"/>
    </row>
    <row r="6" spans="1:8" s="2" customFormat="1" ht="12.75" customHeight="1">
      <c r="A6" s="141" t="s">
        <v>145</v>
      </c>
      <c r="B6" s="141"/>
      <c r="C6" s="141"/>
      <c r="D6" s="141"/>
      <c r="E6" s="141"/>
      <c r="F6" s="141"/>
      <c r="G6" s="141"/>
      <c r="H6" s="141"/>
    </row>
    <row r="7" spans="1:8" s="2" customFormat="1" ht="13.5" customHeight="1">
      <c r="A7" s="141" t="s">
        <v>146</v>
      </c>
      <c r="B7" s="141"/>
      <c r="C7" s="141"/>
      <c r="D7" s="141"/>
      <c r="E7" s="141" t="s">
        <v>147</v>
      </c>
      <c r="F7" s="141"/>
      <c r="G7" s="141"/>
      <c r="H7" s="141"/>
    </row>
    <row r="8" spans="1:8" s="2" customFormat="1" ht="13.5" customHeight="1">
      <c r="A8" s="219" t="s">
        <v>148</v>
      </c>
      <c r="B8" s="220"/>
      <c r="C8" s="220"/>
      <c r="D8" s="156"/>
      <c r="E8" s="141" t="s">
        <v>163</v>
      </c>
      <c r="F8" s="157"/>
      <c r="G8" s="158"/>
      <c r="H8" s="157"/>
    </row>
    <row r="9" spans="1:8" s="2" customFormat="1" ht="6.75" customHeight="1">
      <c r="A9" s="152"/>
      <c r="B9" s="152"/>
      <c r="C9" s="152"/>
      <c r="D9" s="152"/>
      <c r="E9" s="152"/>
      <c r="F9" s="152"/>
      <c r="G9" s="152"/>
      <c r="H9" s="152"/>
    </row>
    <row r="10" spans="1:8" s="2" customFormat="1" ht="28.5" customHeight="1">
      <c r="A10" s="159" t="s">
        <v>150</v>
      </c>
      <c r="B10" s="159" t="s">
        <v>151</v>
      </c>
      <c r="C10" s="159" t="s">
        <v>152</v>
      </c>
      <c r="D10" s="159" t="s">
        <v>153</v>
      </c>
      <c r="E10" s="159" t="s">
        <v>154</v>
      </c>
      <c r="F10" s="159" t="s">
        <v>155</v>
      </c>
      <c r="G10" s="159" t="s">
        <v>156</v>
      </c>
      <c r="H10" s="159" t="s">
        <v>157</v>
      </c>
    </row>
    <row r="11" spans="1:8" s="2" customFormat="1" ht="12.75" customHeight="1" hidden="1">
      <c r="A11" s="159" t="s">
        <v>34</v>
      </c>
      <c r="B11" s="159" t="s">
        <v>41</v>
      </c>
      <c r="C11" s="159" t="s">
        <v>47</v>
      </c>
      <c r="D11" s="159" t="s">
        <v>53</v>
      </c>
      <c r="E11" s="159" t="s">
        <v>57</v>
      </c>
      <c r="F11" s="159" t="s">
        <v>61</v>
      </c>
      <c r="G11" s="159" t="s">
        <v>64</v>
      </c>
      <c r="H11" s="159" t="s">
        <v>37</v>
      </c>
    </row>
    <row r="12" spans="1:8" s="2" customFormat="1" ht="3" customHeight="1">
      <c r="A12" s="152"/>
      <c r="B12" s="152"/>
      <c r="C12" s="152"/>
      <c r="D12" s="152"/>
      <c r="E12" s="152"/>
      <c r="F12" s="152"/>
      <c r="G12" s="152"/>
      <c r="H12" s="152"/>
    </row>
    <row r="13" spans="1:8" s="2" customFormat="1" ht="13.5" customHeight="1">
      <c r="A13" s="160">
        <v>1</v>
      </c>
      <c r="B13" s="161" t="s">
        <v>404</v>
      </c>
      <c r="C13" s="161" t="s">
        <v>405</v>
      </c>
      <c r="D13" s="161" t="s">
        <v>160</v>
      </c>
      <c r="E13" s="162">
        <v>1</v>
      </c>
      <c r="F13" s="162"/>
      <c r="G13" s="163">
        <f>E13*F13</f>
        <v>0</v>
      </c>
      <c r="H13" s="162"/>
    </row>
    <row r="14" spans="1:8" s="2" customFormat="1" ht="13.5" customHeight="1">
      <c r="A14" s="160">
        <v>2</v>
      </c>
      <c r="B14" s="161" t="s">
        <v>406</v>
      </c>
      <c r="C14" s="161" t="s">
        <v>407</v>
      </c>
      <c r="D14" s="161" t="s">
        <v>160</v>
      </c>
      <c r="E14" s="162">
        <v>1</v>
      </c>
      <c r="F14" s="162"/>
      <c r="G14" s="163">
        <f aca="true" t="shared" si="0" ref="G14:G19">E14*F14</f>
        <v>0</v>
      </c>
      <c r="H14" s="162"/>
    </row>
    <row r="15" spans="1:8" s="2" customFormat="1" ht="13.5" customHeight="1">
      <c r="A15" s="160">
        <v>3</v>
      </c>
      <c r="B15" s="161" t="s">
        <v>408</v>
      </c>
      <c r="C15" s="161" t="s">
        <v>409</v>
      </c>
      <c r="D15" s="161" t="s">
        <v>160</v>
      </c>
      <c r="E15" s="162">
        <v>1</v>
      </c>
      <c r="F15" s="162"/>
      <c r="G15" s="163">
        <f t="shared" si="0"/>
        <v>0</v>
      </c>
      <c r="H15" s="162"/>
    </row>
    <row r="16" spans="1:8" s="2" customFormat="1" ht="13.5" customHeight="1">
      <c r="A16" s="160">
        <v>4</v>
      </c>
      <c r="B16" s="161" t="s">
        <v>410</v>
      </c>
      <c r="C16" s="161" t="s">
        <v>411</v>
      </c>
      <c r="D16" s="161" t="s">
        <v>160</v>
      </c>
      <c r="E16" s="162">
        <v>1</v>
      </c>
      <c r="F16" s="162"/>
      <c r="G16" s="163">
        <f t="shared" si="0"/>
        <v>0</v>
      </c>
      <c r="H16" s="162"/>
    </row>
    <row r="17" spans="1:8" s="2" customFormat="1" ht="13.5" customHeight="1">
      <c r="A17" s="160">
        <v>5</v>
      </c>
      <c r="B17" s="161" t="s">
        <v>412</v>
      </c>
      <c r="C17" s="161" t="s">
        <v>413</v>
      </c>
      <c r="D17" s="161" t="s">
        <v>160</v>
      </c>
      <c r="E17" s="162">
        <v>1</v>
      </c>
      <c r="F17" s="162"/>
      <c r="G17" s="163">
        <f t="shared" si="0"/>
        <v>0</v>
      </c>
      <c r="H17" s="162"/>
    </row>
    <row r="18" spans="1:8" s="2" customFormat="1" ht="13.5" customHeight="1">
      <c r="A18" s="160">
        <v>6</v>
      </c>
      <c r="B18" s="161" t="s">
        <v>414</v>
      </c>
      <c r="C18" s="161" t="s">
        <v>415</v>
      </c>
      <c r="D18" s="161" t="s">
        <v>160</v>
      </c>
      <c r="E18" s="162">
        <v>4</v>
      </c>
      <c r="F18" s="162"/>
      <c r="G18" s="163">
        <f t="shared" si="0"/>
        <v>0</v>
      </c>
      <c r="H18" s="162"/>
    </row>
    <row r="19" spans="1:8" s="2" customFormat="1" ht="13.5" customHeight="1">
      <c r="A19" s="160">
        <v>7</v>
      </c>
      <c r="B19" s="161" t="s">
        <v>416</v>
      </c>
      <c r="C19" s="161" t="s">
        <v>417</v>
      </c>
      <c r="D19" s="161" t="s">
        <v>160</v>
      </c>
      <c r="E19" s="162">
        <v>4</v>
      </c>
      <c r="F19" s="162"/>
      <c r="G19" s="163">
        <f t="shared" si="0"/>
        <v>0</v>
      </c>
      <c r="H19" s="162"/>
    </row>
    <row r="20" spans="1:8" s="2" customFormat="1" ht="30.75" customHeight="1">
      <c r="A20" s="164"/>
      <c r="B20" s="165"/>
      <c r="C20" s="165" t="s">
        <v>161</v>
      </c>
      <c r="D20" s="165"/>
      <c r="E20" s="166"/>
      <c r="F20" s="166"/>
      <c r="G20" s="167">
        <f>SUM(G13:G19)</f>
        <v>0</v>
      </c>
      <c r="H20" s="166">
        <v>0</v>
      </c>
    </row>
  </sheetData>
  <sheetProtection/>
  <mergeCells count="2">
    <mergeCell ref="A1:H1"/>
    <mergeCell ref="A8:C8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4" r:id="rId1"/>
  <headerFooter alignWithMargins="0">
    <oddFooter>&amp;C   Strana &amp;P 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showGridLines="0" zoomScalePageLayoutView="0" workbookViewId="0" topLeftCell="A124">
      <selection activeCell="F140" sqref="F140"/>
    </sheetView>
  </sheetViews>
  <sheetFormatPr defaultColWidth="10.5" defaultRowHeight="12" customHeight="1"/>
  <cols>
    <col min="1" max="1" width="4" style="168" customWidth="1"/>
    <col min="2" max="2" width="16.33203125" style="169" customWidth="1"/>
    <col min="3" max="3" width="49.83203125" style="169" customWidth="1"/>
    <col min="4" max="4" width="3.83203125" style="169" customWidth="1"/>
    <col min="5" max="5" width="11.33203125" style="170" customWidth="1"/>
    <col min="6" max="6" width="11.5" style="170" customWidth="1"/>
    <col min="7" max="7" width="17.33203125" style="171" customWidth="1"/>
    <col min="8" max="8" width="13.83203125" style="170" customWidth="1"/>
    <col min="9" max="16384" width="10.5" style="1" customWidth="1"/>
  </cols>
  <sheetData>
    <row r="1" spans="1:8" s="2" customFormat="1" ht="27.75" customHeight="1">
      <c r="A1" s="217" t="s">
        <v>142</v>
      </c>
      <c r="B1" s="218"/>
      <c r="C1" s="218"/>
      <c r="D1" s="218"/>
      <c r="E1" s="218"/>
      <c r="F1" s="218"/>
      <c r="G1" s="218"/>
      <c r="H1" s="218"/>
    </row>
    <row r="2" spans="1:8" s="2" customFormat="1" ht="12.75" customHeight="1">
      <c r="A2" s="137" t="s">
        <v>143</v>
      </c>
      <c r="B2" s="141"/>
      <c r="C2" s="141"/>
      <c r="D2" s="141"/>
      <c r="E2" s="141"/>
      <c r="F2" s="141"/>
      <c r="G2" s="141"/>
      <c r="H2" s="141"/>
    </row>
    <row r="3" spans="1:8" s="2" customFormat="1" ht="12.75" customHeight="1">
      <c r="A3" s="137" t="s">
        <v>418</v>
      </c>
      <c r="B3" s="141"/>
      <c r="C3" s="141"/>
      <c r="D3" s="141"/>
      <c r="E3" s="141"/>
      <c r="F3" s="141"/>
      <c r="G3" s="141"/>
      <c r="H3" s="141"/>
    </row>
    <row r="4" spans="1:8" s="2" customFormat="1" ht="13.5" customHeight="1">
      <c r="A4" s="151"/>
      <c r="B4" s="137"/>
      <c r="C4" s="151"/>
      <c r="D4" s="138"/>
      <c r="E4" s="138"/>
      <c r="F4" s="138"/>
      <c r="G4" s="138"/>
      <c r="H4" s="138"/>
    </row>
    <row r="5" spans="1:8" s="2" customFormat="1" ht="6.75" customHeight="1">
      <c r="A5" s="152"/>
      <c r="B5" s="153"/>
      <c r="C5" s="153"/>
      <c r="D5" s="153"/>
      <c r="E5" s="154"/>
      <c r="F5" s="154"/>
      <c r="G5" s="155"/>
      <c r="H5" s="154"/>
    </row>
    <row r="6" spans="1:8" s="2" customFormat="1" ht="12.75" customHeight="1">
      <c r="A6" s="141" t="s">
        <v>145</v>
      </c>
      <c r="B6" s="141"/>
      <c r="C6" s="141"/>
      <c r="D6" s="141"/>
      <c r="E6" s="141"/>
      <c r="F6" s="141"/>
      <c r="G6" s="141"/>
      <c r="H6" s="141"/>
    </row>
    <row r="7" spans="1:8" s="2" customFormat="1" ht="13.5" customHeight="1">
      <c r="A7" s="141" t="s">
        <v>146</v>
      </c>
      <c r="B7" s="141"/>
      <c r="C7" s="141"/>
      <c r="D7" s="141"/>
      <c r="E7" s="141" t="s">
        <v>147</v>
      </c>
      <c r="F7" s="141"/>
      <c r="G7" s="141"/>
      <c r="H7" s="141"/>
    </row>
    <row r="8" spans="1:8" s="2" customFormat="1" ht="13.5" customHeight="1">
      <c r="A8" s="219" t="s">
        <v>148</v>
      </c>
      <c r="B8" s="220"/>
      <c r="C8" s="220"/>
      <c r="D8" s="156"/>
      <c r="E8" s="141" t="s">
        <v>163</v>
      </c>
      <c r="F8" s="157"/>
      <c r="G8" s="158"/>
      <c r="H8" s="157"/>
    </row>
    <row r="9" spans="1:8" s="2" customFormat="1" ht="6.75" customHeight="1">
      <c r="A9" s="152"/>
      <c r="B9" s="152"/>
      <c r="C9" s="152"/>
      <c r="D9" s="152"/>
      <c r="E9" s="152"/>
      <c r="F9" s="152"/>
      <c r="G9" s="152"/>
      <c r="H9" s="152"/>
    </row>
    <row r="10" spans="1:8" s="2" customFormat="1" ht="28.5" customHeight="1">
      <c r="A10" s="159" t="s">
        <v>150</v>
      </c>
      <c r="B10" s="159" t="s">
        <v>151</v>
      </c>
      <c r="C10" s="159" t="s">
        <v>152</v>
      </c>
      <c r="D10" s="159" t="s">
        <v>153</v>
      </c>
      <c r="E10" s="159" t="s">
        <v>154</v>
      </c>
      <c r="F10" s="159" t="s">
        <v>155</v>
      </c>
      <c r="G10" s="159" t="s">
        <v>156</v>
      </c>
      <c r="H10" s="159" t="s">
        <v>157</v>
      </c>
    </row>
    <row r="11" spans="1:8" s="2" customFormat="1" ht="12.75" customHeight="1" hidden="1">
      <c r="A11" s="159" t="s">
        <v>34</v>
      </c>
      <c r="B11" s="159" t="s">
        <v>41</v>
      </c>
      <c r="C11" s="159" t="s">
        <v>47</v>
      </c>
      <c r="D11" s="159" t="s">
        <v>53</v>
      </c>
      <c r="E11" s="159" t="s">
        <v>57</v>
      </c>
      <c r="F11" s="159" t="s">
        <v>61</v>
      </c>
      <c r="G11" s="159" t="s">
        <v>64</v>
      </c>
      <c r="H11" s="159" t="s">
        <v>37</v>
      </c>
    </row>
    <row r="12" spans="1:8" s="2" customFormat="1" ht="3" customHeight="1">
      <c r="A12" s="152"/>
      <c r="B12" s="152"/>
      <c r="C12" s="152"/>
      <c r="D12" s="152"/>
      <c r="E12" s="152"/>
      <c r="F12" s="152"/>
      <c r="G12" s="152"/>
      <c r="H12" s="152"/>
    </row>
    <row r="13" spans="1:8" s="2" customFormat="1" ht="30.75" customHeight="1">
      <c r="A13" s="172"/>
      <c r="B13" s="173" t="s">
        <v>164</v>
      </c>
      <c r="C13" s="173" t="s">
        <v>165</v>
      </c>
      <c r="D13" s="173"/>
      <c r="E13" s="174"/>
      <c r="F13" s="174"/>
      <c r="G13" s="175">
        <v>0</v>
      </c>
      <c r="H13" s="174">
        <v>0</v>
      </c>
    </row>
    <row r="14" spans="1:8" s="2" customFormat="1" ht="28.5" customHeight="1">
      <c r="A14" s="176"/>
      <c r="B14" s="177" t="s">
        <v>166</v>
      </c>
      <c r="C14" s="177" t="s">
        <v>167</v>
      </c>
      <c r="D14" s="177"/>
      <c r="E14" s="178"/>
      <c r="F14" s="178"/>
      <c r="G14" s="179">
        <f>SUM(G15:G35,G37:G38,G40,G42,G44:G45,G47,G49,G51:G52,G54,G56,G58:G59,G61,G63,G65:G127)</f>
        <v>0</v>
      </c>
      <c r="H14" s="178">
        <v>0</v>
      </c>
    </row>
    <row r="15" spans="1:8" s="2" customFormat="1" ht="24" customHeight="1">
      <c r="A15" s="180">
        <v>89</v>
      </c>
      <c r="B15" s="181" t="s">
        <v>168</v>
      </c>
      <c r="C15" s="181" t="s">
        <v>169</v>
      </c>
      <c r="D15" s="181" t="s">
        <v>170</v>
      </c>
      <c r="E15" s="182">
        <v>20</v>
      </c>
      <c r="F15" s="182"/>
      <c r="G15" s="183">
        <f>E15*F15</f>
        <v>0</v>
      </c>
      <c r="H15" s="182"/>
    </row>
    <row r="16" spans="1:8" s="2" customFormat="1" ht="13.5" customHeight="1">
      <c r="A16" s="160">
        <v>90</v>
      </c>
      <c r="B16" s="161" t="s">
        <v>171</v>
      </c>
      <c r="C16" s="161" t="s">
        <v>172</v>
      </c>
      <c r="D16" s="161" t="s">
        <v>170</v>
      </c>
      <c r="E16" s="162">
        <v>20</v>
      </c>
      <c r="F16" s="162"/>
      <c r="G16" s="183">
        <f aca="true" t="shared" si="0" ref="G16:G79">E16*F16</f>
        <v>0</v>
      </c>
      <c r="H16" s="162"/>
    </row>
    <row r="17" spans="1:8" s="2" customFormat="1" ht="13.5" customHeight="1">
      <c r="A17" s="160">
        <v>91</v>
      </c>
      <c r="B17" s="161" t="s">
        <v>173</v>
      </c>
      <c r="C17" s="161" t="s">
        <v>174</v>
      </c>
      <c r="D17" s="161" t="s">
        <v>160</v>
      </c>
      <c r="E17" s="162">
        <v>10</v>
      </c>
      <c r="F17" s="162"/>
      <c r="G17" s="183">
        <f t="shared" si="0"/>
        <v>0</v>
      </c>
      <c r="H17" s="162"/>
    </row>
    <row r="18" spans="1:8" s="2" customFormat="1" ht="24" customHeight="1">
      <c r="A18" s="180">
        <v>92</v>
      </c>
      <c r="B18" s="181" t="s">
        <v>175</v>
      </c>
      <c r="C18" s="181" t="s">
        <v>176</v>
      </c>
      <c r="D18" s="181" t="s">
        <v>170</v>
      </c>
      <c r="E18" s="182">
        <v>25</v>
      </c>
      <c r="F18" s="182"/>
      <c r="G18" s="183">
        <f t="shared" si="0"/>
        <v>0</v>
      </c>
      <c r="H18" s="182"/>
    </row>
    <row r="19" spans="1:8" s="2" customFormat="1" ht="13.5" customHeight="1">
      <c r="A19" s="160">
        <v>93</v>
      </c>
      <c r="B19" s="161" t="s">
        <v>177</v>
      </c>
      <c r="C19" s="161" t="s">
        <v>178</v>
      </c>
      <c r="D19" s="161" t="s">
        <v>170</v>
      </c>
      <c r="E19" s="162">
        <v>25</v>
      </c>
      <c r="F19" s="162"/>
      <c r="G19" s="183">
        <f t="shared" si="0"/>
        <v>0</v>
      </c>
      <c r="H19" s="162"/>
    </row>
    <row r="20" spans="1:8" s="2" customFormat="1" ht="13.5" customHeight="1">
      <c r="A20" s="160">
        <v>94</v>
      </c>
      <c r="B20" s="161" t="s">
        <v>179</v>
      </c>
      <c r="C20" s="161" t="s">
        <v>180</v>
      </c>
      <c r="D20" s="161" t="s">
        <v>160</v>
      </c>
      <c r="E20" s="162">
        <v>12.5</v>
      </c>
      <c r="F20" s="162"/>
      <c r="G20" s="183">
        <f t="shared" si="0"/>
        <v>0</v>
      </c>
      <c r="H20" s="162"/>
    </row>
    <row r="21" spans="1:8" s="2" customFormat="1" ht="24" customHeight="1">
      <c r="A21" s="180">
        <v>95</v>
      </c>
      <c r="B21" s="181" t="s">
        <v>181</v>
      </c>
      <c r="C21" s="181" t="s">
        <v>182</v>
      </c>
      <c r="D21" s="181" t="s">
        <v>170</v>
      </c>
      <c r="E21" s="182">
        <v>15</v>
      </c>
      <c r="F21" s="182"/>
      <c r="G21" s="183">
        <f t="shared" si="0"/>
        <v>0</v>
      </c>
      <c r="H21" s="182"/>
    </row>
    <row r="22" spans="1:8" s="2" customFormat="1" ht="13.5" customHeight="1">
      <c r="A22" s="160">
        <v>96</v>
      </c>
      <c r="B22" s="161" t="s">
        <v>183</v>
      </c>
      <c r="C22" s="161" t="s">
        <v>184</v>
      </c>
      <c r="D22" s="161" t="s">
        <v>170</v>
      </c>
      <c r="E22" s="162">
        <v>15</v>
      </c>
      <c r="F22" s="162"/>
      <c r="G22" s="183">
        <f t="shared" si="0"/>
        <v>0</v>
      </c>
      <c r="H22" s="162"/>
    </row>
    <row r="23" spans="1:8" s="2" customFormat="1" ht="13.5" customHeight="1">
      <c r="A23" s="160">
        <v>97</v>
      </c>
      <c r="B23" s="161" t="s">
        <v>185</v>
      </c>
      <c r="C23" s="161" t="s">
        <v>186</v>
      </c>
      <c r="D23" s="161" t="s">
        <v>160</v>
      </c>
      <c r="E23" s="162">
        <v>5</v>
      </c>
      <c r="F23" s="162"/>
      <c r="G23" s="183">
        <f t="shared" si="0"/>
        <v>0</v>
      </c>
      <c r="H23" s="162"/>
    </row>
    <row r="24" spans="1:8" s="2" customFormat="1" ht="13.5" customHeight="1">
      <c r="A24" s="160">
        <v>98</v>
      </c>
      <c r="B24" s="161" t="s">
        <v>187</v>
      </c>
      <c r="C24" s="161" t="s">
        <v>188</v>
      </c>
      <c r="D24" s="161" t="s">
        <v>160</v>
      </c>
      <c r="E24" s="162">
        <v>15</v>
      </c>
      <c r="F24" s="162"/>
      <c r="G24" s="183">
        <f t="shared" si="0"/>
        <v>0</v>
      </c>
      <c r="H24" s="162"/>
    </row>
    <row r="25" spans="1:8" s="2" customFormat="1" ht="24" customHeight="1">
      <c r="A25" s="180">
        <v>99</v>
      </c>
      <c r="B25" s="181" t="s">
        <v>195</v>
      </c>
      <c r="C25" s="181" t="s">
        <v>196</v>
      </c>
      <c r="D25" s="181" t="s">
        <v>170</v>
      </c>
      <c r="E25" s="182">
        <v>10</v>
      </c>
      <c r="F25" s="182"/>
      <c r="G25" s="183">
        <f t="shared" si="0"/>
        <v>0</v>
      </c>
      <c r="H25" s="182"/>
    </row>
    <row r="26" spans="1:8" s="2" customFormat="1" ht="24" customHeight="1">
      <c r="A26" s="160">
        <v>100</v>
      </c>
      <c r="B26" s="161" t="s">
        <v>197</v>
      </c>
      <c r="C26" s="161" t="s">
        <v>198</v>
      </c>
      <c r="D26" s="161" t="s">
        <v>170</v>
      </c>
      <c r="E26" s="162">
        <v>10</v>
      </c>
      <c r="F26" s="162"/>
      <c r="G26" s="183">
        <f t="shared" si="0"/>
        <v>0</v>
      </c>
      <c r="H26" s="162"/>
    </row>
    <row r="27" spans="1:8" s="2" customFormat="1" ht="24" customHeight="1">
      <c r="A27" s="160">
        <v>101</v>
      </c>
      <c r="B27" s="161" t="s">
        <v>199</v>
      </c>
      <c r="C27" s="161" t="s">
        <v>200</v>
      </c>
      <c r="D27" s="161" t="s">
        <v>160</v>
      </c>
      <c r="E27" s="162">
        <v>4</v>
      </c>
      <c r="F27" s="162"/>
      <c r="G27" s="183">
        <f t="shared" si="0"/>
        <v>0</v>
      </c>
      <c r="H27" s="162"/>
    </row>
    <row r="28" spans="1:8" s="2" customFormat="1" ht="24" customHeight="1">
      <c r="A28" s="180">
        <v>102</v>
      </c>
      <c r="B28" s="181" t="s">
        <v>207</v>
      </c>
      <c r="C28" s="181" t="s">
        <v>208</v>
      </c>
      <c r="D28" s="181" t="s">
        <v>160</v>
      </c>
      <c r="E28" s="182">
        <v>10</v>
      </c>
      <c r="F28" s="182"/>
      <c r="G28" s="183">
        <f t="shared" si="0"/>
        <v>0</v>
      </c>
      <c r="H28" s="182"/>
    </row>
    <row r="29" spans="1:8" s="2" customFormat="1" ht="13.5" customHeight="1">
      <c r="A29" s="160">
        <v>103</v>
      </c>
      <c r="B29" s="161" t="s">
        <v>209</v>
      </c>
      <c r="C29" s="161" t="s">
        <v>210</v>
      </c>
      <c r="D29" s="161" t="s">
        <v>160</v>
      </c>
      <c r="E29" s="162">
        <v>10</v>
      </c>
      <c r="F29" s="162"/>
      <c r="G29" s="183">
        <f t="shared" si="0"/>
        <v>0</v>
      </c>
      <c r="H29" s="162"/>
    </row>
    <row r="30" spans="1:8" s="2" customFormat="1" ht="13.5" customHeight="1">
      <c r="A30" s="180">
        <v>104</v>
      </c>
      <c r="B30" s="181" t="s">
        <v>211</v>
      </c>
      <c r="C30" s="181" t="s">
        <v>212</v>
      </c>
      <c r="D30" s="181" t="s">
        <v>170</v>
      </c>
      <c r="E30" s="182">
        <v>20</v>
      </c>
      <c r="F30" s="182"/>
      <c r="G30" s="183">
        <f t="shared" si="0"/>
        <v>0</v>
      </c>
      <c r="H30" s="182"/>
    </row>
    <row r="31" spans="1:8" s="2" customFormat="1" ht="24" customHeight="1">
      <c r="A31" s="160">
        <v>105</v>
      </c>
      <c r="B31" s="161" t="s">
        <v>213</v>
      </c>
      <c r="C31" s="161" t="s">
        <v>214</v>
      </c>
      <c r="D31" s="161" t="s">
        <v>170</v>
      </c>
      <c r="E31" s="162">
        <v>20</v>
      </c>
      <c r="F31" s="162"/>
      <c r="G31" s="183">
        <f t="shared" si="0"/>
        <v>0</v>
      </c>
      <c r="H31" s="162"/>
    </row>
    <row r="32" spans="1:8" s="2" customFormat="1" ht="24" customHeight="1">
      <c r="A32" s="160">
        <v>106</v>
      </c>
      <c r="B32" s="161" t="s">
        <v>215</v>
      </c>
      <c r="C32" s="161" t="s">
        <v>216</v>
      </c>
      <c r="D32" s="161" t="s">
        <v>160</v>
      </c>
      <c r="E32" s="162">
        <v>20</v>
      </c>
      <c r="F32" s="162"/>
      <c r="G32" s="183">
        <f t="shared" si="0"/>
        <v>0</v>
      </c>
      <c r="H32" s="162"/>
    </row>
    <row r="33" spans="1:8" s="2" customFormat="1" ht="24" customHeight="1">
      <c r="A33" s="180">
        <v>107</v>
      </c>
      <c r="B33" s="181" t="s">
        <v>223</v>
      </c>
      <c r="C33" s="181" t="s">
        <v>224</v>
      </c>
      <c r="D33" s="181" t="s">
        <v>160</v>
      </c>
      <c r="E33" s="182">
        <v>100</v>
      </c>
      <c r="F33" s="182"/>
      <c r="G33" s="183">
        <f t="shared" si="0"/>
        <v>0</v>
      </c>
      <c r="H33" s="182"/>
    </row>
    <row r="34" spans="1:8" s="2" customFormat="1" ht="13.5" customHeight="1">
      <c r="A34" s="160">
        <v>108</v>
      </c>
      <c r="B34" s="161" t="s">
        <v>225</v>
      </c>
      <c r="C34" s="161" t="s">
        <v>226</v>
      </c>
      <c r="D34" s="161" t="s">
        <v>160</v>
      </c>
      <c r="E34" s="162">
        <v>100</v>
      </c>
      <c r="F34" s="162"/>
      <c r="G34" s="183">
        <f t="shared" si="0"/>
        <v>0</v>
      </c>
      <c r="H34" s="162"/>
    </row>
    <row r="35" spans="1:8" s="2" customFormat="1" ht="24" customHeight="1">
      <c r="A35" s="160">
        <v>109</v>
      </c>
      <c r="B35" s="161" t="s">
        <v>227</v>
      </c>
      <c r="C35" s="161" t="s">
        <v>228</v>
      </c>
      <c r="D35" s="161" t="s">
        <v>160</v>
      </c>
      <c r="E35" s="162">
        <v>100</v>
      </c>
      <c r="F35" s="162"/>
      <c r="G35" s="183">
        <f t="shared" si="0"/>
        <v>0</v>
      </c>
      <c r="H35" s="162"/>
    </row>
    <row r="36" spans="1:8" s="2" customFormat="1" ht="39" customHeight="1">
      <c r="A36" s="184"/>
      <c r="B36" s="185"/>
      <c r="C36" s="185" t="s">
        <v>229</v>
      </c>
      <c r="D36" s="185"/>
      <c r="E36" s="186"/>
      <c r="F36" s="186"/>
      <c r="G36" s="183"/>
      <c r="H36" s="186"/>
    </row>
    <row r="37" spans="1:8" s="2" customFormat="1" ht="24" customHeight="1">
      <c r="A37" s="180">
        <v>58</v>
      </c>
      <c r="B37" s="181" t="s">
        <v>230</v>
      </c>
      <c r="C37" s="181" t="s">
        <v>231</v>
      </c>
      <c r="D37" s="181" t="s">
        <v>170</v>
      </c>
      <c r="E37" s="182">
        <v>60</v>
      </c>
      <c r="F37" s="182"/>
      <c r="G37" s="183">
        <f t="shared" si="0"/>
        <v>0</v>
      </c>
      <c r="H37" s="182"/>
    </row>
    <row r="38" spans="1:8" s="2" customFormat="1" ht="24" customHeight="1">
      <c r="A38" s="160">
        <v>59</v>
      </c>
      <c r="B38" s="161" t="s">
        <v>232</v>
      </c>
      <c r="C38" s="161" t="s">
        <v>233</v>
      </c>
      <c r="D38" s="161" t="s">
        <v>160</v>
      </c>
      <c r="E38" s="162">
        <v>30</v>
      </c>
      <c r="F38" s="162"/>
      <c r="G38" s="183">
        <f t="shared" si="0"/>
        <v>0</v>
      </c>
      <c r="H38" s="162"/>
    </row>
    <row r="39" spans="1:8" s="2" customFormat="1" ht="12" customHeight="1">
      <c r="A39" s="184"/>
      <c r="B39" s="185"/>
      <c r="C39" s="185" t="s">
        <v>234</v>
      </c>
      <c r="D39" s="185"/>
      <c r="E39" s="186"/>
      <c r="F39" s="186"/>
      <c r="G39" s="183"/>
      <c r="H39" s="186"/>
    </row>
    <row r="40" spans="1:8" s="2" customFormat="1" ht="24" customHeight="1">
      <c r="A40" s="160">
        <v>60</v>
      </c>
      <c r="B40" s="161" t="s">
        <v>235</v>
      </c>
      <c r="C40" s="161" t="s">
        <v>236</v>
      </c>
      <c r="D40" s="161" t="s">
        <v>160</v>
      </c>
      <c r="E40" s="162">
        <v>80</v>
      </c>
      <c r="F40" s="162"/>
      <c r="G40" s="183">
        <f t="shared" si="0"/>
        <v>0</v>
      </c>
      <c r="H40" s="162"/>
    </row>
    <row r="41" spans="1:8" s="2" customFormat="1" ht="21" customHeight="1">
      <c r="A41" s="184"/>
      <c r="B41" s="185"/>
      <c r="C41" s="185" t="s">
        <v>237</v>
      </c>
      <c r="D41" s="185"/>
      <c r="E41" s="186"/>
      <c r="F41" s="186"/>
      <c r="G41" s="183"/>
      <c r="H41" s="186"/>
    </row>
    <row r="42" spans="1:8" s="2" customFormat="1" ht="13.5" customHeight="1">
      <c r="A42" s="160">
        <v>61</v>
      </c>
      <c r="B42" s="161" t="s">
        <v>238</v>
      </c>
      <c r="C42" s="161" t="s">
        <v>239</v>
      </c>
      <c r="D42" s="161" t="s">
        <v>240</v>
      </c>
      <c r="E42" s="162">
        <v>40</v>
      </c>
      <c r="F42" s="162"/>
      <c r="G42" s="183">
        <f t="shared" si="0"/>
        <v>0</v>
      </c>
      <c r="H42" s="162"/>
    </row>
    <row r="43" spans="1:8" s="2" customFormat="1" ht="12" customHeight="1">
      <c r="A43" s="184"/>
      <c r="B43" s="185"/>
      <c r="C43" s="185" t="s">
        <v>241</v>
      </c>
      <c r="D43" s="185"/>
      <c r="E43" s="186"/>
      <c r="F43" s="186"/>
      <c r="G43" s="183"/>
      <c r="H43" s="186"/>
    </row>
    <row r="44" spans="1:8" s="2" customFormat="1" ht="24" customHeight="1">
      <c r="A44" s="180">
        <v>70</v>
      </c>
      <c r="B44" s="181" t="s">
        <v>242</v>
      </c>
      <c r="C44" s="181" t="s">
        <v>243</v>
      </c>
      <c r="D44" s="181" t="s">
        <v>170</v>
      </c>
      <c r="E44" s="182">
        <v>50</v>
      </c>
      <c r="F44" s="182"/>
      <c r="G44" s="183">
        <f t="shared" si="0"/>
        <v>0</v>
      </c>
      <c r="H44" s="182"/>
    </row>
    <row r="45" spans="1:8" s="2" customFormat="1" ht="24" customHeight="1">
      <c r="A45" s="160">
        <v>71</v>
      </c>
      <c r="B45" s="161" t="s">
        <v>244</v>
      </c>
      <c r="C45" s="161" t="s">
        <v>245</v>
      </c>
      <c r="D45" s="161" t="s">
        <v>160</v>
      </c>
      <c r="E45" s="162">
        <v>25</v>
      </c>
      <c r="F45" s="162"/>
      <c r="G45" s="183">
        <f t="shared" si="0"/>
        <v>0</v>
      </c>
      <c r="H45" s="162"/>
    </row>
    <row r="46" spans="1:8" s="2" customFormat="1" ht="12" customHeight="1">
      <c r="A46" s="184"/>
      <c r="B46" s="185"/>
      <c r="C46" s="185" t="s">
        <v>246</v>
      </c>
      <c r="D46" s="185"/>
      <c r="E46" s="186"/>
      <c r="F46" s="186"/>
      <c r="G46" s="183"/>
      <c r="H46" s="186"/>
    </row>
    <row r="47" spans="1:8" s="2" customFormat="1" ht="24" customHeight="1">
      <c r="A47" s="160">
        <v>72</v>
      </c>
      <c r="B47" s="161" t="s">
        <v>235</v>
      </c>
      <c r="C47" s="161" t="s">
        <v>236</v>
      </c>
      <c r="D47" s="161" t="s">
        <v>160</v>
      </c>
      <c r="E47" s="162">
        <v>50</v>
      </c>
      <c r="F47" s="162"/>
      <c r="G47" s="183">
        <f t="shared" si="0"/>
        <v>0</v>
      </c>
      <c r="H47" s="162"/>
    </row>
    <row r="48" spans="1:8" s="2" customFormat="1" ht="21" customHeight="1">
      <c r="A48" s="184"/>
      <c r="B48" s="185"/>
      <c r="C48" s="185" t="s">
        <v>237</v>
      </c>
      <c r="D48" s="185"/>
      <c r="E48" s="186"/>
      <c r="F48" s="186"/>
      <c r="G48" s="183"/>
      <c r="H48" s="186"/>
    </row>
    <row r="49" spans="1:8" s="2" customFormat="1" ht="24" customHeight="1">
      <c r="A49" s="160">
        <v>73</v>
      </c>
      <c r="B49" s="161" t="s">
        <v>247</v>
      </c>
      <c r="C49" s="161" t="s">
        <v>248</v>
      </c>
      <c r="D49" s="161" t="s">
        <v>160</v>
      </c>
      <c r="E49" s="162">
        <v>50</v>
      </c>
      <c r="F49" s="162"/>
      <c r="G49" s="183">
        <f t="shared" si="0"/>
        <v>0</v>
      </c>
      <c r="H49" s="162"/>
    </row>
    <row r="50" spans="1:8" s="2" customFormat="1" ht="21" customHeight="1">
      <c r="A50" s="184"/>
      <c r="B50" s="185"/>
      <c r="C50" s="185" t="s">
        <v>249</v>
      </c>
      <c r="D50" s="185"/>
      <c r="E50" s="186"/>
      <c r="F50" s="186"/>
      <c r="G50" s="183"/>
      <c r="H50" s="186"/>
    </row>
    <row r="51" spans="1:8" s="2" customFormat="1" ht="24" customHeight="1">
      <c r="A51" s="180">
        <v>74</v>
      </c>
      <c r="B51" s="181" t="s">
        <v>250</v>
      </c>
      <c r="C51" s="181" t="s">
        <v>251</v>
      </c>
      <c r="D51" s="181" t="s">
        <v>170</v>
      </c>
      <c r="E51" s="182">
        <v>40</v>
      </c>
      <c r="F51" s="182"/>
      <c r="G51" s="183">
        <f t="shared" si="0"/>
        <v>0</v>
      </c>
      <c r="H51" s="182"/>
    </row>
    <row r="52" spans="1:8" s="2" customFormat="1" ht="24" customHeight="1">
      <c r="A52" s="160">
        <v>75</v>
      </c>
      <c r="B52" s="161" t="s">
        <v>252</v>
      </c>
      <c r="C52" s="161" t="s">
        <v>253</v>
      </c>
      <c r="D52" s="161" t="s">
        <v>160</v>
      </c>
      <c r="E52" s="162">
        <v>20</v>
      </c>
      <c r="F52" s="162"/>
      <c r="G52" s="183">
        <f t="shared" si="0"/>
        <v>0</v>
      </c>
      <c r="H52" s="162"/>
    </row>
    <row r="53" spans="1:8" s="2" customFormat="1" ht="12" customHeight="1">
      <c r="A53" s="184"/>
      <c r="B53" s="185"/>
      <c r="C53" s="185" t="s">
        <v>254</v>
      </c>
      <c r="D53" s="185"/>
      <c r="E53" s="186"/>
      <c r="F53" s="186"/>
      <c r="G53" s="183"/>
      <c r="H53" s="186"/>
    </row>
    <row r="54" spans="1:8" s="2" customFormat="1" ht="24" customHeight="1">
      <c r="A54" s="160">
        <v>76</v>
      </c>
      <c r="B54" s="161" t="s">
        <v>235</v>
      </c>
      <c r="C54" s="161" t="s">
        <v>236</v>
      </c>
      <c r="D54" s="161" t="s">
        <v>160</v>
      </c>
      <c r="E54" s="162">
        <v>40</v>
      </c>
      <c r="F54" s="162"/>
      <c r="G54" s="183">
        <f t="shared" si="0"/>
        <v>0</v>
      </c>
      <c r="H54" s="162"/>
    </row>
    <row r="55" spans="1:8" s="2" customFormat="1" ht="21" customHeight="1">
      <c r="A55" s="184"/>
      <c r="B55" s="185"/>
      <c r="C55" s="185" t="s">
        <v>237</v>
      </c>
      <c r="D55" s="185"/>
      <c r="E55" s="186"/>
      <c r="F55" s="186"/>
      <c r="G55" s="183"/>
      <c r="H55" s="186"/>
    </row>
    <row r="56" spans="1:8" s="2" customFormat="1" ht="24" customHeight="1">
      <c r="A56" s="160">
        <v>77</v>
      </c>
      <c r="B56" s="161" t="s">
        <v>255</v>
      </c>
      <c r="C56" s="161" t="s">
        <v>256</v>
      </c>
      <c r="D56" s="161" t="s">
        <v>160</v>
      </c>
      <c r="E56" s="162">
        <v>40</v>
      </c>
      <c r="F56" s="162"/>
      <c r="G56" s="183">
        <f t="shared" si="0"/>
        <v>0</v>
      </c>
      <c r="H56" s="162"/>
    </row>
    <row r="57" spans="1:8" s="2" customFormat="1" ht="21" customHeight="1">
      <c r="A57" s="184"/>
      <c r="B57" s="185"/>
      <c r="C57" s="185" t="s">
        <v>257</v>
      </c>
      <c r="D57" s="185"/>
      <c r="E57" s="186"/>
      <c r="F57" s="186"/>
      <c r="G57" s="183"/>
      <c r="H57" s="186"/>
    </row>
    <row r="58" spans="1:8" s="2" customFormat="1" ht="24" customHeight="1">
      <c r="A58" s="180">
        <v>78</v>
      </c>
      <c r="B58" s="181" t="s">
        <v>419</v>
      </c>
      <c r="C58" s="181" t="s">
        <v>420</v>
      </c>
      <c r="D58" s="181" t="s">
        <v>170</v>
      </c>
      <c r="E58" s="182">
        <v>30</v>
      </c>
      <c r="F58" s="182"/>
      <c r="G58" s="183">
        <f t="shared" si="0"/>
        <v>0</v>
      </c>
      <c r="H58" s="182"/>
    </row>
    <row r="59" spans="1:8" s="2" customFormat="1" ht="24" customHeight="1">
      <c r="A59" s="160">
        <v>79</v>
      </c>
      <c r="B59" s="161" t="s">
        <v>421</v>
      </c>
      <c r="C59" s="161" t="s">
        <v>422</v>
      </c>
      <c r="D59" s="161" t="s">
        <v>160</v>
      </c>
      <c r="E59" s="162">
        <v>15</v>
      </c>
      <c r="F59" s="162"/>
      <c r="G59" s="183">
        <f t="shared" si="0"/>
        <v>0</v>
      </c>
      <c r="H59" s="162"/>
    </row>
    <row r="60" spans="1:8" s="2" customFormat="1" ht="12" customHeight="1">
      <c r="A60" s="184"/>
      <c r="B60" s="185"/>
      <c r="C60" s="185" t="s">
        <v>423</v>
      </c>
      <c r="D60" s="185"/>
      <c r="E60" s="186"/>
      <c r="F60" s="186"/>
      <c r="G60" s="183"/>
      <c r="H60" s="186"/>
    </row>
    <row r="61" spans="1:8" s="2" customFormat="1" ht="24" customHeight="1">
      <c r="A61" s="160">
        <v>80</v>
      </c>
      <c r="B61" s="161" t="s">
        <v>235</v>
      </c>
      <c r="C61" s="161" t="s">
        <v>236</v>
      </c>
      <c r="D61" s="161" t="s">
        <v>160</v>
      </c>
      <c r="E61" s="162">
        <v>45</v>
      </c>
      <c r="F61" s="162"/>
      <c r="G61" s="183">
        <f t="shared" si="0"/>
        <v>0</v>
      </c>
      <c r="H61" s="162"/>
    </row>
    <row r="62" spans="1:8" s="2" customFormat="1" ht="21" customHeight="1">
      <c r="A62" s="184"/>
      <c r="B62" s="185"/>
      <c r="C62" s="185" t="s">
        <v>237</v>
      </c>
      <c r="D62" s="185"/>
      <c r="E62" s="186"/>
      <c r="F62" s="186"/>
      <c r="G62" s="183"/>
      <c r="H62" s="186"/>
    </row>
    <row r="63" spans="1:8" s="2" customFormat="1" ht="24" customHeight="1">
      <c r="A63" s="160">
        <v>81</v>
      </c>
      <c r="B63" s="161" t="s">
        <v>424</v>
      </c>
      <c r="C63" s="161" t="s">
        <v>425</v>
      </c>
      <c r="D63" s="161" t="s">
        <v>160</v>
      </c>
      <c r="E63" s="162">
        <v>30</v>
      </c>
      <c r="F63" s="162"/>
      <c r="G63" s="183">
        <f t="shared" si="0"/>
        <v>0</v>
      </c>
      <c r="H63" s="162"/>
    </row>
    <row r="64" spans="1:8" s="2" customFormat="1" ht="21" customHeight="1">
      <c r="A64" s="184"/>
      <c r="B64" s="185"/>
      <c r="C64" s="185" t="s">
        <v>426</v>
      </c>
      <c r="D64" s="185"/>
      <c r="E64" s="186"/>
      <c r="F64" s="186"/>
      <c r="G64" s="183"/>
      <c r="H64" s="186"/>
    </row>
    <row r="65" spans="1:8" s="2" customFormat="1" ht="24" customHeight="1">
      <c r="A65" s="180">
        <v>62</v>
      </c>
      <c r="B65" s="181" t="s">
        <v>258</v>
      </c>
      <c r="C65" s="181" t="s">
        <v>259</v>
      </c>
      <c r="D65" s="181" t="s">
        <v>170</v>
      </c>
      <c r="E65" s="182">
        <v>45</v>
      </c>
      <c r="F65" s="182"/>
      <c r="G65" s="183">
        <f t="shared" si="0"/>
        <v>0</v>
      </c>
      <c r="H65" s="182"/>
    </row>
    <row r="66" spans="1:8" s="2" customFormat="1" ht="13.5" customHeight="1">
      <c r="A66" s="160">
        <v>63</v>
      </c>
      <c r="B66" s="161" t="s">
        <v>260</v>
      </c>
      <c r="C66" s="161" t="s">
        <v>261</v>
      </c>
      <c r="D66" s="161" t="s">
        <v>170</v>
      </c>
      <c r="E66" s="162">
        <v>45</v>
      </c>
      <c r="F66" s="162"/>
      <c r="G66" s="183">
        <f t="shared" si="0"/>
        <v>0</v>
      </c>
      <c r="H66" s="162"/>
    </row>
    <row r="67" spans="1:8" s="2" customFormat="1" ht="24" customHeight="1">
      <c r="A67" s="160">
        <v>64</v>
      </c>
      <c r="B67" s="161" t="s">
        <v>262</v>
      </c>
      <c r="C67" s="161" t="s">
        <v>263</v>
      </c>
      <c r="D67" s="161" t="s">
        <v>264</v>
      </c>
      <c r="E67" s="162">
        <v>19.286</v>
      </c>
      <c r="F67" s="162"/>
      <c r="G67" s="183">
        <f t="shared" si="0"/>
        <v>0</v>
      </c>
      <c r="H67" s="162"/>
    </row>
    <row r="68" spans="1:8" s="2" customFormat="1" ht="13.5" customHeight="1">
      <c r="A68" s="160">
        <v>65</v>
      </c>
      <c r="B68" s="161" t="s">
        <v>265</v>
      </c>
      <c r="C68" s="161" t="s">
        <v>266</v>
      </c>
      <c r="D68" s="161" t="s">
        <v>160</v>
      </c>
      <c r="E68" s="162">
        <v>147.857</v>
      </c>
      <c r="F68" s="162"/>
      <c r="G68" s="183">
        <f t="shared" si="0"/>
        <v>0</v>
      </c>
      <c r="H68" s="162"/>
    </row>
    <row r="69" spans="1:8" s="2" customFormat="1" ht="24" customHeight="1">
      <c r="A69" s="180">
        <v>48</v>
      </c>
      <c r="B69" s="181" t="s">
        <v>267</v>
      </c>
      <c r="C69" s="181" t="s">
        <v>268</v>
      </c>
      <c r="D69" s="181" t="s">
        <v>160</v>
      </c>
      <c r="E69" s="182">
        <v>13</v>
      </c>
      <c r="F69" s="182"/>
      <c r="G69" s="183">
        <f t="shared" si="0"/>
        <v>0</v>
      </c>
      <c r="H69" s="182"/>
    </row>
    <row r="70" spans="1:8" s="2" customFormat="1" ht="24" customHeight="1">
      <c r="A70" s="160">
        <v>49</v>
      </c>
      <c r="B70" s="161" t="s">
        <v>269</v>
      </c>
      <c r="C70" s="161" t="s">
        <v>270</v>
      </c>
      <c r="D70" s="161" t="s">
        <v>271</v>
      </c>
      <c r="E70" s="162">
        <v>0.033</v>
      </c>
      <c r="F70" s="162"/>
      <c r="G70" s="183">
        <f t="shared" si="0"/>
        <v>0</v>
      </c>
      <c r="H70" s="162"/>
    </row>
    <row r="71" spans="1:8" s="2" customFormat="1" ht="13.5" customHeight="1">
      <c r="A71" s="160">
        <v>50</v>
      </c>
      <c r="B71" s="161" t="s">
        <v>272</v>
      </c>
      <c r="C71" s="161" t="s">
        <v>273</v>
      </c>
      <c r="D71" s="161" t="s">
        <v>274</v>
      </c>
      <c r="E71" s="162">
        <v>0.335</v>
      </c>
      <c r="F71" s="162"/>
      <c r="G71" s="183">
        <f t="shared" si="0"/>
        <v>0</v>
      </c>
      <c r="H71" s="162"/>
    </row>
    <row r="72" spans="1:8" s="2" customFormat="1" ht="13.5" customHeight="1">
      <c r="A72" s="160">
        <v>51</v>
      </c>
      <c r="B72" s="161" t="s">
        <v>275</v>
      </c>
      <c r="C72" s="161" t="s">
        <v>276</v>
      </c>
      <c r="D72" s="161" t="s">
        <v>274</v>
      </c>
      <c r="E72" s="162">
        <v>0.223</v>
      </c>
      <c r="F72" s="162"/>
      <c r="G72" s="183">
        <f t="shared" si="0"/>
        <v>0</v>
      </c>
      <c r="H72" s="162"/>
    </row>
    <row r="73" spans="1:8" s="2" customFormat="1" ht="24" customHeight="1">
      <c r="A73" s="160">
        <v>52</v>
      </c>
      <c r="B73" s="161" t="s">
        <v>277</v>
      </c>
      <c r="C73" s="161" t="s">
        <v>278</v>
      </c>
      <c r="D73" s="161" t="s">
        <v>279</v>
      </c>
      <c r="E73" s="162">
        <v>0.02</v>
      </c>
      <c r="F73" s="162"/>
      <c r="G73" s="183">
        <f t="shared" si="0"/>
        <v>0</v>
      </c>
      <c r="H73" s="162"/>
    </row>
    <row r="74" spans="1:8" s="2" customFormat="1" ht="24" customHeight="1">
      <c r="A74" s="180">
        <v>53</v>
      </c>
      <c r="B74" s="181" t="s">
        <v>280</v>
      </c>
      <c r="C74" s="181" t="s">
        <v>281</v>
      </c>
      <c r="D74" s="181" t="s">
        <v>160</v>
      </c>
      <c r="E74" s="182">
        <v>1</v>
      </c>
      <c r="F74" s="182"/>
      <c r="G74" s="183">
        <f t="shared" si="0"/>
        <v>0</v>
      </c>
      <c r="H74" s="182"/>
    </row>
    <row r="75" spans="1:8" s="2" customFormat="1" ht="24" customHeight="1">
      <c r="A75" s="160">
        <v>54</v>
      </c>
      <c r="B75" s="161" t="s">
        <v>269</v>
      </c>
      <c r="C75" s="161" t="s">
        <v>270</v>
      </c>
      <c r="D75" s="161" t="s">
        <v>271</v>
      </c>
      <c r="E75" s="162">
        <v>0.007</v>
      </c>
      <c r="F75" s="162"/>
      <c r="G75" s="183">
        <f t="shared" si="0"/>
        <v>0</v>
      </c>
      <c r="H75" s="162"/>
    </row>
    <row r="76" spans="1:8" s="2" customFormat="1" ht="13.5" customHeight="1">
      <c r="A76" s="160">
        <v>55</v>
      </c>
      <c r="B76" s="161" t="s">
        <v>272</v>
      </c>
      <c r="C76" s="161" t="s">
        <v>273</v>
      </c>
      <c r="D76" s="161" t="s">
        <v>274</v>
      </c>
      <c r="E76" s="162">
        <v>0.07</v>
      </c>
      <c r="F76" s="162"/>
      <c r="G76" s="183">
        <f t="shared" si="0"/>
        <v>0</v>
      </c>
      <c r="H76" s="162"/>
    </row>
    <row r="77" spans="1:8" s="2" customFormat="1" ht="13.5" customHeight="1">
      <c r="A77" s="160">
        <v>56</v>
      </c>
      <c r="B77" s="161" t="s">
        <v>275</v>
      </c>
      <c r="C77" s="161" t="s">
        <v>276</v>
      </c>
      <c r="D77" s="161" t="s">
        <v>274</v>
      </c>
      <c r="E77" s="162">
        <v>0.047</v>
      </c>
      <c r="F77" s="162"/>
      <c r="G77" s="183">
        <f t="shared" si="0"/>
        <v>0</v>
      </c>
      <c r="H77" s="162"/>
    </row>
    <row r="78" spans="1:8" s="2" customFormat="1" ht="24" customHeight="1">
      <c r="A78" s="160">
        <v>57</v>
      </c>
      <c r="B78" s="161" t="s">
        <v>277</v>
      </c>
      <c r="C78" s="161" t="s">
        <v>278</v>
      </c>
      <c r="D78" s="161" t="s">
        <v>279</v>
      </c>
      <c r="E78" s="162">
        <v>0.003</v>
      </c>
      <c r="F78" s="162"/>
      <c r="G78" s="183">
        <f t="shared" si="0"/>
        <v>0</v>
      </c>
      <c r="H78" s="162"/>
    </row>
    <row r="79" spans="1:8" s="2" customFormat="1" ht="24" customHeight="1">
      <c r="A79" s="180">
        <v>40</v>
      </c>
      <c r="B79" s="181" t="s">
        <v>282</v>
      </c>
      <c r="C79" s="181" t="s">
        <v>283</v>
      </c>
      <c r="D79" s="181" t="s">
        <v>160</v>
      </c>
      <c r="E79" s="182">
        <v>625</v>
      </c>
      <c r="F79" s="182"/>
      <c r="G79" s="183">
        <f t="shared" si="0"/>
        <v>0</v>
      </c>
      <c r="H79" s="182"/>
    </row>
    <row r="80" spans="1:8" s="2" customFormat="1" ht="13.5" customHeight="1">
      <c r="A80" s="160">
        <v>41</v>
      </c>
      <c r="B80" s="161" t="s">
        <v>427</v>
      </c>
      <c r="C80" s="161" t="s">
        <v>428</v>
      </c>
      <c r="D80" s="161" t="s">
        <v>160</v>
      </c>
      <c r="E80" s="162">
        <v>625</v>
      </c>
      <c r="F80" s="162"/>
      <c r="G80" s="183">
        <f aca="true" t="shared" si="1" ref="G80:G127">E80*F80</f>
        <v>0</v>
      </c>
      <c r="H80" s="162"/>
    </row>
    <row r="81" spans="1:8" s="2" customFormat="1" ht="24" customHeight="1">
      <c r="A81" s="180">
        <v>42</v>
      </c>
      <c r="B81" s="181" t="s">
        <v>287</v>
      </c>
      <c r="C81" s="181" t="s">
        <v>288</v>
      </c>
      <c r="D81" s="181" t="s">
        <v>160</v>
      </c>
      <c r="E81" s="182">
        <v>85</v>
      </c>
      <c r="F81" s="182"/>
      <c r="G81" s="183">
        <f t="shared" si="1"/>
        <v>0</v>
      </c>
      <c r="H81" s="182"/>
    </row>
    <row r="82" spans="1:8" s="2" customFormat="1" ht="13.5" customHeight="1">
      <c r="A82" s="160">
        <v>43</v>
      </c>
      <c r="B82" s="161" t="s">
        <v>289</v>
      </c>
      <c r="C82" s="161" t="s">
        <v>290</v>
      </c>
      <c r="D82" s="161" t="s">
        <v>160</v>
      </c>
      <c r="E82" s="162">
        <v>85</v>
      </c>
      <c r="F82" s="162"/>
      <c r="G82" s="183">
        <f t="shared" si="1"/>
        <v>0</v>
      </c>
      <c r="H82" s="162"/>
    </row>
    <row r="83" spans="1:8" s="2" customFormat="1" ht="24" customHeight="1">
      <c r="A83" s="180">
        <v>38</v>
      </c>
      <c r="B83" s="181" t="s">
        <v>429</v>
      </c>
      <c r="C83" s="181" t="s">
        <v>430</v>
      </c>
      <c r="D83" s="181" t="s">
        <v>160</v>
      </c>
      <c r="E83" s="182">
        <v>2</v>
      </c>
      <c r="F83" s="182"/>
      <c r="G83" s="183">
        <f t="shared" si="1"/>
        <v>0</v>
      </c>
      <c r="H83" s="182"/>
    </row>
    <row r="84" spans="1:8" s="2" customFormat="1" ht="13.5" customHeight="1">
      <c r="A84" s="160">
        <v>39</v>
      </c>
      <c r="B84" s="161" t="s">
        <v>431</v>
      </c>
      <c r="C84" s="161" t="s">
        <v>432</v>
      </c>
      <c r="D84" s="161" t="s">
        <v>160</v>
      </c>
      <c r="E84" s="162">
        <v>2</v>
      </c>
      <c r="F84" s="162"/>
      <c r="G84" s="183">
        <f t="shared" si="1"/>
        <v>0</v>
      </c>
      <c r="H84" s="162"/>
    </row>
    <row r="85" spans="1:8" s="2" customFormat="1" ht="24" customHeight="1">
      <c r="A85" s="180">
        <v>36</v>
      </c>
      <c r="B85" s="181" t="s">
        <v>433</v>
      </c>
      <c r="C85" s="181" t="s">
        <v>434</v>
      </c>
      <c r="D85" s="181" t="s">
        <v>160</v>
      </c>
      <c r="E85" s="182">
        <v>6</v>
      </c>
      <c r="F85" s="182"/>
      <c r="G85" s="183">
        <f t="shared" si="1"/>
        <v>0</v>
      </c>
      <c r="H85" s="182"/>
    </row>
    <row r="86" spans="1:8" s="2" customFormat="1" ht="13.5" customHeight="1">
      <c r="A86" s="160">
        <v>37</v>
      </c>
      <c r="B86" s="161" t="s">
        <v>435</v>
      </c>
      <c r="C86" s="161" t="s">
        <v>436</v>
      </c>
      <c r="D86" s="161" t="s">
        <v>160</v>
      </c>
      <c r="E86" s="162">
        <v>6</v>
      </c>
      <c r="F86" s="162"/>
      <c r="G86" s="183">
        <f t="shared" si="1"/>
        <v>0</v>
      </c>
      <c r="H86" s="162"/>
    </row>
    <row r="87" spans="1:8" s="2" customFormat="1" ht="24" customHeight="1">
      <c r="A87" s="180">
        <v>66</v>
      </c>
      <c r="B87" s="181" t="s">
        <v>303</v>
      </c>
      <c r="C87" s="181" t="s">
        <v>304</v>
      </c>
      <c r="D87" s="181" t="s">
        <v>160</v>
      </c>
      <c r="E87" s="182">
        <v>2</v>
      </c>
      <c r="F87" s="182"/>
      <c r="G87" s="183">
        <f t="shared" si="1"/>
        <v>0</v>
      </c>
      <c r="H87" s="182"/>
    </row>
    <row r="88" spans="1:8" s="2" customFormat="1" ht="24" customHeight="1">
      <c r="A88" s="160">
        <v>67</v>
      </c>
      <c r="B88" s="161" t="s">
        <v>305</v>
      </c>
      <c r="C88" s="161" t="s">
        <v>306</v>
      </c>
      <c r="D88" s="161" t="s">
        <v>160</v>
      </c>
      <c r="E88" s="162">
        <v>2</v>
      </c>
      <c r="F88" s="162"/>
      <c r="G88" s="183">
        <f t="shared" si="1"/>
        <v>0</v>
      </c>
      <c r="H88" s="162"/>
    </row>
    <row r="89" spans="1:8" s="2" customFormat="1" ht="24" customHeight="1">
      <c r="A89" s="160">
        <v>68</v>
      </c>
      <c r="B89" s="161" t="s">
        <v>307</v>
      </c>
      <c r="C89" s="161" t="s">
        <v>308</v>
      </c>
      <c r="D89" s="161" t="s">
        <v>160</v>
      </c>
      <c r="E89" s="162">
        <v>2</v>
      </c>
      <c r="F89" s="162"/>
      <c r="G89" s="183">
        <f t="shared" si="1"/>
        <v>0</v>
      </c>
      <c r="H89" s="162"/>
    </row>
    <row r="90" spans="1:8" s="2" customFormat="1" ht="24" customHeight="1">
      <c r="A90" s="160">
        <v>69</v>
      </c>
      <c r="B90" s="161" t="s">
        <v>309</v>
      </c>
      <c r="C90" s="161" t="s">
        <v>310</v>
      </c>
      <c r="D90" s="161" t="s">
        <v>160</v>
      </c>
      <c r="E90" s="162">
        <v>2</v>
      </c>
      <c r="F90" s="162"/>
      <c r="G90" s="183">
        <f t="shared" si="1"/>
        <v>0</v>
      </c>
      <c r="H90" s="162"/>
    </row>
    <row r="91" spans="1:8" s="2" customFormat="1" ht="24" customHeight="1">
      <c r="A91" s="180">
        <v>110</v>
      </c>
      <c r="B91" s="181" t="s">
        <v>303</v>
      </c>
      <c r="C91" s="181" t="s">
        <v>304</v>
      </c>
      <c r="D91" s="181" t="s">
        <v>160</v>
      </c>
      <c r="E91" s="182">
        <v>1</v>
      </c>
      <c r="F91" s="182"/>
      <c r="G91" s="183">
        <f t="shared" si="1"/>
        <v>0</v>
      </c>
      <c r="H91" s="182"/>
    </row>
    <row r="92" spans="1:8" s="2" customFormat="1" ht="24" customHeight="1">
      <c r="A92" s="160">
        <v>111</v>
      </c>
      <c r="B92" s="161" t="s">
        <v>305</v>
      </c>
      <c r="C92" s="161" t="s">
        <v>306</v>
      </c>
      <c r="D92" s="161" t="s">
        <v>160</v>
      </c>
      <c r="E92" s="162">
        <v>1</v>
      </c>
      <c r="F92" s="162"/>
      <c r="G92" s="183">
        <f t="shared" si="1"/>
        <v>0</v>
      </c>
      <c r="H92" s="162"/>
    </row>
    <row r="93" spans="1:8" s="2" customFormat="1" ht="24" customHeight="1">
      <c r="A93" s="160">
        <v>112</v>
      </c>
      <c r="B93" s="161" t="s">
        <v>437</v>
      </c>
      <c r="C93" s="161" t="s">
        <v>438</v>
      </c>
      <c r="D93" s="161" t="s">
        <v>160</v>
      </c>
      <c r="E93" s="162">
        <v>2</v>
      </c>
      <c r="F93" s="162"/>
      <c r="G93" s="183">
        <f t="shared" si="1"/>
        <v>0</v>
      </c>
      <c r="H93" s="162"/>
    </row>
    <row r="94" spans="1:8" s="2" customFormat="1" ht="34.5" customHeight="1">
      <c r="A94" s="160">
        <v>113</v>
      </c>
      <c r="B94" s="161" t="s">
        <v>439</v>
      </c>
      <c r="C94" s="161" t="s">
        <v>440</v>
      </c>
      <c r="D94" s="161" t="s">
        <v>160</v>
      </c>
      <c r="E94" s="162">
        <v>1</v>
      </c>
      <c r="F94" s="162"/>
      <c r="G94" s="183">
        <f t="shared" si="1"/>
        <v>0</v>
      </c>
      <c r="H94" s="162"/>
    </row>
    <row r="95" spans="1:8" s="2" customFormat="1" ht="13.5" customHeight="1">
      <c r="A95" s="180">
        <v>46</v>
      </c>
      <c r="B95" s="181" t="s">
        <v>441</v>
      </c>
      <c r="C95" s="181" t="s">
        <v>442</v>
      </c>
      <c r="D95" s="181" t="s">
        <v>160</v>
      </c>
      <c r="E95" s="182">
        <v>1</v>
      </c>
      <c r="F95" s="182"/>
      <c r="G95" s="183">
        <f t="shared" si="1"/>
        <v>0</v>
      </c>
      <c r="H95" s="182"/>
    </row>
    <row r="96" spans="1:8" s="2" customFormat="1" ht="24" customHeight="1">
      <c r="A96" s="180">
        <v>47</v>
      </c>
      <c r="B96" s="181" t="s">
        <v>443</v>
      </c>
      <c r="C96" s="181" t="s">
        <v>444</v>
      </c>
      <c r="D96" s="181" t="s">
        <v>160</v>
      </c>
      <c r="E96" s="182">
        <v>13</v>
      </c>
      <c r="F96" s="182"/>
      <c r="G96" s="183">
        <f t="shared" si="1"/>
        <v>0</v>
      </c>
      <c r="H96" s="182"/>
    </row>
    <row r="97" spans="1:8" s="2" customFormat="1" ht="13.5" customHeight="1">
      <c r="A97" s="180">
        <v>11</v>
      </c>
      <c r="B97" s="181" t="s">
        <v>445</v>
      </c>
      <c r="C97" s="181" t="s">
        <v>446</v>
      </c>
      <c r="D97" s="181" t="s">
        <v>170</v>
      </c>
      <c r="E97" s="182">
        <v>35</v>
      </c>
      <c r="F97" s="182"/>
      <c r="G97" s="183">
        <f t="shared" si="1"/>
        <v>0</v>
      </c>
      <c r="H97" s="182"/>
    </row>
    <row r="98" spans="1:8" s="2" customFormat="1" ht="13.5" customHeight="1">
      <c r="A98" s="160">
        <v>12</v>
      </c>
      <c r="B98" s="161" t="s">
        <v>447</v>
      </c>
      <c r="C98" s="161" t="s">
        <v>448</v>
      </c>
      <c r="D98" s="161" t="s">
        <v>170</v>
      </c>
      <c r="E98" s="162">
        <v>35</v>
      </c>
      <c r="F98" s="162"/>
      <c r="G98" s="183">
        <f t="shared" si="1"/>
        <v>0</v>
      </c>
      <c r="H98" s="162"/>
    </row>
    <row r="99" spans="1:8" s="2" customFormat="1" ht="13.5" customHeight="1">
      <c r="A99" s="180">
        <v>3</v>
      </c>
      <c r="B99" s="181" t="s">
        <v>319</v>
      </c>
      <c r="C99" s="181" t="s">
        <v>320</v>
      </c>
      <c r="D99" s="181" t="s">
        <v>170</v>
      </c>
      <c r="E99" s="182">
        <v>185</v>
      </c>
      <c r="F99" s="182"/>
      <c r="G99" s="183">
        <f t="shared" si="1"/>
        <v>0</v>
      </c>
      <c r="H99" s="182"/>
    </row>
    <row r="100" spans="1:8" s="2" customFormat="1" ht="13.5" customHeight="1">
      <c r="A100" s="160">
        <v>4</v>
      </c>
      <c r="B100" s="161" t="s">
        <v>321</v>
      </c>
      <c r="C100" s="161" t="s">
        <v>322</v>
      </c>
      <c r="D100" s="161" t="s">
        <v>170</v>
      </c>
      <c r="E100" s="162">
        <v>185</v>
      </c>
      <c r="F100" s="162"/>
      <c r="G100" s="183">
        <f t="shared" si="1"/>
        <v>0</v>
      </c>
      <c r="H100" s="162"/>
    </row>
    <row r="101" spans="1:8" s="2" customFormat="1" ht="13.5" customHeight="1">
      <c r="A101" s="180">
        <v>5</v>
      </c>
      <c r="B101" s="181" t="s">
        <v>323</v>
      </c>
      <c r="C101" s="181" t="s">
        <v>324</v>
      </c>
      <c r="D101" s="181" t="s">
        <v>170</v>
      </c>
      <c r="E101" s="182">
        <v>30</v>
      </c>
      <c r="F101" s="182"/>
      <c r="G101" s="183">
        <f t="shared" si="1"/>
        <v>0</v>
      </c>
      <c r="H101" s="182"/>
    </row>
    <row r="102" spans="1:8" s="2" customFormat="1" ht="13.5" customHeight="1">
      <c r="A102" s="160">
        <v>6</v>
      </c>
      <c r="B102" s="161" t="s">
        <v>325</v>
      </c>
      <c r="C102" s="161" t="s">
        <v>326</v>
      </c>
      <c r="D102" s="161" t="s">
        <v>170</v>
      </c>
      <c r="E102" s="162">
        <v>30</v>
      </c>
      <c r="F102" s="162"/>
      <c r="G102" s="183">
        <f t="shared" si="1"/>
        <v>0</v>
      </c>
      <c r="H102" s="162"/>
    </row>
    <row r="103" spans="1:8" s="2" customFormat="1" ht="13.5" customHeight="1">
      <c r="A103" s="180">
        <v>7</v>
      </c>
      <c r="B103" s="181" t="s">
        <v>327</v>
      </c>
      <c r="C103" s="181" t="s">
        <v>328</v>
      </c>
      <c r="D103" s="181" t="s">
        <v>170</v>
      </c>
      <c r="E103" s="182">
        <v>320</v>
      </c>
      <c r="F103" s="182"/>
      <c r="G103" s="183">
        <f t="shared" si="1"/>
        <v>0</v>
      </c>
      <c r="H103" s="182"/>
    </row>
    <row r="104" spans="1:8" s="2" customFormat="1" ht="13.5" customHeight="1">
      <c r="A104" s="160">
        <v>8</v>
      </c>
      <c r="B104" s="161" t="s">
        <v>329</v>
      </c>
      <c r="C104" s="161" t="s">
        <v>330</v>
      </c>
      <c r="D104" s="161" t="s">
        <v>170</v>
      </c>
      <c r="E104" s="162">
        <v>320</v>
      </c>
      <c r="F104" s="162"/>
      <c r="G104" s="183">
        <f t="shared" si="1"/>
        <v>0</v>
      </c>
      <c r="H104" s="162"/>
    </row>
    <row r="105" spans="1:8" s="2" customFormat="1" ht="13.5" customHeight="1">
      <c r="A105" s="180">
        <v>9</v>
      </c>
      <c r="B105" s="181" t="s">
        <v>449</v>
      </c>
      <c r="C105" s="181" t="s">
        <v>450</v>
      </c>
      <c r="D105" s="181" t="s">
        <v>170</v>
      </c>
      <c r="E105" s="182">
        <v>120</v>
      </c>
      <c r="F105" s="182"/>
      <c r="G105" s="183">
        <f t="shared" si="1"/>
        <v>0</v>
      </c>
      <c r="H105" s="182"/>
    </row>
    <row r="106" spans="1:8" s="2" customFormat="1" ht="13.5" customHeight="1">
      <c r="A106" s="160">
        <v>10</v>
      </c>
      <c r="B106" s="161" t="s">
        <v>451</v>
      </c>
      <c r="C106" s="161" t="s">
        <v>452</v>
      </c>
      <c r="D106" s="161" t="s">
        <v>170</v>
      </c>
      <c r="E106" s="162">
        <v>120</v>
      </c>
      <c r="F106" s="162"/>
      <c r="G106" s="183">
        <f t="shared" si="1"/>
        <v>0</v>
      </c>
      <c r="H106" s="162"/>
    </row>
    <row r="107" spans="1:8" s="2" customFormat="1" ht="13.5" customHeight="1">
      <c r="A107" s="180">
        <v>44</v>
      </c>
      <c r="B107" s="181" t="s">
        <v>335</v>
      </c>
      <c r="C107" s="181" t="s">
        <v>336</v>
      </c>
      <c r="D107" s="181" t="s">
        <v>170</v>
      </c>
      <c r="E107" s="182">
        <v>55</v>
      </c>
      <c r="F107" s="182"/>
      <c r="G107" s="183">
        <f t="shared" si="1"/>
        <v>0</v>
      </c>
      <c r="H107" s="182"/>
    </row>
    <row r="108" spans="1:8" s="2" customFormat="1" ht="13.5" customHeight="1">
      <c r="A108" s="160">
        <v>45</v>
      </c>
      <c r="B108" s="161" t="s">
        <v>337</v>
      </c>
      <c r="C108" s="161" t="s">
        <v>338</v>
      </c>
      <c r="D108" s="161" t="s">
        <v>170</v>
      </c>
      <c r="E108" s="162">
        <v>55</v>
      </c>
      <c r="F108" s="162"/>
      <c r="G108" s="183">
        <f t="shared" si="1"/>
        <v>0</v>
      </c>
      <c r="H108" s="162"/>
    </row>
    <row r="109" spans="1:8" s="2" customFormat="1" ht="24" customHeight="1">
      <c r="A109" s="180">
        <v>1</v>
      </c>
      <c r="B109" s="181" t="s">
        <v>453</v>
      </c>
      <c r="C109" s="181" t="s">
        <v>454</v>
      </c>
      <c r="D109" s="181" t="s">
        <v>170</v>
      </c>
      <c r="E109" s="182">
        <v>35</v>
      </c>
      <c r="F109" s="182"/>
      <c r="G109" s="183">
        <f t="shared" si="1"/>
        <v>0</v>
      </c>
      <c r="H109" s="182"/>
    </row>
    <row r="110" spans="1:8" s="2" customFormat="1" ht="13.5" customHeight="1">
      <c r="A110" s="160">
        <v>2</v>
      </c>
      <c r="B110" s="161" t="s">
        <v>455</v>
      </c>
      <c r="C110" s="161" t="s">
        <v>456</v>
      </c>
      <c r="D110" s="161" t="s">
        <v>170</v>
      </c>
      <c r="E110" s="162">
        <v>35</v>
      </c>
      <c r="F110" s="162"/>
      <c r="G110" s="183">
        <f t="shared" si="1"/>
        <v>0</v>
      </c>
      <c r="H110" s="162"/>
    </row>
    <row r="111" spans="1:8" s="2" customFormat="1" ht="13.5" customHeight="1">
      <c r="A111" s="180">
        <v>25</v>
      </c>
      <c r="B111" s="181" t="s">
        <v>457</v>
      </c>
      <c r="C111" s="181" t="s">
        <v>458</v>
      </c>
      <c r="D111" s="181" t="s">
        <v>170</v>
      </c>
      <c r="E111" s="182">
        <v>85</v>
      </c>
      <c r="F111" s="182"/>
      <c r="G111" s="183">
        <f t="shared" si="1"/>
        <v>0</v>
      </c>
      <c r="H111" s="182"/>
    </row>
    <row r="112" spans="1:8" s="2" customFormat="1" ht="13.5" customHeight="1">
      <c r="A112" s="160">
        <v>26</v>
      </c>
      <c r="B112" s="161" t="s">
        <v>459</v>
      </c>
      <c r="C112" s="161" t="s">
        <v>460</v>
      </c>
      <c r="D112" s="161" t="s">
        <v>170</v>
      </c>
      <c r="E112" s="162">
        <v>85</v>
      </c>
      <c r="F112" s="162"/>
      <c r="G112" s="183">
        <f t="shared" si="1"/>
        <v>0</v>
      </c>
      <c r="H112" s="162"/>
    </row>
    <row r="113" spans="1:8" s="2" customFormat="1" ht="13.5" customHeight="1">
      <c r="A113" s="180">
        <v>19</v>
      </c>
      <c r="B113" s="181" t="s">
        <v>347</v>
      </c>
      <c r="C113" s="181" t="s">
        <v>348</v>
      </c>
      <c r="D113" s="181" t="s">
        <v>170</v>
      </c>
      <c r="E113" s="182">
        <v>215</v>
      </c>
      <c r="F113" s="182"/>
      <c r="G113" s="183">
        <f t="shared" si="1"/>
        <v>0</v>
      </c>
      <c r="H113" s="182"/>
    </row>
    <row r="114" spans="1:8" s="2" customFormat="1" ht="13.5" customHeight="1">
      <c r="A114" s="160">
        <v>20</v>
      </c>
      <c r="B114" s="161" t="s">
        <v>349</v>
      </c>
      <c r="C114" s="161" t="s">
        <v>350</v>
      </c>
      <c r="D114" s="161" t="s">
        <v>170</v>
      </c>
      <c r="E114" s="162">
        <v>215</v>
      </c>
      <c r="F114" s="162"/>
      <c r="G114" s="183">
        <f t="shared" si="1"/>
        <v>0</v>
      </c>
      <c r="H114" s="162"/>
    </row>
    <row r="115" spans="1:8" s="2" customFormat="1" ht="13.5" customHeight="1">
      <c r="A115" s="180">
        <v>15</v>
      </c>
      <c r="B115" s="181" t="s">
        <v>351</v>
      </c>
      <c r="C115" s="181" t="s">
        <v>352</v>
      </c>
      <c r="D115" s="181" t="s">
        <v>170</v>
      </c>
      <c r="E115" s="182">
        <v>215</v>
      </c>
      <c r="F115" s="182"/>
      <c r="G115" s="183">
        <f t="shared" si="1"/>
        <v>0</v>
      </c>
      <c r="H115" s="182"/>
    </row>
    <row r="116" spans="1:8" s="2" customFormat="1" ht="13.5" customHeight="1">
      <c r="A116" s="160">
        <v>16</v>
      </c>
      <c r="B116" s="161" t="s">
        <v>353</v>
      </c>
      <c r="C116" s="161" t="s">
        <v>354</v>
      </c>
      <c r="D116" s="161" t="s">
        <v>170</v>
      </c>
      <c r="E116" s="162">
        <v>215</v>
      </c>
      <c r="F116" s="162"/>
      <c r="G116" s="183">
        <f t="shared" si="1"/>
        <v>0</v>
      </c>
      <c r="H116" s="162"/>
    </row>
    <row r="117" spans="1:8" s="2" customFormat="1" ht="13.5" customHeight="1">
      <c r="A117" s="180">
        <v>21</v>
      </c>
      <c r="B117" s="181" t="s">
        <v>351</v>
      </c>
      <c r="C117" s="181" t="s">
        <v>352</v>
      </c>
      <c r="D117" s="181" t="s">
        <v>170</v>
      </c>
      <c r="E117" s="182">
        <v>65</v>
      </c>
      <c r="F117" s="182"/>
      <c r="G117" s="183">
        <f t="shared" si="1"/>
        <v>0</v>
      </c>
      <c r="H117" s="182"/>
    </row>
    <row r="118" spans="1:8" s="2" customFormat="1" ht="13.5" customHeight="1">
      <c r="A118" s="160">
        <v>22</v>
      </c>
      <c r="B118" s="161" t="s">
        <v>353</v>
      </c>
      <c r="C118" s="161" t="s">
        <v>354</v>
      </c>
      <c r="D118" s="161" t="s">
        <v>170</v>
      </c>
      <c r="E118" s="162">
        <v>65</v>
      </c>
      <c r="F118" s="162"/>
      <c r="G118" s="183">
        <f t="shared" si="1"/>
        <v>0</v>
      </c>
      <c r="H118" s="162"/>
    </row>
    <row r="119" spans="1:8" s="2" customFormat="1" ht="13.5" customHeight="1">
      <c r="A119" s="180">
        <v>17</v>
      </c>
      <c r="B119" s="181" t="s">
        <v>461</v>
      </c>
      <c r="C119" s="181" t="s">
        <v>462</v>
      </c>
      <c r="D119" s="181" t="s">
        <v>170</v>
      </c>
      <c r="E119" s="182">
        <v>105</v>
      </c>
      <c r="F119" s="182"/>
      <c r="G119" s="183">
        <f t="shared" si="1"/>
        <v>0</v>
      </c>
      <c r="H119" s="182"/>
    </row>
    <row r="120" spans="1:8" s="2" customFormat="1" ht="13.5" customHeight="1">
      <c r="A120" s="160">
        <v>18</v>
      </c>
      <c r="B120" s="161" t="s">
        <v>463</v>
      </c>
      <c r="C120" s="161" t="s">
        <v>464</v>
      </c>
      <c r="D120" s="161" t="s">
        <v>170</v>
      </c>
      <c r="E120" s="162">
        <v>105</v>
      </c>
      <c r="F120" s="162"/>
      <c r="G120" s="183">
        <f t="shared" si="1"/>
        <v>0</v>
      </c>
      <c r="H120" s="162"/>
    </row>
    <row r="121" spans="1:8" s="2" customFormat="1" ht="13.5" customHeight="1">
      <c r="A121" s="180">
        <v>23</v>
      </c>
      <c r="B121" s="181" t="s">
        <v>461</v>
      </c>
      <c r="C121" s="181" t="s">
        <v>462</v>
      </c>
      <c r="D121" s="181" t="s">
        <v>170</v>
      </c>
      <c r="E121" s="182">
        <v>225</v>
      </c>
      <c r="F121" s="182"/>
      <c r="G121" s="183">
        <f t="shared" si="1"/>
        <v>0</v>
      </c>
      <c r="H121" s="182"/>
    </row>
    <row r="122" spans="1:8" s="2" customFormat="1" ht="13.5" customHeight="1">
      <c r="A122" s="160">
        <v>24</v>
      </c>
      <c r="B122" s="161" t="s">
        <v>463</v>
      </c>
      <c r="C122" s="161" t="s">
        <v>464</v>
      </c>
      <c r="D122" s="161" t="s">
        <v>170</v>
      </c>
      <c r="E122" s="162">
        <v>225</v>
      </c>
      <c r="F122" s="162"/>
      <c r="G122" s="183">
        <f t="shared" si="1"/>
        <v>0</v>
      </c>
      <c r="H122" s="162"/>
    </row>
    <row r="123" spans="1:8" s="2" customFormat="1" ht="13.5" customHeight="1">
      <c r="A123" s="180">
        <v>13</v>
      </c>
      <c r="B123" s="181" t="s">
        <v>363</v>
      </c>
      <c r="C123" s="181" t="s">
        <v>364</v>
      </c>
      <c r="D123" s="181" t="s">
        <v>170</v>
      </c>
      <c r="E123" s="182">
        <v>85</v>
      </c>
      <c r="F123" s="182"/>
      <c r="G123" s="183">
        <f t="shared" si="1"/>
        <v>0</v>
      </c>
      <c r="H123" s="182"/>
    </row>
    <row r="124" spans="1:8" s="2" customFormat="1" ht="13.5" customHeight="1">
      <c r="A124" s="160">
        <v>14</v>
      </c>
      <c r="B124" s="161" t="s">
        <v>365</v>
      </c>
      <c r="C124" s="161" t="s">
        <v>366</v>
      </c>
      <c r="D124" s="161" t="s">
        <v>170</v>
      </c>
      <c r="E124" s="162">
        <v>85</v>
      </c>
      <c r="F124" s="162"/>
      <c r="G124" s="183">
        <f t="shared" si="1"/>
        <v>0</v>
      </c>
      <c r="H124" s="162"/>
    </row>
    <row r="125" spans="1:8" s="2" customFormat="1" ht="13.5" customHeight="1">
      <c r="A125" s="180">
        <v>83</v>
      </c>
      <c r="B125" s="181" t="s">
        <v>371</v>
      </c>
      <c r="C125" s="181" t="s">
        <v>372</v>
      </c>
      <c r="D125" s="181" t="s">
        <v>373</v>
      </c>
      <c r="E125" s="182">
        <v>16.672</v>
      </c>
      <c r="F125" s="182"/>
      <c r="G125" s="183">
        <f t="shared" si="1"/>
        <v>0</v>
      </c>
      <c r="H125" s="182"/>
    </row>
    <row r="126" spans="1:8" s="2" customFormat="1" ht="13.5" customHeight="1">
      <c r="A126" s="180">
        <v>85</v>
      </c>
      <c r="B126" s="181" t="s">
        <v>374</v>
      </c>
      <c r="C126" s="181" t="s">
        <v>375</v>
      </c>
      <c r="D126" s="181" t="s">
        <v>373</v>
      </c>
      <c r="E126" s="182">
        <v>16.672</v>
      </c>
      <c r="F126" s="182"/>
      <c r="G126" s="183">
        <f t="shared" si="1"/>
        <v>0</v>
      </c>
      <c r="H126" s="182"/>
    </row>
    <row r="127" spans="1:8" s="2" customFormat="1" ht="13.5" customHeight="1">
      <c r="A127" s="180">
        <v>86</v>
      </c>
      <c r="B127" s="181" t="s">
        <v>376</v>
      </c>
      <c r="C127" s="181" t="s">
        <v>377</v>
      </c>
      <c r="D127" s="181" t="s">
        <v>373</v>
      </c>
      <c r="E127" s="182">
        <v>69.642</v>
      </c>
      <c r="F127" s="182"/>
      <c r="G127" s="183">
        <f t="shared" si="1"/>
        <v>0</v>
      </c>
      <c r="H127" s="182"/>
    </row>
    <row r="128" spans="1:8" s="2" customFormat="1" ht="28.5" customHeight="1">
      <c r="A128" s="176"/>
      <c r="B128" s="177" t="s">
        <v>378</v>
      </c>
      <c r="C128" s="177" t="s">
        <v>379</v>
      </c>
      <c r="D128" s="177"/>
      <c r="E128" s="178"/>
      <c r="F128" s="178"/>
      <c r="G128" s="179">
        <f>SUM(G129:G130,G132:G133,G135:G136,G138:G143)</f>
        <v>0</v>
      </c>
      <c r="H128" s="178">
        <v>0</v>
      </c>
    </row>
    <row r="129" spans="1:8" s="2" customFormat="1" ht="24" customHeight="1">
      <c r="A129" s="180">
        <v>31</v>
      </c>
      <c r="B129" s="181" t="s">
        <v>380</v>
      </c>
      <c r="C129" s="181" t="s">
        <v>465</v>
      </c>
      <c r="D129" s="181" t="s">
        <v>170</v>
      </c>
      <c r="E129" s="182">
        <v>125</v>
      </c>
      <c r="F129" s="182"/>
      <c r="G129" s="183">
        <f>E129*F129</f>
        <v>0</v>
      </c>
      <c r="H129" s="182"/>
    </row>
    <row r="130" spans="1:8" s="2" customFormat="1" ht="13.5" customHeight="1">
      <c r="A130" s="160">
        <v>32</v>
      </c>
      <c r="B130" s="161" t="s">
        <v>466</v>
      </c>
      <c r="C130" s="161" t="s">
        <v>467</v>
      </c>
      <c r="D130" s="161" t="s">
        <v>170</v>
      </c>
      <c r="E130" s="162">
        <v>125</v>
      </c>
      <c r="F130" s="162"/>
      <c r="G130" s="183">
        <f aca="true" t="shared" si="2" ref="G130:G143">E130*F130</f>
        <v>0</v>
      </c>
      <c r="H130" s="162"/>
    </row>
    <row r="131" spans="1:8" s="2" customFormat="1" ht="21" customHeight="1">
      <c r="A131" s="184"/>
      <c r="B131" s="185"/>
      <c r="C131" s="185" t="s">
        <v>384</v>
      </c>
      <c r="D131" s="185"/>
      <c r="E131" s="186"/>
      <c r="F131" s="186"/>
      <c r="G131" s="183"/>
      <c r="H131" s="186"/>
    </row>
    <row r="132" spans="1:8" s="2" customFormat="1" ht="24" customHeight="1">
      <c r="A132" s="180">
        <v>27</v>
      </c>
      <c r="B132" s="181" t="s">
        <v>385</v>
      </c>
      <c r="C132" s="181" t="s">
        <v>386</v>
      </c>
      <c r="D132" s="181" t="s">
        <v>170</v>
      </c>
      <c r="E132" s="182">
        <v>30</v>
      </c>
      <c r="F132" s="182"/>
      <c r="G132" s="183">
        <f t="shared" si="2"/>
        <v>0</v>
      </c>
      <c r="H132" s="182"/>
    </row>
    <row r="133" spans="1:8" s="2" customFormat="1" ht="13.5" customHeight="1">
      <c r="A133" s="160">
        <v>28</v>
      </c>
      <c r="B133" s="161" t="s">
        <v>387</v>
      </c>
      <c r="C133" s="161" t="s">
        <v>388</v>
      </c>
      <c r="D133" s="161" t="s">
        <v>170</v>
      </c>
      <c r="E133" s="162">
        <v>30</v>
      </c>
      <c r="F133" s="162"/>
      <c r="G133" s="183">
        <f t="shared" si="2"/>
        <v>0</v>
      </c>
      <c r="H133" s="162"/>
    </row>
    <row r="134" spans="1:8" s="2" customFormat="1" ht="21" customHeight="1">
      <c r="A134" s="184"/>
      <c r="B134" s="185"/>
      <c r="C134" s="185" t="s">
        <v>384</v>
      </c>
      <c r="D134" s="185"/>
      <c r="E134" s="186"/>
      <c r="F134" s="186"/>
      <c r="G134" s="183"/>
      <c r="H134" s="186"/>
    </row>
    <row r="135" spans="1:8" s="2" customFormat="1" ht="24" customHeight="1">
      <c r="A135" s="180">
        <v>29</v>
      </c>
      <c r="B135" s="181" t="s">
        <v>468</v>
      </c>
      <c r="C135" s="181" t="s">
        <v>469</v>
      </c>
      <c r="D135" s="181" t="s">
        <v>170</v>
      </c>
      <c r="E135" s="182">
        <v>30</v>
      </c>
      <c r="F135" s="182"/>
      <c r="G135" s="183">
        <f t="shared" si="2"/>
        <v>0</v>
      </c>
      <c r="H135" s="182"/>
    </row>
    <row r="136" spans="1:8" s="2" customFormat="1" ht="13.5" customHeight="1">
      <c r="A136" s="160">
        <v>30</v>
      </c>
      <c r="B136" s="161" t="s">
        <v>470</v>
      </c>
      <c r="C136" s="161" t="s">
        <v>471</v>
      </c>
      <c r="D136" s="161" t="s">
        <v>170</v>
      </c>
      <c r="E136" s="162">
        <v>30</v>
      </c>
      <c r="F136" s="162"/>
      <c r="G136" s="183">
        <f t="shared" si="2"/>
        <v>0</v>
      </c>
      <c r="H136" s="162"/>
    </row>
    <row r="137" spans="1:8" s="2" customFormat="1" ht="12" customHeight="1">
      <c r="A137" s="184"/>
      <c r="B137" s="185"/>
      <c r="C137" s="185" t="s">
        <v>472</v>
      </c>
      <c r="D137" s="185"/>
      <c r="E137" s="186"/>
      <c r="F137" s="186"/>
      <c r="G137" s="183"/>
      <c r="H137" s="186"/>
    </row>
    <row r="138" spans="1:8" s="2" customFormat="1" ht="24" customHeight="1">
      <c r="A138" s="180">
        <v>33</v>
      </c>
      <c r="B138" s="181" t="s">
        <v>473</v>
      </c>
      <c r="C138" s="181" t="s">
        <v>474</v>
      </c>
      <c r="D138" s="181" t="s">
        <v>170</v>
      </c>
      <c r="E138" s="182">
        <v>5</v>
      </c>
      <c r="F138" s="182"/>
      <c r="G138" s="183">
        <f t="shared" si="2"/>
        <v>0</v>
      </c>
      <c r="H138" s="182"/>
    </row>
    <row r="139" spans="1:8" s="2" customFormat="1" ht="24" customHeight="1">
      <c r="A139" s="180">
        <v>34</v>
      </c>
      <c r="B139" s="181" t="s">
        <v>475</v>
      </c>
      <c r="C139" s="181" t="s">
        <v>476</v>
      </c>
      <c r="D139" s="181" t="s">
        <v>170</v>
      </c>
      <c r="E139" s="182">
        <v>5</v>
      </c>
      <c r="F139" s="182"/>
      <c r="G139" s="183">
        <f t="shared" si="2"/>
        <v>0</v>
      </c>
      <c r="H139" s="182"/>
    </row>
    <row r="140" spans="1:8" s="2" customFormat="1" ht="24" customHeight="1">
      <c r="A140" s="180">
        <v>35</v>
      </c>
      <c r="B140" s="181" t="s">
        <v>477</v>
      </c>
      <c r="C140" s="181" t="s">
        <v>478</v>
      </c>
      <c r="D140" s="181" t="s">
        <v>170</v>
      </c>
      <c r="E140" s="182">
        <v>1</v>
      </c>
      <c r="F140" s="182"/>
      <c r="G140" s="183">
        <f t="shared" si="2"/>
        <v>0</v>
      </c>
      <c r="H140" s="182"/>
    </row>
    <row r="141" spans="1:8" s="2" customFormat="1" ht="13.5" customHeight="1">
      <c r="A141" s="180">
        <v>82</v>
      </c>
      <c r="B141" s="181" t="s">
        <v>371</v>
      </c>
      <c r="C141" s="181" t="s">
        <v>372</v>
      </c>
      <c r="D141" s="181" t="s">
        <v>373</v>
      </c>
      <c r="E141" s="182">
        <v>1.399</v>
      </c>
      <c r="F141" s="182"/>
      <c r="G141" s="183">
        <f t="shared" si="2"/>
        <v>0</v>
      </c>
      <c r="H141" s="182"/>
    </row>
    <row r="142" spans="1:8" s="2" customFormat="1" ht="13.5" customHeight="1">
      <c r="A142" s="180">
        <v>84</v>
      </c>
      <c r="B142" s="181" t="s">
        <v>374</v>
      </c>
      <c r="C142" s="181" t="s">
        <v>375</v>
      </c>
      <c r="D142" s="181" t="s">
        <v>373</v>
      </c>
      <c r="E142" s="182">
        <v>1.399</v>
      </c>
      <c r="F142" s="182"/>
      <c r="G142" s="183">
        <f t="shared" si="2"/>
        <v>0</v>
      </c>
      <c r="H142" s="182"/>
    </row>
    <row r="143" spans="1:8" s="2" customFormat="1" ht="13.5" customHeight="1">
      <c r="A143" s="180">
        <v>87</v>
      </c>
      <c r="B143" s="181" t="s">
        <v>397</v>
      </c>
      <c r="C143" s="181" t="s">
        <v>398</v>
      </c>
      <c r="D143" s="181" t="s">
        <v>373</v>
      </c>
      <c r="E143" s="182">
        <v>9.371</v>
      </c>
      <c r="F143" s="182"/>
      <c r="G143" s="183">
        <f t="shared" si="2"/>
        <v>0</v>
      </c>
      <c r="H143" s="182"/>
    </row>
    <row r="144" spans="1:8" s="2" customFormat="1" ht="30.75" customHeight="1">
      <c r="A144" s="172"/>
      <c r="B144" s="173" t="s">
        <v>71</v>
      </c>
      <c r="C144" s="173" t="s">
        <v>399</v>
      </c>
      <c r="D144" s="173"/>
      <c r="E144" s="174"/>
      <c r="F144" s="174"/>
      <c r="G144" s="175">
        <f>SUM(G145)</f>
        <v>0</v>
      </c>
      <c r="H144" s="174">
        <v>0</v>
      </c>
    </row>
    <row r="145" spans="1:8" s="2" customFormat="1" ht="24" customHeight="1">
      <c r="A145" s="180">
        <v>88</v>
      </c>
      <c r="B145" s="181" t="s">
        <v>400</v>
      </c>
      <c r="C145" s="181" t="s">
        <v>401</v>
      </c>
      <c r="D145" s="181" t="s">
        <v>402</v>
      </c>
      <c r="E145" s="182">
        <v>315</v>
      </c>
      <c r="F145" s="182"/>
      <c r="G145" s="183">
        <f>E145*F145</f>
        <v>0</v>
      </c>
      <c r="H145" s="182"/>
    </row>
    <row r="146" spans="1:8" s="2" customFormat="1" ht="30.75" customHeight="1">
      <c r="A146" s="164"/>
      <c r="B146" s="165"/>
      <c r="C146" s="165" t="s">
        <v>161</v>
      </c>
      <c r="D146" s="165"/>
      <c r="E146" s="166"/>
      <c r="F146" s="166"/>
      <c r="G146" s="167">
        <f>SUM(G14,G128,G144)</f>
        <v>0</v>
      </c>
      <c r="H146" s="166">
        <v>0</v>
      </c>
    </row>
  </sheetData>
  <sheetProtection/>
  <mergeCells count="2">
    <mergeCell ref="A1:H1"/>
    <mergeCell ref="A8:C8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4" r:id="rId1"/>
  <headerFooter alignWithMargins="0">
    <oddFooter>&amp;C   Strana &amp;P 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showGridLines="0" zoomScalePageLayoutView="0" workbookViewId="0" topLeftCell="A1">
      <selection activeCell="F18" sqref="F18"/>
    </sheetView>
  </sheetViews>
  <sheetFormatPr defaultColWidth="10.5" defaultRowHeight="12" customHeight="1"/>
  <cols>
    <col min="1" max="1" width="4" style="168" customWidth="1"/>
    <col min="2" max="2" width="16.33203125" style="169" customWidth="1"/>
    <col min="3" max="3" width="49.83203125" style="169" customWidth="1"/>
    <col min="4" max="4" width="3.83203125" style="169" customWidth="1"/>
    <col min="5" max="5" width="11.33203125" style="170" customWidth="1"/>
    <col min="6" max="6" width="11.5" style="170" customWidth="1"/>
    <col min="7" max="7" width="17.33203125" style="171" customWidth="1"/>
    <col min="8" max="8" width="13.83203125" style="170" customWidth="1"/>
    <col min="9" max="16384" width="10.5" style="1" customWidth="1"/>
  </cols>
  <sheetData>
    <row r="1" spans="1:8" s="2" customFormat="1" ht="27.75" customHeight="1">
      <c r="A1" s="217" t="s">
        <v>142</v>
      </c>
      <c r="B1" s="218"/>
      <c r="C1" s="218"/>
      <c r="D1" s="218"/>
      <c r="E1" s="218"/>
      <c r="F1" s="218"/>
      <c r="G1" s="218"/>
      <c r="H1" s="218"/>
    </row>
    <row r="2" spans="1:8" s="2" customFormat="1" ht="12.75" customHeight="1">
      <c r="A2" s="137" t="s">
        <v>143</v>
      </c>
      <c r="B2" s="141"/>
      <c r="C2" s="141"/>
      <c r="D2" s="141"/>
      <c r="E2" s="141"/>
      <c r="F2" s="141"/>
      <c r="G2" s="141"/>
      <c r="H2" s="141"/>
    </row>
    <row r="3" spans="1:8" s="2" customFormat="1" ht="12.75" customHeight="1">
      <c r="A3" s="137" t="s">
        <v>479</v>
      </c>
      <c r="B3" s="141"/>
      <c r="C3" s="141"/>
      <c r="D3" s="141"/>
      <c r="E3" s="141"/>
      <c r="F3" s="141"/>
      <c r="G3" s="141"/>
      <c r="H3" s="141"/>
    </row>
    <row r="4" spans="1:8" s="2" customFormat="1" ht="13.5" customHeight="1">
      <c r="A4" s="151"/>
      <c r="B4" s="137"/>
      <c r="C4" s="151"/>
      <c r="D4" s="138"/>
      <c r="E4" s="138"/>
      <c r="F4" s="138"/>
      <c r="G4" s="138"/>
      <c r="H4" s="138"/>
    </row>
    <row r="5" spans="1:8" s="2" customFormat="1" ht="6.75" customHeight="1">
      <c r="A5" s="152"/>
      <c r="B5" s="153"/>
      <c r="C5" s="153"/>
      <c r="D5" s="153"/>
      <c r="E5" s="154"/>
      <c r="F5" s="154"/>
      <c r="G5" s="155"/>
      <c r="H5" s="154"/>
    </row>
    <row r="6" spans="1:8" s="2" customFormat="1" ht="12.75" customHeight="1">
      <c r="A6" s="141" t="s">
        <v>145</v>
      </c>
      <c r="B6" s="141"/>
      <c r="C6" s="141"/>
      <c r="D6" s="141"/>
      <c r="E6" s="141"/>
      <c r="F6" s="141"/>
      <c r="G6" s="141"/>
      <c r="H6" s="141"/>
    </row>
    <row r="7" spans="1:8" s="2" customFormat="1" ht="13.5" customHeight="1">
      <c r="A7" s="141" t="s">
        <v>146</v>
      </c>
      <c r="B7" s="141"/>
      <c r="C7" s="141"/>
      <c r="D7" s="141"/>
      <c r="E7" s="141" t="s">
        <v>147</v>
      </c>
      <c r="F7" s="141"/>
      <c r="G7" s="141"/>
      <c r="H7" s="141"/>
    </row>
    <row r="8" spans="1:8" s="2" customFormat="1" ht="13.5" customHeight="1">
      <c r="A8" s="219" t="s">
        <v>148</v>
      </c>
      <c r="B8" s="220"/>
      <c r="C8" s="220"/>
      <c r="D8" s="156"/>
      <c r="E8" s="141" t="s">
        <v>163</v>
      </c>
      <c r="F8" s="157"/>
      <c r="G8" s="158"/>
      <c r="H8" s="157"/>
    </row>
    <row r="9" spans="1:8" s="2" customFormat="1" ht="6.75" customHeight="1">
      <c r="A9" s="152"/>
      <c r="B9" s="152"/>
      <c r="C9" s="152"/>
      <c r="D9" s="152"/>
      <c r="E9" s="152"/>
      <c r="F9" s="152"/>
      <c r="G9" s="152"/>
      <c r="H9" s="152"/>
    </row>
    <row r="10" spans="1:8" s="2" customFormat="1" ht="28.5" customHeight="1">
      <c r="A10" s="159" t="s">
        <v>150</v>
      </c>
      <c r="B10" s="159" t="s">
        <v>151</v>
      </c>
      <c r="C10" s="159" t="s">
        <v>152</v>
      </c>
      <c r="D10" s="159" t="s">
        <v>153</v>
      </c>
      <c r="E10" s="159" t="s">
        <v>154</v>
      </c>
      <c r="F10" s="159" t="s">
        <v>155</v>
      </c>
      <c r="G10" s="159" t="s">
        <v>156</v>
      </c>
      <c r="H10" s="159" t="s">
        <v>157</v>
      </c>
    </row>
    <row r="11" spans="1:8" s="2" customFormat="1" ht="12.75" customHeight="1" hidden="1">
      <c r="A11" s="159" t="s">
        <v>34</v>
      </c>
      <c r="B11" s="159" t="s">
        <v>41</v>
      </c>
      <c r="C11" s="159" t="s">
        <v>47</v>
      </c>
      <c r="D11" s="159" t="s">
        <v>53</v>
      </c>
      <c r="E11" s="159" t="s">
        <v>57</v>
      </c>
      <c r="F11" s="159" t="s">
        <v>61</v>
      </c>
      <c r="G11" s="159" t="s">
        <v>64</v>
      </c>
      <c r="H11" s="159" t="s">
        <v>37</v>
      </c>
    </row>
    <row r="12" spans="1:8" s="2" customFormat="1" ht="3" customHeight="1">
      <c r="A12" s="152"/>
      <c r="B12" s="152"/>
      <c r="C12" s="152"/>
      <c r="D12" s="152"/>
      <c r="E12" s="152"/>
      <c r="F12" s="152"/>
      <c r="G12" s="152"/>
      <c r="H12" s="152"/>
    </row>
    <row r="13" spans="1:8" s="2" customFormat="1" ht="13.5" customHeight="1">
      <c r="A13" s="160">
        <v>1</v>
      </c>
      <c r="B13" s="161" t="s">
        <v>404</v>
      </c>
      <c r="C13" s="161" t="s">
        <v>480</v>
      </c>
      <c r="D13" s="161" t="s">
        <v>160</v>
      </c>
      <c r="E13" s="162">
        <v>1</v>
      </c>
      <c r="F13" s="162"/>
      <c r="G13" s="163">
        <f>E13*F13</f>
        <v>0</v>
      </c>
      <c r="H13" s="162"/>
    </row>
    <row r="14" spans="1:8" s="2" customFormat="1" ht="13.5" customHeight="1">
      <c r="A14" s="160">
        <v>2</v>
      </c>
      <c r="B14" s="161" t="s">
        <v>406</v>
      </c>
      <c r="C14" s="161" t="s">
        <v>481</v>
      </c>
      <c r="D14" s="161" t="s">
        <v>160</v>
      </c>
      <c r="E14" s="162">
        <v>1</v>
      </c>
      <c r="F14" s="162"/>
      <c r="G14" s="163">
        <f aca="true" t="shared" si="0" ref="G14:G20">E14*F14</f>
        <v>0</v>
      </c>
      <c r="H14" s="162"/>
    </row>
    <row r="15" spans="1:8" s="2" customFormat="1" ht="13.5" customHeight="1">
      <c r="A15" s="160">
        <v>3</v>
      </c>
      <c r="B15" s="161" t="s">
        <v>408</v>
      </c>
      <c r="C15" s="161" t="s">
        <v>482</v>
      </c>
      <c r="D15" s="161" t="s">
        <v>160</v>
      </c>
      <c r="E15" s="162">
        <v>1</v>
      </c>
      <c r="F15" s="162"/>
      <c r="G15" s="163">
        <f t="shared" si="0"/>
        <v>0</v>
      </c>
      <c r="H15" s="162"/>
    </row>
    <row r="16" spans="1:8" s="2" customFormat="1" ht="13.5" customHeight="1">
      <c r="A16" s="160">
        <v>4</v>
      </c>
      <c r="B16" s="161" t="s">
        <v>410</v>
      </c>
      <c r="C16" s="161" t="s">
        <v>483</v>
      </c>
      <c r="D16" s="161" t="s">
        <v>160</v>
      </c>
      <c r="E16" s="162">
        <v>1</v>
      </c>
      <c r="F16" s="162"/>
      <c r="G16" s="163">
        <f t="shared" si="0"/>
        <v>0</v>
      </c>
      <c r="H16" s="162"/>
    </row>
    <row r="17" spans="1:8" s="2" customFormat="1" ht="13.5" customHeight="1">
      <c r="A17" s="160">
        <v>5</v>
      </c>
      <c r="B17" s="161" t="s">
        <v>412</v>
      </c>
      <c r="C17" s="161" t="s">
        <v>484</v>
      </c>
      <c r="D17" s="161" t="s">
        <v>160</v>
      </c>
      <c r="E17" s="162">
        <v>1</v>
      </c>
      <c r="F17" s="162"/>
      <c r="G17" s="163">
        <f t="shared" si="0"/>
        <v>0</v>
      </c>
      <c r="H17" s="162"/>
    </row>
    <row r="18" spans="1:8" s="2" customFormat="1" ht="13.5" customHeight="1">
      <c r="A18" s="160">
        <v>6</v>
      </c>
      <c r="B18" s="161" t="s">
        <v>414</v>
      </c>
      <c r="C18" s="161" t="s">
        <v>485</v>
      </c>
      <c r="D18" s="161" t="s">
        <v>160</v>
      </c>
      <c r="E18" s="162">
        <v>1</v>
      </c>
      <c r="F18" s="162"/>
      <c r="G18" s="163">
        <f t="shared" si="0"/>
        <v>0</v>
      </c>
      <c r="H18" s="162"/>
    </row>
    <row r="19" spans="1:8" s="2" customFormat="1" ht="13.5" customHeight="1">
      <c r="A19" s="160">
        <v>7</v>
      </c>
      <c r="B19" s="161" t="s">
        <v>416</v>
      </c>
      <c r="C19" s="161" t="s">
        <v>486</v>
      </c>
      <c r="D19" s="161" t="s">
        <v>160</v>
      </c>
      <c r="E19" s="162">
        <v>1</v>
      </c>
      <c r="F19" s="162"/>
      <c r="G19" s="163">
        <f t="shared" si="0"/>
        <v>0</v>
      </c>
      <c r="H19" s="162"/>
    </row>
    <row r="20" spans="1:8" s="2" customFormat="1" ht="13.5" customHeight="1">
      <c r="A20" s="160">
        <v>8</v>
      </c>
      <c r="B20" s="161" t="s">
        <v>487</v>
      </c>
      <c r="C20" s="161" t="s">
        <v>488</v>
      </c>
      <c r="D20" s="161" t="s">
        <v>160</v>
      </c>
      <c r="E20" s="162">
        <v>1</v>
      </c>
      <c r="F20" s="162"/>
      <c r="G20" s="163">
        <f t="shared" si="0"/>
        <v>0</v>
      </c>
      <c r="H20" s="162"/>
    </row>
    <row r="21" spans="1:8" s="2" customFormat="1" ht="30.75" customHeight="1">
      <c r="A21" s="164"/>
      <c r="B21" s="165"/>
      <c r="C21" s="165" t="s">
        <v>161</v>
      </c>
      <c r="D21" s="165"/>
      <c r="E21" s="166"/>
      <c r="F21" s="166"/>
      <c r="G21" s="167">
        <f>SUM(G13:G20)</f>
        <v>0</v>
      </c>
      <c r="H21" s="166">
        <v>0</v>
      </c>
    </row>
  </sheetData>
  <sheetProtection/>
  <mergeCells count="2">
    <mergeCell ref="A1:H1"/>
    <mergeCell ref="A8:C8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4" r:id="rId1"/>
  <headerFooter alignWithMargins="0">
    <oddFooter>&amp;C   Strana &amp;P 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7"/>
  <sheetViews>
    <sheetView showGridLines="0" zoomScalePageLayoutView="0" workbookViewId="0" topLeftCell="A127">
      <selection activeCell="F138" sqref="F138"/>
    </sheetView>
  </sheetViews>
  <sheetFormatPr defaultColWidth="10.5" defaultRowHeight="12" customHeight="1"/>
  <cols>
    <col min="1" max="1" width="4" style="168" customWidth="1"/>
    <col min="2" max="2" width="16.33203125" style="169" customWidth="1"/>
    <col min="3" max="3" width="49.83203125" style="169" customWidth="1"/>
    <col min="4" max="4" width="3.83203125" style="169" customWidth="1"/>
    <col min="5" max="5" width="11.33203125" style="170" customWidth="1"/>
    <col min="6" max="6" width="11.5" style="170" customWidth="1"/>
    <col min="7" max="7" width="17.33203125" style="171" customWidth="1"/>
    <col min="8" max="8" width="13.83203125" style="170" customWidth="1"/>
    <col min="9" max="16384" width="10.5" style="1" customWidth="1"/>
  </cols>
  <sheetData>
    <row r="1" spans="1:8" s="2" customFormat="1" ht="27.75" customHeight="1">
      <c r="A1" s="217" t="s">
        <v>142</v>
      </c>
      <c r="B1" s="218"/>
      <c r="C1" s="218"/>
      <c r="D1" s="218"/>
      <c r="E1" s="218"/>
      <c r="F1" s="218"/>
      <c r="G1" s="218"/>
      <c r="H1" s="218"/>
    </row>
    <row r="2" spans="1:8" s="2" customFormat="1" ht="12.75" customHeight="1">
      <c r="A2" s="137" t="s">
        <v>143</v>
      </c>
      <c r="B2" s="141"/>
      <c r="C2" s="141"/>
      <c r="D2" s="141"/>
      <c r="E2" s="141"/>
      <c r="F2" s="141"/>
      <c r="G2" s="141"/>
      <c r="H2" s="141"/>
    </row>
    <row r="3" spans="1:8" s="2" customFormat="1" ht="12.75" customHeight="1">
      <c r="A3" s="137" t="s">
        <v>489</v>
      </c>
      <c r="B3" s="141"/>
      <c r="C3" s="141"/>
      <c r="D3" s="141"/>
      <c r="E3" s="141"/>
      <c r="F3" s="141"/>
      <c r="G3" s="141"/>
      <c r="H3" s="141"/>
    </row>
    <row r="4" spans="1:8" s="2" customFormat="1" ht="13.5" customHeight="1">
      <c r="A4" s="151"/>
      <c r="B4" s="137"/>
      <c r="C4" s="151"/>
      <c r="D4" s="138"/>
      <c r="E4" s="138"/>
      <c r="F4" s="138"/>
      <c r="G4" s="138"/>
      <c r="H4" s="138"/>
    </row>
    <row r="5" spans="1:8" s="2" customFormat="1" ht="6.75" customHeight="1">
      <c r="A5" s="152"/>
      <c r="B5" s="153"/>
      <c r="C5" s="153"/>
      <c r="D5" s="153"/>
      <c r="E5" s="154"/>
      <c r="F5" s="154"/>
      <c r="G5" s="155"/>
      <c r="H5" s="154"/>
    </row>
    <row r="6" spans="1:8" s="2" customFormat="1" ht="12.75" customHeight="1">
      <c r="A6" s="141" t="s">
        <v>145</v>
      </c>
      <c r="B6" s="141"/>
      <c r="C6" s="141"/>
      <c r="D6" s="141"/>
      <c r="E6" s="141"/>
      <c r="F6" s="141"/>
      <c r="G6" s="141"/>
      <c r="H6" s="141"/>
    </row>
    <row r="7" spans="1:8" s="2" customFormat="1" ht="13.5" customHeight="1">
      <c r="A7" s="141" t="s">
        <v>146</v>
      </c>
      <c r="B7" s="141"/>
      <c r="C7" s="141"/>
      <c r="D7" s="141"/>
      <c r="E7" s="141" t="s">
        <v>147</v>
      </c>
      <c r="F7" s="141"/>
      <c r="G7" s="141"/>
      <c r="H7" s="141"/>
    </row>
    <row r="8" spans="1:8" s="2" customFormat="1" ht="13.5" customHeight="1">
      <c r="A8" s="219" t="s">
        <v>148</v>
      </c>
      <c r="B8" s="220"/>
      <c r="C8" s="220"/>
      <c r="D8" s="156"/>
      <c r="E8" s="141" t="s">
        <v>163</v>
      </c>
      <c r="F8" s="157"/>
      <c r="G8" s="158"/>
      <c r="H8" s="157"/>
    </row>
    <row r="9" spans="1:8" s="2" customFormat="1" ht="6.75" customHeight="1">
      <c r="A9" s="152"/>
      <c r="B9" s="152"/>
      <c r="C9" s="152"/>
      <c r="D9" s="152"/>
      <c r="E9" s="152"/>
      <c r="F9" s="152"/>
      <c r="G9" s="152"/>
      <c r="H9" s="152"/>
    </row>
    <row r="10" spans="1:8" s="2" customFormat="1" ht="28.5" customHeight="1">
      <c r="A10" s="159" t="s">
        <v>150</v>
      </c>
      <c r="B10" s="159" t="s">
        <v>151</v>
      </c>
      <c r="C10" s="159" t="s">
        <v>152</v>
      </c>
      <c r="D10" s="159" t="s">
        <v>153</v>
      </c>
      <c r="E10" s="159" t="s">
        <v>154</v>
      </c>
      <c r="F10" s="159" t="s">
        <v>155</v>
      </c>
      <c r="G10" s="159" t="s">
        <v>156</v>
      </c>
      <c r="H10" s="159" t="s">
        <v>157</v>
      </c>
    </row>
    <row r="11" spans="1:8" s="2" customFormat="1" ht="12.75" customHeight="1" hidden="1">
      <c r="A11" s="159" t="s">
        <v>34</v>
      </c>
      <c r="B11" s="159" t="s">
        <v>41</v>
      </c>
      <c r="C11" s="159" t="s">
        <v>47</v>
      </c>
      <c r="D11" s="159" t="s">
        <v>53</v>
      </c>
      <c r="E11" s="159" t="s">
        <v>57</v>
      </c>
      <c r="F11" s="159" t="s">
        <v>61</v>
      </c>
      <c r="G11" s="159" t="s">
        <v>64</v>
      </c>
      <c r="H11" s="159" t="s">
        <v>37</v>
      </c>
    </row>
    <row r="12" spans="1:8" s="2" customFormat="1" ht="3" customHeight="1">
      <c r="A12" s="152"/>
      <c r="B12" s="152"/>
      <c r="C12" s="152"/>
      <c r="D12" s="152"/>
      <c r="E12" s="152"/>
      <c r="F12" s="152"/>
      <c r="G12" s="152"/>
      <c r="H12" s="152"/>
    </row>
    <row r="13" spans="1:8" s="2" customFormat="1" ht="30.75" customHeight="1">
      <c r="A13" s="172"/>
      <c r="B13" s="173" t="s">
        <v>164</v>
      </c>
      <c r="C13" s="173" t="s">
        <v>165</v>
      </c>
      <c r="D13" s="173"/>
      <c r="E13" s="174"/>
      <c r="F13" s="174"/>
      <c r="G13" s="175">
        <v>0</v>
      </c>
      <c r="H13" s="174">
        <v>0</v>
      </c>
    </row>
    <row r="14" spans="1:8" s="2" customFormat="1" ht="28.5" customHeight="1">
      <c r="A14" s="176"/>
      <c r="B14" s="177" t="s">
        <v>166</v>
      </c>
      <c r="C14" s="177" t="s">
        <v>167</v>
      </c>
      <c r="D14" s="177"/>
      <c r="E14" s="178"/>
      <c r="F14" s="178"/>
      <c r="G14" s="179">
        <f>SUM(G15:G34,G36:G37,G39,G41,G43:G44,G46,G48,G50:G51,G53,G55,G57:G58,G60,G62,G64:G125)</f>
        <v>0</v>
      </c>
      <c r="H14" s="178">
        <v>0</v>
      </c>
    </row>
    <row r="15" spans="1:8" s="2" customFormat="1" ht="24" customHeight="1">
      <c r="A15" s="180">
        <v>81</v>
      </c>
      <c r="B15" s="181" t="s">
        <v>168</v>
      </c>
      <c r="C15" s="181" t="s">
        <v>169</v>
      </c>
      <c r="D15" s="181" t="s">
        <v>170</v>
      </c>
      <c r="E15" s="182">
        <v>25</v>
      </c>
      <c r="F15" s="182"/>
      <c r="G15" s="183">
        <f>E15*F15</f>
        <v>0</v>
      </c>
      <c r="H15" s="182"/>
    </row>
    <row r="16" spans="1:8" s="2" customFormat="1" ht="13.5" customHeight="1">
      <c r="A16" s="160">
        <v>82</v>
      </c>
      <c r="B16" s="161" t="s">
        <v>171</v>
      </c>
      <c r="C16" s="161" t="s">
        <v>172</v>
      </c>
      <c r="D16" s="161" t="s">
        <v>170</v>
      </c>
      <c r="E16" s="162">
        <v>25</v>
      </c>
      <c r="F16" s="162"/>
      <c r="G16" s="183">
        <f aca="true" t="shared" si="0" ref="G16:G79">E16*F16</f>
        <v>0</v>
      </c>
      <c r="H16" s="162"/>
    </row>
    <row r="17" spans="1:8" s="2" customFormat="1" ht="13.5" customHeight="1">
      <c r="A17" s="160">
        <v>83</v>
      </c>
      <c r="B17" s="161" t="s">
        <v>173</v>
      </c>
      <c r="C17" s="161" t="s">
        <v>174</v>
      </c>
      <c r="D17" s="161" t="s">
        <v>160</v>
      </c>
      <c r="E17" s="162">
        <v>12.5</v>
      </c>
      <c r="F17" s="162"/>
      <c r="G17" s="183">
        <f t="shared" si="0"/>
        <v>0</v>
      </c>
      <c r="H17" s="162"/>
    </row>
    <row r="18" spans="1:8" s="2" customFormat="1" ht="24" customHeight="1">
      <c r="A18" s="180">
        <v>84</v>
      </c>
      <c r="B18" s="181" t="s">
        <v>175</v>
      </c>
      <c r="C18" s="181" t="s">
        <v>176</v>
      </c>
      <c r="D18" s="181" t="s">
        <v>170</v>
      </c>
      <c r="E18" s="182">
        <v>25</v>
      </c>
      <c r="F18" s="182"/>
      <c r="G18" s="183">
        <f t="shared" si="0"/>
        <v>0</v>
      </c>
      <c r="H18" s="182"/>
    </row>
    <row r="19" spans="1:8" s="2" customFormat="1" ht="13.5" customHeight="1">
      <c r="A19" s="160">
        <v>85</v>
      </c>
      <c r="B19" s="161" t="s">
        <v>177</v>
      </c>
      <c r="C19" s="161" t="s">
        <v>178</v>
      </c>
      <c r="D19" s="161" t="s">
        <v>170</v>
      </c>
      <c r="E19" s="162">
        <v>25</v>
      </c>
      <c r="F19" s="162"/>
      <c r="G19" s="183">
        <f t="shared" si="0"/>
        <v>0</v>
      </c>
      <c r="H19" s="162"/>
    </row>
    <row r="20" spans="1:8" s="2" customFormat="1" ht="13.5" customHeight="1">
      <c r="A20" s="160">
        <v>86</v>
      </c>
      <c r="B20" s="161" t="s">
        <v>179</v>
      </c>
      <c r="C20" s="161" t="s">
        <v>180</v>
      </c>
      <c r="D20" s="161" t="s">
        <v>160</v>
      </c>
      <c r="E20" s="162">
        <v>12.5</v>
      </c>
      <c r="F20" s="162"/>
      <c r="G20" s="183">
        <f t="shared" si="0"/>
        <v>0</v>
      </c>
      <c r="H20" s="162"/>
    </row>
    <row r="21" spans="1:8" s="2" customFormat="1" ht="24" customHeight="1">
      <c r="A21" s="180">
        <v>87</v>
      </c>
      <c r="B21" s="181" t="s">
        <v>195</v>
      </c>
      <c r="C21" s="181" t="s">
        <v>196</v>
      </c>
      <c r="D21" s="181" t="s">
        <v>170</v>
      </c>
      <c r="E21" s="182">
        <v>15</v>
      </c>
      <c r="F21" s="182"/>
      <c r="G21" s="183">
        <f t="shared" si="0"/>
        <v>0</v>
      </c>
      <c r="H21" s="182"/>
    </row>
    <row r="22" spans="1:8" s="2" customFormat="1" ht="24" customHeight="1">
      <c r="A22" s="160">
        <v>88</v>
      </c>
      <c r="B22" s="161" t="s">
        <v>197</v>
      </c>
      <c r="C22" s="161" t="s">
        <v>198</v>
      </c>
      <c r="D22" s="161" t="s">
        <v>170</v>
      </c>
      <c r="E22" s="162">
        <v>15</v>
      </c>
      <c r="F22" s="162"/>
      <c r="G22" s="183">
        <f t="shared" si="0"/>
        <v>0</v>
      </c>
      <c r="H22" s="162"/>
    </row>
    <row r="23" spans="1:8" s="2" customFormat="1" ht="24" customHeight="1">
      <c r="A23" s="160">
        <v>89</v>
      </c>
      <c r="B23" s="161" t="s">
        <v>199</v>
      </c>
      <c r="C23" s="161" t="s">
        <v>200</v>
      </c>
      <c r="D23" s="161" t="s">
        <v>160</v>
      </c>
      <c r="E23" s="162">
        <v>6</v>
      </c>
      <c r="F23" s="162"/>
      <c r="G23" s="183">
        <f t="shared" si="0"/>
        <v>0</v>
      </c>
      <c r="H23" s="162"/>
    </row>
    <row r="24" spans="1:8" s="2" customFormat="1" ht="24" customHeight="1">
      <c r="A24" s="180">
        <v>90</v>
      </c>
      <c r="B24" s="181" t="s">
        <v>201</v>
      </c>
      <c r="C24" s="181" t="s">
        <v>202</v>
      </c>
      <c r="D24" s="181" t="s">
        <v>170</v>
      </c>
      <c r="E24" s="182">
        <v>12</v>
      </c>
      <c r="F24" s="182"/>
      <c r="G24" s="183">
        <f t="shared" si="0"/>
        <v>0</v>
      </c>
      <c r="H24" s="182"/>
    </row>
    <row r="25" spans="1:8" s="2" customFormat="1" ht="24" customHeight="1">
      <c r="A25" s="160">
        <v>91</v>
      </c>
      <c r="B25" s="161" t="s">
        <v>203</v>
      </c>
      <c r="C25" s="161" t="s">
        <v>204</v>
      </c>
      <c r="D25" s="161" t="s">
        <v>170</v>
      </c>
      <c r="E25" s="162">
        <v>12</v>
      </c>
      <c r="F25" s="162"/>
      <c r="G25" s="183">
        <f t="shared" si="0"/>
        <v>0</v>
      </c>
      <c r="H25" s="162"/>
    </row>
    <row r="26" spans="1:8" s="2" customFormat="1" ht="24" customHeight="1">
      <c r="A26" s="160">
        <v>92</v>
      </c>
      <c r="B26" s="161" t="s">
        <v>205</v>
      </c>
      <c r="C26" s="161" t="s">
        <v>206</v>
      </c>
      <c r="D26" s="161" t="s">
        <v>160</v>
      </c>
      <c r="E26" s="162">
        <v>6</v>
      </c>
      <c r="F26" s="162"/>
      <c r="G26" s="183">
        <f t="shared" si="0"/>
        <v>0</v>
      </c>
      <c r="H26" s="162"/>
    </row>
    <row r="27" spans="1:8" s="2" customFormat="1" ht="24" customHeight="1">
      <c r="A27" s="180">
        <v>93</v>
      </c>
      <c r="B27" s="181" t="s">
        <v>207</v>
      </c>
      <c r="C27" s="181" t="s">
        <v>208</v>
      </c>
      <c r="D27" s="181" t="s">
        <v>160</v>
      </c>
      <c r="E27" s="182">
        <v>10</v>
      </c>
      <c r="F27" s="182"/>
      <c r="G27" s="183">
        <f t="shared" si="0"/>
        <v>0</v>
      </c>
      <c r="H27" s="182"/>
    </row>
    <row r="28" spans="1:8" s="2" customFormat="1" ht="13.5" customHeight="1">
      <c r="A28" s="160">
        <v>94</v>
      </c>
      <c r="B28" s="161" t="s">
        <v>209</v>
      </c>
      <c r="C28" s="161" t="s">
        <v>210</v>
      </c>
      <c r="D28" s="161" t="s">
        <v>160</v>
      </c>
      <c r="E28" s="162">
        <v>10</v>
      </c>
      <c r="F28" s="162"/>
      <c r="G28" s="183">
        <f t="shared" si="0"/>
        <v>0</v>
      </c>
      <c r="H28" s="162"/>
    </row>
    <row r="29" spans="1:8" s="2" customFormat="1" ht="13.5" customHeight="1">
      <c r="A29" s="180">
        <v>95</v>
      </c>
      <c r="B29" s="181" t="s">
        <v>211</v>
      </c>
      <c r="C29" s="181" t="s">
        <v>212</v>
      </c>
      <c r="D29" s="181" t="s">
        <v>170</v>
      </c>
      <c r="E29" s="182">
        <v>20</v>
      </c>
      <c r="F29" s="182"/>
      <c r="G29" s="183">
        <f t="shared" si="0"/>
        <v>0</v>
      </c>
      <c r="H29" s="182"/>
    </row>
    <row r="30" spans="1:8" s="2" customFormat="1" ht="24" customHeight="1">
      <c r="A30" s="160">
        <v>96</v>
      </c>
      <c r="B30" s="161" t="s">
        <v>213</v>
      </c>
      <c r="C30" s="161" t="s">
        <v>214</v>
      </c>
      <c r="D30" s="161" t="s">
        <v>170</v>
      </c>
      <c r="E30" s="162">
        <v>20</v>
      </c>
      <c r="F30" s="162"/>
      <c r="G30" s="183">
        <f t="shared" si="0"/>
        <v>0</v>
      </c>
      <c r="H30" s="162"/>
    </row>
    <row r="31" spans="1:8" s="2" customFormat="1" ht="24" customHeight="1">
      <c r="A31" s="160">
        <v>97</v>
      </c>
      <c r="B31" s="161" t="s">
        <v>215</v>
      </c>
      <c r="C31" s="161" t="s">
        <v>216</v>
      </c>
      <c r="D31" s="161" t="s">
        <v>160</v>
      </c>
      <c r="E31" s="162">
        <v>20</v>
      </c>
      <c r="F31" s="162"/>
      <c r="G31" s="183">
        <f t="shared" si="0"/>
        <v>0</v>
      </c>
      <c r="H31" s="162"/>
    </row>
    <row r="32" spans="1:8" s="2" customFormat="1" ht="24" customHeight="1">
      <c r="A32" s="180">
        <v>98</v>
      </c>
      <c r="B32" s="181" t="s">
        <v>223</v>
      </c>
      <c r="C32" s="181" t="s">
        <v>224</v>
      </c>
      <c r="D32" s="181" t="s">
        <v>160</v>
      </c>
      <c r="E32" s="182">
        <v>100</v>
      </c>
      <c r="F32" s="182"/>
      <c r="G32" s="183">
        <f t="shared" si="0"/>
        <v>0</v>
      </c>
      <c r="H32" s="182"/>
    </row>
    <row r="33" spans="1:8" s="2" customFormat="1" ht="13.5" customHeight="1">
      <c r="A33" s="160">
        <v>99</v>
      </c>
      <c r="B33" s="161" t="s">
        <v>225</v>
      </c>
      <c r="C33" s="161" t="s">
        <v>226</v>
      </c>
      <c r="D33" s="161" t="s">
        <v>160</v>
      </c>
      <c r="E33" s="162">
        <v>100</v>
      </c>
      <c r="F33" s="162"/>
      <c r="G33" s="183">
        <f t="shared" si="0"/>
        <v>0</v>
      </c>
      <c r="H33" s="162"/>
    </row>
    <row r="34" spans="1:8" s="2" customFormat="1" ht="24" customHeight="1">
      <c r="A34" s="160">
        <v>100</v>
      </c>
      <c r="B34" s="161" t="s">
        <v>227</v>
      </c>
      <c r="C34" s="161" t="s">
        <v>228</v>
      </c>
      <c r="D34" s="161" t="s">
        <v>160</v>
      </c>
      <c r="E34" s="162">
        <v>100</v>
      </c>
      <c r="F34" s="162"/>
      <c r="G34" s="183">
        <f t="shared" si="0"/>
        <v>0</v>
      </c>
      <c r="H34" s="162"/>
    </row>
    <row r="35" spans="1:8" s="2" customFormat="1" ht="39" customHeight="1">
      <c r="A35" s="184"/>
      <c r="B35" s="185"/>
      <c r="C35" s="185" t="s">
        <v>229</v>
      </c>
      <c r="D35" s="185"/>
      <c r="E35" s="186"/>
      <c r="F35" s="186"/>
      <c r="G35" s="183"/>
      <c r="H35" s="186"/>
    </row>
    <row r="36" spans="1:8" s="2" customFormat="1" ht="24" customHeight="1">
      <c r="A36" s="180">
        <v>38</v>
      </c>
      <c r="B36" s="181" t="s">
        <v>230</v>
      </c>
      <c r="C36" s="181" t="s">
        <v>231</v>
      </c>
      <c r="D36" s="181" t="s">
        <v>170</v>
      </c>
      <c r="E36" s="182">
        <v>50</v>
      </c>
      <c r="F36" s="182"/>
      <c r="G36" s="183">
        <f t="shared" si="0"/>
        <v>0</v>
      </c>
      <c r="H36" s="182"/>
    </row>
    <row r="37" spans="1:8" s="2" customFormat="1" ht="24" customHeight="1">
      <c r="A37" s="160">
        <v>39</v>
      </c>
      <c r="B37" s="161" t="s">
        <v>232</v>
      </c>
      <c r="C37" s="161" t="s">
        <v>233</v>
      </c>
      <c r="D37" s="161" t="s">
        <v>160</v>
      </c>
      <c r="E37" s="162">
        <v>25</v>
      </c>
      <c r="F37" s="162"/>
      <c r="G37" s="183">
        <f t="shared" si="0"/>
        <v>0</v>
      </c>
      <c r="H37" s="162"/>
    </row>
    <row r="38" spans="1:8" s="2" customFormat="1" ht="12" customHeight="1">
      <c r="A38" s="184"/>
      <c r="B38" s="185"/>
      <c r="C38" s="185" t="s">
        <v>234</v>
      </c>
      <c r="D38" s="185"/>
      <c r="E38" s="186"/>
      <c r="F38" s="186"/>
      <c r="G38" s="183"/>
      <c r="H38" s="186"/>
    </row>
    <row r="39" spans="1:8" s="2" customFormat="1" ht="24" customHeight="1">
      <c r="A39" s="160">
        <v>40</v>
      </c>
      <c r="B39" s="161" t="s">
        <v>235</v>
      </c>
      <c r="C39" s="161" t="s">
        <v>236</v>
      </c>
      <c r="D39" s="161" t="s">
        <v>160</v>
      </c>
      <c r="E39" s="162">
        <v>66.667</v>
      </c>
      <c r="F39" s="162"/>
      <c r="G39" s="183">
        <f t="shared" si="0"/>
        <v>0</v>
      </c>
      <c r="H39" s="162"/>
    </row>
    <row r="40" spans="1:8" s="2" customFormat="1" ht="21" customHeight="1">
      <c r="A40" s="184"/>
      <c r="B40" s="185"/>
      <c r="C40" s="185" t="s">
        <v>237</v>
      </c>
      <c r="D40" s="185"/>
      <c r="E40" s="186"/>
      <c r="F40" s="186"/>
      <c r="G40" s="183"/>
      <c r="H40" s="186"/>
    </row>
    <row r="41" spans="1:8" s="2" customFormat="1" ht="13.5" customHeight="1">
      <c r="A41" s="160">
        <v>41</v>
      </c>
      <c r="B41" s="161" t="s">
        <v>238</v>
      </c>
      <c r="C41" s="161" t="s">
        <v>239</v>
      </c>
      <c r="D41" s="161" t="s">
        <v>240</v>
      </c>
      <c r="E41" s="162">
        <v>33.333</v>
      </c>
      <c r="F41" s="162"/>
      <c r="G41" s="183">
        <f t="shared" si="0"/>
        <v>0</v>
      </c>
      <c r="H41" s="162"/>
    </row>
    <row r="42" spans="1:8" s="2" customFormat="1" ht="12" customHeight="1">
      <c r="A42" s="184"/>
      <c r="B42" s="185"/>
      <c r="C42" s="185" t="s">
        <v>241</v>
      </c>
      <c r="D42" s="185"/>
      <c r="E42" s="186"/>
      <c r="F42" s="186"/>
      <c r="G42" s="183"/>
      <c r="H42" s="186"/>
    </row>
    <row r="43" spans="1:8" s="2" customFormat="1" ht="24" customHeight="1">
      <c r="A43" s="180">
        <v>42</v>
      </c>
      <c r="B43" s="181" t="s">
        <v>242</v>
      </c>
      <c r="C43" s="181" t="s">
        <v>243</v>
      </c>
      <c r="D43" s="181" t="s">
        <v>170</v>
      </c>
      <c r="E43" s="182">
        <v>60</v>
      </c>
      <c r="F43" s="182"/>
      <c r="G43" s="183">
        <f t="shared" si="0"/>
        <v>0</v>
      </c>
      <c r="H43" s="182"/>
    </row>
    <row r="44" spans="1:8" s="2" customFormat="1" ht="24" customHeight="1">
      <c r="A44" s="160">
        <v>43</v>
      </c>
      <c r="B44" s="161" t="s">
        <v>244</v>
      </c>
      <c r="C44" s="161" t="s">
        <v>245</v>
      </c>
      <c r="D44" s="161" t="s">
        <v>160</v>
      </c>
      <c r="E44" s="162">
        <v>30</v>
      </c>
      <c r="F44" s="162"/>
      <c r="G44" s="183">
        <f t="shared" si="0"/>
        <v>0</v>
      </c>
      <c r="H44" s="162"/>
    </row>
    <row r="45" spans="1:8" s="2" customFormat="1" ht="12" customHeight="1">
      <c r="A45" s="184"/>
      <c r="B45" s="185"/>
      <c r="C45" s="185" t="s">
        <v>246</v>
      </c>
      <c r="D45" s="185"/>
      <c r="E45" s="186"/>
      <c r="F45" s="186"/>
      <c r="G45" s="183"/>
      <c r="H45" s="186"/>
    </row>
    <row r="46" spans="1:8" s="2" customFormat="1" ht="24" customHeight="1">
      <c r="A46" s="160">
        <v>44</v>
      </c>
      <c r="B46" s="161" t="s">
        <v>235</v>
      </c>
      <c r="C46" s="161" t="s">
        <v>236</v>
      </c>
      <c r="D46" s="161" t="s">
        <v>160</v>
      </c>
      <c r="E46" s="162">
        <v>60</v>
      </c>
      <c r="F46" s="162"/>
      <c r="G46" s="183">
        <f t="shared" si="0"/>
        <v>0</v>
      </c>
      <c r="H46" s="162"/>
    </row>
    <row r="47" spans="1:8" s="2" customFormat="1" ht="21" customHeight="1">
      <c r="A47" s="184"/>
      <c r="B47" s="185"/>
      <c r="C47" s="185" t="s">
        <v>237</v>
      </c>
      <c r="D47" s="185"/>
      <c r="E47" s="186"/>
      <c r="F47" s="186"/>
      <c r="G47" s="183"/>
      <c r="H47" s="186"/>
    </row>
    <row r="48" spans="1:8" s="2" customFormat="1" ht="24" customHeight="1">
      <c r="A48" s="160">
        <v>45</v>
      </c>
      <c r="B48" s="161" t="s">
        <v>247</v>
      </c>
      <c r="C48" s="161" t="s">
        <v>248</v>
      </c>
      <c r="D48" s="161" t="s">
        <v>160</v>
      </c>
      <c r="E48" s="162">
        <v>60</v>
      </c>
      <c r="F48" s="162"/>
      <c r="G48" s="183">
        <f t="shared" si="0"/>
        <v>0</v>
      </c>
      <c r="H48" s="162"/>
    </row>
    <row r="49" spans="1:8" s="2" customFormat="1" ht="21" customHeight="1">
      <c r="A49" s="184"/>
      <c r="B49" s="185"/>
      <c r="C49" s="185" t="s">
        <v>249</v>
      </c>
      <c r="D49" s="185"/>
      <c r="E49" s="186"/>
      <c r="F49" s="186"/>
      <c r="G49" s="183"/>
      <c r="H49" s="186"/>
    </row>
    <row r="50" spans="1:8" s="2" customFormat="1" ht="24" customHeight="1">
      <c r="A50" s="180">
        <v>46</v>
      </c>
      <c r="B50" s="181" t="s">
        <v>250</v>
      </c>
      <c r="C50" s="181" t="s">
        <v>251</v>
      </c>
      <c r="D50" s="181" t="s">
        <v>170</v>
      </c>
      <c r="E50" s="182">
        <v>35</v>
      </c>
      <c r="F50" s="182"/>
      <c r="G50" s="183">
        <f t="shared" si="0"/>
        <v>0</v>
      </c>
      <c r="H50" s="182"/>
    </row>
    <row r="51" spans="1:8" s="2" customFormat="1" ht="24" customHeight="1">
      <c r="A51" s="160">
        <v>47</v>
      </c>
      <c r="B51" s="161" t="s">
        <v>252</v>
      </c>
      <c r="C51" s="161" t="s">
        <v>253</v>
      </c>
      <c r="D51" s="161" t="s">
        <v>160</v>
      </c>
      <c r="E51" s="162">
        <v>17.5</v>
      </c>
      <c r="F51" s="162"/>
      <c r="G51" s="183">
        <f t="shared" si="0"/>
        <v>0</v>
      </c>
      <c r="H51" s="162"/>
    </row>
    <row r="52" spans="1:8" s="2" customFormat="1" ht="12" customHeight="1">
      <c r="A52" s="184"/>
      <c r="B52" s="185"/>
      <c r="C52" s="185" t="s">
        <v>254</v>
      </c>
      <c r="D52" s="185"/>
      <c r="E52" s="186"/>
      <c r="F52" s="186"/>
      <c r="G52" s="183"/>
      <c r="H52" s="186"/>
    </row>
    <row r="53" spans="1:8" s="2" customFormat="1" ht="24" customHeight="1">
      <c r="A53" s="160">
        <v>48</v>
      </c>
      <c r="B53" s="161" t="s">
        <v>235</v>
      </c>
      <c r="C53" s="161" t="s">
        <v>236</v>
      </c>
      <c r="D53" s="161" t="s">
        <v>160</v>
      </c>
      <c r="E53" s="162">
        <v>35</v>
      </c>
      <c r="F53" s="162"/>
      <c r="G53" s="183">
        <f t="shared" si="0"/>
        <v>0</v>
      </c>
      <c r="H53" s="162"/>
    </row>
    <row r="54" spans="1:8" s="2" customFormat="1" ht="21" customHeight="1">
      <c r="A54" s="184"/>
      <c r="B54" s="185"/>
      <c r="C54" s="185" t="s">
        <v>237</v>
      </c>
      <c r="D54" s="185"/>
      <c r="E54" s="186"/>
      <c r="F54" s="186"/>
      <c r="G54" s="183"/>
      <c r="H54" s="186"/>
    </row>
    <row r="55" spans="1:8" s="2" customFormat="1" ht="24" customHeight="1">
      <c r="A55" s="160">
        <v>49</v>
      </c>
      <c r="B55" s="161" t="s">
        <v>255</v>
      </c>
      <c r="C55" s="161" t="s">
        <v>256</v>
      </c>
      <c r="D55" s="161" t="s">
        <v>160</v>
      </c>
      <c r="E55" s="162">
        <v>35</v>
      </c>
      <c r="F55" s="162"/>
      <c r="G55" s="183">
        <f t="shared" si="0"/>
        <v>0</v>
      </c>
      <c r="H55" s="162"/>
    </row>
    <row r="56" spans="1:8" s="2" customFormat="1" ht="21" customHeight="1">
      <c r="A56" s="184"/>
      <c r="B56" s="185"/>
      <c r="C56" s="185" t="s">
        <v>257</v>
      </c>
      <c r="D56" s="185"/>
      <c r="E56" s="186"/>
      <c r="F56" s="186"/>
      <c r="G56" s="183"/>
      <c r="H56" s="186"/>
    </row>
    <row r="57" spans="1:8" s="2" customFormat="1" ht="24" customHeight="1">
      <c r="A57" s="180">
        <v>50</v>
      </c>
      <c r="B57" s="181" t="s">
        <v>419</v>
      </c>
      <c r="C57" s="181" t="s">
        <v>420</v>
      </c>
      <c r="D57" s="181" t="s">
        <v>170</v>
      </c>
      <c r="E57" s="182">
        <v>40</v>
      </c>
      <c r="F57" s="182"/>
      <c r="G57" s="183">
        <f t="shared" si="0"/>
        <v>0</v>
      </c>
      <c r="H57" s="182"/>
    </row>
    <row r="58" spans="1:8" s="2" customFormat="1" ht="24" customHeight="1">
      <c r="A58" s="160">
        <v>51</v>
      </c>
      <c r="B58" s="161" t="s">
        <v>421</v>
      </c>
      <c r="C58" s="161" t="s">
        <v>422</v>
      </c>
      <c r="D58" s="161" t="s">
        <v>160</v>
      </c>
      <c r="E58" s="162">
        <v>20</v>
      </c>
      <c r="F58" s="162"/>
      <c r="G58" s="183">
        <f t="shared" si="0"/>
        <v>0</v>
      </c>
      <c r="H58" s="162"/>
    </row>
    <row r="59" spans="1:8" s="2" customFormat="1" ht="12" customHeight="1">
      <c r="A59" s="184"/>
      <c r="B59" s="185"/>
      <c r="C59" s="185" t="s">
        <v>423</v>
      </c>
      <c r="D59" s="185"/>
      <c r="E59" s="186"/>
      <c r="F59" s="186"/>
      <c r="G59" s="183"/>
      <c r="H59" s="186"/>
    </row>
    <row r="60" spans="1:8" s="2" customFormat="1" ht="24" customHeight="1">
      <c r="A60" s="160">
        <v>52</v>
      </c>
      <c r="B60" s="161" t="s">
        <v>235</v>
      </c>
      <c r="C60" s="161" t="s">
        <v>236</v>
      </c>
      <c r="D60" s="161" t="s">
        <v>160</v>
      </c>
      <c r="E60" s="162">
        <v>60</v>
      </c>
      <c r="F60" s="162"/>
      <c r="G60" s="183">
        <f t="shared" si="0"/>
        <v>0</v>
      </c>
      <c r="H60" s="162"/>
    </row>
    <row r="61" spans="1:8" s="2" customFormat="1" ht="21" customHeight="1">
      <c r="A61" s="184"/>
      <c r="B61" s="185"/>
      <c r="C61" s="185" t="s">
        <v>237</v>
      </c>
      <c r="D61" s="185"/>
      <c r="E61" s="186"/>
      <c r="F61" s="186"/>
      <c r="G61" s="183"/>
      <c r="H61" s="186"/>
    </row>
    <row r="62" spans="1:8" s="2" customFormat="1" ht="24" customHeight="1">
      <c r="A62" s="160">
        <v>53</v>
      </c>
      <c r="B62" s="161" t="s">
        <v>424</v>
      </c>
      <c r="C62" s="161" t="s">
        <v>425</v>
      </c>
      <c r="D62" s="161" t="s">
        <v>160</v>
      </c>
      <c r="E62" s="162">
        <v>40</v>
      </c>
      <c r="F62" s="162"/>
      <c r="G62" s="183">
        <f t="shared" si="0"/>
        <v>0</v>
      </c>
      <c r="H62" s="162"/>
    </row>
    <row r="63" spans="1:8" s="2" customFormat="1" ht="21" customHeight="1">
      <c r="A63" s="184"/>
      <c r="B63" s="185"/>
      <c r="C63" s="185" t="s">
        <v>426</v>
      </c>
      <c r="D63" s="185"/>
      <c r="E63" s="186"/>
      <c r="F63" s="186"/>
      <c r="G63" s="183"/>
      <c r="H63" s="186"/>
    </row>
    <row r="64" spans="1:8" s="2" customFormat="1" ht="24" customHeight="1">
      <c r="A64" s="180">
        <v>54</v>
      </c>
      <c r="B64" s="181" t="s">
        <v>267</v>
      </c>
      <c r="C64" s="181" t="s">
        <v>268</v>
      </c>
      <c r="D64" s="181" t="s">
        <v>160</v>
      </c>
      <c r="E64" s="182">
        <v>20</v>
      </c>
      <c r="F64" s="182"/>
      <c r="G64" s="183">
        <f t="shared" si="0"/>
        <v>0</v>
      </c>
      <c r="H64" s="182"/>
    </row>
    <row r="65" spans="1:8" s="2" customFormat="1" ht="24" customHeight="1">
      <c r="A65" s="160">
        <v>55</v>
      </c>
      <c r="B65" s="161" t="s">
        <v>269</v>
      </c>
      <c r="C65" s="161" t="s">
        <v>270</v>
      </c>
      <c r="D65" s="161" t="s">
        <v>271</v>
      </c>
      <c r="E65" s="162">
        <v>0.05</v>
      </c>
      <c r="F65" s="162"/>
      <c r="G65" s="183">
        <f t="shared" si="0"/>
        <v>0</v>
      </c>
      <c r="H65" s="162"/>
    </row>
    <row r="66" spans="1:8" s="2" customFormat="1" ht="13.5" customHeight="1">
      <c r="A66" s="160">
        <v>56</v>
      </c>
      <c r="B66" s="161" t="s">
        <v>272</v>
      </c>
      <c r="C66" s="161" t="s">
        <v>273</v>
      </c>
      <c r="D66" s="161" t="s">
        <v>274</v>
      </c>
      <c r="E66" s="162">
        <v>0.515</v>
      </c>
      <c r="F66" s="162"/>
      <c r="G66" s="183">
        <f t="shared" si="0"/>
        <v>0</v>
      </c>
      <c r="H66" s="162"/>
    </row>
    <row r="67" spans="1:8" s="2" customFormat="1" ht="13.5" customHeight="1">
      <c r="A67" s="160">
        <v>57</v>
      </c>
      <c r="B67" s="161" t="s">
        <v>275</v>
      </c>
      <c r="C67" s="161" t="s">
        <v>276</v>
      </c>
      <c r="D67" s="161" t="s">
        <v>274</v>
      </c>
      <c r="E67" s="162">
        <v>0.344</v>
      </c>
      <c r="F67" s="162"/>
      <c r="G67" s="183">
        <f t="shared" si="0"/>
        <v>0</v>
      </c>
      <c r="H67" s="162"/>
    </row>
    <row r="68" spans="1:8" s="2" customFormat="1" ht="24" customHeight="1">
      <c r="A68" s="160">
        <v>58</v>
      </c>
      <c r="B68" s="161" t="s">
        <v>277</v>
      </c>
      <c r="C68" s="161" t="s">
        <v>278</v>
      </c>
      <c r="D68" s="161" t="s">
        <v>279</v>
      </c>
      <c r="E68" s="162">
        <v>0.03</v>
      </c>
      <c r="F68" s="162"/>
      <c r="G68" s="183">
        <f t="shared" si="0"/>
        <v>0</v>
      </c>
      <c r="H68" s="162"/>
    </row>
    <row r="69" spans="1:8" s="2" customFormat="1" ht="24" customHeight="1">
      <c r="A69" s="180">
        <v>59</v>
      </c>
      <c r="B69" s="181" t="s">
        <v>280</v>
      </c>
      <c r="C69" s="181" t="s">
        <v>281</v>
      </c>
      <c r="D69" s="181" t="s">
        <v>160</v>
      </c>
      <c r="E69" s="182">
        <v>4</v>
      </c>
      <c r="F69" s="182"/>
      <c r="G69" s="183">
        <f t="shared" si="0"/>
        <v>0</v>
      </c>
      <c r="H69" s="182"/>
    </row>
    <row r="70" spans="1:8" s="2" customFormat="1" ht="24" customHeight="1">
      <c r="A70" s="160">
        <v>60</v>
      </c>
      <c r="B70" s="161" t="s">
        <v>269</v>
      </c>
      <c r="C70" s="161" t="s">
        <v>270</v>
      </c>
      <c r="D70" s="161" t="s">
        <v>271</v>
      </c>
      <c r="E70" s="162">
        <v>0.028</v>
      </c>
      <c r="F70" s="162"/>
      <c r="G70" s="183">
        <f t="shared" si="0"/>
        <v>0</v>
      </c>
      <c r="H70" s="162"/>
    </row>
    <row r="71" spans="1:8" s="2" customFormat="1" ht="13.5" customHeight="1">
      <c r="A71" s="160">
        <v>61</v>
      </c>
      <c r="B71" s="161" t="s">
        <v>272</v>
      </c>
      <c r="C71" s="161" t="s">
        <v>273</v>
      </c>
      <c r="D71" s="161" t="s">
        <v>274</v>
      </c>
      <c r="E71" s="162">
        <v>0.28</v>
      </c>
      <c r="F71" s="162"/>
      <c r="G71" s="183">
        <f t="shared" si="0"/>
        <v>0</v>
      </c>
      <c r="H71" s="162"/>
    </row>
    <row r="72" spans="1:8" s="2" customFormat="1" ht="13.5" customHeight="1">
      <c r="A72" s="160">
        <v>62</v>
      </c>
      <c r="B72" s="161" t="s">
        <v>275</v>
      </c>
      <c r="C72" s="161" t="s">
        <v>276</v>
      </c>
      <c r="D72" s="161" t="s">
        <v>274</v>
      </c>
      <c r="E72" s="162">
        <v>0.187</v>
      </c>
      <c r="F72" s="162"/>
      <c r="G72" s="183">
        <f t="shared" si="0"/>
        <v>0</v>
      </c>
      <c r="H72" s="162"/>
    </row>
    <row r="73" spans="1:8" s="2" customFormat="1" ht="24" customHeight="1">
      <c r="A73" s="160">
        <v>63</v>
      </c>
      <c r="B73" s="161" t="s">
        <v>277</v>
      </c>
      <c r="C73" s="161" t="s">
        <v>278</v>
      </c>
      <c r="D73" s="161" t="s">
        <v>279</v>
      </c>
      <c r="E73" s="162">
        <v>0.012</v>
      </c>
      <c r="F73" s="162"/>
      <c r="G73" s="183">
        <f t="shared" si="0"/>
        <v>0</v>
      </c>
      <c r="H73" s="162"/>
    </row>
    <row r="74" spans="1:8" s="2" customFormat="1" ht="24" customHeight="1">
      <c r="A74" s="180">
        <v>64</v>
      </c>
      <c r="B74" s="181" t="s">
        <v>282</v>
      </c>
      <c r="C74" s="181" t="s">
        <v>283</v>
      </c>
      <c r="D74" s="181" t="s">
        <v>160</v>
      </c>
      <c r="E74" s="182">
        <v>750</v>
      </c>
      <c r="F74" s="182"/>
      <c r="G74" s="183">
        <f t="shared" si="0"/>
        <v>0</v>
      </c>
      <c r="H74" s="182"/>
    </row>
    <row r="75" spans="1:8" s="2" customFormat="1" ht="13.5" customHeight="1">
      <c r="A75" s="160">
        <v>65</v>
      </c>
      <c r="B75" s="161" t="s">
        <v>427</v>
      </c>
      <c r="C75" s="161" t="s">
        <v>428</v>
      </c>
      <c r="D75" s="161" t="s">
        <v>160</v>
      </c>
      <c r="E75" s="162">
        <v>750</v>
      </c>
      <c r="F75" s="162"/>
      <c r="G75" s="183">
        <f t="shared" si="0"/>
        <v>0</v>
      </c>
      <c r="H75" s="162"/>
    </row>
    <row r="76" spans="1:8" s="2" customFormat="1" ht="24" customHeight="1">
      <c r="A76" s="180">
        <v>66</v>
      </c>
      <c r="B76" s="181" t="s">
        <v>287</v>
      </c>
      <c r="C76" s="181" t="s">
        <v>288</v>
      </c>
      <c r="D76" s="181" t="s">
        <v>160</v>
      </c>
      <c r="E76" s="182">
        <v>110</v>
      </c>
      <c r="F76" s="182"/>
      <c r="G76" s="183">
        <f t="shared" si="0"/>
        <v>0</v>
      </c>
      <c r="H76" s="182"/>
    </row>
    <row r="77" spans="1:8" s="2" customFormat="1" ht="13.5" customHeight="1">
      <c r="A77" s="160">
        <v>67</v>
      </c>
      <c r="B77" s="161" t="s">
        <v>289</v>
      </c>
      <c r="C77" s="161" t="s">
        <v>290</v>
      </c>
      <c r="D77" s="161" t="s">
        <v>160</v>
      </c>
      <c r="E77" s="162">
        <v>110</v>
      </c>
      <c r="F77" s="162"/>
      <c r="G77" s="183">
        <f t="shared" si="0"/>
        <v>0</v>
      </c>
      <c r="H77" s="162"/>
    </row>
    <row r="78" spans="1:8" s="2" customFormat="1" ht="24" customHeight="1">
      <c r="A78" s="180">
        <v>68</v>
      </c>
      <c r="B78" s="181" t="s">
        <v>303</v>
      </c>
      <c r="C78" s="181" t="s">
        <v>304</v>
      </c>
      <c r="D78" s="181" t="s">
        <v>160</v>
      </c>
      <c r="E78" s="182">
        <v>1</v>
      </c>
      <c r="F78" s="182"/>
      <c r="G78" s="183">
        <f t="shared" si="0"/>
        <v>0</v>
      </c>
      <c r="H78" s="182"/>
    </row>
    <row r="79" spans="1:8" s="2" customFormat="1" ht="24" customHeight="1">
      <c r="A79" s="160">
        <v>69</v>
      </c>
      <c r="B79" s="161" t="s">
        <v>305</v>
      </c>
      <c r="C79" s="161" t="s">
        <v>306</v>
      </c>
      <c r="D79" s="161" t="s">
        <v>160</v>
      </c>
      <c r="E79" s="162">
        <v>1</v>
      </c>
      <c r="F79" s="162"/>
      <c r="G79" s="183">
        <f t="shared" si="0"/>
        <v>0</v>
      </c>
      <c r="H79" s="162"/>
    </row>
    <row r="80" spans="1:8" s="2" customFormat="1" ht="24" customHeight="1">
      <c r="A80" s="160">
        <v>70</v>
      </c>
      <c r="B80" s="161" t="s">
        <v>307</v>
      </c>
      <c r="C80" s="161" t="s">
        <v>308</v>
      </c>
      <c r="D80" s="161" t="s">
        <v>160</v>
      </c>
      <c r="E80" s="162">
        <v>1</v>
      </c>
      <c r="F80" s="162"/>
      <c r="G80" s="183">
        <f aca="true" t="shared" si="1" ref="G80:G125">E80*F80</f>
        <v>0</v>
      </c>
      <c r="H80" s="162"/>
    </row>
    <row r="81" spans="1:8" s="2" customFormat="1" ht="24" customHeight="1">
      <c r="A81" s="160">
        <v>71</v>
      </c>
      <c r="B81" s="161" t="s">
        <v>309</v>
      </c>
      <c r="C81" s="161" t="s">
        <v>310</v>
      </c>
      <c r="D81" s="161" t="s">
        <v>160</v>
      </c>
      <c r="E81" s="162">
        <v>1</v>
      </c>
      <c r="F81" s="162"/>
      <c r="G81" s="183">
        <f t="shared" si="1"/>
        <v>0</v>
      </c>
      <c r="H81" s="162"/>
    </row>
    <row r="82" spans="1:8" s="2" customFormat="1" ht="24" customHeight="1">
      <c r="A82" s="180">
        <v>101</v>
      </c>
      <c r="B82" s="181" t="s">
        <v>303</v>
      </c>
      <c r="C82" s="181" t="s">
        <v>304</v>
      </c>
      <c r="D82" s="181" t="s">
        <v>160</v>
      </c>
      <c r="E82" s="182">
        <v>1</v>
      </c>
      <c r="F82" s="182"/>
      <c r="G82" s="183">
        <f t="shared" si="1"/>
        <v>0</v>
      </c>
      <c r="H82" s="182"/>
    </row>
    <row r="83" spans="1:8" s="2" customFormat="1" ht="24" customHeight="1">
      <c r="A83" s="160">
        <v>102</v>
      </c>
      <c r="B83" s="161" t="s">
        <v>305</v>
      </c>
      <c r="C83" s="161" t="s">
        <v>306</v>
      </c>
      <c r="D83" s="161" t="s">
        <v>160</v>
      </c>
      <c r="E83" s="162">
        <v>1</v>
      </c>
      <c r="F83" s="162"/>
      <c r="G83" s="183">
        <f t="shared" si="1"/>
        <v>0</v>
      </c>
      <c r="H83" s="162"/>
    </row>
    <row r="84" spans="1:8" s="2" customFormat="1" ht="24" customHeight="1">
      <c r="A84" s="160">
        <v>103</v>
      </c>
      <c r="B84" s="161" t="s">
        <v>307</v>
      </c>
      <c r="C84" s="161" t="s">
        <v>308</v>
      </c>
      <c r="D84" s="161" t="s">
        <v>160</v>
      </c>
      <c r="E84" s="162">
        <v>1</v>
      </c>
      <c r="F84" s="162"/>
      <c r="G84" s="183">
        <f t="shared" si="1"/>
        <v>0</v>
      </c>
      <c r="H84" s="162"/>
    </row>
    <row r="85" spans="1:8" s="2" customFormat="1" ht="24" customHeight="1">
      <c r="A85" s="160">
        <v>104</v>
      </c>
      <c r="B85" s="161" t="s">
        <v>309</v>
      </c>
      <c r="C85" s="161" t="s">
        <v>310</v>
      </c>
      <c r="D85" s="161" t="s">
        <v>160</v>
      </c>
      <c r="E85" s="162">
        <v>1</v>
      </c>
      <c r="F85" s="162"/>
      <c r="G85" s="183">
        <f t="shared" si="1"/>
        <v>0</v>
      </c>
      <c r="H85" s="162"/>
    </row>
    <row r="86" spans="1:8" s="2" customFormat="1" ht="24" customHeight="1">
      <c r="A86" s="180">
        <v>105</v>
      </c>
      <c r="B86" s="181" t="s">
        <v>303</v>
      </c>
      <c r="C86" s="181" t="s">
        <v>304</v>
      </c>
      <c r="D86" s="181" t="s">
        <v>160</v>
      </c>
      <c r="E86" s="182">
        <v>1</v>
      </c>
      <c r="F86" s="182"/>
      <c r="G86" s="183">
        <f t="shared" si="1"/>
        <v>0</v>
      </c>
      <c r="H86" s="182"/>
    </row>
    <row r="87" spans="1:8" s="2" customFormat="1" ht="24" customHeight="1">
      <c r="A87" s="160">
        <v>106</v>
      </c>
      <c r="B87" s="161" t="s">
        <v>305</v>
      </c>
      <c r="C87" s="161" t="s">
        <v>306</v>
      </c>
      <c r="D87" s="161" t="s">
        <v>160</v>
      </c>
      <c r="E87" s="162">
        <v>1</v>
      </c>
      <c r="F87" s="162"/>
      <c r="G87" s="183">
        <f t="shared" si="1"/>
        <v>0</v>
      </c>
      <c r="H87" s="162"/>
    </row>
    <row r="88" spans="1:8" s="2" customFormat="1" ht="24" customHeight="1">
      <c r="A88" s="160">
        <v>107</v>
      </c>
      <c r="B88" s="161" t="s">
        <v>437</v>
      </c>
      <c r="C88" s="161" t="s">
        <v>438</v>
      </c>
      <c r="D88" s="161" t="s">
        <v>160</v>
      </c>
      <c r="E88" s="162">
        <v>2</v>
      </c>
      <c r="F88" s="162"/>
      <c r="G88" s="183">
        <f t="shared" si="1"/>
        <v>0</v>
      </c>
      <c r="H88" s="162"/>
    </row>
    <row r="89" spans="1:8" s="2" customFormat="1" ht="34.5" customHeight="1">
      <c r="A89" s="160">
        <v>108</v>
      </c>
      <c r="B89" s="161" t="s">
        <v>439</v>
      </c>
      <c r="C89" s="161" t="s">
        <v>440</v>
      </c>
      <c r="D89" s="161" t="s">
        <v>160</v>
      </c>
      <c r="E89" s="162">
        <v>1</v>
      </c>
      <c r="F89" s="162"/>
      <c r="G89" s="183">
        <f t="shared" si="1"/>
        <v>0</v>
      </c>
      <c r="H89" s="162"/>
    </row>
    <row r="90" spans="1:8" s="2" customFormat="1" ht="24" customHeight="1">
      <c r="A90" s="180">
        <v>109</v>
      </c>
      <c r="B90" s="181" t="s">
        <v>490</v>
      </c>
      <c r="C90" s="181" t="s">
        <v>304</v>
      </c>
      <c r="D90" s="181" t="s">
        <v>160</v>
      </c>
      <c r="E90" s="182">
        <v>4</v>
      </c>
      <c r="F90" s="182"/>
      <c r="G90" s="183">
        <f t="shared" si="1"/>
        <v>0</v>
      </c>
      <c r="H90" s="182"/>
    </row>
    <row r="91" spans="1:8" s="2" customFormat="1" ht="24" customHeight="1">
      <c r="A91" s="160">
        <v>110</v>
      </c>
      <c r="B91" s="161" t="s">
        <v>491</v>
      </c>
      <c r="C91" s="161" t="s">
        <v>438</v>
      </c>
      <c r="D91" s="161" t="s">
        <v>160</v>
      </c>
      <c r="E91" s="162">
        <v>8</v>
      </c>
      <c r="F91" s="162"/>
      <c r="G91" s="183">
        <f t="shared" si="1"/>
        <v>0</v>
      </c>
      <c r="H91" s="162"/>
    </row>
    <row r="92" spans="1:8" s="2" customFormat="1" ht="34.5" customHeight="1">
      <c r="A92" s="160">
        <v>112</v>
      </c>
      <c r="B92" s="161" t="s">
        <v>492</v>
      </c>
      <c r="C92" s="161" t="s">
        <v>493</v>
      </c>
      <c r="D92" s="161" t="s">
        <v>160</v>
      </c>
      <c r="E92" s="162">
        <v>4</v>
      </c>
      <c r="F92" s="162"/>
      <c r="G92" s="183">
        <f t="shared" si="1"/>
        <v>0</v>
      </c>
      <c r="H92" s="162"/>
    </row>
    <row r="93" spans="1:8" s="2" customFormat="1" ht="13.5" customHeight="1">
      <c r="A93" s="180">
        <v>72</v>
      </c>
      <c r="B93" s="181" t="s">
        <v>441</v>
      </c>
      <c r="C93" s="181" t="s">
        <v>442</v>
      </c>
      <c r="D93" s="181" t="s">
        <v>160</v>
      </c>
      <c r="E93" s="182">
        <v>1</v>
      </c>
      <c r="F93" s="182"/>
      <c r="G93" s="183">
        <f t="shared" si="1"/>
        <v>0</v>
      </c>
      <c r="H93" s="182"/>
    </row>
    <row r="94" spans="1:8" s="2" customFormat="1" ht="24" customHeight="1">
      <c r="A94" s="180">
        <v>73</v>
      </c>
      <c r="B94" s="181" t="s">
        <v>443</v>
      </c>
      <c r="C94" s="181" t="s">
        <v>444</v>
      </c>
      <c r="D94" s="181" t="s">
        <v>160</v>
      </c>
      <c r="E94" s="182">
        <v>13</v>
      </c>
      <c r="F94" s="182"/>
      <c r="G94" s="183">
        <f t="shared" si="1"/>
        <v>0</v>
      </c>
      <c r="H94" s="182"/>
    </row>
    <row r="95" spans="1:8" s="2" customFormat="1" ht="13.5" customHeight="1">
      <c r="A95" s="180">
        <v>13</v>
      </c>
      <c r="B95" s="181" t="s">
        <v>445</v>
      </c>
      <c r="C95" s="181" t="s">
        <v>446</v>
      </c>
      <c r="D95" s="181" t="s">
        <v>170</v>
      </c>
      <c r="E95" s="182">
        <v>125</v>
      </c>
      <c r="F95" s="182"/>
      <c r="G95" s="183">
        <f t="shared" si="1"/>
        <v>0</v>
      </c>
      <c r="H95" s="182"/>
    </row>
    <row r="96" spans="1:8" s="2" customFormat="1" ht="13.5" customHeight="1">
      <c r="A96" s="160">
        <v>14</v>
      </c>
      <c r="B96" s="161" t="s">
        <v>447</v>
      </c>
      <c r="C96" s="161" t="s">
        <v>448</v>
      </c>
      <c r="D96" s="161" t="s">
        <v>170</v>
      </c>
      <c r="E96" s="162">
        <v>125</v>
      </c>
      <c r="F96" s="162"/>
      <c r="G96" s="183">
        <f t="shared" si="1"/>
        <v>0</v>
      </c>
      <c r="H96" s="162"/>
    </row>
    <row r="97" spans="1:8" s="2" customFormat="1" ht="13.5" customHeight="1">
      <c r="A97" s="180">
        <v>3</v>
      </c>
      <c r="B97" s="181" t="s">
        <v>319</v>
      </c>
      <c r="C97" s="181" t="s">
        <v>320</v>
      </c>
      <c r="D97" s="181" t="s">
        <v>170</v>
      </c>
      <c r="E97" s="182">
        <v>10</v>
      </c>
      <c r="F97" s="182"/>
      <c r="G97" s="183">
        <f t="shared" si="1"/>
        <v>0</v>
      </c>
      <c r="H97" s="182"/>
    </row>
    <row r="98" spans="1:8" s="2" customFormat="1" ht="13.5" customHeight="1">
      <c r="A98" s="160">
        <v>4</v>
      </c>
      <c r="B98" s="161" t="s">
        <v>321</v>
      </c>
      <c r="C98" s="161" t="s">
        <v>322</v>
      </c>
      <c r="D98" s="161" t="s">
        <v>170</v>
      </c>
      <c r="E98" s="162">
        <v>10</v>
      </c>
      <c r="F98" s="162"/>
      <c r="G98" s="183">
        <f t="shared" si="1"/>
        <v>0</v>
      </c>
      <c r="H98" s="162"/>
    </row>
    <row r="99" spans="1:8" s="2" customFormat="1" ht="13.5" customHeight="1">
      <c r="A99" s="180">
        <v>5</v>
      </c>
      <c r="B99" s="181" t="s">
        <v>327</v>
      </c>
      <c r="C99" s="181" t="s">
        <v>328</v>
      </c>
      <c r="D99" s="181" t="s">
        <v>170</v>
      </c>
      <c r="E99" s="182">
        <v>325</v>
      </c>
      <c r="F99" s="182"/>
      <c r="G99" s="183">
        <f t="shared" si="1"/>
        <v>0</v>
      </c>
      <c r="H99" s="182"/>
    </row>
    <row r="100" spans="1:8" s="2" customFormat="1" ht="13.5" customHeight="1">
      <c r="A100" s="160">
        <v>6</v>
      </c>
      <c r="B100" s="161" t="s">
        <v>329</v>
      </c>
      <c r="C100" s="161" t="s">
        <v>330</v>
      </c>
      <c r="D100" s="161" t="s">
        <v>170</v>
      </c>
      <c r="E100" s="162">
        <v>325</v>
      </c>
      <c r="F100" s="162"/>
      <c r="G100" s="183">
        <f t="shared" si="1"/>
        <v>0</v>
      </c>
      <c r="H100" s="162"/>
    </row>
    <row r="101" spans="1:8" s="2" customFormat="1" ht="13.5" customHeight="1">
      <c r="A101" s="180">
        <v>7</v>
      </c>
      <c r="B101" s="181" t="s">
        <v>494</v>
      </c>
      <c r="C101" s="181" t="s">
        <v>495</v>
      </c>
      <c r="D101" s="181" t="s">
        <v>170</v>
      </c>
      <c r="E101" s="182">
        <v>115</v>
      </c>
      <c r="F101" s="182"/>
      <c r="G101" s="183">
        <f t="shared" si="1"/>
        <v>0</v>
      </c>
      <c r="H101" s="182"/>
    </row>
    <row r="102" spans="1:8" s="2" customFormat="1" ht="13.5" customHeight="1">
      <c r="A102" s="160">
        <v>8</v>
      </c>
      <c r="B102" s="161" t="s">
        <v>496</v>
      </c>
      <c r="C102" s="161" t="s">
        <v>497</v>
      </c>
      <c r="D102" s="161" t="s">
        <v>170</v>
      </c>
      <c r="E102" s="162">
        <v>115</v>
      </c>
      <c r="F102" s="162"/>
      <c r="G102" s="183">
        <f t="shared" si="1"/>
        <v>0</v>
      </c>
      <c r="H102" s="162"/>
    </row>
    <row r="103" spans="1:8" s="2" customFormat="1" ht="13.5" customHeight="1">
      <c r="A103" s="180">
        <v>9</v>
      </c>
      <c r="B103" s="181" t="s">
        <v>498</v>
      </c>
      <c r="C103" s="181" t="s">
        <v>499</v>
      </c>
      <c r="D103" s="181" t="s">
        <v>170</v>
      </c>
      <c r="E103" s="182">
        <v>135</v>
      </c>
      <c r="F103" s="182"/>
      <c r="G103" s="183">
        <f t="shared" si="1"/>
        <v>0</v>
      </c>
      <c r="H103" s="182"/>
    </row>
    <row r="104" spans="1:8" s="2" customFormat="1" ht="13.5" customHeight="1">
      <c r="A104" s="160">
        <v>10</v>
      </c>
      <c r="B104" s="161" t="s">
        <v>500</v>
      </c>
      <c r="C104" s="161" t="s">
        <v>501</v>
      </c>
      <c r="D104" s="161" t="s">
        <v>170</v>
      </c>
      <c r="E104" s="162">
        <v>135</v>
      </c>
      <c r="F104" s="162"/>
      <c r="G104" s="183">
        <f t="shared" si="1"/>
        <v>0</v>
      </c>
      <c r="H104" s="162"/>
    </row>
    <row r="105" spans="1:8" s="2" customFormat="1" ht="13.5" customHeight="1">
      <c r="A105" s="180">
        <v>11</v>
      </c>
      <c r="B105" s="181" t="s">
        <v>502</v>
      </c>
      <c r="C105" s="181" t="s">
        <v>503</v>
      </c>
      <c r="D105" s="181" t="s">
        <v>170</v>
      </c>
      <c r="E105" s="182">
        <v>55</v>
      </c>
      <c r="F105" s="182"/>
      <c r="G105" s="183">
        <f t="shared" si="1"/>
        <v>0</v>
      </c>
      <c r="H105" s="182"/>
    </row>
    <row r="106" spans="1:8" s="2" customFormat="1" ht="13.5" customHeight="1">
      <c r="A106" s="160">
        <v>12</v>
      </c>
      <c r="B106" s="161" t="s">
        <v>504</v>
      </c>
      <c r="C106" s="161" t="s">
        <v>505</v>
      </c>
      <c r="D106" s="161" t="s">
        <v>170</v>
      </c>
      <c r="E106" s="162">
        <v>55</v>
      </c>
      <c r="F106" s="162"/>
      <c r="G106" s="183">
        <f t="shared" si="1"/>
        <v>0</v>
      </c>
      <c r="H106" s="162"/>
    </row>
    <row r="107" spans="1:8" s="2" customFormat="1" ht="13.5" customHeight="1">
      <c r="A107" s="180">
        <v>1</v>
      </c>
      <c r="B107" s="181" t="s">
        <v>506</v>
      </c>
      <c r="C107" s="181" t="s">
        <v>507</v>
      </c>
      <c r="D107" s="181" t="s">
        <v>170</v>
      </c>
      <c r="E107" s="182">
        <v>45</v>
      </c>
      <c r="F107" s="182"/>
      <c r="G107" s="183">
        <f t="shared" si="1"/>
        <v>0</v>
      </c>
      <c r="H107" s="182"/>
    </row>
    <row r="108" spans="1:8" s="2" customFormat="1" ht="13.5" customHeight="1">
      <c r="A108" s="160">
        <v>2</v>
      </c>
      <c r="B108" s="161" t="s">
        <v>508</v>
      </c>
      <c r="C108" s="161" t="s">
        <v>509</v>
      </c>
      <c r="D108" s="161" t="s">
        <v>170</v>
      </c>
      <c r="E108" s="162">
        <v>45</v>
      </c>
      <c r="F108" s="162"/>
      <c r="G108" s="183">
        <f t="shared" si="1"/>
        <v>0</v>
      </c>
      <c r="H108" s="162"/>
    </row>
    <row r="109" spans="1:8" s="2" customFormat="1" ht="13.5" customHeight="1">
      <c r="A109" s="180">
        <v>27</v>
      </c>
      <c r="B109" s="181" t="s">
        <v>510</v>
      </c>
      <c r="C109" s="181" t="s">
        <v>511</v>
      </c>
      <c r="D109" s="181" t="s">
        <v>170</v>
      </c>
      <c r="E109" s="182">
        <v>285</v>
      </c>
      <c r="F109" s="182"/>
      <c r="G109" s="183">
        <f t="shared" si="1"/>
        <v>0</v>
      </c>
      <c r="H109" s="182"/>
    </row>
    <row r="110" spans="1:8" s="2" customFormat="1" ht="13.5" customHeight="1">
      <c r="A110" s="160">
        <v>28</v>
      </c>
      <c r="B110" s="161" t="s">
        <v>459</v>
      </c>
      <c r="C110" s="161" t="s">
        <v>460</v>
      </c>
      <c r="D110" s="161" t="s">
        <v>170</v>
      </c>
      <c r="E110" s="162">
        <v>285</v>
      </c>
      <c r="F110" s="162"/>
      <c r="G110" s="183">
        <f t="shared" si="1"/>
        <v>0</v>
      </c>
      <c r="H110" s="162"/>
    </row>
    <row r="111" spans="1:8" s="2" customFormat="1" ht="13.5" customHeight="1">
      <c r="A111" s="180">
        <v>19</v>
      </c>
      <c r="B111" s="181" t="s">
        <v>347</v>
      </c>
      <c r="C111" s="181" t="s">
        <v>348</v>
      </c>
      <c r="D111" s="181" t="s">
        <v>170</v>
      </c>
      <c r="E111" s="182">
        <v>200</v>
      </c>
      <c r="F111" s="182"/>
      <c r="G111" s="183">
        <f t="shared" si="1"/>
        <v>0</v>
      </c>
      <c r="H111" s="182"/>
    </row>
    <row r="112" spans="1:8" s="2" customFormat="1" ht="13.5" customHeight="1">
      <c r="A112" s="160">
        <v>20</v>
      </c>
      <c r="B112" s="161" t="s">
        <v>349</v>
      </c>
      <c r="C112" s="161" t="s">
        <v>350</v>
      </c>
      <c r="D112" s="161" t="s">
        <v>170</v>
      </c>
      <c r="E112" s="162">
        <v>200</v>
      </c>
      <c r="F112" s="162"/>
      <c r="G112" s="183">
        <f t="shared" si="1"/>
        <v>0</v>
      </c>
      <c r="H112" s="162"/>
    </row>
    <row r="113" spans="1:8" s="2" customFormat="1" ht="13.5" customHeight="1">
      <c r="A113" s="180">
        <v>15</v>
      </c>
      <c r="B113" s="181" t="s">
        <v>351</v>
      </c>
      <c r="C113" s="181" t="s">
        <v>352</v>
      </c>
      <c r="D113" s="181" t="s">
        <v>170</v>
      </c>
      <c r="E113" s="182">
        <v>585</v>
      </c>
      <c r="F113" s="182"/>
      <c r="G113" s="183">
        <f t="shared" si="1"/>
        <v>0</v>
      </c>
      <c r="H113" s="182"/>
    </row>
    <row r="114" spans="1:8" s="2" customFormat="1" ht="13.5" customHeight="1">
      <c r="A114" s="160">
        <v>16</v>
      </c>
      <c r="B114" s="161" t="s">
        <v>353</v>
      </c>
      <c r="C114" s="161" t="s">
        <v>354</v>
      </c>
      <c r="D114" s="161" t="s">
        <v>170</v>
      </c>
      <c r="E114" s="162">
        <v>585</v>
      </c>
      <c r="F114" s="162"/>
      <c r="G114" s="183">
        <f t="shared" si="1"/>
        <v>0</v>
      </c>
      <c r="H114" s="162"/>
    </row>
    <row r="115" spans="1:8" s="2" customFormat="1" ht="13.5" customHeight="1">
      <c r="A115" s="180">
        <v>21</v>
      </c>
      <c r="B115" s="181" t="s">
        <v>351</v>
      </c>
      <c r="C115" s="181" t="s">
        <v>352</v>
      </c>
      <c r="D115" s="181" t="s">
        <v>170</v>
      </c>
      <c r="E115" s="182">
        <v>115</v>
      </c>
      <c r="F115" s="182"/>
      <c r="G115" s="183">
        <f t="shared" si="1"/>
        <v>0</v>
      </c>
      <c r="H115" s="182"/>
    </row>
    <row r="116" spans="1:8" s="2" customFormat="1" ht="13.5" customHeight="1">
      <c r="A116" s="160">
        <v>22</v>
      </c>
      <c r="B116" s="161" t="s">
        <v>353</v>
      </c>
      <c r="C116" s="161" t="s">
        <v>354</v>
      </c>
      <c r="D116" s="161" t="s">
        <v>170</v>
      </c>
      <c r="E116" s="162">
        <v>115</v>
      </c>
      <c r="F116" s="162"/>
      <c r="G116" s="183">
        <f t="shared" si="1"/>
        <v>0</v>
      </c>
      <c r="H116" s="162"/>
    </row>
    <row r="117" spans="1:8" s="2" customFormat="1" ht="13.5" customHeight="1">
      <c r="A117" s="180">
        <v>23</v>
      </c>
      <c r="B117" s="181" t="s">
        <v>461</v>
      </c>
      <c r="C117" s="181" t="s">
        <v>462</v>
      </c>
      <c r="D117" s="181" t="s">
        <v>170</v>
      </c>
      <c r="E117" s="182">
        <v>265</v>
      </c>
      <c r="F117" s="182"/>
      <c r="G117" s="183">
        <f t="shared" si="1"/>
        <v>0</v>
      </c>
      <c r="H117" s="182"/>
    </row>
    <row r="118" spans="1:8" s="2" customFormat="1" ht="13.5" customHeight="1">
      <c r="A118" s="160">
        <v>24</v>
      </c>
      <c r="B118" s="161" t="s">
        <v>463</v>
      </c>
      <c r="C118" s="161" t="s">
        <v>464</v>
      </c>
      <c r="D118" s="161" t="s">
        <v>170</v>
      </c>
      <c r="E118" s="162">
        <v>265</v>
      </c>
      <c r="F118" s="162"/>
      <c r="G118" s="183">
        <f t="shared" si="1"/>
        <v>0</v>
      </c>
      <c r="H118" s="162"/>
    </row>
    <row r="119" spans="1:8" s="2" customFormat="1" ht="13.5" customHeight="1">
      <c r="A119" s="180">
        <v>17</v>
      </c>
      <c r="B119" s="181" t="s">
        <v>359</v>
      </c>
      <c r="C119" s="181" t="s">
        <v>360</v>
      </c>
      <c r="D119" s="181" t="s">
        <v>170</v>
      </c>
      <c r="E119" s="182">
        <v>55</v>
      </c>
      <c r="F119" s="182"/>
      <c r="G119" s="183">
        <f t="shared" si="1"/>
        <v>0</v>
      </c>
      <c r="H119" s="182"/>
    </row>
    <row r="120" spans="1:8" s="2" customFormat="1" ht="13.5" customHeight="1">
      <c r="A120" s="160">
        <v>18</v>
      </c>
      <c r="B120" s="161" t="s">
        <v>361</v>
      </c>
      <c r="C120" s="161" t="s">
        <v>362</v>
      </c>
      <c r="D120" s="161" t="s">
        <v>170</v>
      </c>
      <c r="E120" s="162">
        <v>55</v>
      </c>
      <c r="F120" s="162"/>
      <c r="G120" s="183">
        <f t="shared" si="1"/>
        <v>0</v>
      </c>
      <c r="H120" s="162"/>
    </row>
    <row r="121" spans="1:8" s="2" customFormat="1" ht="13.5" customHeight="1">
      <c r="A121" s="180">
        <v>25</v>
      </c>
      <c r="B121" s="181" t="s">
        <v>359</v>
      </c>
      <c r="C121" s="181" t="s">
        <v>360</v>
      </c>
      <c r="D121" s="181" t="s">
        <v>170</v>
      </c>
      <c r="E121" s="182">
        <v>50</v>
      </c>
      <c r="F121" s="182"/>
      <c r="G121" s="183">
        <f t="shared" si="1"/>
        <v>0</v>
      </c>
      <c r="H121" s="182"/>
    </row>
    <row r="122" spans="1:8" s="2" customFormat="1" ht="13.5" customHeight="1">
      <c r="A122" s="160">
        <v>26</v>
      </c>
      <c r="B122" s="161" t="s">
        <v>361</v>
      </c>
      <c r="C122" s="161" t="s">
        <v>362</v>
      </c>
      <c r="D122" s="161" t="s">
        <v>170</v>
      </c>
      <c r="E122" s="162">
        <v>50</v>
      </c>
      <c r="F122" s="162"/>
      <c r="G122" s="183">
        <f t="shared" si="1"/>
        <v>0</v>
      </c>
      <c r="H122" s="162"/>
    </row>
    <row r="123" spans="1:8" s="2" customFormat="1" ht="13.5" customHeight="1">
      <c r="A123" s="180">
        <v>76</v>
      </c>
      <c r="B123" s="181" t="s">
        <v>371</v>
      </c>
      <c r="C123" s="181" t="s">
        <v>372</v>
      </c>
      <c r="D123" s="181" t="s">
        <v>373</v>
      </c>
      <c r="E123" s="182">
        <v>17.753</v>
      </c>
      <c r="F123" s="182"/>
      <c r="G123" s="183">
        <f t="shared" si="1"/>
        <v>0</v>
      </c>
      <c r="H123" s="182"/>
    </row>
    <row r="124" spans="1:8" s="2" customFormat="1" ht="13.5" customHeight="1">
      <c r="A124" s="180">
        <v>78</v>
      </c>
      <c r="B124" s="181" t="s">
        <v>374</v>
      </c>
      <c r="C124" s="181" t="s">
        <v>375</v>
      </c>
      <c r="D124" s="181" t="s">
        <v>373</v>
      </c>
      <c r="E124" s="182">
        <v>17.753</v>
      </c>
      <c r="F124" s="182"/>
      <c r="G124" s="183">
        <f t="shared" si="1"/>
        <v>0</v>
      </c>
      <c r="H124" s="182"/>
    </row>
    <row r="125" spans="1:8" s="2" customFormat="1" ht="13.5" customHeight="1">
      <c r="A125" s="180">
        <v>79</v>
      </c>
      <c r="B125" s="181" t="s">
        <v>376</v>
      </c>
      <c r="C125" s="181" t="s">
        <v>377</v>
      </c>
      <c r="D125" s="181" t="s">
        <v>373</v>
      </c>
      <c r="E125" s="182">
        <v>50.819</v>
      </c>
      <c r="F125" s="182"/>
      <c r="G125" s="183">
        <f t="shared" si="1"/>
        <v>0</v>
      </c>
      <c r="H125" s="182"/>
    </row>
    <row r="126" spans="1:8" s="2" customFormat="1" ht="28.5" customHeight="1">
      <c r="A126" s="176"/>
      <c r="B126" s="177" t="s">
        <v>378</v>
      </c>
      <c r="C126" s="177" t="s">
        <v>379</v>
      </c>
      <c r="D126" s="177"/>
      <c r="E126" s="178"/>
      <c r="F126" s="178"/>
      <c r="G126" s="179">
        <f>SUM(G127:G128,G130:G131,G133:G134,G136:G141)</f>
        <v>0</v>
      </c>
      <c r="H126" s="178">
        <v>0</v>
      </c>
    </row>
    <row r="127" spans="1:8" s="2" customFormat="1" ht="24" customHeight="1">
      <c r="A127" s="180">
        <v>33</v>
      </c>
      <c r="B127" s="181" t="s">
        <v>380</v>
      </c>
      <c r="C127" s="181" t="s">
        <v>465</v>
      </c>
      <c r="D127" s="181" t="s">
        <v>170</v>
      </c>
      <c r="E127" s="182">
        <v>145</v>
      </c>
      <c r="F127" s="182"/>
      <c r="G127" s="183">
        <f>E127*F127</f>
        <v>0</v>
      </c>
      <c r="H127" s="182"/>
    </row>
    <row r="128" spans="1:8" s="2" customFormat="1" ht="13.5" customHeight="1">
      <c r="A128" s="160">
        <v>34</v>
      </c>
      <c r="B128" s="161" t="s">
        <v>466</v>
      </c>
      <c r="C128" s="161" t="s">
        <v>467</v>
      </c>
      <c r="D128" s="161" t="s">
        <v>170</v>
      </c>
      <c r="E128" s="162">
        <v>145</v>
      </c>
      <c r="F128" s="162"/>
      <c r="G128" s="183">
        <f aca="true" t="shared" si="2" ref="G128:G141">E128*F128</f>
        <v>0</v>
      </c>
      <c r="H128" s="162"/>
    </row>
    <row r="129" spans="1:8" s="2" customFormat="1" ht="21" customHeight="1">
      <c r="A129" s="184"/>
      <c r="B129" s="185"/>
      <c r="C129" s="185" t="s">
        <v>384</v>
      </c>
      <c r="D129" s="185"/>
      <c r="E129" s="186"/>
      <c r="F129" s="186"/>
      <c r="G129" s="183"/>
      <c r="H129" s="186"/>
    </row>
    <row r="130" spans="1:8" s="2" customFormat="1" ht="24" customHeight="1">
      <c r="A130" s="180">
        <v>29</v>
      </c>
      <c r="B130" s="181" t="s">
        <v>385</v>
      </c>
      <c r="C130" s="181" t="s">
        <v>386</v>
      </c>
      <c r="D130" s="181" t="s">
        <v>170</v>
      </c>
      <c r="E130" s="182">
        <v>65</v>
      </c>
      <c r="F130" s="182"/>
      <c r="G130" s="183">
        <f t="shared" si="2"/>
        <v>0</v>
      </c>
      <c r="H130" s="182"/>
    </row>
    <row r="131" spans="1:8" s="2" customFormat="1" ht="13.5" customHeight="1">
      <c r="A131" s="160">
        <v>30</v>
      </c>
      <c r="B131" s="161" t="s">
        <v>387</v>
      </c>
      <c r="C131" s="161" t="s">
        <v>388</v>
      </c>
      <c r="D131" s="161" t="s">
        <v>170</v>
      </c>
      <c r="E131" s="162">
        <v>65</v>
      </c>
      <c r="F131" s="162"/>
      <c r="G131" s="183">
        <f t="shared" si="2"/>
        <v>0</v>
      </c>
      <c r="H131" s="162"/>
    </row>
    <row r="132" spans="1:8" s="2" customFormat="1" ht="21" customHeight="1">
      <c r="A132" s="184"/>
      <c r="B132" s="185"/>
      <c r="C132" s="185" t="s">
        <v>384</v>
      </c>
      <c r="D132" s="185"/>
      <c r="E132" s="186"/>
      <c r="F132" s="186"/>
      <c r="G132" s="183"/>
      <c r="H132" s="186"/>
    </row>
    <row r="133" spans="1:8" s="2" customFormat="1" ht="24" customHeight="1">
      <c r="A133" s="180">
        <v>31</v>
      </c>
      <c r="B133" s="181" t="s">
        <v>389</v>
      </c>
      <c r="C133" s="181" t="s">
        <v>512</v>
      </c>
      <c r="D133" s="181" t="s">
        <v>170</v>
      </c>
      <c r="E133" s="182">
        <v>15</v>
      </c>
      <c r="F133" s="182"/>
      <c r="G133" s="183">
        <f t="shared" si="2"/>
        <v>0</v>
      </c>
      <c r="H133" s="182"/>
    </row>
    <row r="134" spans="1:8" s="2" customFormat="1" ht="13.5" customHeight="1">
      <c r="A134" s="160">
        <v>32</v>
      </c>
      <c r="B134" s="161" t="s">
        <v>470</v>
      </c>
      <c r="C134" s="161" t="s">
        <v>513</v>
      </c>
      <c r="D134" s="161" t="s">
        <v>170</v>
      </c>
      <c r="E134" s="162">
        <v>15</v>
      </c>
      <c r="F134" s="162"/>
      <c r="G134" s="183">
        <f t="shared" si="2"/>
        <v>0</v>
      </c>
      <c r="H134" s="162"/>
    </row>
    <row r="135" spans="1:8" s="2" customFormat="1" ht="12" customHeight="1">
      <c r="A135" s="184"/>
      <c r="B135" s="185"/>
      <c r="C135" s="185" t="s">
        <v>472</v>
      </c>
      <c r="D135" s="185"/>
      <c r="E135" s="186"/>
      <c r="F135" s="186"/>
      <c r="G135" s="183"/>
      <c r="H135" s="186"/>
    </row>
    <row r="136" spans="1:8" s="2" customFormat="1" ht="24" customHeight="1">
      <c r="A136" s="180">
        <v>37</v>
      </c>
      <c r="B136" s="181" t="s">
        <v>473</v>
      </c>
      <c r="C136" s="181" t="s">
        <v>474</v>
      </c>
      <c r="D136" s="181" t="s">
        <v>170</v>
      </c>
      <c r="E136" s="182">
        <v>6</v>
      </c>
      <c r="F136" s="182"/>
      <c r="G136" s="183">
        <f t="shared" si="2"/>
        <v>0</v>
      </c>
      <c r="H136" s="182"/>
    </row>
    <row r="137" spans="1:8" s="2" customFormat="1" ht="24" customHeight="1">
      <c r="A137" s="180">
        <v>35</v>
      </c>
      <c r="B137" s="181" t="s">
        <v>475</v>
      </c>
      <c r="C137" s="181" t="s">
        <v>476</v>
      </c>
      <c r="D137" s="181" t="s">
        <v>170</v>
      </c>
      <c r="E137" s="182">
        <v>1</v>
      </c>
      <c r="F137" s="182"/>
      <c r="G137" s="183">
        <f t="shared" si="2"/>
        <v>0</v>
      </c>
      <c r="H137" s="182"/>
    </row>
    <row r="138" spans="1:8" s="2" customFormat="1" ht="24" customHeight="1">
      <c r="A138" s="180">
        <v>36</v>
      </c>
      <c r="B138" s="181" t="s">
        <v>514</v>
      </c>
      <c r="C138" s="181" t="s">
        <v>515</v>
      </c>
      <c r="D138" s="181" t="s">
        <v>170</v>
      </c>
      <c r="E138" s="182">
        <v>1</v>
      </c>
      <c r="F138" s="182"/>
      <c r="G138" s="183">
        <f t="shared" si="2"/>
        <v>0</v>
      </c>
      <c r="H138" s="182"/>
    </row>
    <row r="139" spans="1:8" s="2" customFormat="1" ht="13.5" customHeight="1">
      <c r="A139" s="180">
        <v>75</v>
      </c>
      <c r="B139" s="181" t="s">
        <v>371</v>
      </c>
      <c r="C139" s="181" t="s">
        <v>372</v>
      </c>
      <c r="D139" s="181" t="s">
        <v>373</v>
      </c>
      <c r="E139" s="182">
        <v>1.553</v>
      </c>
      <c r="F139" s="182"/>
      <c r="G139" s="183">
        <f t="shared" si="2"/>
        <v>0</v>
      </c>
      <c r="H139" s="182"/>
    </row>
    <row r="140" spans="1:8" s="2" customFormat="1" ht="13.5" customHeight="1">
      <c r="A140" s="180">
        <v>77</v>
      </c>
      <c r="B140" s="181" t="s">
        <v>374</v>
      </c>
      <c r="C140" s="181" t="s">
        <v>375</v>
      </c>
      <c r="D140" s="181" t="s">
        <v>373</v>
      </c>
      <c r="E140" s="182">
        <v>1.553</v>
      </c>
      <c r="F140" s="182"/>
      <c r="G140" s="183">
        <f t="shared" si="2"/>
        <v>0</v>
      </c>
      <c r="H140" s="182"/>
    </row>
    <row r="141" spans="1:8" s="2" customFormat="1" ht="13.5" customHeight="1">
      <c r="A141" s="180">
        <v>80</v>
      </c>
      <c r="B141" s="181" t="s">
        <v>397</v>
      </c>
      <c r="C141" s="181" t="s">
        <v>398</v>
      </c>
      <c r="D141" s="181" t="s">
        <v>373</v>
      </c>
      <c r="E141" s="182">
        <v>10.567</v>
      </c>
      <c r="F141" s="182"/>
      <c r="G141" s="183">
        <f t="shared" si="2"/>
        <v>0</v>
      </c>
      <c r="H141" s="182"/>
    </row>
    <row r="142" spans="1:8" s="2" customFormat="1" ht="28.5" customHeight="1">
      <c r="A142" s="176"/>
      <c r="B142" s="177" t="s">
        <v>516</v>
      </c>
      <c r="C142" s="177" t="s">
        <v>517</v>
      </c>
      <c r="D142" s="177"/>
      <c r="E142" s="178"/>
      <c r="F142" s="178"/>
      <c r="G142" s="179">
        <f>SUM(G143:G144)</f>
        <v>0</v>
      </c>
      <c r="H142" s="178">
        <v>0</v>
      </c>
    </row>
    <row r="143" spans="1:8" s="2" customFormat="1" ht="13.5" customHeight="1">
      <c r="A143" s="180">
        <v>113</v>
      </c>
      <c r="B143" s="181" t="s">
        <v>518</v>
      </c>
      <c r="C143" s="181" t="s">
        <v>519</v>
      </c>
      <c r="D143" s="181" t="s">
        <v>160</v>
      </c>
      <c r="E143" s="182">
        <v>2</v>
      </c>
      <c r="F143" s="182"/>
      <c r="G143" s="183">
        <f>E143*F143</f>
        <v>0</v>
      </c>
      <c r="H143" s="182"/>
    </row>
    <row r="144" spans="1:8" s="2" customFormat="1" ht="13.5" customHeight="1">
      <c r="A144" s="160">
        <v>114</v>
      </c>
      <c r="B144" s="161" t="s">
        <v>520</v>
      </c>
      <c r="C144" s="161" t="s">
        <v>521</v>
      </c>
      <c r="D144" s="161" t="s">
        <v>160</v>
      </c>
      <c r="E144" s="162">
        <v>2</v>
      </c>
      <c r="F144" s="162"/>
      <c r="G144" s="183">
        <f>E144*F144</f>
        <v>0</v>
      </c>
      <c r="H144" s="162"/>
    </row>
    <row r="145" spans="1:8" s="2" customFormat="1" ht="30.75" customHeight="1">
      <c r="A145" s="172"/>
      <c r="B145" s="173" t="s">
        <v>71</v>
      </c>
      <c r="C145" s="173" t="s">
        <v>399</v>
      </c>
      <c r="D145" s="173"/>
      <c r="E145" s="174"/>
      <c r="F145" s="174"/>
      <c r="G145" s="175">
        <f>SUM(G146)</f>
        <v>0</v>
      </c>
      <c r="H145" s="174">
        <v>0</v>
      </c>
    </row>
    <row r="146" spans="1:8" s="2" customFormat="1" ht="24" customHeight="1">
      <c r="A146" s="180">
        <v>74</v>
      </c>
      <c r="B146" s="181" t="s">
        <v>400</v>
      </c>
      <c r="C146" s="181" t="s">
        <v>401</v>
      </c>
      <c r="D146" s="181" t="s">
        <v>402</v>
      </c>
      <c r="E146" s="182">
        <v>300</v>
      </c>
      <c r="F146" s="182"/>
      <c r="G146" s="183">
        <f>E146*F146</f>
        <v>0</v>
      </c>
      <c r="H146" s="182"/>
    </row>
    <row r="147" spans="1:8" s="2" customFormat="1" ht="30.75" customHeight="1">
      <c r="A147" s="164"/>
      <c r="B147" s="165"/>
      <c r="C147" s="165" t="s">
        <v>161</v>
      </c>
      <c r="D147" s="165"/>
      <c r="E147" s="166"/>
      <c r="F147" s="166"/>
      <c r="G147" s="167">
        <f>SUM(G14,G126,G142,G145)</f>
        <v>0</v>
      </c>
      <c r="H147" s="166">
        <v>0</v>
      </c>
    </row>
  </sheetData>
  <sheetProtection/>
  <mergeCells count="2">
    <mergeCell ref="A1:H1"/>
    <mergeCell ref="A8:C8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4" r:id="rId1"/>
  <headerFooter alignWithMargins="0">
    <oddFooter>&amp;C   Strana &amp;P 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showGridLines="0" zoomScalePageLayoutView="0" workbookViewId="0" topLeftCell="A1">
      <selection activeCell="F13" sqref="F13"/>
    </sheetView>
  </sheetViews>
  <sheetFormatPr defaultColWidth="10.5" defaultRowHeight="12" customHeight="1"/>
  <cols>
    <col min="1" max="1" width="4" style="168" customWidth="1"/>
    <col min="2" max="2" width="16.33203125" style="169" customWidth="1"/>
    <col min="3" max="3" width="49.83203125" style="169" customWidth="1"/>
    <col min="4" max="4" width="3.83203125" style="169" customWidth="1"/>
    <col min="5" max="5" width="11.33203125" style="170" customWidth="1"/>
    <col min="6" max="6" width="11.5" style="170" customWidth="1"/>
    <col min="7" max="7" width="17.33203125" style="171" customWidth="1"/>
    <col min="8" max="8" width="13.83203125" style="170" customWidth="1"/>
    <col min="9" max="16384" width="10.5" style="1" customWidth="1"/>
  </cols>
  <sheetData>
    <row r="1" spans="1:8" s="2" customFormat="1" ht="27.75" customHeight="1">
      <c r="A1" s="217" t="s">
        <v>142</v>
      </c>
      <c r="B1" s="218"/>
      <c r="C1" s="218"/>
      <c r="D1" s="218"/>
      <c r="E1" s="218"/>
      <c r="F1" s="218"/>
      <c r="G1" s="218"/>
      <c r="H1" s="218"/>
    </row>
    <row r="2" spans="1:8" s="2" customFormat="1" ht="12.75" customHeight="1">
      <c r="A2" s="137" t="s">
        <v>143</v>
      </c>
      <c r="B2" s="141"/>
      <c r="C2" s="141"/>
      <c r="D2" s="141"/>
      <c r="E2" s="141"/>
      <c r="F2" s="141"/>
      <c r="G2" s="141"/>
      <c r="H2" s="141"/>
    </row>
    <row r="3" spans="1:8" s="2" customFormat="1" ht="12.75" customHeight="1">
      <c r="A3" s="137" t="s">
        <v>522</v>
      </c>
      <c r="B3" s="141"/>
      <c r="C3" s="141"/>
      <c r="D3" s="141"/>
      <c r="E3" s="141"/>
      <c r="F3" s="141"/>
      <c r="G3" s="141"/>
      <c r="H3" s="141"/>
    </row>
    <row r="4" spans="1:8" s="2" customFormat="1" ht="13.5" customHeight="1">
      <c r="A4" s="151"/>
      <c r="B4" s="137"/>
      <c r="C4" s="151"/>
      <c r="D4" s="138"/>
      <c r="E4" s="138"/>
      <c r="F4" s="138"/>
      <c r="G4" s="138"/>
      <c r="H4" s="138"/>
    </row>
    <row r="5" spans="1:8" s="2" customFormat="1" ht="6.75" customHeight="1">
      <c r="A5" s="152"/>
      <c r="B5" s="153"/>
      <c r="C5" s="153"/>
      <c r="D5" s="153"/>
      <c r="E5" s="154"/>
      <c r="F5" s="154"/>
      <c r="G5" s="155"/>
      <c r="H5" s="154"/>
    </row>
    <row r="6" spans="1:8" s="2" customFormat="1" ht="12.75" customHeight="1">
      <c r="A6" s="141" t="s">
        <v>145</v>
      </c>
      <c r="B6" s="141"/>
      <c r="C6" s="141"/>
      <c r="D6" s="141"/>
      <c r="E6" s="141"/>
      <c r="F6" s="141"/>
      <c r="G6" s="141"/>
      <c r="H6" s="141"/>
    </row>
    <row r="7" spans="1:8" s="2" customFormat="1" ht="13.5" customHeight="1">
      <c r="A7" s="141" t="s">
        <v>146</v>
      </c>
      <c r="B7" s="141"/>
      <c r="C7" s="141"/>
      <c r="D7" s="141"/>
      <c r="E7" s="141" t="s">
        <v>147</v>
      </c>
      <c r="F7" s="141"/>
      <c r="G7" s="141"/>
      <c r="H7" s="141"/>
    </row>
    <row r="8" spans="1:8" s="2" customFormat="1" ht="13.5" customHeight="1">
      <c r="A8" s="219" t="s">
        <v>148</v>
      </c>
      <c r="B8" s="220"/>
      <c r="C8" s="220"/>
      <c r="D8" s="156"/>
      <c r="E8" s="141" t="s">
        <v>163</v>
      </c>
      <c r="F8" s="157"/>
      <c r="G8" s="158"/>
      <c r="H8" s="157"/>
    </row>
    <row r="9" spans="1:8" s="2" customFormat="1" ht="6.75" customHeight="1">
      <c r="A9" s="152"/>
      <c r="B9" s="152"/>
      <c r="C9" s="152"/>
      <c r="D9" s="152"/>
      <c r="E9" s="152"/>
      <c r="F9" s="152"/>
      <c r="G9" s="152"/>
      <c r="H9" s="152"/>
    </row>
    <row r="10" spans="1:8" s="2" customFormat="1" ht="28.5" customHeight="1">
      <c r="A10" s="159" t="s">
        <v>150</v>
      </c>
      <c r="B10" s="159" t="s">
        <v>151</v>
      </c>
      <c r="C10" s="159" t="s">
        <v>152</v>
      </c>
      <c r="D10" s="159" t="s">
        <v>153</v>
      </c>
      <c r="E10" s="159" t="s">
        <v>154</v>
      </c>
      <c r="F10" s="159" t="s">
        <v>155</v>
      </c>
      <c r="G10" s="159" t="s">
        <v>156</v>
      </c>
      <c r="H10" s="159" t="s">
        <v>157</v>
      </c>
    </row>
    <row r="11" spans="1:8" s="2" customFormat="1" ht="12.75" customHeight="1" hidden="1">
      <c r="A11" s="159" t="s">
        <v>34</v>
      </c>
      <c r="B11" s="159" t="s">
        <v>41</v>
      </c>
      <c r="C11" s="159" t="s">
        <v>47</v>
      </c>
      <c r="D11" s="159" t="s">
        <v>53</v>
      </c>
      <c r="E11" s="159" t="s">
        <v>57</v>
      </c>
      <c r="F11" s="159" t="s">
        <v>61</v>
      </c>
      <c r="G11" s="159" t="s">
        <v>64</v>
      </c>
      <c r="H11" s="159" t="s">
        <v>37</v>
      </c>
    </row>
    <row r="12" spans="1:8" s="2" customFormat="1" ht="3" customHeight="1">
      <c r="A12" s="152"/>
      <c r="B12" s="152"/>
      <c r="C12" s="152"/>
      <c r="D12" s="152"/>
      <c r="E12" s="152"/>
      <c r="F12" s="152"/>
      <c r="G12" s="152"/>
      <c r="H12" s="152"/>
    </row>
    <row r="13" spans="1:8" s="2" customFormat="1" ht="24" customHeight="1">
      <c r="A13" s="160">
        <v>1</v>
      </c>
      <c r="B13" s="161" t="s">
        <v>158</v>
      </c>
      <c r="C13" s="161" t="s">
        <v>523</v>
      </c>
      <c r="D13" s="161" t="s">
        <v>160</v>
      </c>
      <c r="E13" s="162">
        <v>1</v>
      </c>
      <c r="F13" s="162"/>
      <c r="G13" s="163">
        <f>E13*F13</f>
        <v>0</v>
      </c>
      <c r="H13" s="162"/>
    </row>
    <row r="14" spans="1:8" s="2" customFormat="1" ht="30.75" customHeight="1">
      <c r="A14" s="164"/>
      <c r="B14" s="165"/>
      <c r="C14" s="165" t="s">
        <v>161</v>
      </c>
      <c r="D14" s="165"/>
      <c r="E14" s="166"/>
      <c r="F14" s="166"/>
      <c r="G14" s="167">
        <f>SUM(G13)</f>
        <v>0</v>
      </c>
      <c r="H14" s="166">
        <v>0</v>
      </c>
    </row>
  </sheetData>
  <sheetProtection/>
  <mergeCells count="2">
    <mergeCell ref="A1:H1"/>
    <mergeCell ref="A8:C8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4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2022-08-31T13:41:05Z</dcterms:created>
  <dcterms:modified xsi:type="dcterms:W3CDTF">2022-11-03T15:31:39Z</dcterms:modified>
  <cp:category/>
  <cp:version/>
  <cp:contentType/>
  <cp:contentStatus/>
</cp:coreProperties>
</file>