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-01 - Architektura    " sheetId="2" r:id="rId2"/>
    <sheet name="SO-02 - Zdravotechnika" sheetId="3" r:id="rId3"/>
    <sheet name="SO-03 - Výkurovanie    " sheetId="4" r:id="rId4"/>
    <sheet name="SO-04 - Elektroinštalacia" sheetId="5" r:id="rId5"/>
    <sheet name="SO-05 - Plynoinštalacia" sheetId="6" r:id="rId6"/>
    <sheet name="SO-06 - Spevnene  plochy" sheetId="7" r:id="rId7"/>
    <sheet name="SO-07 - Požiarna  ochrana" sheetId="8" r:id="rId8"/>
    <sheet name="SO-08 - Vodovodná  prípojka" sheetId="9" r:id="rId9"/>
    <sheet name="SO-09 - Kanalizacia  a  n..." sheetId="10" r:id="rId10"/>
    <sheet name="SO-10 -  Strecha  existuj..." sheetId="11" r:id="rId11"/>
    <sheet name="SO-11 - Zateplenie  exist..." sheetId="12" r:id="rId12"/>
    <sheet name="SO-12 - Okapový chodnik  ..." sheetId="13" r:id="rId13"/>
  </sheets>
  <definedNames>
    <definedName name="_xlnm.Print_Area" localSheetId="0">'Rekapitulácia stavby'!$D$4:$AO$76,'Rekapitulácia stavby'!$C$82:$AQ$107</definedName>
    <definedName name="_xlnm.Print_Titles" localSheetId="0">'Rekapitulácia stavby'!$92:$92</definedName>
    <definedName name="_xlnm._FilterDatabase" localSheetId="1" hidden="1">'SO-01 - Architektura    '!$C$137:$K$303</definedName>
    <definedName name="_xlnm.Print_Area" localSheetId="1">'SO-01 - Architektura    '!$C$4:$J$76,'SO-01 - Architektura    '!$C$82:$J$119,'SO-01 - Architektura    '!$C$125:$J$303</definedName>
    <definedName name="_xlnm.Print_Titles" localSheetId="1">'SO-01 - Architektura    '!$137:$137</definedName>
    <definedName name="_xlnm._FilterDatabase" localSheetId="2" hidden="1">'SO-02 - Zdravotechnika'!$C$124:$K$224</definedName>
    <definedName name="_xlnm.Print_Area" localSheetId="2">'SO-02 - Zdravotechnika'!$C$4:$J$76,'SO-02 - Zdravotechnika'!$C$82:$J$106,'SO-02 - Zdravotechnika'!$C$112:$J$224</definedName>
    <definedName name="_xlnm.Print_Titles" localSheetId="2">'SO-02 - Zdravotechnika'!$124:$124</definedName>
    <definedName name="_xlnm._FilterDatabase" localSheetId="3" hidden="1">'SO-03 - Výkurovanie    '!$C$125:$K$254</definedName>
    <definedName name="_xlnm.Print_Area" localSheetId="3">'SO-03 - Výkurovanie    '!$C$4:$J$76,'SO-03 - Výkurovanie    '!$C$82:$J$107,'SO-03 - Výkurovanie    '!$C$113:$J$254</definedName>
    <definedName name="_xlnm.Print_Titles" localSheetId="3">'SO-03 - Výkurovanie    '!$125:$125</definedName>
    <definedName name="_xlnm._FilterDatabase" localSheetId="4" hidden="1">'SO-04 - Elektroinštalacia'!$C$119:$K$217</definedName>
    <definedName name="_xlnm.Print_Area" localSheetId="4">'SO-04 - Elektroinštalacia'!$C$4:$J$76,'SO-04 - Elektroinštalacia'!$C$82:$J$101,'SO-04 - Elektroinštalacia'!$C$107:$J$217</definedName>
    <definedName name="_xlnm.Print_Titles" localSheetId="4">'SO-04 - Elektroinštalacia'!$119:$119</definedName>
    <definedName name="_xlnm._FilterDatabase" localSheetId="5" hidden="1">'SO-05 - Plynoinštalacia'!$C$119:$K$147</definedName>
    <definedName name="_xlnm.Print_Area" localSheetId="5">'SO-05 - Plynoinštalacia'!$C$4:$J$76,'SO-05 - Plynoinštalacia'!$C$82:$J$101,'SO-05 - Plynoinštalacia'!$C$107:$J$147</definedName>
    <definedName name="_xlnm.Print_Titles" localSheetId="5">'SO-05 - Plynoinštalacia'!$119:$119</definedName>
    <definedName name="_xlnm._FilterDatabase" localSheetId="6" hidden="1">'SO-06 - Spevnene  plochy'!$C$120:$K$158</definedName>
    <definedName name="_xlnm.Print_Area" localSheetId="6">'SO-06 - Spevnene  plochy'!$C$4:$J$76,'SO-06 - Spevnene  plochy'!$C$82:$J$102,'SO-06 - Spevnene  plochy'!$C$108:$J$158</definedName>
    <definedName name="_xlnm.Print_Titles" localSheetId="6">'SO-06 - Spevnene  plochy'!$120:$120</definedName>
    <definedName name="_xlnm._FilterDatabase" localSheetId="7" hidden="1">'SO-07 - Požiarna  ochrana'!$C$117:$K$125</definedName>
    <definedName name="_xlnm.Print_Area" localSheetId="7">'SO-07 - Požiarna  ochrana'!$C$4:$J$76,'SO-07 - Požiarna  ochrana'!$C$82:$J$99,'SO-07 - Požiarna  ochrana'!$C$105:$J$125</definedName>
    <definedName name="_xlnm.Print_Titles" localSheetId="7">'SO-07 - Požiarna  ochrana'!$117:$117</definedName>
    <definedName name="_xlnm._FilterDatabase" localSheetId="8" hidden="1">'SO-08 - Vodovodná  prípojka'!$C$123:$K$173</definedName>
    <definedName name="_xlnm.Print_Area" localSheetId="8">'SO-08 - Vodovodná  prípojka'!$C$4:$J$76,'SO-08 - Vodovodná  prípojka'!$C$82:$J$105,'SO-08 - Vodovodná  prípojka'!$C$111:$J$173</definedName>
    <definedName name="_xlnm.Print_Titles" localSheetId="8">'SO-08 - Vodovodná  prípojka'!$123:$123</definedName>
    <definedName name="_xlnm._FilterDatabase" localSheetId="9" hidden="1">'SO-09 - Kanalizacia  a  n...'!$C$122:$K$162</definedName>
    <definedName name="_xlnm.Print_Area" localSheetId="9">'SO-09 - Kanalizacia  a  n...'!$C$4:$J$76,'SO-09 - Kanalizacia  a  n...'!$C$82:$J$104,'SO-09 - Kanalizacia  a  n...'!$C$110:$J$162</definedName>
    <definedName name="_xlnm.Print_Titles" localSheetId="9">'SO-09 - Kanalizacia  a  n...'!$122:$122</definedName>
    <definedName name="_xlnm._FilterDatabase" localSheetId="10" hidden="1">'SO-10 -  Strecha  existuj...'!$C$125:$K$218</definedName>
    <definedName name="_xlnm.Print_Area" localSheetId="10">'SO-10 -  Strecha  existuj...'!$C$4:$J$76,'SO-10 -  Strecha  existuj...'!$C$82:$J$107,'SO-10 -  Strecha  existuj...'!$C$113:$J$218</definedName>
    <definedName name="_xlnm.Print_Titles" localSheetId="10">'SO-10 -  Strecha  existuj...'!$125:$125</definedName>
    <definedName name="_xlnm._FilterDatabase" localSheetId="11" hidden="1">'SO-11 - Zateplenie  exist...'!$C$119:$K$138</definedName>
    <definedName name="_xlnm.Print_Area" localSheetId="11">'SO-11 - Zateplenie  exist...'!$C$4:$J$76,'SO-11 - Zateplenie  exist...'!$C$82:$J$101,'SO-11 - Zateplenie  exist...'!$C$107:$J$138</definedName>
    <definedName name="_xlnm.Print_Titles" localSheetId="11">'SO-11 - Zateplenie  exist...'!$119:$119</definedName>
    <definedName name="_xlnm._FilterDatabase" localSheetId="12" hidden="1">'SO-12 - Okapový chodnik  ...'!$C$123:$K$159</definedName>
    <definedName name="_xlnm.Print_Area" localSheetId="12">'SO-12 - Okapový chodnik  ...'!$C$4:$J$76,'SO-12 - Okapový chodnik  ...'!$C$82:$J$105,'SO-12 - Okapový chodnik  ...'!$C$111:$J$159</definedName>
    <definedName name="_xlnm.Print_Titles" localSheetId="12">'SO-12 - Okapový chodnik  ...'!$123:$123</definedName>
  </definedNames>
  <calcPr/>
</workbook>
</file>

<file path=xl/calcChain.xml><?xml version="1.0" encoding="utf-8"?>
<calcChain xmlns="http://schemas.openxmlformats.org/spreadsheetml/2006/main">
  <c i="13" l="1" r="J37"/>
  <c r="J36"/>
  <c i="1" r="AY106"/>
  <c i="13" r="J35"/>
  <c i="1" r="AX106"/>
  <c i="13"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/>
  <c r="J23"/>
  <c r="J21"/>
  <c r="E21"/>
  <c r="J91"/>
  <c r="J20"/>
  <c r="J18"/>
  <c r="E18"/>
  <c r="F92"/>
  <c r="J17"/>
  <c r="J15"/>
  <c r="E15"/>
  <c r="F120"/>
  <c r="J14"/>
  <c r="J12"/>
  <c r="J89"/>
  <c r="E7"/>
  <c r="E114"/>
  <c i="12" r="J37"/>
  <c r="J36"/>
  <c i="1" r="AY105"/>
  <c i="12" r="J35"/>
  <c i="1" r="AX105"/>
  <c i="12"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/>
  <c r="J23"/>
  <c r="J21"/>
  <c r="E21"/>
  <c r="J116"/>
  <c r="J20"/>
  <c r="J18"/>
  <c r="E18"/>
  <c r="F92"/>
  <c r="J17"/>
  <c r="J15"/>
  <c r="E15"/>
  <c r="F116"/>
  <c r="J14"/>
  <c r="J12"/>
  <c r="J114"/>
  <c r="E7"/>
  <c r="E110"/>
  <c i="11" r="J37"/>
  <c r="J36"/>
  <c i="1" r="AY104"/>
  <c i="11" r="J35"/>
  <c i="1" r="AX104"/>
  <c i="11"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0"/>
  <c r="E118"/>
  <c r="F89"/>
  <c r="E87"/>
  <c r="J24"/>
  <c r="E24"/>
  <c r="J92"/>
  <c r="J23"/>
  <c r="J21"/>
  <c r="E21"/>
  <c r="J91"/>
  <c r="J20"/>
  <c r="J18"/>
  <c r="E18"/>
  <c r="F123"/>
  <c r="J17"/>
  <c r="J15"/>
  <c r="E15"/>
  <c r="F122"/>
  <c r="J14"/>
  <c r="J12"/>
  <c r="J89"/>
  <c r="E7"/>
  <c r="E85"/>
  <c i="10" r="J37"/>
  <c r="J36"/>
  <c i="1" r="AY103"/>
  <c i="10" r="J35"/>
  <c i="1" r="AX103"/>
  <c i="10" r="BI162"/>
  <c r="BH162"/>
  <c r="BG162"/>
  <c r="BE162"/>
  <c r="T162"/>
  <c r="T161"/>
  <c r="T160"/>
  <c r="R162"/>
  <c r="R161"/>
  <c r="R160"/>
  <c r="P162"/>
  <c r="P161"/>
  <c r="P160"/>
  <c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117"/>
  <c r="E7"/>
  <c r="E85"/>
  <c i="9" r="J37"/>
  <c r="J36"/>
  <c i="1" r="AY102"/>
  <c i="9" r="J35"/>
  <c i="1" r="AX102"/>
  <c i="9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/>
  <c r="J23"/>
  <c r="J21"/>
  <c r="E21"/>
  <c r="J91"/>
  <c r="J20"/>
  <c r="J18"/>
  <c r="E18"/>
  <c r="F92"/>
  <c r="J17"/>
  <c r="J15"/>
  <c r="E15"/>
  <c r="F120"/>
  <c r="J14"/>
  <c r="J12"/>
  <c r="J118"/>
  <c r="E7"/>
  <c r="E85"/>
  <c i="8" r="J37"/>
  <c r="J36"/>
  <c i="1" r="AY101"/>
  <c i="8" r="J35"/>
  <c i="1" r="AX101"/>
  <c i="8"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F112"/>
  <c r="E110"/>
  <c r="F89"/>
  <c r="E87"/>
  <c r="J24"/>
  <c r="E24"/>
  <c r="J115"/>
  <c r="J23"/>
  <c r="J21"/>
  <c r="E21"/>
  <c r="J91"/>
  <c r="J20"/>
  <c r="J18"/>
  <c r="E18"/>
  <c r="F115"/>
  <c r="J17"/>
  <c r="J15"/>
  <c r="E15"/>
  <c r="F114"/>
  <c r="J14"/>
  <c r="J12"/>
  <c r="J89"/>
  <c r="E7"/>
  <c r="E108"/>
  <c i="7" r="J37"/>
  <c r="J36"/>
  <c i="1" r="AY100"/>
  <c i="7" r="J35"/>
  <c i="1" r="AX100"/>
  <c i="7"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92"/>
  <c r="J23"/>
  <c r="J21"/>
  <c r="E21"/>
  <c r="J117"/>
  <c r="J20"/>
  <c r="J18"/>
  <c r="E18"/>
  <c r="F92"/>
  <c r="J17"/>
  <c r="J15"/>
  <c r="E15"/>
  <c r="F91"/>
  <c r="J14"/>
  <c r="J12"/>
  <c r="J115"/>
  <c r="E7"/>
  <c r="E85"/>
  <c i="6" r="J37"/>
  <c r="J36"/>
  <c i="1" r="AY99"/>
  <c i="6" r="J35"/>
  <c i="1" r="AX99"/>
  <c i="6"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91"/>
  <c r="J14"/>
  <c r="J12"/>
  <c r="J89"/>
  <c r="E7"/>
  <c r="E110"/>
  <c i="5" r="J37"/>
  <c r="J36"/>
  <c i="1" r="AY98"/>
  <c i="5" r="J35"/>
  <c i="1" r="AX98"/>
  <c i="5"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91"/>
  <c r="J14"/>
  <c r="J12"/>
  <c r="J114"/>
  <c r="E7"/>
  <c r="E110"/>
  <c i="4" r="J37"/>
  <c r="J36"/>
  <c i="1" r="AY97"/>
  <c i="4" r="J35"/>
  <c i="1" r="AX97"/>
  <c i="4"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T128"/>
  <c r="R129"/>
  <c r="R128"/>
  <c r="P129"/>
  <c r="P128"/>
  <c r="F120"/>
  <c r="E118"/>
  <c r="F89"/>
  <c r="E87"/>
  <c r="J24"/>
  <c r="E24"/>
  <c r="J123"/>
  <c r="J23"/>
  <c r="J21"/>
  <c r="E21"/>
  <c r="J122"/>
  <c r="J20"/>
  <c r="J18"/>
  <c r="E18"/>
  <c r="F92"/>
  <c r="J17"/>
  <c r="J15"/>
  <c r="E15"/>
  <c r="F122"/>
  <c r="J14"/>
  <c r="J12"/>
  <c r="J120"/>
  <c r="E7"/>
  <c r="E116"/>
  <c i="3" r="J37"/>
  <c r="J36"/>
  <c i="1" r="AY96"/>
  <c i="3" r="J35"/>
  <c i="1" r="AX96"/>
  <c i="3"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89"/>
  <c r="E7"/>
  <c r="E85"/>
  <c i="2" r="J37"/>
  <c r="J36"/>
  <c i="1" r="AY95"/>
  <c i="2" r="J35"/>
  <c i="1" r="AX95"/>
  <c i="2"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T298"/>
  <c r="R299"/>
  <c r="R298"/>
  <c r="P299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F132"/>
  <c r="E130"/>
  <c r="F89"/>
  <c r="E87"/>
  <c r="J24"/>
  <c r="E24"/>
  <c r="J135"/>
  <c r="J23"/>
  <c r="J21"/>
  <c r="E21"/>
  <c r="J91"/>
  <c r="J20"/>
  <c r="J18"/>
  <c r="E18"/>
  <c r="F92"/>
  <c r="J17"/>
  <c r="J15"/>
  <c r="E15"/>
  <c r="F91"/>
  <c r="J14"/>
  <c r="J12"/>
  <c r="J132"/>
  <c r="E7"/>
  <c r="E128"/>
  <c i="1" r="L90"/>
  <c r="AM90"/>
  <c r="AM89"/>
  <c r="L89"/>
  <c r="AM87"/>
  <c r="L87"/>
  <c r="L85"/>
  <c r="L84"/>
  <c i="2" r="BK292"/>
  <c r="J262"/>
  <c r="BK227"/>
  <c r="BK209"/>
  <c r="J181"/>
  <c r="BK147"/>
  <c r="BK285"/>
  <c r="BK242"/>
  <c r="J221"/>
  <c r="J198"/>
  <c r="BK174"/>
  <c r="J155"/>
  <c r="J279"/>
  <c r="BK243"/>
  <c r="J225"/>
  <c r="J214"/>
  <c r="J187"/>
  <c r="BK155"/>
  <c r="J142"/>
  <c r="J270"/>
  <c r="BK251"/>
  <c r="J227"/>
  <c r="BK194"/>
  <c r="J146"/>
  <c r="J292"/>
  <c r="J268"/>
  <c r="BK244"/>
  <c r="BK200"/>
  <c r="BK170"/>
  <c r="BK142"/>
  <c r="BK263"/>
  <c r="J211"/>
  <c r="BK192"/>
  <c r="BK181"/>
  <c r="J160"/>
  <c i="1" r="AS94"/>
  <c i="2" r="J303"/>
  <c r="J283"/>
  <c r="J249"/>
  <c r="BK218"/>
  <c r="BK188"/>
  <c r="BK177"/>
  <c i="3" r="BK216"/>
  <c r="BK191"/>
  <c r="BK170"/>
  <c r="BK132"/>
  <c r="J195"/>
  <c r="J177"/>
  <c r="BK158"/>
  <c r="BK219"/>
  <c r="BK200"/>
  <c r="J168"/>
  <c r="J156"/>
  <c r="BK135"/>
  <c r="J129"/>
  <c r="BK190"/>
  <c r="J162"/>
  <c r="BK145"/>
  <c r="BK172"/>
  <c r="BK128"/>
  <c r="J204"/>
  <c r="BK175"/>
  <c r="BK208"/>
  <c r="BK195"/>
  <c r="J170"/>
  <c r="J133"/>
  <c r="J218"/>
  <c r="J180"/>
  <c r="BK138"/>
  <c i="4" r="BK251"/>
  <c r="BK232"/>
  <c r="J225"/>
  <c r="BK207"/>
  <c r="J197"/>
  <c r="BK178"/>
  <c r="J254"/>
  <c r="BK246"/>
  <c r="BK235"/>
  <c r="BK225"/>
  <c r="J217"/>
  <c r="J206"/>
  <c r="BK193"/>
  <c r="J182"/>
  <c r="J157"/>
  <c r="J252"/>
  <c r="J242"/>
  <c r="BK160"/>
  <c r="BK148"/>
  <c r="J131"/>
  <c r="J196"/>
  <c r="J160"/>
  <c r="BK151"/>
  <c r="J139"/>
  <c r="BK226"/>
  <c r="BK194"/>
  <c r="BK170"/>
  <c r="J207"/>
  <c r="J189"/>
  <c r="J176"/>
  <c r="J166"/>
  <c r="BK142"/>
  <c i="5" r="BK197"/>
  <c r="BK174"/>
  <c r="BK161"/>
  <c r="J130"/>
  <c r="BK203"/>
  <c r="J175"/>
  <c r="J164"/>
  <c r="J141"/>
  <c r="BK214"/>
  <c r="BK185"/>
  <c r="J133"/>
  <c r="J199"/>
  <c r="BK166"/>
  <c r="BK154"/>
  <c r="J211"/>
  <c r="BK167"/>
  <c r="BK142"/>
  <c r="J191"/>
  <c r="BK182"/>
  <c r="BK140"/>
  <c r="BK123"/>
  <c r="BK194"/>
  <c r="J159"/>
  <c r="BK125"/>
  <c r="BK195"/>
  <c r="J146"/>
  <c r="J129"/>
  <c i="6" r="BK142"/>
  <c r="J131"/>
  <c r="BK134"/>
  <c r="BK127"/>
  <c r="BK138"/>
  <c r="J123"/>
  <c i="7" r="BK152"/>
  <c r="J129"/>
  <c r="BK153"/>
  <c r="J135"/>
  <c r="J151"/>
  <c r="J136"/>
  <c r="BK128"/>
  <c r="J131"/>
  <c i="8" r="J122"/>
  <c r="BK121"/>
  <c i="9" r="BK148"/>
  <c r="BK165"/>
  <c r="BK145"/>
  <c r="BK167"/>
  <c r="BK150"/>
  <c r="J173"/>
  <c r="J145"/>
  <c r="BK173"/>
  <c r="J160"/>
  <c r="BK134"/>
  <c r="BK143"/>
  <c i="10" r="BK146"/>
  <c r="BK162"/>
  <c r="J128"/>
  <c r="J136"/>
  <c r="J153"/>
  <c r="J146"/>
  <c r="J162"/>
  <c r="BK138"/>
  <c r="BK147"/>
  <c i="11" r="J216"/>
  <c r="J192"/>
  <c r="J142"/>
  <c r="J206"/>
  <c r="BK190"/>
  <c r="J174"/>
  <c r="J153"/>
  <c r="J198"/>
  <c r="BK169"/>
  <c r="J218"/>
  <c r="BK192"/>
  <c r="J154"/>
  <c r="BK206"/>
  <c r="J169"/>
  <c r="J147"/>
  <c r="J213"/>
  <c r="BK205"/>
  <c r="BK185"/>
  <c r="J150"/>
  <c r="BK198"/>
  <c r="J145"/>
  <c r="BK201"/>
  <c r="BK183"/>
  <c r="BK154"/>
  <c r="BK134"/>
  <c i="12" r="J131"/>
  <c r="J130"/>
  <c r="J132"/>
  <c r="J125"/>
  <c i="13" r="J150"/>
  <c r="J143"/>
  <c r="BK138"/>
  <c r="BK147"/>
  <c r="BK139"/>
  <c r="J148"/>
  <c i="2" r="J295"/>
  <c r="BK238"/>
  <c r="J213"/>
  <c r="BK198"/>
  <c r="J182"/>
  <c r="BK149"/>
  <c r="J286"/>
  <c r="BK266"/>
  <c r="BK239"/>
  <c r="BK219"/>
  <c r="BK195"/>
  <c r="J157"/>
  <c r="BK141"/>
  <c r="J274"/>
  <c r="J244"/>
  <c r="J230"/>
  <c r="J217"/>
  <c r="J199"/>
  <c r="BK171"/>
  <c r="BK152"/>
  <c r="J141"/>
  <c r="J264"/>
  <c r="J235"/>
  <c r="BK205"/>
  <c r="J173"/>
  <c r="J280"/>
  <c r="J238"/>
  <c r="J209"/>
  <c r="BK175"/>
  <c r="BK157"/>
  <c r="BK280"/>
  <c r="J258"/>
  <c r="BK225"/>
  <c r="J201"/>
  <c r="BK166"/>
  <c r="J153"/>
  <c r="J282"/>
  <c r="J254"/>
  <c r="BK237"/>
  <c r="BK190"/>
  <c r="J169"/>
  <c r="BK303"/>
  <c r="J297"/>
  <c r="BK271"/>
  <c r="J234"/>
  <c r="J219"/>
  <c r="J196"/>
  <c r="BK178"/>
  <c i="3" r="BK218"/>
  <c r="J198"/>
  <c r="BK185"/>
  <c r="J164"/>
  <c r="BK223"/>
  <c r="BK210"/>
  <c r="BK178"/>
  <c r="J165"/>
  <c r="J221"/>
  <c r="BK182"/>
  <c r="J166"/>
  <c r="J144"/>
  <c r="J132"/>
  <c r="J214"/>
  <c r="J202"/>
  <c r="J161"/>
  <c r="BK140"/>
  <c r="BK180"/>
  <c r="J145"/>
  <c r="J217"/>
  <c r="BK197"/>
  <c r="J150"/>
  <c r="BK139"/>
  <c r="BK199"/>
  <c r="J193"/>
  <c r="BK177"/>
  <c r="J155"/>
  <c r="J224"/>
  <c r="J197"/>
  <c r="J172"/>
  <c r="J131"/>
  <c i="4" r="J247"/>
  <c r="J230"/>
  <c r="J221"/>
  <c r="J205"/>
  <c r="BK196"/>
  <c r="J185"/>
  <c r="J161"/>
  <c r="J241"/>
  <c r="BK233"/>
  <c r="J227"/>
  <c r="J218"/>
  <c r="BK202"/>
  <c r="BK185"/>
  <c r="BK179"/>
  <c r="J173"/>
  <c r="J156"/>
  <c r="J144"/>
  <c r="BK245"/>
  <c r="J235"/>
  <c r="BK150"/>
  <c r="J138"/>
  <c r="BK129"/>
  <c r="BK197"/>
  <c r="BK173"/>
  <c r="J159"/>
  <c r="J150"/>
  <c r="BK137"/>
  <c r="J129"/>
  <c r="J216"/>
  <c r="BK190"/>
  <c r="J169"/>
  <c r="J203"/>
  <c r="BK188"/>
  <c r="BK167"/>
  <c r="BK162"/>
  <c i="5" r="J201"/>
  <c r="J186"/>
  <c r="J166"/>
  <c r="BK136"/>
  <c r="J204"/>
  <c r="BK176"/>
  <c r="J158"/>
  <c r="BK143"/>
  <c r="J208"/>
  <c r="J194"/>
  <c r="J160"/>
  <c r="J128"/>
  <c r="BK206"/>
  <c r="J190"/>
  <c r="BK134"/>
  <c r="J210"/>
  <c r="J181"/>
  <c r="J152"/>
  <c r="BK137"/>
  <c r="J205"/>
  <c r="BK181"/>
  <c r="J154"/>
  <c r="J136"/>
  <c r="BK208"/>
  <c r="BK170"/>
  <c r="J149"/>
  <c r="J203"/>
  <c r="BK152"/>
  <c i="6" r="J141"/>
  <c r="J140"/>
  <c r="J138"/>
  <c r="BK147"/>
  <c r="J132"/>
  <c r="BK131"/>
  <c i="7" r="J154"/>
  <c r="J130"/>
  <c r="BK147"/>
  <c r="J132"/>
  <c r="J149"/>
  <c r="BK140"/>
  <c r="J148"/>
  <c r="BK139"/>
  <c r="BK124"/>
  <c r="J139"/>
  <c i="8" r="J125"/>
  <c i="9" r="J170"/>
  <c r="BK136"/>
  <c r="BK139"/>
  <c r="BK158"/>
  <c r="J130"/>
  <c r="BK162"/>
  <c r="J133"/>
  <c r="J155"/>
  <c r="BK170"/>
  <c r="BK159"/>
  <c r="J158"/>
  <c i="10" r="BK145"/>
  <c r="BK126"/>
  <c r="BK131"/>
  <c r="J148"/>
  <c r="J144"/>
  <c r="BK157"/>
  <c r="BK136"/>
  <c r="J145"/>
  <c r="BK132"/>
  <c i="11" r="J217"/>
  <c r="J196"/>
  <c r="BK146"/>
  <c r="BK210"/>
  <c r="BK186"/>
  <c r="J166"/>
  <c r="J148"/>
  <c r="J205"/>
  <c r="BK191"/>
  <c r="J156"/>
  <c r="BK202"/>
  <c r="BK156"/>
  <c r="BK207"/>
  <c r="J183"/>
  <c r="BK155"/>
  <c r="BK137"/>
  <c r="J208"/>
  <c r="BK187"/>
  <c r="J165"/>
  <c r="BK144"/>
  <c r="J171"/>
  <c r="BK199"/>
  <c r="J178"/>
  <c r="J158"/>
  <c r="BK135"/>
  <c i="12" r="J126"/>
  <c r="J138"/>
  <c r="BK126"/>
  <c i="13" r="J159"/>
  <c r="J129"/>
  <c r="BK137"/>
  <c r="BK136"/>
  <c r="BK131"/>
  <c r="J128"/>
  <c r="J136"/>
  <c r="J141"/>
  <c r="J146"/>
  <c i="2" r="J266"/>
  <c r="BK236"/>
  <c r="J210"/>
  <c r="J192"/>
  <c r="BK150"/>
  <c r="J293"/>
  <c r="BK270"/>
  <c r="BK230"/>
  <c r="BK202"/>
  <c r="BK167"/>
  <c r="BK148"/>
  <c r="J271"/>
  <c r="J242"/>
  <c r="BK224"/>
  <c r="J203"/>
  <c r="J161"/>
  <c r="J145"/>
  <c r="J273"/>
  <c r="BK231"/>
  <c r="J188"/>
  <c r="J143"/>
  <c r="BK281"/>
  <c r="BK235"/>
  <c r="J208"/>
  <c r="J174"/>
  <c r="J152"/>
  <c r="J277"/>
  <c r="J260"/>
  <c r="J240"/>
  <c r="J202"/>
  <c r="J185"/>
  <c r="J144"/>
  <c r="BK268"/>
  <c r="BK249"/>
  <c r="BK208"/>
  <c r="J183"/>
  <c r="BK164"/>
  <c r="BK154"/>
  <c r="BK299"/>
  <c r="BK274"/>
  <c r="J247"/>
  <c r="BK203"/>
  <c r="BK187"/>
  <c r="J171"/>
  <c i="3" r="J211"/>
  <c r="BK192"/>
  <c r="BK179"/>
  <c r="J135"/>
  <c r="J212"/>
  <c r="J179"/>
  <c r="BK157"/>
  <c r="J216"/>
  <c r="J184"/>
  <c r="BK163"/>
  <c r="J141"/>
  <c r="J130"/>
  <c r="J208"/>
  <c r="BK209"/>
  <c r="J171"/>
  <c r="J137"/>
  <c r="BK198"/>
  <c r="BK189"/>
  <c r="BK159"/>
  <c r="J128"/>
  <c r="BK212"/>
  <c r="J181"/>
  <c r="J140"/>
  <c i="4" r="BK253"/>
  <c r="J234"/>
  <c r="BK229"/>
  <c r="J220"/>
  <c r="J202"/>
  <c r="J191"/>
  <c r="J179"/>
  <c r="BK155"/>
  <c r="J245"/>
  <c r="BK236"/>
  <c r="J229"/>
  <c r="BK221"/>
  <c r="BK208"/>
  <c r="J194"/>
  <c r="BK183"/>
  <c r="BK159"/>
  <c r="J148"/>
  <c r="BK249"/>
  <c r="J239"/>
  <c r="BK154"/>
  <c r="BK139"/>
  <c r="J209"/>
  <c r="BK171"/>
  <c r="BK153"/>
  <c r="BK141"/>
  <c r="BK132"/>
  <c r="J222"/>
  <c r="BK195"/>
  <c r="J181"/>
  <c r="J215"/>
  <c r="J193"/>
  <c r="BK177"/>
  <c r="BK169"/>
  <c r="BK147"/>
  <c i="5" r="J192"/>
  <c r="BK179"/>
  <c r="BK153"/>
  <c r="BK151"/>
  <c r="J131"/>
  <c r="BK205"/>
  <c r="J161"/>
  <c r="J215"/>
  <c r="J200"/>
  <c r="J182"/>
  <c r="J155"/>
  <c r="BK128"/>
  <c r="BK192"/>
  <c r="J174"/>
  <c r="J135"/>
  <c r="J202"/>
  <c r="J179"/>
  <c r="BK159"/>
  <c r="BK127"/>
  <c r="BK204"/>
  <c r="J165"/>
  <c r="J127"/>
  <c r="BK200"/>
  <c r="J139"/>
  <c i="6" r="J147"/>
  <c r="J145"/>
  <c r="BK130"/>
  <c r="J137"/>
  <c r="BK144"/>
  <c r="BK132"/>
  <c r="BK129"/>
  <c i="7" r="J140"/>
  <c r="BK125"/>
  <c r="J126"/>
  <c r="BK148"/>
  <c r="BK134"/>
  <c r="BK156"/>
  <c r="BK129"/>
  <c i="8" r="BK122"/>
  <c i="9" r="BK161"/>
  <c r="BK133"/>
  <c r="BK138"/>
  <c r="J152"/>
  <c r="BK132"/>
  <c r="J164"/>
  <c r="BK141"/>
  <c r="BK163"/>
  <c r="J143"/>
  <c r="BK172"/>
  <c r="J149"/>
  <c r="J127"/>
  <c r="BK135"/>
  <c i="10" r="BK134"/>
  <c r="J134"/>
  <c r="BK141"/>
  <c r="J152"/>
  <c r="BK129"/>
  <c r="J142"/>
  <c r="BK130"/>
  <c r="BK148"/>
  <c r="J131"/>
  <c i="11" r="BK209"/>
  <c r="BK179"/>
  <c r="BK136"/>
  <c r="BK204"/>
  <c r="J187"/>
  <c r="BK170"/>
  <c r="J149"/>
  <c r="BK216"/>
  <c r="BK174"/>
  <c r="BK153"/>
  <c r="J204"/>
  <c r="J179"/>
  <c r="J201"/>
  <c r="J163"/>
  <c r="J139"/>
  <c r="J209"/>
  <c r="BK195"/>
  <c r="BK166"/>
  <c r="BK145"/>
  <c r="BK181"/>
  <c r="J130"/>
  <c r="BK184"/>
  <c r="J170"/>
  <c r="BK147"/>
  <c r="BK130"/>
  <c i="12" r="BK128"/>
  <c r="J129"/>
  <c r="BK129"/>
  <c r="BK127"/>
  <c i="13" r="BK133"/>
  <c r="BK157"/>
  <c r="BK158"/>
  <c r="J134"/>
  <c r="J157"/>
  <c i="2" r="BK176"/>
  <c r="BK289"/>
  <c r="BK260"/>
  <c r="BK241"/>
  <c r="BK197"/>
  <c r="J180"/>
  <c r="BK159"/>
  <c r="BK302"/>
  <c r="J285"/>
  <c r="J232"/>
  <c r="BK201"/>
  <c r="J186"/>
  <c i="3" r="BK221"/>
  <c r="BK204"/>
  <c r="J187"/>
  <c r="J169"/>
  <c r="BK143"/>
  <c r="BK215"/>
  <c r="J175"/>
  <c r="J152"/>
  <c r="J215"/>
  <c r="BK171"/>
  <c r="J158"/>
  <c r="J138"/>
  <c r="BK213"/>
  <c r="BK203"/>
  <c r="BK174"/>
  <c r="BK147"/>
  <c r="J199"/>
  <c r="J174"/>
  <c i="4" r="BK254"/>
  <c r="BK244"/>
  <c r="BK227"/>
  <c r="J212"/>
  <c r="J204"/>
  <c r="J195"/>
  <c r="J175"/>
  <c r="BK248"/>
  <c r="BK242"/>
  <c r="BK230"/>
  <c r="BK220"/>
  <c r="BK205"/>
  <c r="J192"/>
  <c r="BK181"/>
  <c r="BK163"/>
  <c r="J153"/>
  <c r="J251"/>
  <c r="BK241"/>
  <c r="J155"/>
  <c r="J145"/>
  <c r="J137"/>
  <c r="BK204"/>
  <c r="BK175"/>
  <c r="BK165"/>
  <c r="BK149"/>
  <c r="BK138"/>
  <c r="J224"/>
  <c r="BK209"/>
  <c r="J184"/>
  <c r="BK212"/>
  <c r="J190"/>
  <c r="J178"/>
  <c r="J171"/>
  <c r="J165"/>
  <c i="5" r="BK213"/>
  <c r="J171"/>
  <c r="BK160"/>
  <c r="J124"/>
  <c r="BK198"/>
  <c r="J173"/>
  <c r="J156"/>
  <c r="BK147"/>
  <c r="J123"/>
  <c r="BK196"/>
  <c r="BK164"/>
  <c r="J140"/>
  <c r="J214"/>
  <c r="J185"/>
  <c r="BK162"/>
  <c r="J132"/>
  <c r="J180"/>
  <c r="J151"/>
  <c r="J212"/>
  <c r="BK186"/>
  <c r="BK158"/>
  <c r="BK138"/>
  <c r="BK215"/>
  <c r="BK180"/>
  <c r="BK163"/>
  <c r="J137"/>
  <c r="J188"/>
  <c r="BK145"/>
  <c i="6" r="J135"/>
  <c r="J139"/>
  <c r="J129"/>
  <c r="J136"/>
  <c r="J142"/>
  <c r="BK125"/>
  <c r="J127"/>
  <c i="7" r="BK131"/>
  <c r="BK155"/>
  <c r="BK137"/>
  <c r="J156"/>
  <c r="BK145"/>
  <c r="J133"/>
  <c r="BK138"/>
  <c i="8" r="BK123"/>
  <c r="J123"/>
  <c i="9" r="J137"/>
  <c r="J141"/>
  <c r="J154"/>
  <c r="J136"/>
  <c r="BK166"/>
  <c r="BK144"/>
  <c r="BK153"/>
  <c r="J128"/>
  <c r="J161"/>
  <c r="J135"/>
  <c r="J151"/>
  <c r="BK130"/>
  <c i="10" r="BK128"/>
  <c r="J137"/>
  <c r="J127"/>
  <c r="BK149"/>
  <c r="BK135"/>
  <c r="J149"/>
  <c r="BK133"/>
  <c r="BK151"/>
  <c r="J151"/>
  <c i="11" r="BK211"/>
  <c r="J160"/>
  <c r="BK218"/>
  <c r="BK203"/>
  <c r="BK180"/>
  <c r="J161"/>
  <c r="BK131"/>
  <c r="J176"/>
  <c r="BK163"/>
  <c r="BK217"/>
  <c r="BK188"/>
  <c r="J129"/>
  <c r="J189"/>
  <c r="BK158"/>
  <c r="J138"/>
  <c r="J210"/>
  <c r="BK200"/>
  <c r="J184"/>
  <c r="J157"/>
  <c r="BK176"/>
  <c r="J212"/>
  <c r="BK194"/>
  <c r="BK165"/>
  <c r="BK138"/>
  <c r="J131"/>
  <c i="12" r="BK125"/>
  <c r="J124"/>
  <c r="BK138"/>
  <c r="J135"/>
  <c i="13" r="J149"/>
  <c r="J127"/>
  <c r="BK127"/>
  <c r="BK129"/>
  <c r="BK141"/>
  <c r="BK128"/>
  <c r="BK134"/>
  <c r="BK145"/>
  <c i="2" r="BK278"/>
  <c r="BK258"/>
  <c r="J228"/>
  <c r="BK199"/>
  <c r="BK183"/>
  <c r="J156"/>
  <c r="BK145"/>
  <c r="J281"/>
  <c r="J243"/>
  <c r="BK232"/>
  <c r="BK214"/>
  <c r="BK180"/>
  <c r="BK163"/>
  <c r="BK297"/>
  <c r="BK272"/>
  <c r="J245"/>
  <c r="J236"/>
  <c r="J218"/>
  <c r="J195"/>
  <c r="J159"/>
  <c r="J150"/>
  <c r="BK295"/>
  <c r="J263"/>
  <c r="J237"/>
  <c r="BK206"/>
  <c r="J179"/>
  <c r="J301"/>
  <c r="BK286"/>
  <c r="BK247"/>
  <c r="BK229"/>
  <c r="J194"/>
  <c r="J165"/>
  <c r="BK279"/>
  <c r="BK256"/>
  <c r="J229"/>
  <c r="J206"/>
  <c r="BK189"/>
  <c r="BK165"/>
  <c r="J296"/>
  <c r="J272"/>
  <c r="BK245"/>
  <c r="J200"/>
  <c r="J175"/>
  <c r="J163"/>
  <c r="J302"/>
  <c r="BK293"/>
  <c r="BK267"/>
  <c r="J226"/>
  <c r="J205"/>
  <c r="BK185"/>
  <c r="BK169"/>
  <c i="3" r="J209"/>
  <c r="BK194"/>
  <c r="BK183"/>
  <c r="BK156"/>
  <c r="J194"/>
  <c r="BK169"/>
  <c r="J148"/>
  <c r="J203"/>
  <c r="BK193"/>
  <c r="J147"/>
  <c r="J220"/>
  <c r="J200"/>
  <c r="J157"/>
  <c r="J143"/>
  <c r="BK201"/>
  <c r="J186"/>
  <c r="BK164"/>
  <c r="J139"/>
  <c r="BK224"/>
  <c r="BK187"/>
  <c r="BK161"/>
  <c r="BK136"/>
  <c i="4" r="BK252"/>
  <c r="J243"/>
  <c r="BK228"/>
  <c r="BK214"/>
  <c r="BK201"/>
  <c r="BK192"/>
  <c r="J183"/>
  <c r="J253"/>
  <c r="BK243"/>
  <c r="J238"/>
  <c r="J232"/>
  <c r="J223"/>
  <c r="BK215"/>
  <c r="BK200"/>
  <c r="BK187"/>
  <c r="BK174"/>
  <c r="BK158"/>
  <c r="BK143"/>
  <c r="J246"/>
  <c r="J236"/>
  <c r="BK156"/>
  <c r="BK146"/>
  <c r="J132"/>
  <c r="J201"/>
  <c r="J170"/>
  <c r="BK157"/>
  <c r="BK145"/>
  <c r="BK131"/>
  <c r="BK218"/>
  <c r="J198"/>
  <c i="5" r="J153"/>
  <c r="J196"/>
  <c r="J178"/>
  <c r="BK150"/>
  <c r="J206"/>
  <c r="BK175"/>
  <c r="J147"/>
  <c r="BK199"/>
  <c r="BK172"/>
  <c r="J143"/>
  <c r="J125"/>
  <c r="BK201"/>
  <c r="J162"/>
  <c r="J209"/>
  <c r="J169"/>
  <c r="BK135"/>
  <c i="6" r="BK139"/>
  <c r="BK133"/>
  <c r="BK140"/>
  <c r="BK123"/>
  <c r="BK137"/>
  <c r="J134"/>
  <c r="BK135"/>
  <c i="7" r="J142"/>
  <c r="BK126"/>
  <c r="J145"/>
  <c r="J125"/>
  <c r="BK136"/>
  <c r="BK144"/>
  <c i="8" r="J124"/>
  <c r="BK125"/>
  <c i="9" r="BK147"/>
  <c r="BK154"/>
  <c r="J162"/>
  <c r="BK149"/>
  <c r="BK171"/>
  <c r="J147"/>
  <c r="BK127"/>
  <c r="J144"/>
  <c r="J165"/>
  <c r="BK137"/>
  <c r="BK152"/>
  <c r="J131"/>
  <c i="10" r="BK127"/>
  <c r="BK155"/>
  <c r="BK142"/>
  <c r="J141"/>
  <c r="J150"/>
  <c r="BK139"/>
  <c r="J154"/>
  <c r="BK154"/>
  <c r="J132"/>
  <c i="11" r="J203"/>
  <c r="BK148"/>
  <c r="BK214"/>
  <c r="J199"/>
  <c r="J175"/>
  <c r="BK160"/>
  <c r="J144"/>
  <c r="J195"/>
  <c r="J168"/>
  <c r="BK132"/>
  <c r="J186"/>
  <c r="BK213"/>
  <c r="J185"/>
  <c r="J143"/>
  <c r="BK212"/>
  <c r="BK189"/>
  <c r="J177"/>
  <c r="BK149"/>
  <c r="J188"/>
  <c r="J211"/>
  <c r="BK196"/>
  <c r="BK177"/>
  <c r="BK157"/>
  <c r="J136"/>
  <c i="12" r="J136"/>
  <c r="BK123"/>
  <c r="BK130"/>
  <c r="BK124"/>
  <c r="BK131"/>
  <c i="13" r="J138"/>
  <c r="J158"/>
  <c r="BK130"/>
  <c r="BK149"/>
  <c r="BK150"/>
  <c r="BK132"/>
  <c r="BK143"/>
  <c r="J132"/>
  <c i="2" r="BK290"/>
  <c r="J257"/>
  <c r="J224"/>
  <c r="J204"/>
  <c r="J190"/>
  <c r="J172"/>
  <c r="BK146"/>
  <c r="J275"/>
  <c r="BK240"/>
  <c r="J178"/>
  <c r="BK156"/>
  <c r="BK282"/>
  <c r="J261"/>
  <c r="J241"/>
  <c r="BK220"/>
  <c r="J176"/>
  <c r="BK153"/>
  <c r="BK143"/>
  <c r="BK265"/>
  <c r="BK248"/>
  <c r="J220"/>
  <c r="J149"/>
  <c r="J291"/>
  <c r="J265"/>
  <c r="J231"/>
  <c r="BK193"/>
  <c r="J167"/>
  <c r="J299"/>
  <c r="BK273"/>
  <c r="BK257"/>
  <c r="BK234"/>
  <c r="BK204"/>
  <c r="BK182"/>
  <c r="J158"/>
  <c r="BK287"/>
  <c r="BK262"/>
  <c r="BK252"/>
  <c r="BK221"/>
  <c r="J189"/>
  <c r="J170"/>
  <c r="BK158"/>
  <c r="BK301"/>
  <c r="BK275"/>
  <c r="J252"/>
  <c r="J223"/>
  <c r="J197"/>
  <c r="BK184"/>
  <c i="3" r="BK217"/>
  <c r="J196"/>
  <c r="BK186"/>
  <c r="BK165"/>
  <c r="J142"/>
  <c r="BK214"/>
  <c r="J182"/>
  <c r="BK166"/>
  <c r="BK141"/>
  <c r="J213"/>
  <c r="J178"/>
  <c r="J159"/>
  <c r="BK137"/>
  <c r="BK220"/>
  <c r="J192"/>
  <c r="BK168"/>
  <c r="BK146"/>
  <c r="J183"/>
  <c r="BK142"/>
  <c r="J219"/>
  <c r="J201"/>
  <c r="J163"/>
  <c r="BK206"/>
  <c r="J185"/>
  <c r="BK162"/>
  <c r="BK130"/>
  <c r="J223"/>
  <c r="J207"/>
  <c r="BK155"/>
  <c r="BK129"/>
  <c i="4" r="BK250"/>
  <c r="J233"/>
  <c r="J226"/>
  <c r="J211"/>
  <c r="J200"/>
  <c r="J188"/>
  <c r="J163"/>
  <c r="BK247"/>
  <c r="BK239"/>
  <c r="BK234"/>
  <c r="J228"/>
  <c r="J213"/>
  <c r="J199"/>
  <c r="J177"/>
  <c r="J162"/>
  <c r="BK152"/>
  <c r="J142"/>
  <c r="J248"/>
  <c r="J237"/>
  <c r="J158"/>
  <c r="J141"/>
  <c r="BK133"/>
  <c r="J214"/>
  <c r="J172"/>
  <c r="J164"/>
  <c r="J152"/>
  <c r="J146"/>
  <c r="J133"/>
  <c r="BK223"/>
  <c r="BK203"/>
  <c r="J187"/>
  <c r="J167"/>
  <c r="BK206"/>
  <c r="BK182"/>
  <c r="BK172"/>
  <c r="BK164"/>
  <c i="5" r="BK202"/>
  <c r="J189"/>
  <c r="J167"/>
  <c r="J138"/>
  <c r="J217"/>
  <c r="J195"/>
  <c r="BK169"/>
  <c r="BK155"/>
  <c r="BK132"/>
  <c r="J213"/>
  <c r="BK188"/>
  <c r="BK157"/>
  <c r="BK124"/>
  <c r="BK207"/>
  <c r="BK191"/>
  <c r="J163"/>
  <c r="BK129"/>
  <c r="BK183"/>
  <c r="BK168"/>
  <c r="BK131"/>
  <c r="BK190"/>
  <c r="J170"/>
  <c r="J148"/>
  <c r="J126"/>
  <c r="J183"/>
  <c r="J142"/>
  <c r="J216"/>
  <c r="BK193"/>
  <c r="BK144"/>
  <c r="BK130"/>
  <c i="6" r="J144"/>
  <c r="BK128"/>
  <c r="BK124"/>
  <c r="J128"/>
  <c r="BK136"/>
  <c r="J124"/>
  <c r="J125"/>
  <c i="7" r="BK133"/>
  <c r="J158"/>
  <c r="J138"/>
  <c r="BK158"/>
  <c r="BK135"/>
  <c r="BK127"/>
  <c r="J153"/>
  <c r="BK149"/>
  <c r="BK146"/>
  <c r="BK143"/>
  <c r="J144"/>
  <c r="J137"/>
  <c r="BK130"/>
  <c r="BK154"/>
  <c r="J124"/>
  <c i="8" r="J121"/>
  <c i="9" r="J138"/>
  <c r="J153"/>
  <c r="BK160"/>
  <c r="J134"/>
  <c r="J159"/>
  <c r="J139"/>
  <c r="BK164"/>
  <c r="BK129"/>
  <c r="J166"/>
  <c r="J146"/>
  <c r="BK146"/>
  <c i="10" r="J157"/>
  <c r="BK152"/>
  <c r="BK144"/>
  <c r="BK156"/>
  <c r="J147"/>
  <c r="J159"/>
  <c r="J129"/>
  <c r="J130"/>
  <c i="11" r="BK182"/>
  <c r="J135"/>
  <c r="BK193"/>
  <c r="BK164"/>
  <c r="BK143"/>
  <c r="BK178"/>
  <c r="J134"/>
  <c r="J191"/>
  <c r="J180"/>
  <c r="J214"/>
  <c r="J207"/>
  <c r="J164"/>
  <c r="J132"/>
  <c r="BK208"/>
  <c r="J137"/>
  <c i="12" r="BK135"/>
  <c r="J128"/>
  <c r="BK132"/>
  <c r="BK134"/>
  <c i="13" r="J147"/>
  <c r="J130"/>
  <c r="BK148"/>
  <c r="J137"/>
  <c r="J139"/>
  <c r="J133"/>
  <c r="J140"/>
  <c r="BK153"/>
  <c r="BK159"/>
  <c r="J131"/>
  <c i="2" r="J267"/>
  <c r="J239"/>
  <c r="BK217"/>
  <c r="BK196"/>
  <c r="BK160"/>
  <c r="J289"/>
  <c r="BK264"/>
  <c r="BK228"/>
  <c r="BK213"/>
  <c r="BK173"/>
  <c r="J154"/>
  <c r="BK277"/>
  <c r="J248"/>
  <c r="BK226"/>
  <c r="BK186"/>
  <c r="BK144"/>
  <c r="BK291"/>
  <c r="BK254"/>
  <c r="BK223"/>
  <c r="J177"/>
  <c r="BK296"/>
  <c r="BK283"/>
  <c r="J256"/>
  <c r="BK212"/>
  <c r="BK179"/>
  <c r="BK161"/>
  <c r="J290"/>
  <c r="BK261"/>
  <c r="BK255"/>
  <c r="BK210"/>
  <c r="J184"/>
  <c r="J164"/>
  <c r="J148"/>
  <c r="J278"/>
  <c r="J251"/>
  <c r="J212"/>
  <c r="BK172"/>
  <c r="J147"/>
  <c r="J287"/>
  <c r="J255"/>
  <c r="BK211"/>
  <c r="J193"/>
  <c r="J166"/>
  <c i="3" r="BK205"/>
  <c r="J190"/>
  <c r="BK176"/>
  <c r="BK148"/>
  <c r="BK222"/>
  <c r="BK184"/>
  <c r="J167"/>
  <c r="BK150"/>
  <c r="BK207"/>
  <c r="J176"/>
  <c r="BK152"/>
  <c r="J136"/>
  <c r="J210"/>
  <c r="J189"/>
  <c r="J149"/>
  <c r="BK202"/>
  <c r="BK167"/>
  <c r="BK131"/>
  <c r="BK211"/>
  <c r="J191"/>
  <c r="BK144"/>
  <c r="J205"/>
  <c r="BK196"/>
  <c r="BK181"/>
  <c r="BK149"/>
  <c r="J222"/>
  <c r="J206"/>
  <c r="J146"/>
  <c r="BK133"/>
  <c i="4" r="BK231"/>
  <c r="BK224"/>
  <c r="J208"/>
  <c r="BK199"/>
  <c r="BK189"/>
  <c r="J168"/>
  <c r="J249"/>
  <c r="J244"/>
  <c r="BK237"/>
  <c r="J231"/>
  <c r="BK222"/>
  <c r="BK211"/>
  <c r="BK184"/>
  <c r="BK176"/>
  <c r="BK161"/>
  <c r="J149"/>
  <c r="J250"/>
  <c r="BK238"/>
  <c r="J151"/>
  <c r="BK144"/>
  <c r="J134"/>
  <c r="BK217"/>
  <c r="BK186"/>
  <c r="BK168"/>
  <c r="J154"/>
  <c r="J147"/>
  <c r="BK134"/>
  <c r="BK213"/>
  <c r="BK191"/>
  <c r="BK216"/>
  <c r="BK198"/>
  <c r="J186"/>
  <c r="J174"/>
  <c r="BK166"/>
  <c r="J143"/>
  <c i="5" r="J198"/>
  <c r="BK184"/>
  <c r="BK148"/>
  <c r="J145"/>
  <c r="J144"/>
  <c r="BK141"/>
  <c r="BK139"/>
  <c r="J134"/>
  <c r="BK216"/>
  <c r="J184"/>
  <c r="BK165"/>
  <c r="BK149"/>
  <c r="BK126"/>
  <c r="J197"/>
  <c r="J176"/>
  <c r="BK217"/>
  <c r="J193"/>
  <c r="BK171"/>
  <c r="BK156"/>
  <c r="BK212"/>
  <c r="BK209"/>
  <c r="BK178"/>
  <c r="J150"/>
  <c r="BK211"/>
  <c r="BK189"/>
  <c r="J168"/>
  <c r="BK146"/>
  <c r="BK210"/>
  <c r="BK173"/>
  <c r="J157"/>
  <c r="J207"/>
  <c r="J172"/>
  <c r="BK133"/>
  <c i="6" r="BK145"/>
  <c r="BK141"/>
  <c r="J126"/>
  <c r="BK126"/>
  <c r="J133"/>
  <c r="J130"/>
  <c i="7" r="J143"/>
  <c r="J127"/>
  <c r="BK151"/>
  <c r="J128"/>
  <c r="J147"/>
  <c r="J152"/>
  <c r="J155"/>
  <c r="BK142"/>
  <c r="BK132"/>
  <c r="J146"/>
  <c r="J134"/>
  <c i="8" r="BK124"/>
  <c i="9" r="BK155"/>
  <c r="J167"/>
  <c r="J171"/>
  <c r="J150"/>
  <c r="J172"/>
  <c r="J148"/>
  <c r="BK128"/>
  <c r="BK131"/>
  <c r="J163"/>
  <c r="BK151"/>
  <c r="J129"/>
  <c r="J132"/>
  <c i="10" r="J133"/>
  <c r="J139"/>
  <c r="BK150"/>
  <c r="J155"/>
  <c r="BK159"/>
  <c r="J138"/>
  <c r="J156"/>
  <c r="BK137"/>
  <c r="BK153"/>
  <c r="J135"/>
  <c r="J126"/>
  <c i="11" r="J200"/>
  <c r="BK150"/>
  <c r="BK129"/>
  <c r="J197"/>
  <c r="BK168"/>
  <c r="J146"/>
  <c r="J194"/>
  <c r="BK171"/>
  <c r="BK139"/>
  <c r="J193"/>
  <c r="J182"/>
  <c r="J215"/>
  <c r="BK197"/>
  <c r="BK161"/>
  <c r="BK152"/>
  <c r="BK215"/>
  <c r="J202"/>
  <c r="J181"/>
  <c r="J155"/>
  <c r="BK142"/>
  <c r="J133"/>
  <c r="J190"/>
  <c r="BK175"/>
  <c r="J152"/>
  <c r="BK133"/>
  <c i="12" r="BK136"/>
  <c r="J134"/>
  <c r="J123"/>
  <c r="J127"/>
  <c i="13" r="BK140"/>
  <c r="BK155"/>
  <c r="J145"/>
  <c r="J155"/>
  <c r="BK154"/>
  <c r="J154"/>
  <c r="BK146"/>
  <c r="J153"/>
  <c i="2" l="1" r="R207"/>
  <c r="R216"/>
  <c r="R222"/>
  <c r="P233"/>
  <c r="R246"/>
  <c r="BK250"/>
  <c r="J250"/>
  <c r="J109"/>
  <c r="R250"/>
  <c r="BK253"/>
  <c r="J253"/>
  <c r="J110"/>
  <c r="T253"/>
  <c r="R259"/>
  <c r="P276"/>
  <c r="P288"/>
  <c r="P294"/>
  <c r="BK300"/>
  <c r="J300"/>
  <c r="J118"/>
  <c i="3" r="P134"/>
  <c r="T160"/>
  <c r="T173"/>
  <c i="4" r="BK136"/>
  <c r="J136"/>
  <c r="J101"/>
  <c r="P140"/>
  <c r="R219"/>
  <c r="R210"/>
  <c i="7" r="P141"/>
  <c i="8" r="T120"/>
  <c r="T119"/>
  <c r="T118"/>
  <c i="9" r="R142"/>
  <c i="10" r="T143"/>
  <c i="2" r="R140"/>
  <c r="BK151"/>
  <c r="J151"/>
  <c r="J99"/>
  <c r="BK162"/>
  <c r="J162"/>
  <c r="J100"/>
  <c r="R162"/>
  <c r="R168"/>
  <c r="P191"/>
  <c r="BK207"/>
  <c r="J207"/>
  <c r="J103"/>
  <c r="BK222"/>
  <c r="J222"/>
  <c r="J106"/>
  <c r="T222"/>
  <c r="R233"/>
  <c r="BK246"/>
  <c r="J246"/>
  <c r="J108"/>
  <c r="P246"/>
  <c r="T246"/>
  <c r="P250"/>
  <c r="T250"/>
  <c r="R253"/>
  <c r="BK269"/>
  <c r="J269"/>
  <c r="J112"/>
  <c r="BK294"/>
  <c r="J294"/>
  <c r="J116"/>
  <c r="R300"/>
  <c i="3" r="R127"/>
  <c r="P160"/>
  <c r="BK173"/>
  <c r="J173"/>
  <c r="J104"/>
  <c i="4" r="P136"/>
  <c r="BK180"/>
  <c r="J180"/>
  <c r="J103"/>
  <c r="P219"/>
  <c r="P210"/>
  <c i="5" r="T187"/>
  <c i="6" r="T122"/>
  <c i="7" r="P123"/>
  <c r="R150"/>
  <c i="9" r="T126"/>
  <c r="R157"/>
  <c r="R156"/>
  <c r="P169"/>
  <c r="P168"/>
  <c i="10" r="BK143"/>
  <c r="J143"/>
  <c r="J100"/>
  <c i="2" r="T140"/>
  <c r="R151"/>
  <c r="T162"/>
  <c r="T191"/>
  <c r="T207"/>
  <c r="T216"/>
  <c r="BK259"/>
  <c r="J259"/>
  <c r="J111"/>
  <c r="T259"/>
  <c r="R269"/>
  <c r="BK276"/>
  <c r="J276"/>
  <c r="J113"/>
  <c r="T276"/>
  <c r="BK284"/>
  <c r="J284"/>
  <c r="J114"/>
  <c r="BK288"/>
  <c r="J288"/>
  <c r="J115"/>
  <c r="T288"/>
  <c i="3" r="P127"/>
  <c r="P126"/>
  <c r="R154"/>
  <c r="R188"/>
  <c i="4" r="R130"/>
  <c r="R127"/>
  <c r="T180"/>
  <c r="BK240"/>
  <c r="J240"/>
  <c r="J106"/>
  <c i="5" r="BK122"/>
  <c r="J122"/>
  <c r="J98"/>
  <c r="BK177"/>
  <c r="J177"/>
  <c r="J99"/>
  <c r="P177"/>
  <c i="6" r="BK143"/>
  <c r="J143"/>
  <c r="J99"/>
  <c i="7" r="T141"/>
  <c i="8" r="R120"/>
  <c r="R119"/>
  <c r="R118"/>
  <c i="9" r="R126"/>
  <c r="R125"/>
  <c r="BK157"/>
  <c r="J157"/>
  <c r="J102"/>
  <c i="10" r="T125"/>
  <c r="R140"/>
  <c i="11" r="R159"/>
  <c r="R173"/>
  <c r="R172"/>
  <c i="12" r="R133"/>
  <c i="2" r="P140"/>
  <c r="P151"/>
  <c r="BK168"/>
  <c r="J168"/>
  <c r="J101"/>
  <c r="T168"/>
  <c r="R191"/>
  <c r="P207"/>
  <c r="P216"/>
  <c r="P222"/>
  <c r="BK233"/>
  <c r="J233"/>
  <c r="J107"/>
  <c r="T233"/>
  <c r="P253"/>
  <c r="P259"/>
  <c r="P269"/>
  <c r="T269"/>
  <c r="R276"/>
  <c r="P284"/>
  <c r="R284"/>
  <c r="R288"/>
  <c r="R294"/>
  <c r="T294"/>
  <c r="P300"/>
  <c r="T300"/>
  <c i="3" r="R134"/>
  <c r="BK154"/>
  <c r="J154"/>
  <c r="J102"/>
  <c r="BK188"/>
  <c r="J188"/>
  <c r="J105"/>
  <c i="4" r="BK140"/>
  <c r="J140"/>
  <c r="J102"/>
  <c r="T219"/>
  <c r="T210"/>
  <c i="5" r="BK187"/>
  <c r="J187"/>
  <c r="J100"/>
  <c i="6" r="P122"/>
  <c i="7" r="T123"/>
  <c r="T122"/>
  <c r="T121"/>
  <c r="T150"/>
  <c i="9" r="P142"/>
  <c i="10" r="P143"/>
  <c i="11" r="BK128"/>
  <c r="BK127"/>
  <c r="J127"/>
  <c r="J97"/>
  <c r="T141"/>
  <c r="T173"/>
  <c r="T172"/>
  <c i="12" r="T122"/>
  <c i="3" r="T134"/>
  <c r="BK160"/>
  <c r="J160"/>
  <c r="J103"/>
  <c r="P173"/>
  <c i="4" r="P130"/>
  <c r="P127"/>
  <c r="R180"/>
  <c r="P240"/>
  <c i="5" r="T122"/>
  <c r="T121"/>
  <c r="T120"/>
  <c r="T177"/>
  <c i="6" r="BK122"/>
  <c r="J122"/>
  <c r="J98"/>
  <c r="T143"/>
  <c i="7" r="R123"/>
  <c r="P150"/>
  <c i="8" r="BK120"/>
  <c r="BK119"/>
  <c r="J119"/>
  <c r="J97"/>
  <c i="9" r="P157"/>
  <c r="P156"/>
  <c r="BK169"/>
  <c r="J169"/>
  <c r="J104"/>
  <c i="11" r="BK141"/>
  <c r="J141"/>
  <c r="J100"/>
  <c r="P151"/>
  <c i="13" r="BK126"/>
  <c r="BK135"/>
  <c r="J135"/>
  <c r="J99"/>
  <c r="BK144"/>
  <c r="J144"/>
  <c r="J101"/>
  <c i="2" r="T151"/>
  <c r="P162"/>
  <c r="P168"/>
  <c r="BK191"/>
  <c r="J191"/>
  <c r="J102"/>
  <c i="3" r="BK127"/>
  <c r="J127"/>
  <c r="J98"/>
  <c r="T154"/>
  <c r="T188"/>
  <c i="4" r="T130"/>
  <c r="T127"/>
  <c r="T140"/>
  <c r="T240"/>
  <c i="5" r="P122"/>
  <c r="R187"/>
  <c i="6" r="P143"/>
  <c i="7" r="R141"/>
  <c i="8" r="P120"/>
  <c r="P119"/>
  <c r="P118"/>
  <c i="1" r="AU101"/>
  <c i="9" r="P126"/>
  <c r="P125"/>
  <c r="P124"/>
  <c i="1" r="AU102"/>
  <c i="9" r="R169"/>
  <c r="R168"/>
  <c i="10" r="R125"/>
  <c r="P140"/>
  <c i="11" r="R128"/>
  <c r="R127"/>
  <c r="R141"/>
  <c r="T151"/>
  <c r="BK162"/>
  <c r="J162"/>
  <c r="J103"/>
  <c r="BK173"/>
  <c r="BK172"/>
  <c r="J172"/>
  <c r="J105"/>
  <c i="12" r="BK122"/>
  <c r="J122"/>
  <c r="J98"/>
  <c r="T133"/>
  <c i="13" r="R126"/>
  <c r="P135"/>
  <c r="P144"/>
  <c i="3" r="BK134"/>
  <c r="J134"/>
  <c r="J99"/>
  <c r="P154"/>
  <c r="P188"/>
  <c i="4" r="BK130"/>
  <c r="J130"/>
  <c r="J99"/>
  <c r="R136"/>
  <c r="R140"/>
  <c r="R240"/>
  <c i="5" r="R122"/>
  <c r="R121"/>
  <c r="R120"/>
  <c r="R177"/>
  <c i="6" r="R122"/>
  <c i="7" r="BK123"/>
  <c r="BK141"/>
  <c r="J141"/>
  <c r="J99"/>
  <c i="9" r="BK142"/>
  <c r="J142"/>
  <c r="J100"/>
  <c r="T157"/>
  <c r="T156"/>
  <c r="T169"/>
  <c r="T168"/>
  <c i="10" r="BK125"/>
  <c r="J125"/>
  <c r="J98"/>
  <c r="R143"/>
  <c i="11" r="P128"/>
  <c r="P127"/>
  <c r="P141"/>
  <c r="R151"/>
  <c r="BK159"/>
  <c r="J159"/>
  <c r="J102"/>
  <c r="T159"/>
  <c r="R162"/>
  <c r="T162"/>
  <c r="BK167"/>
  <c r="J167"/>
  <c r="J104"/>
  <c r="P167"/>
  <c r="R167"/>
  <c r="T167"/>
  <c i="12" r="R122"/>
  <c r="R121"/>
  <c r="R120"/>
  <c r="BK133"/>
  <c r="J133"/>
  <c r="J99"/>
  <c i="13" r="P126"/>
  <c r="P125"/>
  <c r="R135"/>
  <c r="T144"/>
  <c r="BK152"/>
  <c r="R152"/>
  <c r="BK156"/>
  <c r="J156"/>
  <c r="J104"/>
  <c r="R156"/>
  <c i="2" r="BK140"/>
  <c r="BK139"/>
  <c r="J139"/>
  <c r="J97"/>
  <c r="BK216"/>
  <c r="J216"/>
  <c r="J105"/>
  <c r="T284"/>
  <c i="3" r="T127"/>
  <c r="T126"/>
  <c r="R160"/>
  <c r="R173"/>
  <c i="4" r="T136"/>
  <c r="P180"/>
  <c r="BK219"/>
  <c r="J219"/>
  <c r="J105"/>
  <c i="5" r="P187"/>
  <c i="6" r="R143"/>
  <c i="7" r="BK150"/>
  <c r="J150"/>
  <c r="J100"/>
  <c i="9" r="BK126"/>
  <c r="T142"/>
  <c i="10" r="P125"/>
  <c r="P124"/>
  <c r="P123"/>
  <c i="1" r="AU103"/>
  <c i="10" r="BK140"/>
  <c r="J140"/>
  <c r="J99"/>
  <c r="T140"/>
  <c i="11" r="T128"/>
  <c r="T127"/>
  <c r="BK151"/>
  <c r="J151"/>
  <c r="J101"/>
  <c r="P159"/>
  <c r="P162"/>
  <c r="P173"/>
  <c r="P172"/>
  <c i="12" r="P122"/>
  <c r="P121"/>
  <c r="P120"/>
  <c i="1" r="AU105"/>
  <c i="12" r="P133"/>
  <c i="13" r="T126"/>
  <c r="T135"/>
  <c r="R144"/>
  <c r="P152"/>
  <c r="T152"/>
  <c r="T151"/>
  <c r="P156"/>
  <c r="T156"/>
  <c i="3" r="BK151"/>
  <c r="J151"/>
  <c r="J100"/>
  <c i="7" r="BK157"/>
  <c r="J157"/>
  <c r="J101"/>
  <c i="9" r="BK140"/>
  <c r="J140"/>
  <c r="J99"/>
  <c i="10" r="BK158"/>
  <c r="J158"/>
  <c r="J101"/>
  <c r="BK161"/>
  <c r="J161"/>
  <c r="J103"/>
  <c i="2" r="BK298"/>
  <c r="J298"/>
  <c r="J117"/>
  <c i="4" r="BK128"/>
  <c r="J128"/>
  <c r="J98"/>
  <c r="BK210"/>
  <c r="J210"/>
  <c r="J104"/>
  <c i="12" r="BK137"/>
  <c r="J137"/>
  <c r="J100"/>
  <c i="6" r="BK146"/>
  <c r="J146"/>
  <c r="J100"/>
  <c i="13" r="BK142"/>
  <c r="J142"/>
  <c r="J100"/>
  <c i="12" r="BK121"/>
  <c r="J121"/>
  <c r="J97"/>
  <c i="13" r="J92"/>
  <c r="J118"/>
  <c r="BF129"/>
  <c r="BF155"/>
  <c r="F91"/>
  <c r="BF131"/>
  <c r="BF148"/>
  <c r="BF147"/>
  <c r="F121"/>
  <c r="BF130"/>
  <c r="BF137"/>
  <c r="BF158"/>
  <c r="BF159"/>
  <c r="BF127"/>
  <c r="BF132"/>
  <c r="BF134"/>
  <c r="BF136"/>
  <c r="BF140"/>
  <c r="BF145"/>
  <c r="BF150"/>
  <c r="BF157"/>
  <c r="E85"/>
  <c r="J120"/>
  <c r="BF128"/>
  <c r="BF138"/>
  <c r="BF139"/>
  <c r="BF146"/>
  <c r="BF149"/>
  <c r="BF154"/>
  <c r="BF133"/>
  <c r="BF141"/>
  <c r="BF143"/>
  <c r="BF153"/>
  <c i="11" r="J173"/>
  <c r="J106"/>
  <c i="12" r="J91"/>
  <c r="F117"/>
  <c r="BF128"/>
  <c r="BF129"/>
  <c r="BF132"/>
  <c r="BF125"/>
  <c r="E85"/>
  <c r="BF134"/>
  <c r="F91"/>
  <c r="BF123"/>
  <c r="BF127"/>
  <c r="J89"/>
  <c r="BF130"/>
  <c r="BF131"/>
  <c r="BF136"/>
  <c i="11" r="J128"/>
  <c r="J98"/>
  <c r="BK140"/>
  <c r="J140"/>
  <c r="J99"/>
  <c i="12" r="J92"/>
  <c r="BF126"/>
  <c r="BF138"/>
  <c r="BF135"/>
  <c r="BF124"/>
  <c i="11" r="F92"/>
  <c r="J123"/>
  <c r="BF145"/>
  <c r="BF149"/>
  <c r="BF161"/>
  <c r="BF180"/>
  <c r="BF206"/>
  <c r="J120"/>
  <c r="BF134"/>
  <c r="BF135"/>
  <c r="BF146"/>
  <c r="BF153"/>
  <c r="BF155"/>
  <c r="BF156"/>
  <c r="BF160"/>
  <c r="BF164"/>
  <c r="BF177"/>
  <c r="BF179"/>
  <c r="BF182"/>
  <c r="BF183"/>
  <c r="BF186"/>
  <c r="BF189"/>
  <c r="BF191"/>
  <c r="BF193"/>
  <c r="BF196"/>
  <c i="10" r="BK124"/>
  <c r="J124"/>
  <c r="J97"/>
  <c i="11" r="E116"/>
  <c r="BF138"/>
  <c r="BF147"/>
  <c r="BF158"/>
  <c r="BF168"/>
  <c r="BF170"/>
  <c r="BF171"/>
  <c r="BF192"/>
  <c r="BF217"/>
  <c r="F91"/>
  <c r="BF144"/>
  <c r="BF175"/>
  <c r="BF190"/>
  <c r="BF200"/>
  <c r="BF202"/>
  <c r="BF142"/>
  <c r="BF143"/>
  <c r="BF148"/>
  <c r="BF152"/>
  <c r="BF174"/>
  <c r="BF176"/>
  <c r="BF184"/>
  <c r="BF211"/>
  <c r="J122"/>
  <c r="BF129"/>
  <c r="BF130"/>
  <c r="BF137"/>
  <c r="BF150"/>
  <c r="BF157"/>
  <c r="BF165"/>
  <c r="BF181"/>
  <c r="BF185"/>
  <c r="BF187"/>
  <c r="BF188"/>
  <c r="BF198"/>
  <c r="BF199"/>
  <c r="BF201"/>
  <c r="BF203"/>
  <c r="BF209"/>
  <c r="BF210"/>
  <c r="BF212"/>
  <c r="BF213"/>
  <c r="BF214"/>
  <c r="BF218"/>
  <c r="BF132"/>
  <c r="BF133"/>
  <c r="BF136"/>
  <c r="BF139"/>
  <c r="BF154"/>
  <c r="BF178"/>
  <c r="BF194"/>
  <c r="BF195"/>
  <c r="BF215"/>
  <c r="BF216"/>
  <c r="BF131"/>
  <c r="BF163"/>
  <c r="BF166"/>
  <c r="BF169"/>
  <c r="BF197"/>
  <c r="BF204"/>
  <c r="BF205"/>
  <c r="BF207"/>
  <c r="BF208"/>
  <c i="9" r="BK168"/>
  <c r="J168"/>
  <c r="J103"/>
  <c i="10" r="F91"/>
  <c r="BF144"/>
  <c r="J119"/>
  <c r="BF126"/>
  <c r="BF128"/>
  <c r="BF141"/>
  <c i="9" r="BK156"/>
  <c r="J156"/>
  <c r="J101"/>
  <c i="10" r="J89"/>
  <c r="BF127"/>
  <c r="BF135"/>
  <c r="BF139"/>
  <c r="BF147"/>
  <c r="F92"/>
  <c r="BF130"/>
  <c r="BF132"/>
  <c r="BF133"/>
  <c r="BF136"/>
  <c r="BF151"/>
  <c r="BF152"/>
  <c r="BF154"/>
  <c r="BF156"/>
  <c i="9" r="J126"/>
  <c r="J98"/>
  <c i="10" r="E113"/>
  <c r="BF129"/>
  <c r="BF150"/>
  <c r="BF134"/>
  <c r="BF138"/>
  <c r="BF146"/>
  <c r="BF153"/>
  <c r="BF131"/>
  <c r="BF145"/>
  <c r="BF148"/>
  <c r="BF157"/>
  <c r="BF159"/>
  <c r="BF162"/>
  <c r="J92"/>
  <c r="BF137"/>
  <c r="BF142"/>
  <c r="BF149"/>
  <c r="BF155"/>
  <c i="8" r="BK118"/>
  <c r="J118"/>
  <c r="J120"/>
  <c r="J98"/>
  <c i="9" r="J92"/>
  <c r="J120"/>
  <c r="BF136"/>
  <c r="BF144"/>
  <c r="BF148"/>
  <c r="BF149"/>
  <c r="BF159"/>
  <c r="BF160"/>
  <c r="BF161"/>
  <c r="BF164"/>
  <c r="F91"/>
  <c r="E114"/>
  <c r="BF141"/>
  <c r="BF154"/>
  <c r="BF172"/>
  <c r="BF173"/>
  <c r="F121"/>
  <c r="BF133"/>
  <c r="BF134"/>
  <c r="BF135"/>
  <c r="BF146"/>
  <c r="BF147"/>
  <c r="BF158"/>
  <c r="BF165"/>
  <c r="BF137"/>
  <c r="BF151"/>
  <c r="BF155"/>
  <c r="BF170"/>
  <c r="BF127"/>
  <c r="BF138"/>
  <c r="BF143"/>
  <c r="BF167"/>
  <c r="BF128"/>
  <c r="BF129"/>
  <c r="BF132"/>
  <c r="BF145"/>
  <c r="BF171"/>
  <c r="J89"/>
  <c r="BF130"/>
  <c r="BF131"/>
  <c r="BF139"/>
  <c r="BF150"/>
  <c r="BF152"/>
  <c r="BF153"/>
  <c r="BF162"/>
  <c r="BF163"/>
  <c r="BF166"/>
  <c i="8" r="F92"/>
  <c r="BF124"/>
  <c r="BF122"/>
  <c i="7" r="J123"/>
  <c r="J98"/>
  <c i="8" r="J112"/>
  <c r="J114"/>
  <c r="BF121"/>
  <c r="F91"/>
  <c r="BF125"/>
  <c r="J92"/>
  <c r="BF123"/>
  <c r="E85"/>
  <c i="7" r="J91"/>
  <c r="BF130"/>
  <c r="BF137"/>
  <c r="BF142"/>
  <c r="BF147"/>
  <c r="BF151"/>
  <c r="BF129"/>
  <c r="BF144"/>
  <c r="BF156"/>
  <c i="6" r="BK121"/>
  <c r="J121"/>
  <c r="J97"/>
  <c i="7" r="BF124"/>
  <c r="BF126"/>
  <c r="BF127"/>
  <c r="BF128"/>
  <c r="BF135"/>
  <c r="J89"/>
  <c r="E111"/>
  <c r="F118"/>
  <c r="BF125"/>
  <c r="BF131"/>
  <c r="BF132"/>
  <c r="BF138"/>
  <c r="BF139"/>
  <c r="BF143"/>
  <c r="BF152"/>
  <c r="BF155"/>
  <c r="F117"/>
  <c r="J118"/>
  <c r="BF136"/>
  <c r="BF140"/>
  <c r="BF148"/>
  <c r="BF149"/>
  <c r="BF153"/>
  <c r="BF154"/>
  <c r="BF158"/>
  <c r="BF133"/>
  <c r="BF134"/>
  <c r="BF145"/>
  <c r="BF146"/>
  <c i="6" r="J92"/>
  <c r="BF136"/>
  <c r="BF138"/>
  <c r="E85"/>
  <c r="J91"/>
  <c r="J114"/>
  <c r="BF127"/>
  <c r="BF128"/>
  <c r="BF129"/>
  <c r="F92"/>
  <c r="BF126"/>
  <c r="BF133"/>
  <c r="BF134"/>
  <c r="BF139"/>
  <c r="BF140"/>
  <c r="BF147"/>
  <c r="F116"/>
  <c r="BF123"/>
  <c r="BF130"/>
  <c r="BF131"/>
  <c r="BF135"/>
  <c r="BF142"/>
  <c r="BF125"/>
  <c i="5" r="BK121"/>
  <c r="BK120"/>
  <c r="J120"/>
  <c r="J96"/>
  <c i="6" r="BF124"/>
  <c r="BF132"/>
  <c r="BF137"/>
  <c r="BF141"/>
  <c r="BF144"/>
  <c r="BF145"/>
  <c i="5" r="J89"/>
  <c r="F116"/>
  <c r="BF124"/>
  <c r="BF125"/>
  <c r="BF126"/>
  <c r="BF132"/>
  <c r="BF148"/>
  <c r="BF167"/>
  <c r="BF171"/>
  <c r="BF173"/>
  <c r="BF174"/>
  <c r="BF205"/>
  <c r="BF128"/>
  <c r="BF129"/>
  <c r="BF131"/>
  <c r="BF133"/>
  <c r="BF134"/>
  <c r="BF138"/>
  <c r="BF152"/>
  <c r="BF158"/>
  <c r="BF184"/>
  <c r="BF185"/>
  <c r="BF189"/>
  <c i="4" r="BK135"/>
  <c i="5" r="BF130"/>
  <c r="BF157"/>
  <c r="BF162"/>
  <c r="BF193"/>
  <c r="BF194"/>
  <c r="BF209"/>
  <c r="BF214"/>
  <c r="E85"/>
  <c r="J91"/>
  <c r="F117"/>
  <c r="BF123"/>
  <c r="BF144"/>
  <c r="BF197"/>
  <c r="BF198"/>
  <c r="BF199"/>
  <c r="BF216"/>
  <c r="J117"/>
  <c r="BF140"/>
  <c r="BF142"/>
  <c r="BF145"/>
  <c r="BF149"/>
  <c r="BF160"/>
  <c r="BF161"/>
  <c r="BF164"/>
  <c r="BF170"/>
  <c r="BF188"/>
  <c r="BF201"/>
  <c r="BF202"/>
  <c r="BF203"/>
  <c r="BF212"/>
  <c r="BF217"/>
  <c r="BF136"/>
  <c r="BF141"/>
  <c r="BF143"/>
  <c r="BF147"/>
  <c r="BF150"/>
  <c r="BF168"/>
  <c r="BF178"/>
  <c r="BF179"/>
  <c r="BF180"/>
  <c r="BF182"/>
  <c r="BF183"/>
  <c r="BF190"/>
  <c r="BF191"/>
  <c r="BF206"/>
  <c r="BF210"/>
  <c r="BF215"/>
  <c r="BF127"/>
  <c r="BF135"/>
  <c r="BF137"/>
  <c r="BF139"/>
  <c r="BF163"/>
  <c r="BF181"/>
  <c r="BF186"/>
  <c r="BF192"/>
  <c r="BF196"/>
  <c r="BF200"/>
  <c r="BF207"/>
  <c r="BF211"/>
  <c r="BF213"/>
  <c r="BF146"/>
  <c r="BF151"/>
  <c r="BF153"/>
  <c r="BF154"/>
  <c r="BF155"/>
  <c r="BF156"/>
  <c r="BF159"/>
  <c r="BF165"/>
  <c r="BF166"/>
  <c r="BF169"/>
  <c r="BF172"/>
  <c r="BF175"/>
  <c r="BF176"/>
  <c r="BF195"/>
  <c r="BF204"/>
  <c r="BF208"/>
  <c i="4" r="BF141"/>
  <c r="BF177"/>
  <c r="BF172"/>
  <c r="BF178"/>
  <c r="BF196"/>
  <c r="BF197"/>
  <c r="BF205"/>
  <c r="BF207"/>
  <c r="BF211"/>
  <c r="BF213"/>
  <c r="BF214"/>
  <c r="BF217"/>
  <c r="BF166"/>
  <c r="BF179"/>
  <c r="BF185"/>
  <c r="BF186"/>
  <c r="BF189"/>
  <c r="BF192"/>
  <c r="BF193"/>
  <c r="BF202"/>
  <c r="BF206"/>
  <c r="BF208"/>
  <c r="BF215"/>
  <c r="BF216"/>
  <c r="BF218"/>
  <c r="BF221"/>
  <c r="E85"/>
  <c r="J89"/>
  <c r="F91"/>
  <c r="J92"/>
  <c r="F123"/>
  <c r="BF134"/>
  <c r="BF138"/>
  <c r="BF143"/>
  <c r="BF146"/>
  <c r="BF153"/>
  <c r="BF167"/>
  <c r="BF169"/>
  <c r="BF182"/>
  <c r="BF195"/>
  <c r="BF220"/>
  <c r="BF223"/>
  <c r="BF224"/>
  <c r="BF226"/>
  <c r="BF227"/>
  <c r="J91"/>
  <c r="BF129"/>
  <c r="BF131"/>
  <c r="BF137"/>
  <c r="BF142"/>
  <c r="BF144"/>
  <c r="BF150"/>
  <c r="BF151"/>
  <c r="BF152"/>
  <c r="BF154"/>
  <c r="BF155"/>
  <c r="BF159"/>
  <c r="BF163"/>
  <c r="BF236"/>
  <c r="BF242"/>
  <c r="BF243"/>
  <c r="BF248"/>
  <c r="BF251"/>
  <c r="BF132"/>
  <c r="BF133"/>
  <c r="BF139"/>
  <c r="BF145"/>
  <c r="BF147"/>
  <c r="BF148"/>
  <c r="BF149"/>
  <c r="BF156"/>
  <c r="BF157"/>
  <c r="BF158"/>
  <c r="BF161"/>
  <c r="BF162"/>
  <c r="BF165"/>
  <c r="BF170"/>
  <c r="BF173"/>
  <c r="BF174"/>
  <c r="BF175"/>
  <c r="BF181"/>
  <c r="BF183"/>
  <c r="BF190"/>
  <c r="BF191"/>
  <c r="BF198"/>
  <c r="BF199"/>
  <c r="BF204"/>
  <c r="BF212"/>
  <c r="BF222"/>
  <c r="BF225"/>
  <c r="BF228"/>
  <c r="BF231"/>
  <c r="BF235"/>
  <c r="BF237"/>
  <c r="BF238"/>
  <c r="BF239"/>
  <c r="BF241"/>
  <c r="BF249"/>
  <c r="BF250"/>
  <c r="BF252"/>
  <c r="BF253"/>
  <c r="BF254"/>
  <c r="BF160"/>
  <c r="BF164"/>
  <c r="BF168"/>
  <c r="BF171"/>
  <c r="BF176"/>
  <c r="BF184"/>
  <c r="BF187"/>
  <c r="BF188"/>
  <c r="BF194"/>
  <c r="BF200"/>
  <c r="BF201"/>
  <c r="BF203"/>
  <c r="BF209"/>
  <c r="BF229"/>
  <c r="BF230"/>
  <c r="BF232"/>
  <c r="BF233"/>
  <c r="BF234"/>
  <c r="BF244"/>
  <c r="BF245"/>
  <c r="BF246"/>
  <c r="BF247"/>
  <c i="3" r="J92"/>
  <c r="F121"/>
  <c r="BF131"/>
  <c r="BF141"/>
  <c r="BF150"/>
  <c r="BF168"/>
  <c r="BF177"/>
  <c r="BF192"/>
  <c r="BF214"/>
  <c r="BF215"/>
  <c r="BF224"/>
  <c i="2" r="J140"/>
  <c r="J98"/>
  <c i="3" r="J91"/>
  <c r="BF136"/>
  <c r="BF137"/>
  <c r="BF143"/>
  <c r="BF148"/>
  <c r="BF152"/>
  <c r="BF165"/>
  <c r="BF210"/>
  <c r="BF212"/>
  <c r="BF213"/>
  <c r="BF220"/>
  <c r="BF133"/>
  <c r="BF166"/>
  <c r="BF167"/>
  <c r="BF169"/>
  <c r="BF181"/>
  <c r="BF183"/>
  <c r="BF186"/>
  <c r="BF189"/>
  <c r="BF194"/>
  <c r="BF222"/>
  <c r="J119"/>
  <c r="BF130"/>
  <c r="BF132"/>
  <c r="BF163"/>
  <c r="BF175"/>
  <c r="BF185"/>
  <c r="BF203"/>
  <c r="BF206"/>
  <c r="BF207"/>
  <c r="BF218"/>
  <c r="BF221"/>
  <c r="F122"/>
  <c r="BF129"/>
  <c r="BF135"/>
  <c r="BF156"/>
  <c r="BF158"/>
  <c r="BF164"/>
  <c r="BF171"/>
  <c r="BF176"/>
  <c r="BF178"/>
  <c r="BF179"/>
  <c r="BF182"/>
  <c r="BF193"/>
  <c r="BF196"/>
  <c r="BF200"/>
  <c r="BF205"/>
  <c r="BF216"/>
  <c i="2" r="BK215"/>
  <c r="J215"/>
  <c r="J104"/>
  <c i="3" r="BF128"/>
  <c r="BF142"/>
  <c r="BF147"/>
  <c r="BF149"/>
  <c r="BF174"/>
  <c r="BF184"/>
  <c r="BF187"/>
  <c r="BF191"/>
  <c r="BF195"/>
  <c r="BF197"/>
  <c r="BF198"/>
  <c r="BF201"/>
  <c r="BF204"/>
  <c r="BF209"/>
  <c r="BF211"/>
  <c r="BF223"/>
  <c r="E115"/>
  <c r="BF138"/>
  <c r="BF144"/>
  <c r="BF145"/>
  <c r="BF146"/>
  <c r="BF155"/>
  <c r="BF170"/>
  <c r="BF190"/>
  <c r="BF199"/>
  <c r="BF202"/>
  <c r="BF208"/>
  <c r="BF217"/>
  <c r="BF219"/>
  <c r="BF139"/>
  <c r="BF140"/>
  <c r="BF157"/>
  <c r="BF159"/>
  <c r="BF161"/>
  <c r="BF162"/>
  <c r="BF172"/>
  <c r="BF180"/>
  <c i="2" r="J92"/>
  <c r="J134"/>
  <c r="BF141"/>
  <c r="BF146"/>
  <c r="BF148"/>
  <c r="BF154"/>
  <c r="BF155"/>
  <c r="BF208"/>
  <c r="BF235"/>
  <c r="BF243"/>
  <c r="BF244"/>
  <c r="BF261"/>
  <c r="BF268"/>
  <c r="BF277"/>
  <c r="BF278"/>
  <c r="BF279"/>
  <c r="BF289"/>
  <c r="BF299"/>
  <c r="BF302"/>
  <c r="BF303"/>
  <c r="E85"/>
  <c r="F134"/>
  <c r="BF150"/>
  <c r="BF160"/>
  <c r="BF193"/>
  <c r="BF194"/>
  <c r="BF195"/>
  <c r="BF205"/>
  <c r="BF209"/>
  <c r="BF218"/>
  <c r="BF223"/>
  <c r="BF224"/>
  <c r="BF229"/>
  <c r="BF230"/>
  <c r="BF256"/>
  <c r="BF257"/>
  <c r="BF293"/>
  <c r="BF297"/>
  <c r="BF149"/>
  <c r="BF171"/>
  <c r="BF172"/>
  <c r="BF178"/>
  <c r="BF179"/>
  <c r="BF221"/>
  <c r="BF231"/>
  <c r="BF236"/>
  <c r="BF245"/>
  <c r="BF248"/>
  <c r="BF251"/>
  <c r="BF265"/>
  <c r="BF270"/>
  <c r="BF274"/>
  <c r="BF281"/>
  <c r="BF283"/>
  <c r="BF291"/>
  <c r="BF295"/>
  <c r="J89"/>
  <c r="F135"/>
  <c r="BF145"/>
  <c r="BF147"/>
  <c r="BF159"/>
  <c r="BF182"/>
  <c r="BF189"/>
  <c r="BF190"/>
  <c r="BF196"/>
  <c r="BF198"/>
  <c r="BF203"/>
  <c r="BF204"/>
  <c r="BF219"/>
  <c r="BF220"/>
  <c r="BF225"/>
  <c r="BF241"/>
  <c r="BF242"/>
  <c r="BF260"/>
  <c r="BF262"/>
  <c r="BF272"/>
  <c r="BF282"/>
  <c r="BF144"/>
  <c r="BF157"/>
  <c r="BF161"/>
  <c r="BF170"/>
  <c r="BF175"/>
  <c r="BF180"/>
  <c r="BF184"/>
  <c r="BF197"/>
  <c r="BF210"/>
  <c r="BF213"/>
  <c r="BF214"/>
  <c r="BF226"/>
  <c r="BF227"/>
  <c r="BF228"/>
  <c r="BF239"/>
  <c r="BF240"/>
  <c r="BF255"/>
  <c r="BF280"/>
  <c r="BF287"/>
  <c r="BF156"/>
  <c r="BF163"/>
  <c r="BF164"/>
  <c r="BF165"/>
  <c r="BF173"/>
  <c r="BF174"/>
  <c r="BF183"/>
  <c r="BF188"/>
  <c r="BF201"/>
  <c r="BF211"/>
  <c r="BF212"/>
  <c r="BF238"/>
  <c r="BF258"/>
  <c r="BF264"/>
  <c r="BF266"/>
  <c r="BF267"/>
  <c r="BF290"/>
  <c r="BF292"/>
  <c r="BF301"/>
  <c r="BF143"/>
  <c r="BF152"/>
  <c r="BF181"/>
  <c r="BF185"/>
  <c r="BF192"/>
  <c r="BF199"/>
  <c r="BF200"/>
  <c r="BF217"/>
  <c r="BF237"/>
  <c r="BF247"/>
  <c r="BF254"/>
  <c r="BF263"/>
  <c r="BF273"/>
  <c r="BF142"/>
  <c r="BF153"/>
  <c r="BF158"/>
  <c r="BF166"/>
  <c r="BF167"/>
  <c r="BF169"/>
  <c r="BF176"/>
  <c r="BF177"/>
  <c r="BF186"/>
  <c r="BF187"/>
  <c r="BF202"/>
  <c r="BF206"/>
  <c r="BF232"/>
  <c r="BF234"/>
  <c r="BF249"/>
  <c r="BF252"/>
  <c r="BF271"/>
  <c r="BF275"/>
  <c r="BF285"/>
  <c r="BF286"/>
  <c r="BF296"/>
  <c i="3" r="J33"/>
  <c i="1" r="AV96"/>
  <c i="3" r="F35"/>
  <c i="1" r="BB96"/>
  <c i="5" r="F35"/>
  <c i="1" r="BB98"/>
  <c i="6" r="F35"/>
  <c i="1" r="BB99"/>
  <c i="7" r="F35"/>
  <c i="1" r="BB100"/>
  <c i="9" r="F37"/>
  <c i="1" r="BD102"/>
  <c i="11" r="F33"/>
  <c i="1" r="AZ104"/>
  <c i="2" r="J33"/>
  <c i="1" r="AV95"/>
  <c i="4" r="F33"/>
  <c i="1" r="AZ97"/>
  <c i="5" r="F37"/>
  <c i="1" r="BD98"/>
  <c i="8" r="F37"/>
  <c i="1" r="BD101"/>
  <c i="10" r="F33"/>
  <c i="1" r="AZ103"/>
  <c i="11" r="F35"/>
  <c i="1" r="BB104"/>
  <c i="2" r="F37"/>
  <c i="1" r="BD95"/>
  <c i="4" r="F35"/>
  <c i="1" r="BB97"/>
  <c i="7" r="F33"/>
  <c i="1" r="AZ100"/>
  <c i="8" r="F36"/>
  <c i="1" r="BC101"/>
  <c i="10" r="F37"/>
  <c i="1" r="BD103"/>
  <c i="11" r="F36"/>
  <c i="1" r="BC104"/>
  <c i="3" r="F33"/>
  <c i="1" r="AZ96"/>
  <c i="3" r="F36"/>
  <c i="1" r="BC96"/>
  <c i="5" r="J33"/>
  <c i="1" r="AV98"/>
  <c i="6" r="J33"/>
  <c i="1" r="AV99"/>
  <c i="7" r="F36"/>
  <c i="1" r="BC100"/>
  <c i="8" r="J30"/>
  <c i="10" r="F36"/>
  <c i="1" r="BC103"/>
  <c i="12" r="F33"/>
  <c i="1" r="AZ105"/>
  <c i="12" r="F37"/>
  <c i="1" r="BD105"/>
  <c i="13" r="F35"/>
  <c i="1" r="BB106"/>
  <c i="13" r="F36"/>
  <c i="1" r="BC106"/>
  <c i="2" r="F36"/>
  <c i="1" r="BC95"/>
  <c i="5" r="F33"/>
  <c i="1" r="AZ98"/>
  <c i="6" r="F36"/>
  <c i="1" r="BC99"/>
  <c i="7" r="J33"/>
  <c i="1" r="AV100"/>
  <c i="9" r="F36"/>
  <c i="1" r="BC102"/>
  <c i="10" r="F35"/>
  <c i="1" r="BB103"/>
  <c i="12" r="F35"/>
  <c i="1" r="BB105"/>
  <c i="13" r="J33"/>
  <c i="1" r="AV106"/>
  <c i="13" r="F37"/>
  <c i="1" r="BD106"/>
  <c i="2" r="F33"/>
  <c i="1" r="AZ95"/>
  <c i="4" r="F36"/>
  <c i="1" r="BC97"/>
  <c i="6" r="F33"/>
  <c i="1" r="AZ99"/>
  <c i="7" r="F37"/>
  <c i="1" r="BD100"/>
  <c i="9" r="J33"/>
  <c i="1" r="AV102"/>
  <c i="11" r="F37"/>
  <c i="1" r="BD104"/>
  <c i="2" r="F35"/>
  <c i="1" r="BB95"/>
  <c i="4" r="F37"/>
  <c i="1" r="BD97"/>
  <c i="6" r="F37"/>
  <c i="1" r="BD99"/>
  <c i="8" r="F33"/>
  <c i="1" r="AZ101"/>
  <c i="8" r="F35"/>
  <c i="1" r="BB101"/>
  <c i="9" r="F33"/>
  <c i="1" r="AZ102"/>
  <c i="10" r="J33"/>
  <c i="1" r="AV103"/>
  <c i="12" r="J33"/>
  <c i="1" r="AV105"/>
  <c i="12" r="F36"/>
  <c i="1" r="BC105"/>
  <c i="13" r="F33"/>
  <c i="1" r="AZ106"/>
  <c i="3" r="F37"/>
  <c i="1" r="BD96"/>
  <c i="4" r="J33"/>
  <c i="1" r="AV97"/>
  <c i="5" r="F36"/>
  <c i="1" r="BC98"/>
  <c i="8" r="J33"/>
  <c i="1" r="AV101"/>
  <c i="9" r="F35"/>
  <c i="1" r="BB102"/>
  <c i="11" r="J33"/>
  <c i="1" r="AV104"/>
  <c i="3" l="1" r="P153"/>
  <c i="6" r="P121"/>
  <c r="P120"/>
  <c i="1" r="AU99"/>
  <c i="9" r="R124"/>
  <c i="3" r="P125"/>
  <c i="1" r="AU96"/>
  <c i="13" r="T125"/>
  <c r="T124"/>
  <c i="9" r="BK125"/>
  <c r="J125"/>
  <c r="J97"/>
  <c i="13" r="P151"/>
  <c i="4" r="R135"/>
  <c r="R126"/>
  <c i="10" r="R124"/>
  <c r="R123"/>
  <c i="2" r="P139"/>
  <c i="9" r="T125"/>
  <c r="T124"/>
  <c i="2" r="R215"/>
  <c i="13" r="R151"/>
  <c i="6" r="R121"/>
  <c r="R120"/>
  <c i="5" r="P121"/>
  <c r="P120"/>
  <c i="1" r="AU98"/>
  <c i="11" r="P140"/>
  <c r="P126"/>
  <c i="1" r="AU104"/>
  <c i="3" r="T153"/>
  <c r="T125"/>
  <c i="7" r="R122"/>
  <c r="R121"/>
  <c i="12" r="T121"/>
  <c r="T120"/>
  <c i="2" r="T215"/>
  <c i="4" r="T135"/>
  <c r="T126"/>
  <c i="13" r="P124"/>
  <c i="1" r="AU106"/>
  <c i="13" r="BK125"/>
  <c i="2" r="P215"/>
  <c i="10" r="T124"/>
  <c r="T123"/>
  <c i="6" r="T121"/>
  <c r="T120"/>
  <c i="2" r="R139"/>
  <c r="R138"/>
  <c i="13" r="R125"/>
  <c r="R124"/>
  <c i="11" r="R140"/>
  <c r="R126"/>
  <c i="3" r="R153"/>
  <c i="2" r="T139"/>
  <c r="T138"/>
  <c i="7" r="P122"/>
  <c r="P121"/>
  <c i="1" r="AU100"/>
  <c i="13" r="BK151"/>
  <c r="J151"/>
  <c r="J102"/>
  <c i="7" r="BK122"/>
  <c r="BK121"/>
  <c r="J121"/>
  <c r="J96"/>
  <c i="11" r="T140"/>
  <c r="T126"/>
  <c i="3" r="R126"/>
  <c i="4" r="P135"/>
  <c r="P126"/>
  <c i="1" r="AU97"/>
  <c i="4" r="BK127"/>
  <c r="J127"/>
  <c r="J97"/>
  <c i="10" r="BK160"/>
  <c r="J160"/>
  <c r="J102"/>
  <c i="13" r="J126"/>
  <c r="J98"/>
  <c i="3" r="BK153"/>
  <c r="J153"/>
  <c r="J101"/>
  <c i="13" r="J152"/>
  <c r="J103"/>
  <c i="3" r="BK126"/>
  <c r="J126"/>
  <c r="J97"/>
  <c i="12" r="BK120"/>
  <c r="J120"/>
  <c r="J96"/>
  <c i="11" r="BK126"/>
  <c r="J126"/>
  <c r="J96"/>
  <c i="10" r="BK123"/>
  <c r="J123"/>
  <c r="J96"/>
  <c i="1" r="AG101"/>
  <c i="8" r="J96"/>
  <c i="6" r="BK120"/>
  <c r="J120"/>
  <c i="5" r="J121"/>
  <c r="J97"/>
  <c i="4" r="J135"/>
  <c r="J100"/>
  <c i="2" r="BK138"/>
  <c r="J138"/>
  <c r="J96"/>
  <c i="3" r="J34"/>
  <c i="1" r="AW96"/>
  <c r="AT96"/>
  <c i="5" r="J30"/>
  <c i="1" r="AG98"/>
  <c i="6" r="F34"/>
  <c i="1" r="BA99"/>
  <c i="8" r="F34"/>
  <c i="1" r="BA101"/>
  <c i="10" r="F34"/>
  <c i="1" r="BA103"/>
  <c i="13" r="F34"/>
  <c i="1" r="BA106"/>
  <c r="BC94"/>
  <c r="AY94"/>
  <c i="3" r="F34"/>
  <c i="1" r="BA96"/>
  <c i="5" r="J34"/>
  <c i="1" r="AW98"/>
  <c r="AT98"/>
  <c i="6" r="J30"/>
  <c i="1" r="AG99"/>
  <c i="7" r="F34"/>
  <c i="1" r="BA100"/>
  <c i="11" r="J34"/>
  <c i="1" r="AW104"/>
  <c r="AT104"/>
  <c i="4" r="J34"/>
  <c i="1" r="AW97"/>
  <c r="AT97"/>
  <c i="7" r="J34"/>
  <c i="1" r="AW100"/>
  <c r="AT100"/>
  <c i="11" r="F34"/>
  <c i="1" r="BA104"/>
  <c i="2" r="J34"/>
  <c i="1" r="AW95"/>
  <c r="AT95"/>
  <c i="9" r="F34"/>
  <c i="1" r="BA102"/>
  <c i="12" r="J34"/>
  <c i="1" r="AW105"/>
  <c r="AT105"/>
  <c r="BB94"/>
  <c r="W31"/>
  <c i="4" r="F34"/>
  <c i="1" r="BA97"/>
  <c i="2" r="F34"/>
  <c i="1" r="BA95"/>
  <c i="9" r="J34"/>
  <c i="1" r="AW102"/>
  <c r="AT102"/>
  <c i="12" r="F34"/>
  <c i="1" r="BA105"/>
  <c r="BD94"/>
  <c r="W33"/>
  <c i="5" r="F34"/>
  <c i="1" r="BA98"/>
  <c i="6" r="J34"/>
  <c i="1" r="AW99"/>
  <c r="AT99"/>
  <c i="8" r="J34"/>
  <c i="1" r="AW101"/>
  <c r="AT101"/>
  <c r="AN101"/>
  <c i="10" r="J34"/>
  <c i="1" r="AW103"/>
  <c r="AT103"/>
  <c i="13" r="J34"/>
  <c i="1" r="AW106"/>
  <c r="AT106"/>
  <c r="AZ94"/>
  <c r="W29"/>
  <c i="3" l="1" r="R125"/>
  <c i="2" r="P138"/>
  <c i="1" r="AU95"/>
  <c i="13" r="BK124"/>
  <c r="J124"/>
  <c r="J96"/>
  <c i="9" r="BK124"/>
  <c r="J124"/>
  <c r="J96"/>
  <c i="13" r="J125"/>
  <c r="J97"/>
  <c i="7" r="J122"/>
  <c r="J97"/>
  <c i="4" r="BK126"/>
  <c r="J126"/>
  <c i="3" r="BK125"/>
  <c r="J125"/>
  <c r="J96"/>
  <c i="8" r="J39"/>
  <c i="1" r="AN99"/>
  <c i="6" r="J96"/>
  <c i="1" r="AN98"/>
  <c i="6" r="J39"/>
  <c i="5" r="J39"/>
  <c i="1" r="AU94"/>
  <c i="4" r="J30"/>
  <c i="1" r="AG97"/>
  <c i="10" r="J30"/>
  <c i="1" r="AG103"/>
  <c r="AN103"/>
  <c r="AX94"/>
  <c i="2" r="J30"/>
  <c i="1" r="AG95"/>
  <c r="BA94"/>
  <c r="W30"/>
  <c i="7" r="J30"/>
  <c i="1" r="AG100"/>
  <c i="12" r="J30"/>
  <c i="1" r="AG105"/>
  <c r="AN105"/>
  <c i="11" r="J30"/>
  <c i="1" r="AG104"/>
  <c r="AN104"/>
  <c r="AV94"/>
  <c r="AK29"/>
  <c r="W32"/>
  <c i="7" l="1" r="J39"/>
  <c i="4" r="J39"/>
  <c r="J96"/>
  <c i="12" r="J39"/>
  <c i="11" r="J39"/>
  <c i="10" r="J39"/>
  <c i="2" r="J39"/>
  <c i="1" r="AN95"/>
  <c r="AN97"/>
  <c r="AN100"/>
  <c i="3" r="J30"/>
  <c i="1" r="AG96"/>
  <c r="AW94"/>
  <c r="AK30"/>
  <c i="13" r="J30"/>
  <c i="1" r="AG106"/>
  <c i="9" r="J30"/>
  <c i="1" r="AG102"/>
  <c r="AN102"/>
  <c i="3" l="1" r="J39"/>
  <c i="9" r="J39"/>
  <c i="13" r="J39"/>
  <c i="1" r="AN96"/>
  <c r="AN106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<sst xmlns="http://schemas.openxmlformats.org/spreadsheetml/2006/main">
  <si>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</si>
  <si>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</si>
  <si>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</si>
  <si>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</si>
  <si>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</si>
  <si>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{d5b947c2-5493-4235-bc16-e159af179685}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</si>
  <si>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</si>
  <si>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</si>
  <si>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</si>
  <si>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</si>
  <si>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</si>
  <si>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</si>
  <si>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</si>
  <si>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IMPORT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</si>
  <si>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</si>
  <si>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</si>
  <si>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99gtrui-2021 - Materská  škola   Lubina_23.03.2023</t>
  </si>
  <si>
    <t>JKSO:</t>
  </si>
  <si>
    <t>KS:</t>
  </si>
  <si>
    <t>Miesto:</t>
  </si>
  <si>
    <t xml:space="preserve"> </t>
  </si>
  <si>
    <t>Dátum:</t>
  </si>
  <si>
    <t>23. 3. 2023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</si>
  <si>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</si>
  <si>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</si>
  <si>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</si>
  <si>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</si>
  <si>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</si>
  <si>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</si>
  <si>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</si>
  <si>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</si>
  <si>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</si>
  <si>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</si>
  <si>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</si>
  <si>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</si>
  <si>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</si>
  <si>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</si>
  <si>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</si>
  <si>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</si>
  <si>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</si>
  <si>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</si>
  <si>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</si>
  <si>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</si>
  <si>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</si>
  <si>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</si>
  <si>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</si>
  <si>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</si>
  <si>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</si>
  <si>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</si>
  <si>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</si>
  <si>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</si>
  <si>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</si>
  <si>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</si>
  <si>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</si>
  <si>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</si>
  <si>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</si>
  <si>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</si>
  <si>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</si>
  <si>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</si>
  <si>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</si>
  <si>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</si>
  <si>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</si>
  <si>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</si>
  <si>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</si>
  <si>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</si>
  <si>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</si>
  <si>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</si>
  <si>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</si>
  <si>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</si>
  <si>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</si>
  <si>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</si>
  <si>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</si>
  <si>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</si>
  <si>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</si>
  <si>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</si>
  <si>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</si>
  <si>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SO-01</t>
  </si>
  <si>
    <t xml:space="preserve">Architektura    </t>
  </si>
  <si>
    <t>STA</t>
  </si>
  <si>
    <t>1</t>
  </si>
  <si>
    <t>{aec9dcd8-70de-40d0-ac0b-2d6479253568}</t>
  </si>
  <si>
    <t>SO-02</t>
  </si>
  <si>
    <t>Zdravotechnika</t>
  </si>
  <si>
    <t>{31aea8cd-3e7c-408e-8842-306b75479c4b}</t>
  </si>
  <si>
    <t>SO-03</t>
  </si>
  <si>
    <t xml:space="preserve">Výkurovanie    </t>
  </si>
  <si>
    <t>{21f3dcb3-9cd5-4773-811b-e8dcfea9e9d0}</t>
  </si>
  <si>
    <t>SO-04</t>
  </si>
  <si>
    <t>Elektroinštalacia</t>
  </si>
  <si>
    <t>{49810b9b-c8c9-43c9-ae9f-a8ecf2642ab7}</t>
  </si>
  <si>
    <t>SO-05</t>
  </si>
  <si>
    <t>Plynoinštalacia</t>
  </si>
  <si>
    <t>{7ef561bb-46db-44c3-b8ac-8c984fe4cbc4}</t>
  </si>
  <si>
    <t>SO-06</t>
  </si>
  <si>
    <t xml:space="preserve">Spevnene  plochy</t>
  </si>
  <si>
    <t>{91289a01-4e1c-480c-92bc-7406bb99f39b}</t>
  </si>
  <si>
    <t>SO-07</t>
  </si>
  <si>
    <t xml:space="preserve">Požiarna  ochrana</t>
  </si>
  <si>
    <t>{30aefe98-bc4d-4a6e-a61f-004025dab6d5}</t>
  </si>
  <si>
    <t>SO-08</t>
  </si>
  <si>
    <t xml:space="preserve">Vodovodná  prípojka</t>
  </si>
  <si>
    <t>{ef17b609-cc5a-4879-a13a-f5e7c9c9074f}</t>
  </si>
  <si>
    <t>SO-09</t>
  </si>
  <si>
    <t xml:space="preserve">Kanalizacia  a  napojenie</t>
  </si>
  <si>
    <t>{1709413f-d44c-49c1-b942-736c81c08876}</t>
  </si>
  <si>
    <t>SO-10</t>
  </si>
  <si>
    <t xml:space="preserve"> Strecha  existujúca  budová</t>
  </si>
  <si>
    <t>{ab31419e-f1b5-498b-8be8-d5670c223e11}</t>
  </si>
  <si>
    <t>SO-11</t>
  </si>
  <si>
    <t xml:space="preserve">Zateplenie  existujúca budova</t>
  </si>
  <si>
    <t>{7916e58f-f6d5-4ce2-aa76-e7a8b2ad1723}</t>
  </si>
  <si>
    <t>SO-12</t>
  </si>
  <si>
    <t xml:space="preserve">Okapový chodnik  existujúcia budova</t>
  </si>
  <si>
    <t>{5914e2bf-4369-403d-902a-02db13597fdd}</t>
  </si>
  <si>
    <t>KRYCÍ LIST ROZPOČTU</t>
  </si>
  <si>
    <t>Objekt:</t>
  </si>
  <si>
    <t xml:space="preserve">SO-01 - Architektura    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</si>
  <si>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</si>
  <si>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</si>
  <si>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</si>
  <si>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</si>
  <si>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</si>
  <si>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</si>
  <si>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</si>
  <si>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</si>
  <si>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</si>
  <si>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</si>
  <si>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6 - Úpravy povrchov, podlahy, osadenie   </t>
  </si>
  <si>
    <t xml:space="preserve">    9 - Ostatné konštrukcie a práce-búranie   </t>
  </si>
  <si>
    <t xml:space="preserve">PSV - Práce a dodávky PSV   </t>
  </si>
  <si>
    <t xml:space="preserve">    711 - Izolácie proti vode a vlhkosti   </t>
  </si>
  <si>
    <t xml:space="preserve">    712 - Izolácie striech, povlakové krytiny   </t>
  </si>
  <si>
    <t xml:space="preserve">    713 - Izolácie tepelné   </t>
  </si>
  <si>
    <t xml:space="preserve">    762 - Konštrukcie tesárske   </t>
  </si>
  <si>
    <t xml:space="preserve">    763 - Konštrukcie - drevostavby   </t>
  </si>
  <si>
    <t xml:space="preserve">    764 - Konštrukcie klampiarske   </t>
  </si>
  <si>
    <t xml:space="preserve">    766 - Konštrukcie stolárske   </t>
  </si>
  <si>
    <t xml:space="preserve">    767 - Konštrukcie doplnkové kovové   </t>
  </si>
  <si>
    <t xml:space="preserve">    769 - Montáže vzduchotechnických zariadení   </t>
  </si>
  <si>
    <t xml:space="preserve">    771 - Podlahy z dlaždíc   </t>
  </si>
  <si>
    <t xml:space="preserve">    775 - Podlahy vlysové a parketové   </t>
  </si>
  <si>
    <t xml:space="preserve">    781 - Obklady   </t>
  </si>
  <si>
    <t xml:space="preserve">    783 - Nátery   </t>
  </si>
  <si>
    <t xml:space="preserve">    784 - Maľby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</si>
  <si>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</si>
  <si>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</si>
  <si>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</si>
  <si>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</si>
  <si>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</si>
  <si>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</si>
  <si>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</si>
  <si>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</si>
  <si>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</si>
  <si>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</si>
  <si>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</si>
  <si>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</si>
  <si>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</si>
  <si>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</si>
  <si>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</si>
  <si>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</si>
  <si>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</si>
  <si>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121101112.S</t>
  </si>
  <si>
    <t>Odstránenie ornice s premiestn. na hromady, so zložením na vzdialenosť do 100 m a do 1000 m3</t>
  </si>
  <si>
    <t>m3</t>
  </si>
  <si>
    <t>4</t>
  </si>
  <si>
    <t>2</t>
  </si>
  <si>
    <t>132201202.S</t>
  </si>
  <si>
    <t>Výkop ryhy šírky 600-2000mm horn.3 od 100 do 1000 m3</t>
  </si>
  <si>
    <t>3</t>
  </si>
  <si>
    <t>132201209.S</t>
  </si>
  <si>
    <t>Príplatok k cenám za lepivosť pri hĺbení rýh š. nad 600 do 2 000 mm zapaž. i nezapažených, s urovnaním dna v hornine 3</t>
  </si>
  <si>
    <t>6</t>
  </si>
  <si>
    <t>132201101.S</t>
  </si>
  <si>
    <t>Výkop ryhy do šírky 600 mm v horn.3 do 100 m3</t>
  </si>
  <si>
    <t>8</t>
  </si>
  <si>
    <t>5</t>
  </si>
  <si>
    <t>132201109.S</t>
  </si>
  <si>
    <t>Príplatok k cene za lepivosť pri hĺbení rýh šírky do 600 mm zapažených i nezapažených s urovnaním dna v hornine 3</t>
  </si>
  <si>
    <t>10</t>
  </si>
  <si>
    <t>162201102</t>
  </si>
  <si>
    <t>Vodorovné premiestnenie výkopku z horniny 1-4 nad 20-50m</t>
  </si>
  <si>
    <t>12</t>
  </si>
  <si>
    <t>7</t>
  </si>
  <si>
    <t>162501122.S</t>
  </si>
  <si>
    <t>Vodorovné premiestnenie výkopku po spevnenej ceste z horniny tr.1-4, nad 100 do 1000 m3 na vzdialenosť do 3000 m</t>
  </si>
  <si>
    <t>14</t>
  </si>
  <si>
    <t>460600001</t>
  </si>
  <si>
    <t>Naloženie zeminy, odvoz do 1 km a zloženie na skládke a jazda späť</t>
  </si>
  <si>
    <t>16</t>
  </si>
  <si>
    <t>9</t>
  </si>
  <si>
    <t>460600002</t>
  </si>
  <si>
    <t>Príplatok za odvoz zeminy za každý ďalší km a jazda späť</t>
  </si>
  <si>
    <t>18</t>
  </si>
  <si>
    <t>171209002</t>
  </si>
  <si>
    <t>Poplatok za skladovanie - zemina a kamenivo (17 05) ostatné</t>
  </si>
  <si>
    <t>t</t>
  </si>
  <si>
    <t xml:space="preserve">Zakladanie   </t>
  </si>
  <si>
    <t>11</t>
  </si>
  <si>
    <t>271573001.S</t>
  </si>
  <si>
    <t>Násyp pod základové konštrukcie so zhutnením zo štrkopiesku fr.0-32 mm</t>
  </si>
  <si>
    <t>22</t>
  </si>
  <si>
    <t>274313611.S</t>
  </si>
  <si>
    <t>Betón základových pásov, prostý tr. C 16/20</t>
  </si>
  <si>
    <t>24</t>
  </si>
  <si>
    <t>13</t>
  </si>
  <si>
    <t>274271051.S</t>
  </si>
  <si>
    <t>Murivo základových pásov (m3) z betónových debniacich tvárnic s betónovou výplňou C 16/20 hrúbky 400 mm</t>
  </si>
  <si>
    <t>26</t>
  </si>
  <si>
    <t>274361821.S</t>
  </si>
  <si>
    <t>Výstuž základových pásov z ocele B500 (10505)</t>
  </si>
  <si>
    <t>28</t>
  </si>
  <si>
    <t>15</t>
  </si>
  <si>
    <t>274361825.S</t>
  </si>
  <si>
    <t>Výstuž pre murivo základových pásov z betónových debniacich tvárnic s betónovou výplňou z ocele B500 (10505)</t>
  </si>
  <si>
    <t>30</t>
  </si>
  <si>
    <t>273351217.S</t>
  </si>
  <si>
    <t>Debnenie stien základových dosiek, zhotovenie-tradičné</t>
  </si>
  <si>
    <t>m2</t>
  </si>
  <si>
    <t>32</t>
  </si>
  <si>
    <t>17</t>
  </si>
  <si>
    <t>273351218.S</t>
  </si>
  <si>
    <t>Debnenie stien základových dosiek, odstránenie-tradičné</t>
  </si>
  <si>
    <t>34</t>
  </si>
  <si>
    <t>273361821.S</t>
  </si>
  <si>
    <t>Výstuž základových dosiek z ocele B500 (10505)</t>
  </si>
  <si>
    <t>36</t>
  </si>
  <si>
    <t>19</t>
  </si>
  <si>
    <t>273362442.S</t>
  </si>
  <si>
    <t>Výstuž základových dosiek zo zvár. sietí KARI, priemer drôtu 8/8 mm, veľkosť oka 150x150 mm</t>
  </si>
  <si>
    <t>38</t>
  </si>
  <si>
    <t>273313611.S</t>
  </si>
  <si>
    <t>Betón základových dosiek, prostý tr. C 16/20</t>
  </si>
  <si>
    <t>40</t>
  </si>
  <si>
    <t xml:space="preserve">Zvislé a kompletné konštrukcie   </t>
  </si>
  <si>
    <t>21</t>
  </si>
  <si>
    <t>312234054</t>
  </si>
  <si>
    <t>Murivo výplňové (m3) z tehál pálených HELUZ 30 P 15 brúsených na pero a drážku, na PUR penu (300x247x249)</t>
  </si>
  <si>
    <t>42</t>
  </si>
  <si>
    <t>317160312.S</t>
  </si>
  <si>
    <t>Keramický preklad nosný šírky 70 mm, výšky 238 mm, dĺžky 1250 mm</t>
  </si>
  <si>
    <t>ks</t>
  </si>
  <si>
    <t>44</t>
  </si>
  <si>
    <t>23</t>
  </si>
  <si>
    <t>317160315.S</t>
  </si>
  <si>
    <t>Keramický preklad nosný šírky 70 mm, výšky 238 mm, dĺžky 2000 mm</t>
  </si>
  <si>
    <t>46</t>
  </si>
  <si>
    <t>342243164</t>
  </si>
  <si>
    <t>Priečky z tehál pálených HELUZ 14 P 10 brúsených na pero a drážku, na PUR penu (140x497x249)</t>
  </si>
  <si>
    <t>48</t>
  </si>
  <si>
    <t>25</t>
  </si>
  <si>
    <t>317160172.S</t>
  </si>
  <si>
    <t>Keramický preklad nenosný šírky 145 mm, výšky 71 mm, dĺžky 1250 mm</t>
  </si>
  <si>
    <t>50</t>
  </si>
  <si>
    <t xml:space="preserve">Vodorovné konštrukcie   </t>
  </si>
  <si>
    <t>411351101.S</t>
  </si>
  <si>
    <t>Debnenie stropov doskových zhotovenie-dielce</t>
  </si>
  <si>
    <t>52</t>
  </si>
  <si>
    <t>27</t>
  </si>
  <si>
    <t>411351102.S</t>
  </si>
  <si>
    <t>Debnenie stropov doskových odstránenie-dielce</t>
  </si>
  <si>
    <t>54</t>
  </si>
  <si>
    <t>411354173.S</t>
  </si>
  <si>
    <t>Podporná konštrukcia stropov výšky do 4 m pre zaťaženie do 12 kPa zhotovenie</t>
  </si>
  <si>
    <t>56</t>
  </si>
  <si>
    <t>29</t>
  </si>
  <si>
    <t>411354174.S</t>
  </si>
  <si>
    <t>Podporná konštrukcia stropov výšky do 4 m pre zaťaženie do 12 kPa odstránenie</t>
  </si>
  <si>
    <t>58</t>
  </si>
  <si>
    <t>411354401</t>
  </si>
  <si>
    <t>Denný prenájom dodatočného podoprenia stropov systémom DOKA pre svetlú výšku miestnosti do 3500 mm a zaťaženia do 5 kN/m2</t>
  </si>
  <si>
    <t>60</t>
  </si>
  <si>
    <t>31</t>
  </si>
  <si>
    <t>411361821.S</t>
  </si>
  <si>
    <t>Výstuž stropov doskových, trámových, vložkových,konzolových alebo balkónových, B500 (10505)</t>
  </si>
  <si>
    <t>62</t>
  </si>
  <si>
    <t>411362442.S</t>
  </si>
  <si>
    <t>Výstuž stropov doskových, trámových, vložkových, konzolových, balkónových, zo sietí KARI, priemer drôtu 8/8 mm, veľkosť oka 150x150 mm</t>
  </si>
  <si>
    <t>64</t>
  </si>
  <si>
    <t>33</t>
  </si>
  <si>
    <t>411321314.S</t>
  </si>
  <si>
    <t xml:space="preserve">Betón stropov doskových a trámových,  železový tr. C 20/25</t>
  </si>
  <si>
    <t>66</t>
  </si>
  <si>
    <t>417351115.S</t>
  </si>
  <si>
    <t>Debnenie bočníc stužujúcich pásov a vencov vrátane vzpier zhotovenie</t>
  </si>
  <si>
    <t>68</t>
  </si>
  <si>
    <t>35</t>
  </si>
  <si>
    <t>417351116.S</t>
  </si>
  <si>
    <t>Debnenie bočníc stužujúcich pásov a vencov vrátane vzpier odstránenie</t>
  </si>
  <si>
    <t>70</t>
  </si>
  <si>
    <t>417361821.S</t>
  </si>
  <si>
    <t>Výstuž stužujúcich pásov a vencov z betonárskej ocele B500 (10505)</t>
  </si>
  <si>
    <t>72</t>
  </si>
  <si>
    <t>37</t>
  </si>
  <si>
    <t>417321414.S</t>
  </si>
  <si>
    <t>Betón stužujúcich pásov a vencov železový tr. C 20/25</t>
  </si>
  <si>
    <t>74</t>
  </si>
  <si>
    <t>417391151.S</t>
  </si>
  <si>
    <t>Montáž obkladu betónových konštrukcií vykonaný súčasne s betónovaním extrudovaným polystyrénom</t>
  </si>
  <si>
    <t>76</t>
  </si>
  <si>
    <t>39</t>
  </si>
  <si>
    <t>M</t>
  </si>
  <si>
    <t>283750000500.S</t>
  </si>
  <si>
    <t>Doska XPS hr. 30 mm, zateplenie soklov, suterénov, podláh</t>
  </si>
  <si>
    <t>78</t>
  </si>
  <si>
    <t>317351107.S</t>
  </si>
  <si>
    <t xml:space="preserve">Debnenie prekladu  vrátane podpornej konštrukcie výšky do 4 m zhotovenie</t>
  </si>
  <si>
    <t>80</t>
  </si>
  <si>
    <t>41</t>
  </si>
  <si>
    <t>317351108.S</t>
  </si>
  <si>
    <t xml:space="preserve">Debnenie prekladu  vrátane podpornej konštrukcie výšky do 4 m odstránenie</t>
  </si>
  <si>
    <t>82</t>
  </si>
  <si>
    <t>317361821.S</t>
  </si>
  <si>
    <t>Výstuž prekladov z ocele B500 (10505)</t>
  </si>
  <si>
    <t>84</t>
  </si>
  <si>
    <t>43</t>
  </si>
  <si>
    <t>317321315.S</t>
  </si>
  <si>
    <t>Betón prekladov železový (bez výstuže) tr. C 20/25</t>
  </si>
  <si>
    <t>86</t>
  </si>
  <si>
    <t>431351121.S</t>
  </si>
  <si>
    <t>Debnenie do 4 m výšky - podest a podstupňových dosiek pôdorysne priamočiarych zhotovenie</t>
  </si>
  <si>
    <t>88</t>
  </si>
  <si>
    <t>45</t>
  </si>
  <si>
    <t>431351122.S</t>
  </si>
  <si>
    <t>Debnenie do 4 m výšky - podest a podstupňových dosiek pôdorysne priamočiarych odstránenie</t>
  </si>
  <si>
    <t>90</t>
  </si>
  <si>
    <t>430321414.S</t>
  </si>
  <si>
    <t>Schodiskové konštrukcie, betón železový tr. C 25/30</t>
  </si>
  <si>
    <t>92</t>
  </si>
  <si>
    <t>47</t>
  </si>
  <si>
    <t>430361821.S</t>
  </si>
  <si>
    <t>Výstuž schodiskových konštrukcií z betonárskej ocele B500 (10505)</t>
  </si>
  <si>
    <t>94</t>
  </si>
  <si>
    <t xml:space="preserve">Úpravy povrchov, podlahy, osadenie   </t>
  </si>
  <si>
    <t>611460112.S</t>
  </si>
  <si>
    <t>Príprava vnútorného podkladu stropov na betónové podklady kontaktným mostíkom</t>
  </si>
  <si>
    <t>96</t>
  </si>
  <si>
    <t>49</t>
  </si>
  <si>
    <t>611460201.S</t>
  </si>
  <si>
    <t>Vnútorná omietka stropov vápenná jadrová (hrubá), hr. 10 mm</t>
  </si>
  <si>
    <t>98</t>
  </si>
  <si>
    <t>611460206.S</t>
  </si>
  <si>
    <t>Vnútorná omietka stropov vápenná štuková (jemná), hr. 3 mm</t>
  </si>
  <si>
    <t>100</t>
  </si>
  <si>
    <t>51</t>
  </si>
  <si>
    <t>612460112.S</t>
  </si>
  <si>
    <t>Príprava vnútorného podkladu stien na betónové podklady kontaktným mostíkom</t>
  </si>
  <si>
    <t>102</t>
  </si>
  <si>
    <t>612460241.S</t>
  </si>
  <si>
    <t>Vnútorná omietka stien vápennocementová jadrová (hrubá), hr. 10 mm</t>
  </si>
  <si>
    <t>104</t>
  </si>
  <si>
    <t>53</t>
  </si>
  <si>
    <t>612460372.S</t>
  </si>
  <si>
    <t>Vnútorná omietka stien vápennocementová tenkovrstvová, hr. 6 mm</t>
  </si>
  <si>
    <t>106</t>
  </si>
  <si>
    <t>625250713.S</t>
  </si>
  <si>
    <t>Kontaktný zatepľovací systém z minerálnej vlny hr. 200 mm, skrutkovacie kotvy</t>
  </si>
  <si>
    <t>108</t>
  </si>
  <si>
    <t>55</t>
  </si>
  <si>
    <t>625250612.S</t>
  </si>
  <si>
    <t>Kontaktný zatepľovací systém soklovej alebo vodou namáhanej časti ostenia hr. 20 mm</t>
  </si>
  <si>
    <t>110</t>
  </si>
  <si>
    <t>625250558.S</t>
  </si>
  <si>
    <t>Kontaktný zatepľovací systém soklovej alebo vodou namáhanej časti hr. 200 mm, skrutkovacie kotvy</t>
  </si>
  <si>
    <t>112</t>
  </si>
  <si>
    <t>57</t>
  </si>
  <si>
    <t>622466116</t>
  </si>
  <si>
    <t>Príprava vonkajšieho podkladu stien BAUMIT, Univerzálny základ (Baumit UniPrimer)</t>
  </si>
  <si>
    <t>114</t>
  </si>
  <si>
    <t>612461053.S</t>
  </si>
  <si>
    <t>Vnútorná omietka stien pastovitá silikónová roztieraná, hr. 2 mm</t>
  </si>
  <si>
    <t>116</t>
  </si>
  <si>
    <t>59</t>
  </si>
  <si>
    <t>632001011</t>
  </si>
  <si>
    <t>Zhotovenie separačnej fólie v podlahových vrstvách z PE</t>
  </si>
  <si>
    <t>118</t>
  </si>
  <si>
    <t>283290003600</t>
  </si>
  <si>
    <t>Separačná fólia FE, šxl 1,3x100 m, na oddelenie poterov, PE, BAUMIT</t>
  </si>
  <si>
    <t>120</t>
  </si>
  <si>
    <t>61</t>
  </si>
  <si>
    <t>632452255</t>
  </si>
  <si>
    <t>Cementový poter, pevnosti v tlaku 25 MPa, hr. 80 mm</t>
  </si>
  <si>
    <t>122</t>
  </si>
  <si>
    <t>952901111.S</t>
  </si>
  <si>
    <t>Vyčistenie budov pri výške podlaží do 4 m</t>
  </si>
  <si>
    <t>124</t>
  </si>
  <si>
    <t xml:space="preserve">Ostatné konštrukcie a práce-búranie   </t>
  </si>
  <si>
    <t>63</t>
  </si>
  <si>
    <t>941941031.S</t>
  </si>
  <si>
    <t>Montáž lešenia ľahkého pracovného radového s podlahami šírky od 0,80 do 1,00 m, výšky do 10 m</t>
  </si>
  <si>
    <t>126</t>
  </si>
  <si>
    <t>941941191.S</t>
  </si>
  <si>
    <t>Príplatok za prvý a každý ďalší i začatý mesiac použitia lešenia ľahkého pracovného radového s podlahami šírky od 0,80 do 1,00 m, výšky do 10 m</t>
  </si>
  <si>
    <t>128</t>
  </si>
  <si>
    <t>65</t>
  </si>
  <si>
    <t>941941831.S</t>
  </si>
  <si>
    <t>Demontáž lešenia ľahkého pracovného radového s podlahami šírky nad 0,80 do 1,00 m, výšky do 10 m</t>
  </si>
  <si>
    <t>130</t>
  </si>
  <si>
    <t>941955002.S</t>
  </si>
  <si>
    <t>Lešenie ľahké pracovné pomocné s výškou lešeňovej podlahy nad 1,20 do 1,90 m</t>
  </si>
  <si>
    <t>132</t>
  </si>
  <si>
    <t>67</t>
  </si>
  <si>
    <t>953995406.S</t>
  </si>
  <si>
    <t>Okenný a dverový začisťovací profil</t>
  </si>
  <si>
    <t>m</t>
  </si>
  <si>
    <t>134</t>
  </si>
  <si>
    <t>953995422.S</t>
  </si>
  <si>
    <t>Rohový profil s integrovanou sieťovinou - flexibilný</t>
  </si>
  <si>
    <t>136</t>
  </si>
  <si>
    <t>69</t>
  </si>
  <si>
    <t>998011002.S</t>
  </si>
  <si>
    <t>Presun hmôt pre budovy (801, 803, 812), zvislá konštr. z tehál, tvárnic, z kovu výšky do 12 m</t>
  </si>
  <si>
    <t>138</t>
  </si>
  <si>
    <t>PSV</t>
  </si>
  <si>
    <t xml:space="preserve">Práce a dodávky PSV   </t>
  </si>
  <si>
    <t>711</t>
  </si>
  <si>
    <t xml:space="preserve">Izolácie proti vode a vlhkosti   </t>
  </si>
  <si>
    <t>711111001.S</t>
  </si>
  <si>
    <t>Zhotovenie izolácie proti zemnej vlhkosti vodorovná náterom penetračným za studena</t>
  </si>
  <si>
    <t>140</t>
  </si>
  <si>
    <t>71</t>
  </si>
  <si>
    <t>246170000900.S</t>
  </si>
  <si>
    <t>Lak asfaltový penetračný</t>
  </si>
  <si>
    <t>142</t>
  </si>
  <si>
    <t>711141559.S</t>
  </si>
  <si>
    <t xml:space="preserve">Zhotovenie  izolácie proti zemnej vlhkosti a tlakovej vode vodorovná NAIP pritavením</t>
  </si>
  <si>
    <t>144</t>
  </si>
  <si>
    <t>73</t>
  </si>
  <si>
    <t>628310001000.S</t>
  </si>
  <si>
    <t>Pás asfaltový s posypom hr. 3,5 mm vystužený sklenenou rohožou</t>
  </si>
  <si>
    <t>146</t>
  </si>
  <si>
    <t>998711101.S</t>
  </si>
  <si>
    <t>Presun hmôt pre izoláciu proti vode v objektoch výšky do 6 m</t>
  </si>
  <si>
    <t>148</t>
  </si>
  <si>
    <t>712</t>
  </si>
  <si>
    <t xml:space="preserve">Izolácie striech, povlakové krytiny   </t>
  </si>
  <si>
    <t>75</t>
  </si>
  <si>
    <t>712290010.S</t>
  </si>
  <si>
    <t>Zhotovenie parozábrany pre strechy ploché do 10°</t>
  </si>
  <si>
    <t>150</t>
  </si>
  <si>
    <t>283230007300.S</t>
  </si>
  <si>
    <t>Parozábrana hr. 0,15 mm, š. 2 m, materiál na báze PO - modifikovaný PE</t>
  </si>
  <si>
    <t>152</t>
  </si>
  <si>
    <t>77</t>
  </si>
  <si>
    <t>712370020.S</t>
  </si>
  <si>
    <t>Zhotovenie povlakovej krytiny striech plochých do 10° PVC-P fóliou celoplošne lepenou s lepením spoju</t>
  </si>
  <si>
    <t>154</t>
  </si>
  <si>
    <t>283220001900.S</t>
  </si>
  <si>
    <t>Hydroizolačná fólia PVC-P hr. 2,6 mm s podkladnou vrstvou z netkanej textílie PES, izolácia pre lepené systémy</t>
  </si>
  <si>
    <t>156</t>
  </si>
  <si>
    <t>79</t>
  </si>
  <si>
    <t>712990040.S</t>
  </si>
  <si>
    <t>Položenie geotextílie vodorovne alebo zvislo na strechy ploché do 10°</t>
  </si>
  <si>
    <t>158</t>
  </si>
  <si>
    <t>693110004710.S</t>
  </si>
  <si>
    <t>Geotextília polypropylénová netkaná 400 g/m2</t>
  </si>
  <si>
    <t>160</t>
  </si>
  <si>
    <t>81</t>
  </si>
  <si>
    <t>712991030.S</t>
  </si>
  <si>
    <t>Montáž podkladnej konštrukcie z OSB dosiek na atike šírky 311 - 410 mm pod klampiarske konštrukcie</t>
  </si>
  <si>
    <t>162</t>
  </si>
  <si>
    <t>311690001000.S</t>
  </si>
  <si>
    <t>Rozperný nit 6x30 mm do betónu, hliníkový</t>
  </si>
  <si>
    <t>164</t>
  </si>
  <si>
    <t>83</t>
  </si>
  <si>
    <t>607260000300.S</t>
  </si>
  <si>
    <t>Doska OSB nebrúsená hr. 18 mm</t>
  </si>
  <si>
    <t>166</t>
  </si>
  <si>
    <t>998712102.S</t>
  </si>
  <si>
    <t>Presun hmôt pre izoláciu povlakovej krytiny v objektoch výšky nad 6 do 12 m</t>
  </si>
  <si>
    <t>168</t>
  </si>
  <si>
    <t>713</t>
  </si>
  <si>
    <t xml:space="preserve">Izolácie tepelné   </t>
  </si>
  <si>
    <t>85</t>
  </si>
  <si>
    <t>713122121.S</t>
  </si>
  <si>
    <t>Montáž tepelnej izolácie podláh polystyrénom, kladeným voľne v dvoch vrstvách</t>
  </si>
  <si>
    <t>170</t>
  </si>
  <si>
    <t>283720003100.S</t>
  </si>
  <si>
    <t>Doska EPS max. zaťaženie 5 kN/m2 hr. 40 mm, pre podlahy</t>
  </si>
  <si>
    <t>172</t>
  </si>
  <si>
    <t>87</t>
  </si>
  <si>
    <t>713111122.S</t>
  </si>
  <si>
    <t>Montáž tepelnej izolácie stropov rovných minerálnou vlnou, spodkom s pribitím na konštrukciu</t>
  </si>
  <si>
    <t>174</t>
  </si>
  <si>
    <t>631440004600.S</t>
  </si>
  <si>
    <t>Doska z minerálnej vlny hr. 200 mm, izolácia pre šikmé strechy, nezaťažené stropy, priečky</t>
  </si>
  <si>
    <t>176</t>
  </si>
  <si>
    <t>89</t>
  </si>
  <si>
    <t>713141250.S</t>
  </si>
  <si>
    <t>Montáž tepelnej izolácie striech plochých do 10° minerálnou vlnou, dvojvrstvová kladenými voľne</t>
  </si>
  <si>
    <t>178</t>
  </si>
  <si>
    <t>631440024900</t>
  </si>
  <si>
    <t>Doska ISOVER T 12, 200x1200x2000 mm izolácia z kamennej vlny vhodná pre zateplenie plochých striech</t>
  </si>
  <si>
    <t>180</t>
  </si>
  <si>
    <t>91</t>
  </si>
  <si>
    <t>631440025400</t>
  </si>
  <si>
    <t>Doska ISOVER S 10, 200x1200x2000 mm izolácia z kamennej vlny vhodná pre zateplenie plochých striech</t>
  </si>
  <si>
    <t>182</t>
  </si>
  <si>
    <t>713141160.S</t>
  </si>
  <si>
    <t>Montáž tepelnej izolácie striech plochých do 10° spádovými doskami z minerálnej vlny v jednej vrstve</t>
  </si>
  <si>
    <t>184</t>
  </si>
  <si>
    <t>93</t>
  </si>
  <si>
    <t>631440028500.S</t>
  </si>
  <si>
    <t>Doska z minerálnej vlny jednostranne spádová 60/40x1000x1000 mm, izolácia pre ploché strechy</t>
  </si>
  <si>
    <t>186</t>
  </si>
  <si>
    <t>713144060.S</t>
  </si>
  <si>
    <t>Montáž tepelnej izolácie na atiku minerálnou vlnou prikotvením</t>
  </si>
  <si>
    <t>188</t>
  </si>
  <si>
    <t>95</t>
  </si>
  <si>
    <t>631440030100</t>
  </si>
  <si>
    <t>Doska ISOVER LAM 30, 100x360x2000 mm izolácia z kamennej vlny vhodná pre zateplenie plochých striech</t>
  </si>
  <si>
    <t>190</t>
  </si>
  <si>
    <t>998713102.S</t>
  </si>
  <si>
    <t>Presun hmôt pre izolácie tepelné v objektoch výšky nad 6 m do 12 m</t>
  </si>
  <si>
    <t>192</t>
  </si>
  <si>
    <t>762</t>
  </si>
  <si>
    <t xml:space="preserve">Konštrukcie tesárske   </t>
  </si>
  <si>
    <t>97</t>
  </si>
  <si>
    <t>762123130.S</t>
  </si>
  <si>
    <t xml:space="preserve">Dodanie a montáž   prehradové  nosniky  drevena  konštrukcia</t>
  </si>
  <si>
    <t>súb</t>
  </si>
  <si>
    <t>194</t>
  </si>
  <si>
    <t>762810016.S</t>
  </si>
  <si>
    <t>Záklop stropov z dosiek OSB skrutkovaných na trámy na zraz hr. dosky 22 mm</t>
  </si>
  <si>
    <t>196</t>
  </si>
  <si>
    <t>99</t>
  </si>
  <si>
    <t>998762102.S</t>
  </si>
  <si>
    <t>Presun hmôt pre konštrukcie tesárske v objektoch výšky do 12 m</t>
  </si>
  <si>
    <t>198</t>
  </si>
  <si>
    <t>763</t>
  </si>
  <si>
    <t xml:space="preserve">Konštrukcie - drevostavby   </t>
  </si>
  <si>
    <t>763138213.S</t>
  </si>
  <si>
    <t>Podhľad SDK závesný na jednoúrovňovej oceľovej podkonštrukcií CD+UD, doska protipožiarna impregnovaná DFH2 12.5 mm</t>
  </si>
  <si>
    <t>200</t>
  </si>
  <si>
    <t>101</t>
  </si>
  <si>
    <t>998763301.S</t>
  </si>
  <si>
    <t>Presun hmôt pre sádrokartónové konštrukcie v objektoch výšky do 7 m</t>
  </si>
  <si>
    <t>202</t>
  </si>
  <si>
    <t>764</t>
  </si>
  <si>
    <t xml:space="preserve">Konštrukcie klampiarske   </t>
  </si>
  <si>
    <t>764441411.S</t>
  </si>
  <si>
    <t>Montáž balkónového chrliča z pozinkovaného farbeného PZf plechu, jednoduchý s D do 50 mm dĺžky do 500 mm</t>
  </si>
  <si>
    <t>204</t>
  </si>
  <si>
    <t>103</t>
  </si>
  <si>
    <t>138210001200.S</t>
  </si>
  <si>
    <t>Plech hladký pozinkovaný farbený v RAL, hr. 0,60 mm</t>
  </si>
  <si>
    <t>206</t>
  </si>
  <si>
    <t>764454454.S</t>
  </si>
  <si>
    <t>Zvodové rúry z pozinkovaného farbeného PZf plechu, kruhové priemer 120 mm</t>
  </si>
  <si>
    <t>208</t>
  </si>
  <si>
    <t>105</t>
  </si>
  <si>
    <t>764430430.S</t>
  </si>
  <si>
    <t>Oplechovanie muriva a atík z pozinkovaného farbeného PZf plechu, vrátane rohov r.š. 400 mm</t>
  </si>
  <si>
    <t>210</t>
  </si>
  <si>
    <t>998764102.S</t>
  </si>
  <si>
    <t>Presun hmôt pre konštrukcie klampiarske v objektoch výšky nad 6 do 12 m</t>
  </si>
  <si>
    <t>212</t>
  </si>
  <si>
    <t>766</t>
  </si>
  <si>
    <t xml:space="preserve">Konštrukcie stolárske   </t>
  </si>
  <si>
    <t>107</t>
  </si>
  <si>
    <t>766621081</t>
  </si>
  <si>
    <t xml:space="preserve">Dodanie montáž   plastových  okien  a vnutorne a vonkajšie prapety a plastove  dvere</t>
  </si>
  <si>
    <t>214</t>
  </si>
  <si>
    <t>766662132.S</t>
  </si>
  <si>
    <t>Montáž dverového krídla otočného dvojkrídlového poldrážkového, , vrátane kovania</t>
  </si>
  <si>
    <t>216</t>
  </si>
  <si>
    <t>109</t>
  </si>
  <si>
    <t>611610000400.S</t>
  </si>
  <si>
    <t>Dvere vnútorné dvojkrídlové, 900x900x1970</t>
  </si>
  <si>
    <t>218</t>
  </si>
  <si>
    <t>766702112</t>
  </si>
  <si>
    <t>Montáž obložkovej zárubne pre jednokrídlové dvere pri hrúbke steny 10 až 35 cm</t>
  </si>
  <si>
    <t>kus</t>
  </si>
  <si>
    <t>220</t>
  </si>
  <si>
    <t>111</t>
  </si>
  <si>
    <t>6117103020</t>
  </si>
  <si>
    <t>Zárubňa dýhovaná, obložková, dub/buk, do hrúbky múru150mm do 350 mm</t>
  </si>
  <si>
    <t>222</t>
  </si>
  <si>
    <t>766662112</t>
  </si>
  <si>
    <t>Montáž dverového krídla otočného jednokrídlového</t>
  </si>
  <si>
    <t>224</t>
  </si>
  <si>
    <t>113</t>
  </si>
  <si>
    <t>6117103100</t>
  </si>
  <si>
    <t xml:space="preserve">Dvere vnútorné, fóliované M10, plné, š.60, 70, 80,  90 , 100 cm /STN,obj.č.FOST10</t>
  </si>
  <si>
    <t>226</t>
  </si>
  <si>
    <t>766702121.S</t>
  </si>
  <si>
    <t>Montáž zárubní obložkových pre dvere dvojkrídlové</t>
  </si>
  <si>
    <t>228</t>
  </si>
  <si>
    <t>115</t>
  </si>
  <si>
    <t>611810006700.S</t>
  </si>
  <si>
    <t>Zárubňa vnútorná obložková, šírka 1250-1850 mm, výška 1970 mm, DTD doska, povrch fólia, pre stenu hrúbky 60-170 mm, pre dvojkrídlové dvere</t>
  </si>
  <si>
    <t>230</t>
  </si>
  <si>
    <t>767</t>
  </si>
  <si>
    <t xml:space="preserve">Konštrukcie doplnkové kovové   </t>
  </si>
  <si>
    <t>767212201.S</t>
  </si>
  <si>
    <t>Montáž oceľových stropných sklápacích schodov do vopred pripraveného otvoru</t>
  </si>
  <si>
    <t>232</t>
  </si>
  <si>
    <t>117</t>
  </si>
  <si>
    <t>612330001000.S</t>
  </si>
  <si>
    <t>Schody stropné sklápacie skladacie zateplené 600x600 mm</t>
  </si>
  <si>
    <t>234</t>
  </si>
  <si>
    <t>767222120.S</t>
  </si>
  <si>
    <t>Dodanie a montáž zábradlí schodiskových z profilovej ocele do muriva s hmotnosťou 1m zábradlia nad 20 do 40 kg</t>
  </si>
  <si>
    <t>236</t>
  </si>
  <si>
    <t>119</t>
  </si>
  <si>
    <t>76789457</t>
  </si>
  <si>
    <t xml:space="preserve">Dodanie a montaž   unikove  ocelove  schodisko  a náter</t>
  </si>
  <si>
    <t>238</t>
  </si>
  <si>
    <t>767995108.S</t>
  </si>
  <si>
    <t xml:space="preserve">Montáž ostatných atypických kovových stavebných doplnkových konštrukcií nad 500 kg  kotvenie a platne</t>
  </si>
  <si>
    <t>kg</t>
  </si>
  <si>
    <t>240</t>
  </si>
  <si>
    <t>121</t>
  </si>
  <si>
    <t>145540000700.S</t>
  </si>
  <si>
    <t>Profil oceľový 50x3 mm zváraný tenkostenný uzavretý štvorcový</t>
  </si>
  <si>
    <t>242</t>
  </si>
  <si>
    <t>769</t>
  </si>
  <si>
    <t xml:space="preserve">Montáže vzduchotechnických zariadení   </t>
  </si>
  <si>
    <t>210290751</t>
  </si>
  <si>
    <t>Montáž motorického spotrebiča, ventilátora do 1.5 kW, bez zapojenia</t>
  </si>
  <si>
    <t>244</t>
  </si>
  <si>
    <t>123</t>
  </si>
  <si>
    <t>429110003800</t>
  </si>
  <si>
    <t>Ventilátor malý, axiálny</t>
  </si>
  <si>
    <t>246</t>
  </si>
  <si>
    <t>769021000.S</t>
  </si>
  <si>
    <t>Montáž spiro potrubia do DN 100</t>
  </si>
  <si>
    <t>248</t>
  </si>
  <si>
    <t>125</t>
  </si>
  <si>
    <t>429810000200</t>
  </si>
  <si>
    <t>Potrubie kruhové spiro DN 100, dĺžka 1000 mm</t>
  </si>
  <si>
    <t>250</t>
  </si>
  <si>
    <t>769035015.S</t>
  </si>
  <si>
    <t>Montáž mriežky s pevnými lamelami prierezu 0.006-0.010 m2</t>
  </si>
  <si>
    <t>252</t>
  </si>
  <si>
    <t>127</t>
  </si>
  <si>
    <t>429720226900.S</t>
  </si>
  <si>
    <t>Mriežka hliníková s horizontálnymi pevnými lamelami jednoradová so skrutkami, šxv 325x325 mm, rozostup lamiel 17,5 mm</t>
  </si>
  <si>
    <t>254</t>
  </si>
  <si>
    <t>998769201.S</t>
  </si>
  <si>
    <t>Presun hmôt pre montáž vzduchotechnických zariadení v stavbe (objekte) výšky do 7 m</t>
  </si>
  <si>
    <t>%</t>
  </si>
  <si>
    <t>256</t>
  </si>
  <si>
    <t>771</t>
  </si>
  <si>
    <t xml:space="preserve">Podlahy z dlaždíc   </t>
  </si>
  <si>
    <t>129</t>
  </si>
  <si>
    <t>771575109</t>
  </si>
  <si>
    <t>Montáž podláh z dlaždíc keramických do tmelu veľ. 300 x 300 mm</t>
  </si>
  <si>
    <t>258</t>
  </si>
  <si>
    <t>597740001200</t>
  </si>
  <si>
    <t xml:space="preserve">Dlaždice keramické  lxvxhr 297x297x8 mm,</t>
  </si>
  <si>
    <t>260</t>
  </si>
  <si>
    <t>131</t>
  </si>
  <si>
    <t>998771101</t>
  </si>
  <si>
    <t>Presun hmôt pre podlahy z dlaždíc v objektoch výšky do 6m</t>
  </si>
  <si>
    <t>262</t>
  </si>
  <si>
    <t>775</t>
  </si>
  <si>
    <t xml:space="preserve">Podlahy vlysové a parketové   </t>
  </si>
  <si>
    <t>775551310</t>
  </si>
  <si>
    <t>Montáž parketovej podlahy s podložkou, parozábranou a s olištovaním z veľkoplošných parkiet</t>
  </si>
  <si>
    <t>264</t>
  </si>
  <si>
    <t>133</t>
  </si>
  <si>
    <t>6119800100</t>
  </si>
  <si>
    <t>Laminátové parkety</t>
  </si>
  <si>
    <t>266</t>
  </si>
  <si>
    <t>776572110.S</t>
  </si>
  <si>
    <t>Položenie textilných podláh - kobercov z pásov na obojstranne lepiacu pásku</t>
  </si>
  <si>
    <t>268</t>
  </si>
  <si>
    <t>135</t>
  </si>
  <si>
    <t>697410000312.S</t>
  </si>
  <si>
    <t>Koberec metrážny strihaný</t>
  </si>
  <si>
    <t>270</t>
  </si>
  <si>
    <t>998775101</t>
  </si>
  <si>
    <t>Presun hmôt pre podlahy vlysové a parketové v objektoch výšky do 6 m</t>
  </si>
  <si>
    <t>272</t>
  </si>
  <si>
    <t>781</t>
  </si>
  <si>
    <t xml:space="preserve">Obklady   </t>
  </si>
  <si>
    <t>137</t>
  </si>
  <si>
    <t>781445212</t>
  </si>
  <si>
    <t>Montáž obkladov vnútor. stien z obkladačiek kladených do tmelu flexibilného veľ. 200x250 mm</t>
  </si>
  <si>
    <t>274</t>
  </si>
  <si>
    <t>597640002200</t>
  </si>
  <si>
    <t>Obkladačky keramické MARMO, lxvxhr 198x248x6,8 mm, farba béžová, RAKO</t>
  </si>
  <si>
    <t>276</t>
  </si>
  <si>
    <t>139</t>
  </si>
  <si>
    <t>998781101</t>
  </si>
  <si>
    <t>Presun hmôt pre obklady keramické v objektoch výšky do 6 m</t>
  </si>
  <si>
    <t>278</t>
  </si>
  <si>
    <t>783</t>
  </si>
  <si>
    <t xml:space="preserve">Nátery   </t>
  </si>
  <si>
    <t>783782404.S</t>
  </si>
  <si>
    <t>Nátery tesárskych konštrukcií, povrchová impregnácia proti drevokaznému hmyzu, hubám a plesniam, jednonásobná</t>
  </si>
  <si>
    <t>280</t>
  </si>
  <si>
    <t>784</t>
  </si>
  <si>
    <t xml:space="preserve">Maľby   </t>
  </si>
  <si>
    <t>141</t>
  </si>
  <si>
    <t>783894612</t>
  </si>
  <si>
    <t>Náter farbami ekologickými riediteľnými vodou SADAKRINOM bielym pre náter sadrokartón. stropov 2x</t>
  </si>
  <si>
    <t>282</t>
  </si>
  <si>
    <t>784452273</t>
  </si>
  <si>
    <t>Maľby z maliarskych zmesí Primalex, Farmal, ručne nanášané dvojnásobné základné na podklad hrubozrnný výšky do 3, 80 m</t>
  </si>
  <si>
    <t>284</t>
  </si>
  <si>
    <t>143</t>
  </si>
  <si>
    <t>784452471.S</t>
  </si>
  <si>
    <t>Maľby z maliarskych zmesí na vodnej báze, ručne nanášané tónované s bielym stropom dvojnásobné na jemnozrnný podklad výšky do 3,80 m</t>
  </si>
  <si>
    <t>286</t>
  </si>
  <si>
    <t>SO-02 - Zdravotechnika</t>
  </si>
  <si>
    <t xml:space="preserve">    8 - Rúrové vedenie   </t>
  </si>
  <si>
    <t xml:space="preserve">    721 - Zdravotechnika - vnútorná kanalizácia   </t>
  </si>
  <si>
    <t xml:space="preserve">    722 - Zdravotechnika - vnútorný vodovod   </t>
  </si>
  <si>
    <t xml:space="preserve">    725 - Zdravotechnika - zariaďovacie predmety   </t>
  </si>
  <si>
    <t>132201101</t>
  </si>
  <si>
    <t>132201109</t>
  </si>
  <si>
    <t>174101003</t>
  </si>
  <si>
    <t>Zásyp sypaninou so zhutnením jám, šachiet, rýh, zárezov alebo okolo objektov nad 1000 do 10000 m3</t>
  </si>
  <si>
    <t>583310002500</t>
  </si>
  <si>
    <t>Kamenivo ťažené hrubé predrvené frakcia 8-16 mm</t>
  </si>
  <si>
    <t>175101102</t>
  </si>
  <si>
    <t>Obsyp potrubia sypaninou z vhodných hornín 1 až 4 s prehodením sypaniny</t>
  </si>
  <si>
    <t>279100002.S</t>
  </si>
  <si>
    <t>Prestup v základoch z vláknocem. rúr dĺžky do 300 mm, DN 80, potrubie vonk.pr. 20-40 mm (bez tesniacej sady)</t>
  </si>
  <si>
    <t xml:space="preserve">Rúrové vedenie   </t>
  </si>
  <si>
    <t>871276002</t>
  </si>
  <si>
    <t>Montáž kanalizačného PVC-U potrubia hladkého viacvrstvového DN 125</t>
  </si>
  <si>
    <t>286110006400.S</t>
  </si>
  <si>
    <t>Rúra PVC hladký, kanalizačný, gravitačný systém Dxr 125x3,2 mm, dĺ. 5 m, SN4 - napenená (viacvrstvová)</t>
  </si>
  <si>
    <t>877266000</t>
  </si>
  <si>
    <t>Montáž kanalizačného PVC-U kolena DN 110</t>
  </si>
  <si>
    <t>286510003600</t>
  </si>
  <si>
    <t>Koleno PVC-U, DN 110x87° hladká pre gravitačnú kanalizáciu KG potrubia, WAVIN</t>
  </si>
  <si>
    <t>877276002</t>
  </si>
  <si>
    <t>Montáž kanalizačného PVC-U kolena DN 125</t>
  </si>
  <si>
    <t>286510004100</t>
  </si>
  <si>
    <t>Koleno PVC-U, DN 125x87° hladká pre gravitačnú kanalizáciu KG potrubia, WAVIN</t>
  </si>
  <si>
    <t>286510003900</t>
  </si>
  <si>
    <t>Koleno PVC-U, DN 125x45° hladká pre gravitačnú kanalizáciu KG potrubia, WAVIN</t>
  </si>
  <si>
    <t>877276026</t>
  </si>
  <si>
    <t>Montáž kanalizačnej PVC-U odbočky DN 125</t>
  </si>
  <si>
    <t>286510013300</t>
  </si>
  <si>
    <t>Odbočka 45° PVC-U, DN 125/125 hladká pre gravitačnú kanalizáciu KG potrubia, WAVIN</t>
  </si>
  <si>
    <t>286510016800</t>
  </si>
  <si>
    <t>Odbočka 87° PVC-U, DN 125/110 hladká pre gravitačnú kanalizáciu KG potrubia, WAVIN</t>
  </si>
  <si>
    <t>892351000</t>
  </si>
  <si>
    <t>Skúška tesnosti kanalizácie D 200</t>
  </si>
  <si>
    <t>871221006.S</t>
  </si>
  <si>
    <t>Montáž vodovodného potrubia z dvojvsrtvového PE 100 SDR11/PN16 zváraných natupo D 63x5,8 mm</t>
  </si>
  <si>
    <t>286130033700.S</t>
  </si>
  <si>
    <t>Rúra HDPE na vodu PE100 PN16 SDR11 63x5,8x100 m</t>
  </si>
  <si>
    <t>286530020400.S</t>
  </si>
  <si>
    <t>Koleno 90° na tupo PE 100, na vodu, plyn a kanalizáciu, SDR 11 D 63 mm</t>
  </si>
  <si>
    <t>974036141</t>
  </si>
  <si>
    <t>Vysekanie rýh mur. TH HL 20cm š. 15cm</t>
  </si>
  <si>
    <t>713482131.S</t>
  </si>
  <si>
    <t>Montáž trubíc z PE, hr.30 mm,vnút.priemer do 38 mm</t>
  </si>
  <si>
    <t>283310006300.S</t>
  </si>
  <si>
    <t>Izolačná PE trubica dxhr. 28x30 mm, rozrezaná, na izolovanie rozvodov vody, kúrenia, zdravotechniky</t>
  </si>
  <si>
    <t>713482306</t>
  </si>
  <si>
    <t>Montaž trubíc TUBOLIT DG hr. do 13 mm, vnút.priemer 43-52 mm</t>
  </si>
  <si>
    <t>283310008700</t>
  </si>
  <si>
    <t>Izolačná PE trubica MIRELON PRO 52x9 mm (d x hr. izolácie), dĺ. 2 m, AZ FLEX</t>
  </si>
  <si>
    <t>998713101.S</t>
  </si>
  <si>
    <t>Presun hmôt pre izolácie tepelné v objektoch výšky do 6 m</t>
  </si>
  <si>
    <t>721</t>
  </si>
  <si>
    <t xml:space="preserve">Zdravotechnika - vnútorná kanalizácia   </t>
  </si>
  <si>
    <t>721171109</t>
  </si>
  <si>
    <t>Potrubie z PVC - U odpadové ležaté hrdlové D 110 mm</t>
  </si>
  <si>
    <t>721172109.S</t>
  </si>
  <si>
    <t>Potrubie z PVC - U odpadové zvislé hrdlové Dxt 110x2,2 mm</t>
  </si>
  <si>
    <t>721173204</t>
  </si>
  <si>
    <t>Potrubie z PVC - U odpadné pripájacie D 40 mm</t>
  </si>
  <si>
    <t>721173205</t>
  </si>
  <si>
    <t>Potrubie z PVC - U odpadné pripájacie D 50 mm</t>
  </si>
  <si>
    <t>721194105</t>
  </si>
  <si>
    <t>Zriadenie prípojky na potrubí vyvedenie a upevnenie odpadových výpustiek D 50 mm</t>
  </si>
  <si>
    <t>721194109</t>
  </si>
  <si>
    <t>Zriadenie prípojky na potrubí vyvedenie a upevnenie odpadových výpustiek D 110 mm</t>
  </si>
  <si>
    <t>721229023.S</t>
  </si>
  <si>
    <t>Montáž podlahového odtokového žlabu dĺžky 1000 mm pre montáž k stene</t>
  </si>
  <si>
    <t>552240011600.S</t>
  </si>
  <si>
    <t>Žľab sprchový bez krytu nerezový DN 50, zvislý odtok, dĺ. 1000 mm, montáž k stene</t>
  </si>
  <si>
    <t>721273153</t>
  </si>
  <si>
    <t>Kanalizačné pripoj.koleno HL210 D110</t>
  </si>
  <si>
    <t>721274102</t>
  </si>
  <si>
    <t>Ventilačná hlavica strešná plastová DN 70</t>
  </si>
  <si>
    <t>721290111</t>
  </si>
  <si>
    <t>Ostatné - skúška tesnosti kanalizácie v objektoch vodou do DN 125</t>
  </si>
  <si>
    <t>721999906</t>
  </si>
  <si>
    <t>Vnútorná kanalizácia HZS, nešpec.práce</t>
  </si>
  <si>
    <t>hod</t>
  </si>
  <si>
    <t>722</t>
  </si>
  <si>
    <t xml:space="preserve">Zdravotechnika - vnútorný vodovod   </t>
  </si>
  <si>
    <t>722130214.S</t>
  </si>
  <si>
    <t>Potrubie z oceľových rúr pozink. bezšvíkových bežných-11 353.0, 10 004.0 zvarov. bežných-11 343.00 DN 32</t>
  </si>
  <si>
    <t>722172111</t>
  </si>
  <si>
    <t>Potrubie z plastických rúr PP-R Dxt 20x2.8 mm - PN16, polyfúznym zváraním</t>
  </si>
  <si>
    <t>722172112</t>
  </si>
  <si>
    <t>Potrubie z plastických rúr PP-R Dxt 25x3.5 mm - PN16, polyfúznym zváraním</t>
  </si>
  <si>
    <t>722172114.S</t>
  </si>
  <si>
    <t>Potrubie z plastických rúr PP-R D 36 mm - PN16, polyfúznym zváraním</t>
  </si>
  <si>
    <t>722172115.S</t>
  </si>
  <si>
    <t>Potrubie z plastických rúr PP-R D 50 mm - PN16, polyfúznym zváraním</t>
  </si>
  <si>
    <t>722220122</t>
  </si>
  <si>
    <t>Montáž armatúry závitovej s jedným závitom, nástenka pre batériu G 3/4</t>
  </si>
  <si>
    <t>pár</t>
  </si>
  <si>
    <t>722221015</t>
  </si>
  <si>
    <t>Montáž guľového kohúta závitového priameho pre vodu G 3/4</t>
  </si>
  <si>
    <t>551110005000</t>
  </si>
  <si>
    <t>Guľový uzáver pre vodu Evolution, 3/4" FF, plnoprietokový, motýľ, niklovaná mosadz, FIV.80001 M</t>
  </si>
  <si>
    <t>722221075</t>
  </si>
  <si>
    <t>Montáž guľového kohúta závitového rohového pre vodu G 3/4</t>
  </si>
  <si>
    <t>551110007800</t>
  </si>
  <si>
    <t>Guľový uzáver pre vodu rohový, 3/4" FF, motýľ, séria 59, niklovaná mosadz, IVAR.59</t>
  </si>
  <si>
    <t>722290226</t>
  </si>
  <si>
    <t>Tlaková skúška vodovodného potrubia závitového do DN 50</t>
  </si>
  <si>
    <t>722290234</t>
  </si>
  <si>
    <t>Prepláchnutie a dezinfekcia vodovodného potrubia do DN 80</t>
  </si>
  <si>
    <t>722999906</t>
  </si>
  <si>
    <t>Vnútorný vodovod HZS, napojenia</t>
  </si>
  <si>
    <t>998722202</t>
  </si>
  <si>
    <t>Presun hmôt pre vnútorný vodovod v objektoch výšky nad 6 do 12 m</t>
  </si>
  <si>
    <t>725</t>
  </si>
  <si>
    <t xml:space="preserve">Zdravotechnika - zariaďovacie predmety   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</si>
  <si>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</si>
  <si>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</si>
  <si>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</si>
  <si>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</si>
  <si>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725119420</t>
  </si>
  <si>
    <t>Montáž záchodovej misy keramickej detskej závesnej pre škôlky</t>
  </si>
  <si>
    <t>642360002600</t>
  </si>
  <si>
    <t>Misa záchodová keramická závesná detská Kind, lxšxv 535x330x335 mm, oválna, hlboké splachovanie, odpad vodorný, 6 l, 2-dielna sivá sedacia plocha, GEBERIT KOLO</t>
  </si>
  <si>
    <t>642370002600</t>
  </si>
  <si>
    <t>Záchodová doska detská Kind WC s poklopom a automatickým pozvoľným sklápaním, motív korytnačky s integrovanými opierkami, žltá, GEBERIT KOLO</t>
  </si>
  <si>
    <t>552370000700</t>
  </si>
  <si>
    <t>Predstenový systém DuoFix pre závesné WC, výška 1120 mm so splachovacou podomietkovou nádržou Sigma 12 pre pripojenie na bočnej stene, plast, GEBERIT</t>
  </si>
  <si>
    <t>725149720.S</t>
  </si>
  <si>
    <t>Montáž záchodu do predstenového systému</t>
  </si>
  <si>
    <t>642360000400</t>
  </si>
  <si>
    <t>Misa záchodová keramická závesná DEEP by JIKA, rozmer 365x360x700 mm, hlboké splachovanie, JIKA</t>
  </si>
  <si>
    <t>725190000.S</t>
  </si>
  <si>
    <t>Montáž deliacej steny plastovej</t>
  </si>
  <si>
    <t>554950000100.S</t>
  </si>
  <si>
    <t>Deliaca stena, plastová, biela</t>
  </si>
  <si>
    <t>725219401.S</t>
  </si>
  <si>
    <t>Montáž umývadla keramického na skrutky do muriva, bez výtokovej armatúry</t>
  </si>
  <si>
    <t>642110004300.S</t>
  </si>
  <si>
    <t>Umývadlo keramické bežný typ</t>
  </si>
  <si>
    <t>725219505</t>
  </si>
  <si>
    <t>Montáž umývadla keramického detského závesného, bez výtokovej armatúry</t>
  </si>
  <si>
    <t>642110003650</t>
  </si>
  <si>
    <t>Umývadlo keramické REKORD, lxšxv 500x410x160 mm s otvorom pre batériu s prepadom, biele, pre materské školy, GEBERIT KOLO</t>
  </si>
  <si>
    <t>725241113</t>
  </si>
  <si>
    <t>Montáž sprchovej vaničky akrylátovej štvorcovej 1000x1000 mm</t>
  </si>
  <si>
    <t>554230000900</t>
  </si>
  <si>
    <t>Sprchovacia vanička akrylátová štvorcová PACIFIK, rozmer 1000x1000 mm, hĺbka 30 mm, KOLO</t>
  </si>
  <si>
    <t>725291112.S</t>
  </si>
  <si>
    <t>Montáž záchodového sedadla s poklopom</t>
  </si>
  <si>
    <t>554330000300.S</t>
  </si>
  <si>
    <t>Záchodové sedadlo plastové s poklopom</t>
  </si>
  <si>
    <t>725329102.S</t>
  </si>
  <si>
    <t>Montáž kuchynských drezov dvojitých s dvoma drezmi alebo okapovým drezom s rozmerom do 800x600 mm</t>
  </si>
  <si>
    <t>552310001900.S</t>
  </si>
  <si>
    <t>Kuchynský dvojdrez nerezový na zapustenie do dosky, 780x435 mm</t>
  </si>
  <si>
    <t>725333360</t>
  </si>
  <si>
    <t>Montáž výlevky keramickej voľne stojacej bez výtokovej armatúry</t>
  </si>
  <si>
    <t>642710000200</t>
  </si>
  <si>
    <t>Výlevka stojatá keramická MIRA, vxšxl 460x500x435 mm, plastová mreža, JIKA</t>
  </si>
  <si>
    <t>725829201.S</t>
  </si>
  <si>
    <t>Montáž batérie umývadlovej a drezovej nástennej pákovej alebo klasickej s mechanickým ovládaním</t>
  </si>
  <si>
    <t>551450003800.S</t>
  </si>
  <si>
    <t>Batéria umývadlová stojanková páková</t>
  </si>
  <si>
    <t>725829605</t>
  </si>
  <si>
    <t>Montáž batérie umývadlovej a drezovej stojankovej, pákovej alebo klasickej, detskej s mechanickým ovládaním</t>
  </si>
  <si>
    <t>551450004310</t>
  </si>
  <si>
    <t>Batéria pre detské umývadlá páková</t>
  </si>
  <si>
    <t>725849205</t>
  </si>
  <si>
    <t>Montáž batérie sprchovej nástennej, držiak sprchy s nastaviteľnou výškou sprchy</t>
  </si>
  <si>
    <t>551450003300</t>
  </si>
  <si>
    <t>Teleskopický sprchový stĺp s nástennou batériou s prepínačom Lyra, 700x400x150 mm, výškové nastavenie 400 mm, JIKA</t>
  </si>
  <si>
    <t>725869302.S</t>
  </si>
  <si>
    <t>Montáž zápachovej uzávierky pre zariaďovacie predmety, umývadlovej do D 50 mm (podomietková)</t>
  </si>
  <si>
    <t>551620005600.S</t>
  </si>
  <si>
    <t>Zápachová uzávierka - sifón pre umývadlá DN 50</t>
  </si>
  <si>
    <t>725869340</t>
  </si>
  <si>
    <t>Montáž zápachovej uzávierky pre zariaďovacie predmety, sprchovej do D 50 mm</t>
  </si>
  <si>
    <t>551620002800</t>
  </si>
  <si>
    <t>Odtok sprchovej vaničky s otvorom pre ventil d 52 mm, pripájacie koleno d 50 mm s guľovým kĺbom, plast, GEBERIT</t>
  </si>
  <si>
    <t>725869351</t>
  </si>
  <si>
    <t>Montáž zápachovej uzávierky pre zariaďovacie predmety, výlevkovej do D 50 mm</t>
  </si>
  <si>
    <t>551620014100</t>
  </si>
  <si>
    <t>Zápachová uzávierka kolenová d 50/50 mm, pre výlevku, zvislý prívod a vodorovný odtok, s kompresným závitovým spojením, PE-HD, GEBERIT</t>
  </si>
  <si>
    <t>998725101</t>
  </si>
  <si>
    <t>Presun hmôt pre zariaďovacie predmety v objektoch výšky do 6 m</t>
  </si>
  <si>
    <t xml:space="preserve">SO-03 - Výkurovanie    </t>
  </si>
  <si>
    <t xml:space="preserve">    731 - Ústredné kúrenie, kotolne   </t>
  </si>
  <si>
    <t xml:space="preserve">    732 - Ústredné kúrenie - strojovne   </t>
  </si>
  <si>
    <t xml:space="preserve">    733 - Ústredné kúrenie - rozvodné potrubie   </t>
  </si>
  <si>
    <t xml:space="preserve">      735 - Ústredné kúrenie - vykurovacie telesá   </t>
  </si>
  <si>
    <t xml:space="preserve">    734 - Ústredné kúrenie - armatúry   </t>
  </si>
  <si>
    <t>612403399</t>
  </si>
  <si>
    <t>Hrubá výplň rýh na stenách akoukoľvek maltou, akejkoľvek šírky ryhy</t>
  </si>
  <si>
    <t>941955001</t>
  </si>
  <si>
    <t>Lešenie ľahké pracovné pomocné, s výškou lešeňovej podlahy do 1,20 m</t>
  </si>
  <si>
    <t>941955004</t>
  </si>
  <si>
    <t>Lešenie ľahké pracovné pomocné s výškou lešeňovej podlahy nad 2,50 do 3,5 m</t>
  </si>
  <si>
    <t>971033231</t>
  </si>
  <si>
    <t xml:space="preserve">Vybúranie otvoru v murive tehl. plochy do 0, 0225 m2 hr.do 150 mm,  -0,00400t</t>
  </si>
  <si>
    <t>972054141</t>
  </si>
  <si>
    <t xml:space="preserve">Vybúranie otvoru v stropoch plochy do 0, 0225 m2,hr.nad 120 mm,  -0,00800t</t>
  </si>
  <si>
    <t>713482151.S</t>
  </si>
  <si>
    <t>Montáž trubíc z EPDM, hr.38-50,vnút.priemer do 38 mm</t>
  </si>
  <si>
    <t>283310002000</t>
  </si>
  <si>
    <t>Izolačná PE trubica TUBOLIT DG 50x9 mm (d potrubia x hr. izolácie), nadrezaná, AZ FLEX</t>
  </si>
  <si>
    <t>998713201</t>
  </si>
  <si>
    <t>731</t>
  </si>
  <si>
    <t xml:space="preserve">Ústredné kúrenie, kotolne   </t>
  </si>
  <si>
    <t>731161010.S</t>
  </si>
  <si>
    <t>Montáž plynového kotla stacionárneho kondenzačného 20,0-80 kW</t>
  </si>
  <si>
    <t>484120000500.S</t>
  </si>
  <si>
    <t xml:space="preserve">Závesný  kondenzačný kotol  Vitodens 200-W  výkon 20,0-80kW pri  Tv/Tr= 50/30°C , s hydraulickou kaskádou a anuloidom</t>
  </si>
  <si>
    <t>7311610102.S</t>
  </si>
  <si>
    <t>Montáž plynového kotla stacionárneho kondenzačného 12,0-60 kW</t>
  </si>
  <si>
    <t>484120000500.S.1</t>
  </si>
  <si>
    <t xml:space="preserve">Závesný  kondenzačný kotol  Vitodens 200-W  výkon 12,0-60kW pri  Tv/Tr= 50/30°C , s hydraulickou kaskádou a anuloidom</t>
  </si>
  <si>
    <t>124578</t>
  </si>
  <si>
    <t xml:space="preserve">Montáž    konzola  regulácie  s kanálom  pre kábel</t>
  </si>
  <si>
    <t>4849103790</t>
  </si>
  <si>
    <t xml:space="preserve">Príslušenstvo vykurovania VIESSMANN prílož.snímac teploty NTC č.2  l=5800,NTC 10kOhm obj.7426463</t>
  </si>
  <si>
    <t>124587</t>
  </si>
  <si>
    <t xml:space="preserve">Montáž   Tu sada  pripojovacia  sada vyk  okruhu</t>
  </si>
  <si>
    <t>4844000000</t>
  </si>
  <si>
    <t>Príslušenstvo vykurovania VIESSMANN rychlomontážna sada M 31 bez zmiešavača D=25,ob.7424142</t>
  </si>
  <si>
    <t>48440000251</t>
  </si>
  <si>
    <t>Príslušenstvo vykurovania VIESSMANN rychlomontážna sada D=25-uchytenie na stenu pre RMSobj.9569445</t>
  </si>
  <si>
    <t>220030275.S.1</t>
  </si>
  <si>
    <t xml:space="preserve">Montáž   Vitocekk 100 B elektronické  riadenie  teplotnej</t>
  </si>
  <si>
    <t>4849103380</t>
  </si>
  <si>
    <t>Príslušenstvo vykurovania VIESSMANN ovládanie Vitronik 300</t>
  </si>
  <si>
    <t>731370000.S</t>
  </si>
  <si>
    <t xml:space="preserve">Montáž hydraulického  výhybka DN 80</t>
  </si>
  <si>
    <t>48440000321</t>
  </si>
  <si>
    <t>Príslušenstvo vykurovania VIESSMANN hydraulický vyrovnávač tlakov typ 60/60 D=1"3,3m3,č7501894</t>
  </si>
  <si>
    <t>48440000331</t>
  </si>
  <si>
    <t>Príslušenstvo vykurovania VIESSMANN hydraulický vyrovnávač tepelná izolácia 200/120 obj.č.:9572683</t>
  </si>
  <si>
    <t>731380075.S</t>
  </si>
  <si>
    <t>Odťah spalín od kondenzačných kotlov súosový vedený vodorovne vonkajšiou stenou priemer 80/125 mm</t>
  </si>
  <si>
    <t>73147851</t>
  </si>
  <si>
    <t xml:space="preserve">Montáž  držiak pre podstavnú  sadu</t>
  </si>
  <si>
    <t>28314579125</t>
  </si>
  <si>
    <t xml:space="preserve">Stenový  držiak   pre podstavnú sadu</t>
  </si>
  <si>
    <t>732145781</t>
  </si>
  <si>
    <t xml:space="preserve">Montáž  Vitotrol  200A  dialkové  ovladanie   pre jedn  vykurovací okruh</t>
  </si>
  <si>
    <t>426145789</t>
  </si>
  <si>
    <t xml:space="preserve">Vitotrol 200a  dialkové  ovládanie  pre  jeden  vykurovací  okruh</t>
  </si>
  <si>
    <t>732219215.S</t>
  </si>
  <si>
    <t>Montáž zásobníkového ohrievača vody pre ohrev pitnej vody v spojení s kotlami objem 300 l</t>
  </si>
  <si>
    <t>4849104410</t>
  </si>
  <si>
    <t>Príslušenstvo vykurovania VIESSMANN zásobník Vitocell-V 300 300L</t>
  </si>
  <si>
    <t>733126020.S</t>
  </si>
  <si>
    <t xml:space="preserve">Montáž redukcia  DN 50 ,DN 32</t>
  </si>
  <si>
    <t>316170010100.S</t>
  </si>
  <si>
    <t xml:space="preserve">Redukcia   DN50 DN 32</t>
  </si>
  <si>
    <t>733181409.S</t>
  </si>
  <si>
    <t>Montáž odkalovača</t>
  </si>
  <si>
    <t>4849103920</t>
  </si>
  <si>
    <t>Príslušenstvo vykurovania VIESSMANN odkalovac Spiro</t>
  </si>
  <si>
    <t>734162010.S</t>
  </si>
  <si>
    <t xml:space="preserve">Montáž  zariadenie GENO -Neutra</t>
  </si>
  <si>
    <t>4849103992</t>
  </si>
  <si>
    <t xml:space="preserve">Príslušenstvo vykurovania VIESSMANN neutralizačné zariadenie GENO-Neutral V N-20,obj.č.:7437829   vr granulátu</t>
  </si>
  <si>
    <t>734162015.S</t>
  </si>
  <si>
    <t>Montáž filtra</t>
  </si>
  <si>
    <t>422010001300.S</t>
  </si>
  <si>
    <t xml:space="preserve">Plynový  filter Rp 3/4</t>
  </si>
  <si>
    <t>7425861</t>
  </si>
  <si>
    <t xml:space="preserve">Montáž   konzola   pre rozdel  DN40 , DN 50</t>
  </si>
  <si>
    <t>4237412579</t>
  </si>
  <si>
    <t xml:space="preserve">Stojonová  konzola pre  rozdel . DN 40 , DN 50</t>
  </si>
  <si>
    <t>765331817.S</t>
  </si>
  <si>
    <t xml:space="preserve">Montáž      pre systém  odvodu  spalín/  prívodu   vzduchu</t>
  </si>
  <si>
    <t>4849103061</t>
  </si>
  <si>
    <t>Príslušenstvo vykurovania VIESSMANN AZ revízny kus D=80/125 č.7199781</t>
  </si>
  <si>
    <t>4849103250</t>
  </si>
  <si>
    <t>Príslušenstvo vykurovania VIESSMANN koleno100/100 AL č.7194836</t>
  </si>
  <si>
    <t>4849103300</t>
  </si>
  <si>
    <t>Príslušenstvo vykurovania VIESSMANN koleno dymovodu D=80/125 45°(2ks)kond. č.7194324</t>
  </si>
  <si>
    <t>4849103471</t>
  </si>
  <si>
    <t>Príslušenstvo vykurovania VIESSMANN montážna pomôcka na omietku č.Z002723</t>
  </si>
  <si>
    <t>4849102935</t>
  </si>
  <si>
    <t>Príslušenstvo vykurovania VIESSMANN predlženie - spalinová rúra D=100/0,5m AL obj.7198581</t>
  </si>
  <si>
    <t>4849103550</t>
  </si>
  <si>
    <t>Príslušenstvo vykurovania VIESSMANN komínová hlavica dn 100</t>
  </si>
  <si>
    <t>4849102931</t>
  </si>
  <si>
    <t>Príslušenstvo vykurovania VIESSMANN predlženie - spalinová rúra 100/1500 obj.7373214</t>
  </si>
  <si>
    <t>732</t>
  </si>
  <si>
    <t xml:space="preserve">Ústredné kúrenie - strojovne   </t>
  </si>
  <si>
    <t>724399105</t>
  </si>
  <si>
    <t>Montáž úpavovne TÚV typ 05</t>
  </si>
  <si>
    <t>súb.</t>
  </si>
  <si>
    <t>436310000100</t>
  </si>
  <si>
    <t xml:space="preserve">Aquaset 500N  zariadenie  na zmäkčenie  vody</t>
  </si>
  <si>
    <t>724399105.1</t>
  </si>
  <si>
    <t>Montáž nádrže Flamcomat</t>
  </si>
  <si>
    <t>436310000100.1</t>
  </si>
  <si>
    <t>Nádoba Flamcomat objem 300 litrov</t>
  </si>
  <si>
    <t>732111405.S</t>
  </si>
  <si>
    <t>Montáž rozdeľovača a zberača združeného prietok Q 42 m3/h (modul 200 mm)</t>
  </si>
  <si>
    <t>4844000016</t>
  </si>
  <si>
    <t>Príslušenstvo vykurovania VIESSMANN modulárny rozdelovač2-nasobný D=32obj.7194270</t>
  </si>
  <si>
    <t>484650039000.S</t>
  </si>
  <si>
    <t>Pevný stojan modul 200 mm, výška 200 - 800 mm pre rozdeľovače a zberače</t>
  </si>
  <si>
    <t>732111407.S</t>
  </si>
  <si>
    <t>Montáž rozdeľovača a zberača združeného prietok Q 95 m3/h (modul 300 mm)</t>
  </si>
  <si>
    <t>484650000700.S</t>
  </si>
  <si>
    <t>Rozdeľovač a zberač modul 300 mm, max. prietok 95 m3/hod, prevádzková teplota 110°C, pretlak 0,6 Mpa</t>
  </si>
  <si>
    <t>484650039700.S</t>
  </si>
  <si>
    <t>Nastaviteľný stojan 300 - 350 mm, výška 370 - 570 mm pre rozdeľovače a zberače</t>
  </si>
  <si>
    <t>732199100.S</t>
  </si>
  <si>
    <t>Montáž orientačného štítka</t>
  </si>
  <si>
    <t>548230000900.S</t>
  </si>
  <si>
    <t>Štítok smaltovaný do 5 písmen, lxv 100x150 mm</t>
  </si>
  <si>
    <t>732331018.S</t>
  </si>
  <si>
    <t xml:space="preserve">Montáž expanznej nádoby   TÚV , tlakova   80 l</t>
  </si>
  <si>
    <t>484630005650.S</t>
  </si>
  <si>
    <t xml:space="preserve">Nádoba expanzná s 80 l TÚV  , tlakova</t>
  </si>
  <si>
    <t>732331063.S</t>
  </si>
  <si>
    <t xml:space="preserve">Montáž expanznej nádoby  výkurovanie tlaková   400 l</t>
  </si>
  <si>
    <t>484630007200.S</t>
  </si>
  <si>
    <t xml:space="preserve">Nádoba expanzná   výkurovanie  tlaková , objem 400 l, 6 bar</t>
  </si>
  <si>
    <t>732351005.S</t>
  </si>
  <si>
    <t>Montáž akumulačného zásobníka vykurovacej vody v spojení so solár. systémami, tepel. čerpadlami a kotlami na pevné palivo objem 750 l</t>
  </si>
  <si>
    <t>484420016800.S</t>
  </si>
  <si>
    <t>Zásobník akumulačný vykurovacej vody v spojení so solárnymi tepelnými čerpadlami a kotlami, objem 750 l</t>
  </si>
  <si>
    <t>732429112.S</t>
  </si>
  <si>
    <t>Montáž čerpadla (do potrubia) obehového špirálového DN 40</t>
  </si>
  <si>
    <t>426150001400.S</t>
  </si>
  <si>
    <t>Čerpadlo cirkulačné, automatické riadenie výkonu s integrovaným uzatváracím a spätným ventilom, dĺžka 80 mm/ Rp1/2, max. dopravná výška 1,4 m, mosadz</t>
  </si>
  <si>
    <t>732470005.S</t>
  </si>
  <si>
    <t>Montáž čerpadlovej skupiny pre solárne systémy jednovetvovej G 1, 8-28 l/min</t>
  </si>
  <si>
    <t>484720024700.S</t>
  </si>
  <si>
    <t>Čerpadlová skupina jednovetvová s nízkoenergetickým obehovým čerpadlom bez integrovaného regulátora, prietok do 28 l/min</t>
  </si>
  <si>
    <t>732610055.S</t>
  </si>
  <si>
    <t>Montáž 4 solárnych kolektorov plochých na rovnú strechu, na stojato v sklone 45°</t>
  </si>
  <si>
    <t>484720000800.S</t>
  </si>
  <si>
    <t>Solárny kolektor plochý rámový s absorbčnou plochou 2,29 m2, objem 1,7 l pre vertikálnu montáž do strešnej krytiny, drevený rám</t>
  </si>
  <si>
    <t>7331458</t>
  </si>
  <si>
    <t xml:space="preserve">Montáž    naplň  regeneračná  sol   balenie 25 kg</t>
  </si>
  <si>
    <t>4851245883</t>
  </si>
  <si>
    <t xml:space="preserve">Regeneračná soľ   balenie  8 kg</t>
  </si>
  <si>
    <t>733</t>
  </si>
  <si>
    <t xml:space="preserve">Ústredné kúrenie - rozvodné potrubie   </t>
  </si>
  <si>
    <t>733151060.S</t>
  </si>
  <si>
    <t>Potrubie z medených rúrok tvrdých spájaných mäkkou spájkou D 35/1,5 mm</t>
  </si>
  <si>
    <t>733151063.S</t>
  </si>
  <si>
    <t>Potrubie z medených rúrok tvrdých spájaných mäkkou spájkou D 42/1,5 mm</t>
  </si>
  <si>
    <t>733151064.S</t>
  </si>
  <si>
    <t>Potrubie z medených rúrok tvrdých spájaných mäkkou spájkou D 64x2,0 mm</t>
  </si>
  <si>
    <t>733160000.S</t>
  </si>
  <si>
    <t>Montáž PP-RCT potrubia univerzálneho (max 70°) polyfúznym zváraním PN 20 D 16</t>
  </si>
  <si>
    <t>286140023200.S</t>
  </si>
  <si>
    <t>Rúra PP-R RCT univerzálna D 16x2,2 mm dĺ. 4 m PN 20, systém pre rozvod vody, kúrenia (max.70°C), stlačeného vzduchu</t>
  </si>
  <si>
    <t>733191202.S</t>
  </si>
  <si>
    <t>Tlaková skúška medeného potrubia nad 35 do 64 mm</t>
  </si>
  <si>
    <t>733191301.S</t>
  </si>
  <si>
    <t>Tlaková skúška plastového potrubia do 32 mm</t>
  </si>
  <si>
    <t>998733101</t>
  </si>
  <si>
    <t>Presun hmôt pre rozvody potrubia v objektoch výšky do 6 m</t>
  </si>
  <si>
    <t>735</t>
  </si>
  <si>
    <t xml:space="preserve">Ústredné kúrenie - vykurovacie telesá   </t>
  </si>
  <si>
    <t>735311200.S</t>
  </si>
  <si>
    <t>Podlahové kúrenie so systémovou doskou z PS fólie s výstupkami, s kročajovou izoláciou hr. 30 mm, potrubie 17x2,0 rozteč 50 mm</t>
  </si>
  <si>
    <t>735162150.S</t>
  </si>
  <si>
    <t>Montáž vykurovacieho telesa rúrkového výšky 1820 mm</t>
  </si>
  <si>
    <t>484520003000.S</t>
  </si>
  <si>
    <t>Teleso vykurovacie rebríkové oceľové, lxvxhĺ 750x1820x30-65 mm, pripojenie G 1/2" vnútorné</t>
  </si>
  <si>
    <t>735311550.S</t>
  </si>
  <si>
    <t>Montáž zostavy rozdeľovač / zberač na stenu typ 6 cestný</t>
  </si>
  <si>
    <t>484650035800.S</t>
  </si>
  <si>
    <t>Rozdeľovač s prietokomermi z ušľachtilej ocele, šxvxhĺ 396x341x89 mm, 6 vykurovacích okruhov, ušľachtilá oceľ</t>
  </si>
  <si>
    <t>551240012000.S</t>
  </si>
  <si>
    <t>Set guľových kohútov 1“ (2 ks rohové 90°) na pripojenie k rozdeľovaču obehové čerpadlo</t>
  </si>
  <si>
    <t>735311590.S</t>
  </si>
  <si>
    <t>Montáž zostavy rozdeľovač / zberač na stenu typ 10 cestný</t>
  </si>
  <si>
    <t>484650036200.S</t>
  </si>
  <si>
    <t>Rozdeľovač s prietokomermi z ušľachtilej ocele, šxvxhĺ 596x341x89 mm, 10 vykurovacích okruhov, ušľachtilá oceľ</t>
  </si>
  <si>
    <t>551240011900.S</t>
  </si>
  <si>
    <t xml:space="preserve">Set guľových kohútov 1“ (2 ks priame) na pripojenie k rozdeľovaču obehové  čerpadlo</t>
  </si>
  <si>
    <t>735311610.S</t>
  </si>
  <si>
    <t>Montáž zostavy rozdeľovač / zberač na stenu typ 11 cestný</t>
  </si>
  <si>
    <t>484650036300.S</t>
  </si>
  <si>
    <t>Rozdeľovač s prietokomermi z ušľachtilej ocele, šxvxhĺ 646x341x89 mm, 11 vykurovacích okruhov, ušľachtilá oceľ</t>
  </si>
  <si>
    <t>735311620.S</t>
  </si>
  <si>
    <t>Montáž zostavy rozdeľovač / zberač na stenu typ 12 cestný</t>
  </si>
  <si>
    <t>484650036400.S</t>
  </si>
  <si>
    <t>Rozdeľovač s prietokomermi z ušľachtilej ocele, šxvxhĺ 696x341x89 mm, 12 vykurovacích okruhov, ušľachtilá oceľ</t>
  </si>
  <si>
    <t>735311760.S</t>
  </si>
  <si>
    <t>Montáž skrinky rozdeľovača pod omietku 5-8 okruhov</t>
  </si>
  <si>
    <t>484650041700.S</t>
  </si>
  <si>
    <t>Skrinka rozdelovača pre montáž pod omietku, 5 - 8 okruhov, šxvxhĺ 750x715-895x110-150 mm, oceľový plech</t>
  </si>
  <si>
    <t>735311770.S</t>
  </si>
  <si>
    <t>Montáž skrinky rozdeľovača pod omietku 9-12 okruhov</t>
  </si>
  <si>
    <t>484650041800.S</t>
  </si>
  <si>
    <t>Skrinka rozdelovača pre montáž pod omietku, 9 - 12 okruhov, šxvxhĺ 950x715-895x110-150 mm, oceľový plech</t>
  </si>
  <si>
    <t>998735101.S</t>
  </si>
  <si>
    <t>Presun hmôt pre vykurovacie telesá v objektoch výšky do 6 m</t>
  </si>
  <si>
    <t>734</t>
  </si>
  <si>
    <t xml:space="preserve">Ústredné kúrenie - armatúry   </t>
  </si>
  <si>
    <t>734209112</t>
  </si>
  <si>
    <t>Montáž závitovej armatúry s 2 závitmi do G 1/2</t>
  </si>
  <si>
    <t>734211111</t>
  </si>
  <si>
    <t>Ventil odvzdušňovací závitový vykurovacích telies do G 3/8</t>
  </si>
  <si>
    <t>734222611</t>
  </si>
  <si>
    <t>Ventil regulačný závitový s hlavicou termostatického ovládania V 4262 A - priamy G 3/8</t>
  </si>
  <si>
    <t>734223010</t>
  </si>
  <si>
    <t>Montáž ventilu závitového regulačného G 3/4 stupačkového</t>
  </si>
  <si>
    <t>4228461762</t>
  </si>
  <si>
    <t xml:space="preserve">Herz ventil priamy STROMAX-MS merací, G (vonkajší závit) DN 20, kvs 3,40  obj.c.1421622</t>
  </si>
  <si>
    <t>4228461176</t>
  </si>
  <si>
    <t xml:space="preserve">Herz ventil priamy RL-4, s prípojkou na VT Rp 1/2, vonkajší závit G 3/4  obj.c.1343711</t>
  </si>
  <si>
    <t>734223110</t>
  </si>
  <si>
    <t>Montáž ventilu závitového termostatického rohového jednoregulačného G 3/8</t>
  </si>
  <si>
    <t>4228461034</t>
  </si>
  <si>
    <t xml:space="preserve">Herz ventil priamy TS-90-V 1/2", hrdlo x vonkajší závit G 3/4"  obj.c.1772371</t>
  </si>
  <si>
    <t>734223208</t>
  </si>
  <si>
    <t>Montáž termostatickej hlavice kvapalinovej jednoduchej</t>
  </si>
  <si>
    <t>4849211620</t>
  </si>
  <si>
    <t xml:space="preserve">Príslušenstvo vykurovania HERZ Termostatická hlavica "H"  "Desing" "Mini" GS so závitom M 30x1,5 s kvapalin.snímacom a poloh."0", s priamymi drážkami, nastav.protimraz.ochrana pri cca 6°C, tepl.rozsah 6-30°C, obj.c. 1920083</t>
  </si>
  <si>
    <t>734411111.S</t>
  </si>
  <si>
    <t>Teplomer technický s ochranným púzdrom - priamy typ 160 prev."A"</t>
  </si>
  <si>
    <t>734421130.S</t>
  </si>
  <si>
    <t>Montáž tlakomeru deformačného kruhového 0-10 MPa priemer 160</t>
  </si>
  <si>
    <t>388410000300.S</t>
  </si>
  <si>
    <t>Tlakomer deformačný kruhový d 160 mm</t>
  </si>
  <si>
    <t>998734101</t>
  </si>
  <si>
    <t>Presun hmôt pre armatúry v objektoch výšky do 6 m</t>
  </si>
  <si>
    <t>SO-04 - Elektroinštalacia</t>
  </si>
  <si>
    <t xml:space="preserve">M - Práce a dodávky M   </t>
  </si>
  <si>
    <t xml:space="preserve">    21-M - Elektromontáže   </t>
  </si>
  <si>
    <t xml:space="preserve">    22-M - Montáže oznam. a zabezp. zariadení   </t>
  </si>
  <si>
    <t xml:space="preserve">    23-M - Bleskozvod   </t>
  </si>
  <si>
    <t xml:space="preserve">Práce a dodávky M   </t>
  </si>
  <si>
    <t>21-M</t>
  </si>
  <si>
    <t xml:space="preserve">Elektromontáže   </t>
  </si>
  <si>
    <t>210010301</t>
  </si>
  <si>
    <t>Krabica prístrojová bez zapojenia (1901, KP 68, KZ 3)</t>
  </si>
  <si>
    <t>3450906510</t>
  </si>
  <si>
    <t>Krabica KU 68-1901</t>
  </si>
  <si>
    <t>210010313</t>
  </si>
  <si>
    <t>Krabica (KO 125) odbočná s viečkom, bez zapojenia, štvorcová</t>
  </si>
  <si>
    <t>3450913000</t>
  </si>
  <si>
    <t>Krabica KO-125</t>
  </si>
  <si>
    <t>210010321</t>
  </si>
  <si>
    <t>Krabica (1903, KR 68) odbočná s viečkom, svorkovnicou vrátane zapojenia, kruhová</t>
  </si>
  <si>
    <t>3450907510</t>
  </si>
  <si>
    <t>Krabica KU 68-1903</t>
  </si>
  <si>
    <t>210110001</t>
  </si>
  <si>
    <t>Jednopólový spínač - radenie 1, nástenný pre prostredie obyčajné alebo vlhké vrátane zapojenia</t>
  </si>
  <si>
    <t>3450201320</t>
  </si>
  <si>
    <t>Spínač č.1, 230V/16A, IP20, ABB-Tango</t>
  </si>
  <si>
    <t>210110003</t>
  </si>
  <si>
    <t xml:space="preserve">Sériový spínač (prepínač) -  radenie 5, nástenný pre prostredie obyčajné alebo vlhké vrátane zapojenia</t>
  </si>
  <si>
    <t>3450201480</t>
  </si>
  <si>
    <t>Spínač č.5, 230V/16A, IP20, ABB-Tango</t>
  </si>
  <si>
    <t>210110003.S</t>
  </si>
  <si>
    <t xml:space="preserve">Sériový spínač -  radenie 5, nástenný IP 44 vrátane zapojenia</t>
  </si>
  <si>
    <t>345330002915.S</t>
  </si>
  <si>
    <t>Prepínač nástenný, radenie 5, IP44</t>
  </si>
  <si>
    <t>210110004</t>
  </si>
  <si>
    <t>Striedavý spínač (prepínač) - radenie 6, nástenný pre prostredie obyčajné alebo vlhké vrátane zapojenia</t>
  </si>
  <si>
    <t>3450201570</t>
  </si>
  <si>
    <t>Spínač č.6, 230V/16A, IP20, ABB-Tango</t>
  </si>
  <si>
    <t>210110005.S</t>
  </si>
  <si>
    <t>Krížový prepínač - radenie 7, nástenný IP 44, vrátane zapojenia</t>
  </si>
  <si>
    <t>345330002925.S</t>
  </si>
  <si>
    <t>Prepínač krížový nástenný, radenie 7, IP44</t>
  </si>
  <si>
    <t>210110006</t>
  </si>
  <si>
    <t>Spínač štart stop KJD 12</t>
  </si>
  <si>
    <t>358120001400</t>
  </si>
  <si>
    <t>Vypínač štart stop KJD 12</t>
  </si>
  <si>
    <t>210111011.S</t>
  </si>
  <si>
    <t>Domová zásuvka polozapustená alebo zapustená 250 V / 16A, vrátane zapojenia 2P + PE</t>
  </si>
  <si>
    <t>345350004320.S</t>
  </si>
  <si>
    <t>Rámik jednoduchý pre spínače a zásuvky</t>
  </si>
  <si>
    <t>345520000310</t>
  </si>
  <si>
    <t>Štandard zásuvka Z 3111 jednoduchá zapustená, radenie 2P+PE, IP 20, biela, SEZ</t>
  </si>
  <si>
    <t>210120417.S</t>
  </si>
  <si>
    <t>Prúdové chrániče dvojpólové 100 - 125 A</t>
  </si>
  <si>
    <t>358230010300.S</t>
  </si>
  <si>
    <t>Prúdový chránič 2P, 100 A, 30 mA, typ AC, 2 moduly</t>
  </si>
  <si>
    <t>210193074</t>
  </si>
  <si>
    <t xml:space="preserve">Domova rozvodnica do  pre zapustenú montáž</t>
  </si>
  <si>
    <t>357150000500</t>
  </si>
  <si>
    <t xml:space="preserve">Rozvádzač   s výzbrojou</t>
  </si>
  <si>
    <t>210201001.S</t>
  </si>
  <si>
    <t xml:space="preserve">Zapojenie svietidla IP20,  svetelný zdroj, stropného  LED  vonkajšie  senzorom</t>
  </si>
  <si>
    <t>348140000100.S</t>
  </si>
  <si>
    <t xml:space="preserve">Led  nonkajšie   svietidlo  zo  senzorom    IP 20</t>
  </si>
  <si>
    <t>210201002.S</t>
  </si>
  <si>
    <t xml:space="preserve">Zapojenie svietidla IP20 svetelný zdroj, stropného  LED zo  senzorom    pohyhu</t>
  </si>
  <si>
    <t>348140000400.S</t>
  </si>
  <si>
    <t xml:space="preserve">Led svietidlo  interiérové zo   senzorom   pohybu  IP 20</t>
  </si>
  <si>
    <t>210201080</t>
  </si>
  <si>
    <t>Zapojenie svietidla IP20, stropného - nástenného LED</t>
  </si>
  <si>
    <t>348320000700</t>
  </si>
  <si>
    <t xml:space="preserve">Svietidlo  stropné LED 1x15,3W, 2200 lm IP66, 672x95 mm, s vyšším krytím</t>
  </si>
  <si>
    <t>210201241</t>
  </si>
  <si>
    <t>Zapojenie svietidla IP20, 2x svetelný zdroj, zabudovatelné s lineárnou žiarovkou</t>
  </si>
  <si>
    <t>348130000700</t>
  </si>
  <si>
    <t>Svietidlo zabudovateľné obdĺžnikové podhľadové 2x18W, IP20, 1200x170 mm, EVG, stromčeková mriežka</t>
  </si>
  <si>
    <t>210201500</t>
  </si>
  <si>
    <t>Zapojenie svietidla 1x svetelný zdroj, núdzového, s lineárnou žiarovkou - núdzový režim</t>
  </si>
  <si>
    <t>348150000800</t>
  </si>
  <si>
    <t>Svietidlo núdzové nástenné so svetelným zdrojom LED 1x3,2W, 360x140 mm, 3 hod., IP22, stály režim</t>
  </si>
  <si>
    <t>210220040</t>
  </si>
  <si>
    <t>Svorka na potrubie "BERNARD" vrátane pásika Cu</t>
  </si>
  <si>
    <t>3544247905</t>
  </si>
  <si>
    <t>Bernard svorka zemniaca ZSA 16, obj. č. ESV000000041; bleskozvodný a uzemňovací materiál</t>
  </si>
  <si>
    <t>3544247910</t>
  </si>
  <si>
    <t>Páska CU, obj. č. ESV000000038; bleskozvodný a uzemňovací materiál, dĺžka 0,5m</t>
  </si>
  <si>
    <t>210800140</t>
  </si>
  <si>
    <t xml:space="preserve">Kábel medený  CHKE-R-J  450/750 V 2x1,5</t>
  </si>
  <si>
    <t>3410350079</t>
  </si>
  <si>
    <t xml:space="preserve">CHKE-R-J   2x1,5 Kábel  medený STN</t>
  </si>
  <si>
    <t>210800146</t>
  </si>
  <si>
    <t xml:space="preserve">Kábel medený CHKE-R-J  450/750 V 3x1,5</t>
  </si>
  <si>
    <t>3410350085</t>
  </si>
  <si>
    <t xml:space="preserve">CHKE- R-J  3x1,5 Kábel  medený STN</t>
  </si>
  <si>
    <t>210800147</t>
  </si>
  <si>
    <t xml:space="preserve">Kábel medený  pevne CHKE- R-J  450/750 V 3x2,5</t>
  </si>
  <si>
    <t>3410350086</t>
  </si>
  <si>
    <t xml:space="preserve">CHKE -R-J  3x2,5 Kábel   medený STN</t>
  </si>
  <si>
    <t>210800161.S</t>
  </si>
  <si>
    <t xml:space="preserve">Kábel medený uložený pevne CHKE -R-J  450/750 V 5x6</t>
  </si>
  <si>
    <t>341110002200.S</t>
  </si>
  <si>
    <t>Kábel medený CYKY 5x6 mm2</t>
  </si>
  <si>
    <t>711712019</t>
  </si>
  <si>
    <t>Vysekanie drážky pre káble</t>
  </si>
  <si>
    <t>MV</t>
  </si>
  <si>
    <t>Murárske výpomoci</t>
  </si>
  <si>
    <t>PM</t>
  </si>
  <si>
    <t>Podružný materiál</t>
  </si>
  <si>
    <t>PPV</t>
  </si>
  <si>
    <t>Podiel pridružených výkonov</t>
  </si>
  <si>
    <t>22-M</t>
  </si>
  <si>
    <t xml:space="preserve">Montáže oznam. a zabezp. zariadení   </t>
  </si>
  <si>
    <t>220330113</t>
  </si>
  <si>
    <t>Zariadenie EPS, montáž zásuvky automatického hlásiča, zapojenie, preskúšanie do záveseného stropu</t>
  </si>
  <si>
    <t>404890001000</t>
  </si>
  <si>
    <t>Zásuvka pre pripojenie konvenčný hlásičov MHY 734.029</t>
  </si>
  <si>
    <t>220511002</t>
  </si>
  <si>
    <t xml:space="preserve">Montáž zásuvky  pod omietku</t>
  </si>
  <si>
    <t>383150004900</t>
  </si>
  <si>
    <t>Zásuvka podpovrchová komplet osadená,</t>
  </si>
  <si>
    <t>220511021</t>
  </si>
  <si>
    <t>Zapojenie zásuvky</t>
  </si>
  <si>
    <t>220511031</t>
  </si>
  <si>
    <t>Kábel v rúrkach</t>
  </si>
  <si>
    <t>341230001800</t>
  </si>
  <si>
    <t>Kábel medený dátový</t>
  </si>
  <si>
    <t>220880002</t>
  </si>
  <si>
    <t>Montáž zabezpečovacieho stojana káblového do stojanového radu, informatívna kontrola zapojenia</t>
  </si>
  <si>
    <t>404620000200</t>
  </si>
  <si>
    <t>Zabezpečovacia ústredňa Spectra SP 5500 - 5 vstupov</t>
  </si>
  <si>
    <t>23-M</t>
  </si>
  <si>
    <t xml:space="preserve">Bleskozvod   </t>
  </si>
  <si>
    <t>210220021</t>
  </si>
  <si>
    <t>Uzemňovacie vedenie v zemi včít. svoriek,prepojenia, izolácie spojov FeZn do 120 mm2</t>
  </si>
  <si>
    <t>3544112000</t>
  </si>
  <si>
    <t>Páska uzemňovacia 30x4 mm</t>
  </si>
  <si>
    <t>210220001.S</t>
  </si>
  <si>
    <t>Uzemňovacie vedenie na povrchu FeZn drôt zvodový O 8-10</t>
  </si>
  <si>
    <t>354410054700.S</t>
  </si>
  <si>
    <t>Drôt bleskozvodový FeZn, d 8 mm</t>
  </si>
  <si>
    <t>210220101.S</t>
  </si>
  <si>
    <t>Podpery vedenia FeZn na plochú strechu PV21</t>
  </si>
  <si>
    <t>354410034800.S</t>
  </si>
  <si>
    <t>Podpera vedenia FeZn na ploché strechy označenie PV 21 oceľ</t>
  </si>
  <si>
    <t>354410034900.S</t>
  </si>
  <si>
    <t>Podložka plastová k podpere vedenia FeZn označenie podložka k PV 21</t>
  </si>
  <si>
    <t>3540406800</t>
  </si>
  <si>
    <t>HR-Svorka SS</t>
  </si>
  <si>
    <t>210220105.S</t>
  </si>
  <si>
    <t>Podpery vedenia FeZn do muriva PV 01h a PV 01, 02, 03</t>
  </si>
  <si>
    <t>311310008520.S</t>
  </si>
  <si>
    <t>Hmoždinka 12x160 rámová KPR</t>
  </si>
  <si>
    <t>354410031900.S</t>
  </si>
  <si>
    <t>Podpera vedenia FeZn do muriva a do hmoždinky označenie PV 01 h</t>
  </si>
  <si>
    <t>354410032000.S</t>
  </si>
  <si>
    <t>Podpera vedenia FeZn do muriva označenie PV 01</t>
  </si>
  <si>
    <t>210220210.S</t>
  </si>
  <si>
    <t>Podstavec betónový FeZn k zachytávacej tyči JP</t>
  </si>
  <si>
    <t>354410024800.S</t>
  </si>
  <si>
    <t>Podstavec betónový k zachytávacej tyči FeZn označenie JP a OB 350x350</t>
  </si>
  <si>
    <t>354410030650.S</t>
  </si>
  <si>
    <t>Podložka ochranná AlMgSi k betónovému podstavcu, d 330 mm</t>
  </si>
  <si>
    <t>3540201600</t>
  </si>
  <si>
    <t>Držiak zvodovej tyče na upevnenie na drevené konštrukcie DJ 8hd</t>
  </si>
  <si>
    <t>3540300400</t>
  </si>
  <si>
    <t>HR-Zberná tyč JP20</t>
  </si>
  <si>
    <t>3540402100</t>
  </si>
  <si>
    <t>HR-Ochranná strieška OS 04</t>
  </si>
  <si>
    <t>3540405900</t>
  </si>
  <si>
    <t>HR-Svorka SJ 01</t>
  </si>
  <si>
    <t>210220302</t>
  </si>
  <si>
    <t>Bleskozvodová svorka nad 2 skrutky (ST, SJ, SK, SZ, SR 01, 02)</t>
  </si>
  <si>
    <t>3540408300</t>
  </si>
  <si>
    <t>HR-Svorka SZ</t>
  </si>
  <si>
    <t>3540406200</t>
  </si>
  <si>
    <t>HR-Svorka SO</t>
  </si>
  <si>
    <t>3540406700</t>
  </si>
  <si>
    <t>HR-Svorka SR 03</t>
  </si>
  <si>
    <t>3540406100</t>
  </si>
  <si>
    <t>HR-Svorka SK</t>
  </si>
  <si>
    <t>210220362</t>
  </si>
  <si>
    <t>Tyčový uzemňovač zarazený do zeme a pripoj.vedenie 4,5 m súprava</t>
  </si>
  <si>
    <t>3540501100</t>
  </si>
  <si>
    <t>HR-Zemniaca tyč ZT 2 m</t>
  </si>
  <si>
    <t>210220401</t>
  </si>
  <si>
    <t>Označenie zvodov štítkami smaltované, z umelej hmot</t>
  </si>
  <si>
    <t>5489511000</t>
  </si>
  <si>
    <t>Štítok smaltovaný do 5 písmmen 10x15 mm</t>
  </si>
  <si>
    <t>210220431</t>
  </si>
  <si>
    <t>Tvarovanie montáž. dielu- zberača ochrannej rúrky, uholníka</t>
  </si>
  <si>
    <t>210220455</t>
  </si>
  <si>
    <t>Pomocný zberač</t>
  </si>
  <si>
    <t>SO-05 - Plynoinštalacia</t>
  </si>
  <si>
    <t xml:space="preserve">    723 - Zdravotechnika - vnútorný plynovod   </t>
  </si>
  <si>
    <t xml:space="preserve">HZS - Hodinové zúčtovacie sadzby   </t>
  </si>
  <si>
    <t>723</t>
  </si>
  <si>
    <t xml:space="preserve">Zdravotechnika - vnútorný plynovod   </t>
  </si>
  <si>
    <t>723120202</t>
  </si>
  <si>
    <t>Potrubie z oceľových rúrok závitových čiernych spájaných zvarovaním - akosť 11 353.0 DN 15</t>
  </si>
  <si>
    <t>7231202020</t>
  </si>
  <si>
    <t>Odvetracie potrubie ukončené fajkou DN15 - info</t>
  </si>
  <si>
    <t>723150367</t>
  </si>
  <si>
    <t>Potrubie z oceľových rúrok hladkých čiernych, chránička - info cena</t>
  </si>
  <si>
    <t>723190202</t>
  </si>
  <si>
    <t>Prípojka plynovodná z oceľových rúrok závitových čiernych spájaných na závit DN 15</t>
  </si>
  <si>
    <t>723190204</t>
  </si>
  <si>
    <t>Prípojka plynovodná z oceľových rúrok závitových čiernych spájaných na závit DN 25</t>
  </si>
  <si>
    <t>723230012</t>
  </si>
  <si>
    <t>Montáž guľového uzáveru priameho PN 5 G 1 FF s protipožiarnou armatúrou a 2x vnútorným závitom</t>
  </si>
  <si>
    <t>551340008900</t>
  </si>
  <si>
    <t>Guľový uzáver na plyn priamy 1"x1" FF, s protipožiarnou armatúrou Firebag, prevádzková poistka, niklovaná mosadz, IVAR</t>
  </si>
  <si>
    <t>723239201</t>
  </si>
  <si>
    <t>Montáž armatúr plynových s dvoma závitmi G 1/2 ostatné typy</t>
  </si>
  <si>
    <t>551340000200</t>
  </si>
  <si>
    <t>Kohút pre plynovú inštaláciu priamy s nátrubkom K 800 1/2"</t>
  </si>
  <si>
    <t>723239202</t>
  </si>
  <si>
    <t>Montáž armatúr plynových s dvoma závitmi G 3/4 ostatné typy</t>
  </si>
  <si>
    <t>551340000300</t>
  </si>
  <si>
    <t>Kohút pre plynovú inštaláciu priamy s nátrubkom K 800 3/4"</t>
  </si>
  <si>
    <t>422010003000</t>
  </si>
  <si>
    <t>Filter závitový, 3/4" plynový</t>
  </si>
  <si>
    <t>7232392081</t>
  </si>
  <si>
    <t xml:space="preserve">Montáž a dodávka tlakomeru  - info cena</t>
  </si>
  <si>
    <t>404830000500</t>
  </si>
  <si>
    <t>Detektor CO plynu so sirénou 70 dB</t>
  </si>
  <si>
    <t>404830001000</t>
  </si>
  <si>
    <t>Detektor úniku zemného plynu centrálny, napájanie 230 V, IP54, IVAR</t>
  </si>
  <si>
    <t>404830001100</t>
  </si>
  <si>
    <t>Externý snímač úniku zemného plynu, napájanie 7,5 V, IP54, IVAR</t>
  </si>
  <si>
    <t>723900001</t>
  </si>
  <si>
    <t>M+ skrinka na fasádu s GU 50 - info cena</t>
  </si>
  <si>
    <t>723900002</t>
  </si>
  <si>
    <t>M+D otvor opaterný s mriežkou 250/250 mm -info cena</t>
  </si>
  <si>
    <t>723sk</t>
  </si>
  <si>
    <t>Skúška plynoinštalácie</t>
  </si>
  <si>
    <t>998723201</t>
  </si>
  <si>
    <t>Presun hmôt pre vnútorný plynovod v objektoch výšky do 6 m</t>
  </si>
  <si>
    <t>783421111</t>
  </si>
  <si>
    <t>Nátery kov.potr.a armatúr v kanáloch a šachtách syntet. na vzduchu schnúce farby bielej armatúr do DN 100 mm dvojnásobné - 70µm</t>
  </si>
  <si>
    <t>783421711</t>
  </si>
  <si>
    <t>Nátery kov.potr.a armatúr v kanáloch a šachtách syntetické armatúr do DN 100 mm základný - 35µm</t>
  </si>
  <si>
    <t>HZS</t>
  </si>
  <si>
    <t xml:space="preserve">Hodinové zúčtovacie sadzby   </t>
  </si>
  <si>
    <t>HZS000112</t>
  </si>
  <si>
    <t>Stavebno montážne práce náročnejšie, ucelené, obtiažne, rutinné (Tr. 2) v rozsahu viac ako 8 hodín náročnejšie</t>
  </si>
  <si>
    <t>262144</t>
  </si>
  <si>
    <t xml:space="preserve">SO-06 - Spevnene  plochy</t>
  </si>
  <si>
    <t xml:space="preserve">    5 - Komunikácie   </t>
  </si>
  <si>
    <t xml:space="preserve">    99. - Presun hmôt   </t>
  </si>
  <si>
    <t>122201102.S</t>
  </si>
  <si>
    <t>Odkopávka a prekopávka nezapažená v hornine 3, nad 100 do 1000 m3</t>
  </si>
  <si>
    <t>122201109.S</t>
  </si>
  <si>
    <t>Odkopávky a prekopávky nezapažené. Príplatok k cenám za lepivosť horniny 3</t>
  </si>
  <si>
    <t>162201102.S</t>
  </si>
  <si>
    <t>167101102.S</t>
  </si>
  <si>
    <t>Nakladanie neuľahnutého výkopku z hornín tr.1-4 nad 100 do 1000 m3</t>
  </si>
  <si>
    <t>171201202.S</t>
  </si>
  <si>
    <t>Uloženie sypaniny na skládky nad 100 do 1000 m3</t>
  </si>
  <si>
    <t>180405111.S</t>
  </si>
  <si>
    <t>Založenie trávnika vo vegetačných prefabrikátoch výsevom semena v rovine alebo vo svahu do 1:5</t>
  </si>
  <si>
    <t>005720001300.S</t>
  </si>
  <si>
    <t>Osivá tráv - trávové semeno</t>
  </si>
  <si>
    <t>181101101.S</t>
  </si>
  <si>
    <t>Úprava pláne v zárezoch v hornine 1-4 bez zhutnenia</t>
  </si>
  <si>
    <t>183101121.S</t>
  </si>
  <si>
    <t>Hĺbenie jamky v rovine alebo na svahu do 1:5, objem nad 0,40 do 1,00 m3</t>
  </si>
  <si>
    <t>184201112.S</t>
  </si>
  <si>
    <t>Výsadba stromu do predom vyhĺbenej jamky v rovine alebo na svahu do 1:5, pri výške kmeňa nad 1,8 do 2,5m</t>
  </si>
  <si>
    <t>026510002500.S</t>
  </si>
  <si>
    <t xml:space="preserve">Strom   Javor  poľny  Lienco  , obvod  kmienka 8/10 cm  výška   250 cm  . Acer  compastre  Elsirijk</t>
  </si>
  <si>
    <t>184202111.S</t>
  </si>
  <si>
    <t>Zakotvenie dreviny troma a viac kolmi pri priemere kolov do 100 mm pri dĺžke kolov do 2 m</t>
  </si>
  <si>
    <t>052170000500.S</t>
  </si>
  <si>
    <t xml:space="preserve">Drevene  kolov tr. 1, hrúbka 6-7 cm, dĺžky 6 m a viac bez kôry</t>
  </si>
  <si>
    <t>184802111.S</t>
  </si>
  <si>
    <t>Chemické odburinenie pôdy v rovine alebo na svahu do 1:5 postrekom naširoko</t>
  </si>
  <si>
    <t>252310000100.S</t>
  </si>
  <si>
    <t>Postrekový prípravok na ničenie burín v trávniku</t>
  </si>
  <si>
    <t>l</t>
  </si>
  <si>
    <t xml:space="preserve">Komunikácie   </t>
  </si>
  <si>
    <t>564761111.S</t>
  </si>
  <si>
    <t>Podklad alebo kryt z kameniva hrubého drveného veľ. 32-63 mm s rozprestretím a zhutnením hr. 200 mm</t>
  </si>
  <si>
    <t>583310002000.S</t>
  </si>
  <si>
    <t>Kamenivo ťažené hrubé frakcia 32-63 mm</t>
  </si>
  <si>
    <t>564750212.S</t>
  </si>
  <si>
    <t>Podklad alebo kryt z kameniva hrubého drveného veľ. 16-32 mm s rozprestretím a zhutnením hr. 160 mm</t>
  </si>
  <si>
    <t>583310001600.S</t>
  </si>
  <si>
    <t>Kamenivo ťažené hrubé frakcia 16-32 mm</t>
  </si>
  <si>
    <t>596911143.S</t>
  </si>
  <si>
    <t>Kladenie betónovej zámkovej dlažby komunikácií pre peších hr. 60 mm pre peších nad 100 do 300 m2 so zriadením lôžka z kameniva hr. 30 mm</t>
  </si>
  <si>
    <t>592460007700.S</t>
  </si>
  <si>
    <t>Dlažba betónová škárová, rozmer 200x165x60 mm, prírodná</t>
  </si>
  <si>
    <t>596911164.S</t>
  </si>
  <si>
    <t>Kladenie betónovej zámkovej dlažby komunikácií pre peších hr. 80 mm pre peších nad 300 m2 so zriadením lôžka z kameniva hr. 30 mm</t>
  </si>
  <si>
    <t>592460008700.S</t>
  </si>
  <si>
    <t>Dlažba betónová škárová , rozmer 200x165x80 mm, prírodná</t>
  </si>
  <si>
    <t>916361112.S</t>
  </si>
  <si>
    <t>Osadenie cestného obrubníka betónového ležatého do lôžka z betónu prostého tr. C 16/20 s bočnou oporou</t>
  </si>
  <si>
    <t>592170003800.S</t>
  </si>
  <si>
    <t>Obrubník cestný so skosením, lxšxv 1000x150x250 mm, prírodný</t>
  </si>
  <si>
    <t>916362112.S</t>
  </si>
  <si>
    <t>Osadenie cestného obrubníka betónového stojatého do lôžka z betónu prostého tr. C 16/20 s bočnou oporou</t>
  </si>
  <si>
    <t>916561112.S</t>
  </si>
  <si>
    <t>Osadenie záhonového alebo parkového obrubníka betón., do lôžka z bet. pros. tr. C 16/20 s bočnou oporou</t>
  </si>
  <si>
    <t>592170001800.S</t>
  </si>
  <si>
    <t>Obrubník parkový, lxšxv 1000x50x200 mm, prírodný</t>
  </si>
  <si>
    <t>99.</t>
  </si>
  <si>
    <t xml:space="preserve">Presun hmôt   </t>
  </si>
  <si>
    <t>998223011.S</t>
  </si>
  <si>
    <t>Presun hmôt pre pozemné komunikácie s krytom dláždeným (822 2.3, 822 5.3) akejkoľvek dĺžky objektu</t>
  </si>
  <si>
    <t xml:space="preserve">SO-07 - Požiarna  ochrana</t>
  </si>
  <si>
    <t xml:space="preserve">    22-M - Požiarna  ochrana   </t>
  </si>
  <si>
    <t xml:space="preserve">Požiarna  ochrana   </t>
  </si>
  <si>
    <t>OST</t>
  </si>
  <si>
    <t xml:space="preserve">Dodanie  a montáž   ABC  Práškový  hasiaci   pristroj  6 kg</t>
  </si>
  <si>
    <t xml:space="preserve">Montáž oceľových stropných sklápacích schodov do vopred pripraveného otvoru  protipožiarne EW 15 D3</t>
  </si>
  <si>
    <t xml:space="preserve">Protipožiarne podkrovné schody  EW 15 D3</t>
  </si>
  <si>
    <t>766661422.S</t>
  </si>
  <si>
    <t>Montáž dverí drevených vchodových bezpečnostných do kovovej bezpečnostnej zárubne</t>
  </si>
  <si>
    <t>611650001120.S</t>
  </si>
  <si>
    <t>Dvere vnútorné protipožiarne drevené EI EW 30 D3, šxv 1100x1970 mm, požiarna výplň DTD, SK certifikát, fólia</t>
  </si>
  <si>
    <t xml:space="preserve">SO-08 - Vodovodná  prípojka</t>
  </si>
  <si>
    <t xml:space="preserve">    46-M - Zemné práce vykonávané pri externých montážnych prácach   </t>
  </si>
  <si>
    <t>131201101</t>
  </si>
  <si>
    <t>Výkop nezapaženej jamy v hornine 3, do 100 m3</t>
  </si>
  <si>
    <t>131201109</t>
  </si>
  <si>
    <t>Hĺbenie nezapažených jám a zárezov. Príplatok za lepivosť horniny 3</t>
  </si>
  <si>
    <t>132201201.S</t>
  </si>
  <si>
    <t>Výkop ryhy šírky 600-2000mm horn.3 do 100m3</t>
  </si>
  <si>
    <t>132201209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</si>
  <si>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</si>
  <si>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</si>
  <si>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</si>
  <si>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</si>
  <si>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167101101</t>
  </si>
  <si>
    <t>Nakladanie neuľahnutého výkopku z hornín tr.1-4 do 100 m3</t>
  </si>
  <si>
    <t>171201201</t>
  </si>
  <si>
    <t>Uloženie sypaniny na skládky do 100 m3</t>
  </si>
  <si>
    <t>174101001</t>
  </si>
  <si>
    <t>Zásyp sypaninou so zhutnením jám, šachiet, rýh, zárezov alebo okolo objektov do 100 m3</t>
  </si>
  <si>
    <t>5833343100</t>
  </si>
  <si>
    <t>Kamenivo ťažené hrubé frakcia 16-32 STN EN 12620 + A1</t>
  </si>
  <si>
    <t>212572111</t>
  </si>
  <si>
    <t>Lôžko pre trativod zo štrkopiesku triedeného</t>
  </si>
  <si>
    <t>871181002.S</t>
  </si>
  <si>
    <t>Montáž vodovodného potrubia z dvojvsrtvového PE 100 SDR11/PN16 zváraných natupo D 40x3,7 mm</t>
  </si>
  <si>
    <t>286130033500.S</t>
  </si>
  <si>
    <t>Rúra HDPE na vodu PE100 PN16 SDR11 40x3,7x100 m</t>
  </si>
  <si>
    <t>286530020200.S</t>
  </si>
  <si>
    <t>Koleno 90° na tupo PE 100, na vodu, plyn a kanalizáciu, SDR 11 D 40 mm</t>
  </si>
  <si>
    <t>877221116</t>
  </si>
  <si>
    <t>Montáž navŕtavacej sedlovej elektrotvarovky pre vodovodné potrubia z PE 100 D 63 mm</t>
  </si>
  <si>
    <t>286530212700</t>
  </si>
  <si>
    <t>Elektrotvarovka, elektrofúzne hrdlové odbočkové sedlo PE100 SDR11 PFA/PN16 Elofit ECOL DN 110/63, spodná časť z PE, GAWAPLAST</t>
  </si>
  <si>
    <t>8912611110</t>
  </si>
  <si>
    <t>Montáž posúvača s osadením zemnej súpravy (bez poklopov)</t>
  </si>
  <si>
    <t>422210001800</t>
  </si>
  <si>
    <t>Zemná súprava posúvačová Y 1020 D 65 mm</t>
  </si>
  <si>
    <t>422710000300</t>
  </si>
  <si>
    <t>Teleskopická zemná súprava tyč z pozinkovanej ocele, výška 1,2-1,8 m, FRIALEN</t>
  </si>
  <si>
    <t>552410000100</t>
  </si>
  <si>
    <t>Poklop posúvačový</t>
  </si>
  <si>
    <t>892233111</t>
  </si>
  <si>
    <t>Preplach a dezinfekcia vodovodného potrubia DN do 70</t>
  </si>
  <si>
    <t>892241111</t>
  </si>
  <si>
    <t>Ostatné práce na rúrovom vedení, tlakové skúšky vodovodného potrubia DN do 80</t>
  </si>
  <si>
    <t>899721121</t>
  </si>
  <si>
    <t>Signalizačný vodič na potrubí PVC DN do 150 mm</t>
  </si>
  <si>
    <t>899721131</t>
  </si>
  <si>
    <t>Označenie vodovodného potrubia bielou výstražnou fóliou</t>
  </si>
  <si>
    <t>722221035.S</t>
  </si>
  <si>
    <t>Montáž guľového kohúta závitového priameho pre vodu G 2</t>
  </si>
  <si>
    <t>551110006000.S</t>
  </si>
  <si>
    <t>Guľový uzáver pre vodu 2", niklovaná mosadz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</si>
  <si>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</si>
  <si>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</si>
  <si>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</si>
  <si>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</si>
  <si>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722221110.S</t>
  </si>
  <si>
    <t>Montáž guľového kohúta závitového s filtrom G 2</t>
  </si>
  <si>
    <t>422010002600.S</t>
  </si>
  <si>
    <t>Filter závitový nerez 2", dĺ. 140 mm, pre vykurovanie a klimatizácie, rozvody vody a priemysel</t>
  </si>
  <si>
    <t>722221290.S</t>
  </si>
  <si>
    <t>Montáž spätného ventilu závitového G 2</t>
  </si>
  <si>
    <t>551110016900</t>
  </si>
  <si>
    <t>Spätný ventil kontrolovateľný, 2" FF, PN 16, mosadz, disk plast IVAR, IVAR.CIM 33CREA</t>
  </si>
  <si>
    <t>722262151.S</t>
  </si>
  <si>
    <t>Montáž vodomeru pre vodu do 30°C prírubového skrutkového vertikálneho DN 50</t>
  </si>
  <si>
    <t>265155</t>
  </si>
  <si>
    <t>Vodomer elster M100 mnr , DN 50</t>
  </si>
  <si>
    <t>46-M</t>
  </si>
  <si>
    <t xml:space="preserve">Zemné práce vykonávané pri externých montážnych prácach   </t>
  </si>
  <si>
    <t>460300201</t>
  </si>
  <si>
    <t>Pretlačovanie otvorov strojovo do D 150 mm so zatiahnutím chráničky, bez výkopu,zásypu a bez šácht,pevné steny</t>
  </si>
  <si>
    <t>460510101</t>
  </si>
  <si>
    <t>Káblové priestupy v pretlačovaných otvoroch z oceľových rúr do D 110 mm</t>
  </si>
  <si>
    <t>141110010200</t>
  </si>
  <si>
    <t>Rúra oceľová bezšvová hladká kruhová d 108 mm, hr. steny 4,0 mm, ozn. 11 353.0.</t>
  </si>
  <si>
    <t>675130000300</t>
  </si>
  <si>
    <t>Motúz konopný akosť K 4,5 mm</t>
  </si>
  <si>
    <t xml:space="preserve">SO-09 - Kanalizacia  a  napojenie</t>
  </si>
  <si>
    <t xml:space="preserve">    99 - Presun hmôt HSV   </t>
  </si>
  <si>
    <t xml:space="preserve">VRN - Vedľajšie rozpočtové náklady   </t>
  </si>
  <si>
    <t xml:space="preserve">    VRN10 - Inžinierska činnosť   </t>
  </si>
  <si>
    <t>133201201.S</t>
  </si>
  <si>
    <t>Výkop šachty nezapaženej, hornina 3 do 100 m3</t>
  </si>
  <si>
    <t>133201209.S</t>
  </si>
  <si>
    <t>Príplatok k cenám za lepivosť horniny tr.3</t>
  </si>
  <si>
    <t>174101001.S</t>
  </si>
  <si>
    <t>583310003400.S</t>
  </si>
  <si>
    <t>Štrkopiesok frakcia 0-63 mm</t>
  </si>
  <si>
    <t>181101102</t>
  </si>
  <si>
    <t>Úprava pláne v zárezoch v hornine 1-4 so zhutnením</t>
  </si>
  <si>
    <t>162501112</t>
  </si>
  <si>
    <t>Vodorovné premiestnenie výkopku po nespevnenej ceste z horniny tr.1-4, do 100 m3 na vzdialenosť do 3000 m</t>
  </si>
  <si>
    <t>286110006400</t>
  </si>
  <si>
    <t>Rúra kanalizačná PVC-U gravitačná, hladká SN4 - KG, ML - viacvrstvová, DN 125, dĺ. 5 m, WAVIN</t>
  </si>
  <si>
    <t>871326004</t>
  </si>
  <si>
    <t>Montáž kanalizačného PVC-U potrubia hladkého viacvrstvového DN 150</t>
  </si>
  <si>
    <t>286110006900</t>
  </si>
  <si>
    <t>Rúra kanalizačná PVC-U gravitačná, hladká SN4 - KG, ML - viacvrstvová, DN 160, dĺ. 5 m, WAVIN</t>
  </si>
  <si>
    <t>871356006.S</t>
  </si>
  <si>
    <t>Montáž kanalizačného PVC-U potrubia hladkého viacvrstvového DN 200</t>
  </si>
  <si>
    <t>286110000200.S</t>
  </si>
  <si>
    <t>Rúra PVC-U hladký, kanalizačný, gravitačný systém Dxr 200x5,9 mm, dĺ. 5m, SN8 - napenená (viacvrstvová)</t>
  </si>
  <si>
    <t>894431163.S</t>
  </si>
  <si>
    <t>Montáž revíznej šachty z PVC, DN 600/160 (DN šachty/DN potr. ved.), tlak 40 t, hĺ. 1400 do 1800mm</t>
  </si>
  <si>
    <t>286610028200.S</t>
  </si>
  <si>
    <t>Predĺženie vlnovcové DN 600, PP, dĺžka 2 m, pre PP revízne šachty DN 630</t>
  </si>
  <si>
    <t>286610003800.S</t>
  </si>
  <si>
    <t>Šachtové dno DN 600/160, 0°-180°, pre PP revízne šachty DN 630</t>
  </si>
  <si>
    <t>286620001100.S</t>
  </si>
  <si>
    <t>Plastový poklop tr. zaťaženia A15, 600 mm na šachtové rúry</t>
  </si>
  <si>
    <t>953171022.S</t>
  </si>
  <si>
    <t>Osadenie kovového poklopu liatinového alebo oceľového vrátane rámu, hmotnosti 50-100 kg</t>
  </si>
  <si>
    <t>552410002200.S</t>
  </si>
  <si>
    <t>Poklop liatinový B125 priemer 600 mm</t>
  </si>
  <si>
    <t>386942113</t>
  </si>
  <si>
    <t>Montáž odlučovača tukov, veľkosť T5</t>
  </si>
  <si>
    <t>286640004200</t>
  </si>
  <si>
    <t>Odlučovač tukov a škrobov EG0505C, prietok 5 l/s, pochôdzny poklop, s kalovou jímkou, PE, MEA</t>
  </si>
  <si>
    <t xml:space="preserve">Presun hmôt HSV   </t>
  </si>
  <si>
    <t>998276101</t>
  </si>
  <si>
    <t>Presun hmôt pre rúrové vedenie hĺbené z rúr z plast., hmôt alebo sklolamin. v otvorenom výkope</t>
  </si>
  <si>
    <t>VRN</t>
  </si>
  <si>
    <t xml:space="preserve">Vedľajšie rozpočtové náklady   </t>
  </si>
  <si>
    <t>VRN10</t>
  </si>
  <si>
    <t xml:space="preserve">Inžinierska činnosť   </t>
  </si>
  <si>
    <t>Pol1</t>
  </si>
  <si>
    <t xml:space="preserve">Inžinierska činnosť -vytýčenie sietí,  skúšky a revízie ostatné skúšky</t>
  </si>
  <si>
    <t>eur</t>
  </si>
  <si>
    <t xml:space="preserve">SO-10 -  Strecha  existujúca  budová</t>
  </si>
  <si>
    <t>712300832.S</t>
  </si>
  <si>
    <t xml:space="preserve">Odstránenie povlakovej krytiny na strechách plochých 10° dvojvrstvovej,  -0,01000t</t>
  </si>
  <si>
    <t>712300834.S</t>
  </si>
  <si>
    <t xml:space="preserve">Odstránenie povlakovej krytiny na strechách plochých do 10° každé ďalšie vrstvy,  -0,00600t</t>
  </si>
  <si>
    <t>764430850.S</t>
  </si>
  <si>
    <t xml:space="preserve">Demontáž oplechovania múrov a nadmuroviek rš 600 mm,  -0,00337t</t>
  </si>
  <si>
    <t>979011111.S</t>
  </si>
  <si>
    <t>Zvislá doprava sutiny a vybúraných hmôt za prvé podlažie nad alebo pod základným podlažím</t>
  </si>
  <si>
    <t>979011121.S</t>
  </si>
  <si>
    <t>Zvislá doprava sutiny a vybúraných hmôt za každé ďalšie podlažie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</si>
  <si>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</si>
  <si>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</si>
  <si>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</si>
  <si>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</si>
  <si>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</si>
  <si>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</si>
  <si>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</si>
  <si>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</si>
  <si>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>721210823</t>
  </si>
  <si>
    <t xml:space="preserve">Demontáž strešného vtoku DN 125,  -0,02011t</t>
  </si>
  <si>
    <t>979089212.S</t>
  </si>
  <si>
    <t>Poplatok za skládku - bitúmenové zmesi, uholný decht, dechtové výrobky (17 03 ), ostatné</t>
  </si>
  <si>
    <t>712991050.S</t>
  </si>
  <si>
    <t>Montáž podkladnej konštrukcie z OSB dosiek na atike šírky 621 - 800 mm pod klampiarske konštrukcie</t>
  </si>
  <si>
    <t>712990400.S</t>
  </si>
  <si>
    <t>Vykonanie iskrovej skúšky striech z povlakových krytín, nevodivých fólií</t>
  </si>
  <si>
    <t>713142255.S</t>
  </si>
  <si>
    <t>Montáž tepelnej izolácie striech plochých do 10° polystyrénom, rozloženej v dvoch vrstvách, prikotvením</t>
  </si>
  <si>
    <t>283720008300.S</t>
  </si>
  <si>
    <t>Doska EPS hr. 160 mm, pevnosť v tlaku 100 kPa, na zateplenie podláh a plochých striech</t>
  </si>
  <si>
    <t>713142160.S</t>
  </si>
  <si>
    <t>Montáž tepelnej izolácie striech plochých do 10° spádovými doskami z polystyrénu v jednej vrstve</t>
  </si>
  <si>
    <t>283760007400.S</t>
  </si>
  <si>
    <t>Doska spádová EPS, pevnosť v tlaku 100 kPa, šedý polystyrén pre vyspádovanie plochých striech</t>
  </si>
  <si>
    <t>713144090.S</t>
  </si>
  <si>
    <t>Montáž tepelnej izolácie na atiku z XPS prikotvením</t>
  </si>
  <si>
    <t>283750002200.S</t>
  </si>
  <si>
    <t>Doska XPS 300 hr. 120 mm, zakladanie stavieb, podlahy, obrátené ploché strechy</t>
  </si>
  <si>
    <t>764430461.S</t>
  </si>
  <si>
    <t>Montáž oplechovania muriva a atík z pozinkovaného farbeného PZf plechu, vrátane rohov r.š. 750 mm</t>
  </si>
  <si>
    <t>767310100.</t>
  </si>
  <si>
    <t>Montáž výlezu do plochej strechy</t>
  </si>
  <si>
    <t>628521-1</t>
  </si>
  <si>
    <t xml:space="preserve">N10-Strešný výlez  1200x900 mm - zateplený, s prerušeným tepelným mostom, s oplechovaním okrajov- 3 vchody</t>
  </si>
  <si>
    <t>7677128121</t>
  </si>
  <si>
    <t>Demontáž pôvodného strešného výlezu</t>
  </si>
  <si>
    <t>998767103</t>
  </si>
  <si>
    <t>Presun hmôt pre kovové stavebné doplnkové konštrukcie v objektoch výšky nad 12 do 24 m</t>
  </si>
  <si>
    <t>721230006</t>
  </si>
  <si>
    <t>Montáž terasového vtoku so zvislým odtokom DN 110</t>
  </si>
  <si>
    <t>286630007900</t>
  </si>
  <si>
    <t>Strešný vtok HL62.1P/2, DN 125, (10,75 l/s), PVC izolačná fólia, vertikálny, ohrev, záchytný kôš D 180 mm, PP/PVC</t>
  </si>
  <si>
    <t>721279105</t>
  </si>
  <si>
    <t>Montáž ventilačnej hlavice kanalizačného potrubia</t>
  </si>
  <si>
    <t>429720000600</t>
  </si>
  <si>
    <t>Hlavica vetracia HL810.0, DN 110, materiál PP</t>
  </si>
  <si>
    <t>2102201051</t>
  </si>
  <si>
    <t>Demontáž exist. bleskozvodu</t>
  </si>
  <si>
    <t>210220002.S</t>
  </si>
  <si>
    <t>Uzemňovacie vedenie na povrchu FeZn páska uzemňovacia do 120 mm2</t>
  </si>
  <si>
    <t>354410058800.S</t>
  </si>
  <si>
    <t>Pásovina uzemňovacia FeZn 30 x 4 mm</t>
  </si>
  <si>
    <t>210220107.S</t>
  </si>
  <si>
    <t>Podpery vedenia FeZn PV17 na zateplené fasády</t>
  </si>
  <si>
    <t>354410034000.S</t>
  </si>
  <si>
    <t>Podpera vedenia FeZn na zateplené fasády označenie PV 17-1</t>
  </si>
  <si>
    <t>210220202.S</t>
  </si>
  <si>
    <t>Zachytávacia tyč FeZn k oceľovému podstavcu JD 10a, JD 15a, JD 20a</t>
  </si>
  <si>
    <t>354410022700.S</t>
  </si>
  <si>
    <t>Tyč zachytávacia FeZn k oceľovému podstavcu označenie JD 20 a</t>
  </si>
  <si>
    <t>210220230.S</t>
  </si>
  <si>
    <t>Ochranná strieška FeZn</t>
  </si>
  <si>
    <t>354410024900.S</t>
  </si>
  <si>
    <t>Strieška FeZn ochranná horná označenie OS 01</t>
  </si>
  <si>
    <t>354410025100.S</t>
  </si>
  <si>
    <t>Strieška FeZn ochranná spodná označenie OS 04</t>
  </si>
  <si>
    <t>210220240.S</t>
  </si>
  <si>
    <t xml:space="preserve">Svorka FeZn k zachytávacej, uzemňovacej tyči  SJ</t>
  </si>
  <si>
    <t>354410001800.S</t>
  </si>
  <si>
    <t>Svorka FeZn k uzemňovacej tyči označenie SJ 02m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</si>
  <si>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</si>
  <si>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</si>
  <si>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</si>
  <si>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</si>
  <si>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</si>
  <si>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</si>
  <si>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</si>
  <si>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</si>
  <si>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210220245.S</t>
  </si>
  <si>
    <t>Svorka FeZn pripojovacia SP</t>
  </si>
  <si>
    <t>354410004000.S</t>
  </si>
  <si>
    <t>Svorka FeZn pripájaca označenie SP 1</t>
  </si>
  <si>
    <t>210220247.S</t>
  </si>
  <si>
    <t>Svorka FeZn skúšobná SZ</t>
  </si>
  <si>
    <t>354410004300.S</t>
  </si>
  <si>
    <t>Svorka FeZn skúšobná označenie SZ</t>
  </si>
  <si>
    <t>210220252.S</t>
  </si>
  <si>
    <t>Svorka FeZn odbočovacia spojovacia SR 01, SR 02 (pásovina do 120 mm2)</t>
  </si>
  <si>
    <t>354410000400.S</t>
  </si>
  <si>
    <t>Svorka FeZn odbočovacia spojovacia označenie SR 01</t>
  </si>
  <si>
    <t>210220253.S</t>
  </si>
  <si>
    <t>Svorka FeZn uzemňovacia SR03</t>
  </si>
  <si>
    <t>354410000900.S</t>
  </si>
  <si>
    <t>Svorka FeZn uzemňovacia označenie SR 03 A</t>
  </si>
  <si>
    <t>210220260.S</t>
  </si>
  <si>
    <t>Ochranný uholník FeZn OU</t>
  </si>
  <si>
    <t>354410053400.S</t>
  </si>
  <si>
    <t>Uholník ochranný FeZn označenie OU 2 m</t>
  </si>
  <si>
    <t>210220265.S</t>
  </si>
  <si>
    <t>Držiak ochranného uholníka FeZn univerzálny DOU</t>
  </si>
  <si>
    <t>311310008530.S</t>
  </si>
  <si>
    <t>Hmoždinka 12x180 rámová KPR</t>
  </si>
  <si>
    <t>354410054050.S</t>
  </si>
  <si>
    <t>Držiak FeZn ochranného uholníka univerzálny s vrutom označenie DUU vr. 4</t>
  </si>
  <si>
    <t>210220280.S</t>
  </si>
  <si>
    <t>Uzemňovacia tyč FeZn ZT</t>
  </si>
  <si>
    <t>354410055700.S</t>
  </si>
  <si>
    <t>Tyč uzemňovacia FeZn označenie ZT 2 m</t>
  </si>
  <si>
    <t>210220050.S</t>
  </si>
  <si>
    <t>Označenie zvodov číselnými štítkami</t>
  </si>
  <si>
    <t>354410064700.S</t>
  </si>
  <si>
    <t>Štítok orientačný nerezový na zvody 0</t>
  </si>
  <si>
    <t>HZS-001</t>
  </si>
  <si>
    <t>Revízie</t>
  </si>
  <si>
    <t xml:space="preserve">SO-11 - Zateplenie  existujúca budova</t>
  </si>
  <si>
    <t>610991111.S</t>
  </si>
  <si>
    <t>Zakrývanie výplní vnútorných okenných otvorov, predmetov a konštrukcií</t>
  </si>
  <si>
    <t>625250710.S</t>
  </si>
  <si>
    <t>Kontaktný zatepľovací systém z minerálnej vlny hr. 150 mm, skrutkovacie kotvy</t>
  </si>
  <si>
    <t>625250553.S</t>
  </si>
  <si>
    <t>Kontaktný zatepľovací systém soklovej alebo vodou namáhanej časti hr. 150 mm, skrutkovacie kotvy</t>
  </si>
  <si>
    <t>625250761.S</t>
  </si>
  <si>
    <t>Kontaktný zatepľovací systém ostenia z minerálnej vlny hr. 20 mm</t>
  </si>
  <si>
    <t>953995432.S</t>
  </si>
  <si>
    <t>Ukončovací profil pri oplechovaní</t>
  </si>
  <si>
    <t>953996121</t>
  </si>
  <si>
    <t>PCI okenný APU profil s integrovanou tkaninou</t>
  </si>
  <si>
    <t>622460121.S</t>
  </si>
  <si>
    <t>Príprava vonkajšieho podkladu stien penetráciou základnou</t>
  </si>
  <si>
    <t>622461053.S</t>
  </si>
  <si>
    <t>Vonkajšia omietka stien pastovitá silikónová roztieraná, hr. 2 mm</t>
  </si>
  <si>
    <t>998011032.S</t>
  </si>
  <si>
    <t>Presun hmôt pre budovy (801, 803, 812), zvislá konštr. z blokov, výšky do 12 m</t>
  </si>
  <si>
    <t xml:space="preserve">SO-12 - Okapový chodnik  existujúcia budova</t>
  </si>
  <si>
    <t xml:space="preserve">    5 - Komunikácie - okapový chodník   </t>
  </si>
  <si>
    <t>122201101.S</t>
  </si>
  <si>
    <t>Odkopávka a prekopávka nezapažená v hornine 3, do 100 m3</t>
  </si>
  <si>
    <t>162201101.S</t>
  </si>
  <si>
    <t>Vodorovné premiestnenie výkopku z horniny 1-4 do 20m</t>
  </si>
  <si>
    <t>162501102.S</t>
  </si>
  <si>
    <t>167101101.S</t>
  </si>
  <si>
    <t>171201201.S</t>
  </si>
  <si>
    <t>171209002.S</t>
  </si>
  <si>
    <t>Poplatok za skládku - zemina a kamenivo (17 05) ostatné</t>
  </si>
  <si>
    <t>181101101</t>
  </si>
  <si>
    <t xml:space="preserve">Komunikácie - okapový chodník   </t>
  </si>
  <si>
    <t>564251111</t>
  </si>
  <si>
    <t>Podklad alebo podsyp zo štrkopiesku s rozprestretím, vlhčením a zhutnením, po zhutnení hr. 150 mm</t>
  </si>
  <si>
    <t>583410003000</t>
  </si>
  <si>
    <t>Kamenivo drvené hrubé frakcia 16-32 mm, STN EN 13043</t>
  </si>
  <si>
    <t>581114114</t>
  </si>
  <si>
    <t>Kryt z betónu prostého C 25/30 komunikácií pre peších hr. 100-120 mm, spád od BD min.2%</t>
  </si>
  <si>
    <t>273362422.S</t>
  </si>
  <si>
    <t>Výstuž základových dosiek zo zvár. sietí KARI, priemer drôtu 6/6 mm, veľkosť oka 150x150 mm</t>
  </si>
  <si>
    <t>917832111</t>
  </si>
  <si>
    <t>Osadenie chodník. obrubníka betónového stojatého do lôžka z betónu prosteho tr. C 12/15 bez bočnej opory</t>
  </si>
  <si>
    <t>592170002900</t>
  </si>
  <si>
    <t>Obrubník SEMMELROCK parkový, lxšxv 1000x50x200 mm, sivá</t>
  </si>
  <si>
    <t>6349200031</t>
  </si>
  <si>
    <t xml:space="preserve">Rezanie a výplň dilatačných škár v betóne  -okapový chodník</t>
  </si>
  <si>
    <t>113106121</t>
  </si>
  <si>
    <t xml:space="preserve">Rozoberanie dlažby, z betónových alebo kamenin. dlaždíc, dosiek alebo tvaroviek,  -0,13800t</t>
  </si>
  <si>
    <t>979089012.S</t>
  </si>
  <si>
    <t>Poplatok za skládku - betón, tehly, dlaždice (17 01) ostatné</t>
  </si>
  <si>
    <t>711132107.S</t>
  </si>
  <si>
    <t>Zhotovenie izolácie proti zemnej vlhkosti nopovou fóloiu položenou voľne na ploche zvislej</t>
  </si>
  <si>
    <t>283230002700.S</t>
  </si>
  <si>
    <t>Nopová HDPE fólia hrúbky 0,5 mm, výška nopu 8 mm, proti zemnej vlhkosti s radónovou ochranou, pre spodnú stavbu</t>
  </si>
  <si>
    <t>713132215.S</t>
  </si>
  <si>
    <t>Montáž tepelnej izolácie podzemných stien a základov xps kotvením a lepením</t>
  </si>
  <si>
    <t>283750003600.S</t>
  </si>
  <si>
    <t>Doska XPS 700 hr. 60 mm, pre extrémne zaťaženie, parkoviská, haly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</si>
</sst>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45" t="s">
        <v>37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38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43</v>
      </c>
      <c r="U35" s="57"/>
      <c r="V35" s="57"/>
      <c r="W35" s="57"/>
      <c r="X35" s="59" t="s">
        <v>44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46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47</v>
      </c>
      <c r="AI60" s="39"/>
      <c r="AJ60" s="39"/>
      <c r="AK60" s="39"/>
      <c r="AL60" s="39"/>
      <c r="AM60" s="67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49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50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47</v>
      </c>
      <c r="AI75" s="39"/>
      <c r="AJ75" s="39"/>
      <c r="AK75" s="39"/>
      <c r="AL75" s="39"/>
      <c r="AM75" s="67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IMPORT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 xml:space="preserve">99gtrui-2021 - Materská  škola   Lubina_23.03.2023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23. 3. 2023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52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53</v>
      </c>
      <c r="D92" s="97"/>
      <c r="E92" s="97"/>
      <c r="F92" s="97"/>
      <c r="G92" s="97"/>
      <c r="H92" s="98"/>
      <c r="I92" s="99" t="s">
        <v>54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55</v>
      </c>
      <c r="AH92" s="97"/>
      <c r="AI92" s="97"/>
      <c r="AJ92" s="97"/>
      <c r="AK92" s="97"/>
      <c r="AL92" s="97"/>
      <c r="AM92" s="97"/>
      <c r="AN92" s="99" t="s">
        <v>56</v>
      </c>
      <c r="AO92" s="97"/>
      <c r="AP92" s="101"/>
      <c r="AQ92" s="102" t="s">
        <v>57</v>
      </c>
      <c r="AR92" s="41"/>
      <c r="AS92" s="103" t="s">
        <v>58</v>
      </c>
      <c r="AT92" s="104" t="s">
        <v>59</v>
      </c>
      <c r="AU92" s="104" t="s">
        <v>60</v>
      </c>
      <c r="AV92" s="104" t="s">
        <v>61</v>
      </c>
      <c r="AW92" s="104" t="s">
        <v>62</v>
      </c>
      <c r="AX92" s="104" t="s">
        <v>63</v>
      </c>
      <c r="AY92" s="104" t="s">
        <v>64</v>
      </c>
      <c r="AZ92" s="104" t="s">
        <v>65</v>
      </c>
      <c r="BA92" s="104" t="s">
        <v>66</v>
      </c>
      <c r="BB92" s="104" t="s">
        <v>67</v>
      </c>
      <c r="BC92" s="104" t="s">
        <v>68</v>
      </c>
      <c r="BD92" s="105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70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ROUND(SUM(AG95:AG106),2)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ROUND(SUM(AS95:AS106),2)</f>
        <v>0</v>
      </c>
      <c r="AT94" s="117">
        <f>ROUND(SUM(AV94:AW94),2)</f>
        <v>0</v>
      </c>
      <c r="AU94" s="118">
        <f>ROUND(SUM(AU95:AU106),5)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ROUND(SUM(AZ95:AZ106),2)</f>
        <v>0</v>
      </c>
      <c r="BA94" s="117">
        <f>ROUND(SUM(BA95:BA106),2)</f>
        <v>0</v>
      </c>
      <c r="BB94" s="117">
        <f>ROUND(SUM(BB95:BB106),2)</f>
        <v>0</v>
      </c>
      <c r="BC94" s="117">
        <f>ROUND(SUM(BC95:BC106),2)</f>
        <v>0</v>
      </c>
      <c r="BD94" s="119">
        <f>ROUND(SUM(BD95:BD106),2)</f>
        <v>0</v>
      </c>
      <c r="BE94" s="6"/>
      <c r="BS94" s="120" t="s">
        <v>71</v>
      </c>
      <c r="BT94" s="120" t="s">
        <v>72</v>
      </c>
      <c r="BU94" s="121" t="s">
        <v>73</v>
      </c>
      <c r="BV94" s="120" t="s">
        <v>13</v>
      </c>
      <c r="BW94" s="120" t="s">
        <v>5</v>
      </c>
      <c r="BX94" s="120" t="s">
        <v>74</v>
      </c>
      <c r="CL94" s="120" t="s">
        <v>1</v>
      </c>
    </row>
    <row r="95" s="7" customFormat="1" ht="16.5" customHeight="1">
      <c r="A95" s="122" t="s">
        <v>75</v>
      </c>
      <c r="B95" s="123"/>
      <c r="C95" s="124"/>
      <c r="D95" s="125" t="s">
        <v>76</v>
      </c>
      <c r="E95" s="125"/>
      <c r="F95" s="125"/>
      <c r="G95" s="125"/>
      <c r="H95" s="125"/>
      <c r="I95" s="126"/>
      <c r="J95" s="125" t="s">
        <v>77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'SO-01 - Architektura    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78</v>
      </c>
      <c r="AR95" s="129"/>
      <c r="AS95" s="130">
        <v>0</v>
      </c>
      <c r="AT95" s="131">
        <f>ROUND(SUM(AV95:AW95),2)</f>
        <v>0</v>
      </c>
      <c r="AU95" s="132">
        <f>'SO-01 - Architektura    '!P138</f>
        <v>0</v>
      </c>
      <c r="AV95" s="131">
        <f>'SO-01 - Architektura    '!J33</f>
        <v>0</v>
      </c>
      <c r="AW95" s="131">
        <f>'SO-01 - Architektura    '!J34</f>
        <v>0</v>
      </c>
      <c r="AX95" s="131">
        <f>'SO-01 - Architektura    '!J35</f>
        <v>0</v>
      </c>
      <c r="AY95" s="131">
        <f>'SO-01 - Architektura    '!J36</f>
        <v>0</v>
      </c>
      <c r="AZ95" s="131">
        <f>'SO-01 - Architektura    '!F33</f>
        <v>0</v>
      </c>
      <c r="BA95" s="131">
        <f>'SO-01 - Architektura    '!F34</f>
        <v>0</v>
      </c>
      <c r="BB95" s="131">
        <f>'SO-01 - Architektura    '!F35</f>
        <v>0</v>
      </c>
      <c r="BC95" s="131">
        <f>'SO-01 - Architektura    '!F36</f>
        <v>0</v>
      </c>
      <c r="BD95" s="133">
        <f>'SO-01 - Architektura    '!F37</f>
        <v>0</v>
      </c>
      <c r="BE95" s="7"/>
      <c r="BT95" s="134" t="s">
        <v>79</v>
      </c>
      <c r="BV95" s="134" t="s">
        <v>13</v>
      </c>
      <c r="BW95" s="134" t="s">
        <v>80</v>
      </c>
      <c r="BX95" s="134" t="s">
        <v>5</v>
      </c>
      <c r="CL95" s="134" t="s">
        <v>1</v>
      </c>
      <c r="CM95" s="134" t="s">
        <v>72</v>
      </c>
    </row>
    <row r="96" s="7" customFormat="1" ht="16.5" customHeight="1">
      <c r="A96" s="122" t="s">
        <v>75</v>
      </c>
      <c r="B96" s="123"/>
      <c r="C96" s="124"/>
      <c r="D96" s="125" t="s">
        <v>81</v>
      </c>
      <c r="E96" s="125"/>
      <c r="F96" s="125"/>
      <c r="G96" s="125"/>
      <c r="H96" s="125"/>
      <c r="I96" s="126"/>
      <c r="J96" s="125" t="s">
        <v>82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'SO-02 - Zdravotechnika'!J30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78</v>
      </c>
      <c r="AR96" s="129"/>
      <c r="AS96" s="130">
        <v>0</v>
      </c>
      <c r="AT96" s="131">
        <f>ROUND(SUM(AV96:AW96),2)</f>
        <v>0</v>
      </c>
      <c r="AU96" s="132">
        <f>'SO-02 - Zdravotechnika'!P125</f>
        <v>0</v>
      </c>
      <c r="AV96" s="131">
        <f>'SO-02 - Zdravotechnika'!J33</f>
        <v>0</v>
      </c>
      <c r="AW96" s="131">
        <f>'SO-02 - Zdravotechnika'!J34</f>
        <v>0</v>
      </c>
      <c r="AX96" s="131">
        <f>'SO-02 - Zdravotechnika'!J35</f>
        <v>0</v>
      </c>
      <c r="AY96" s="131">
        <f>'SO-02 - Zdravotechnika'!J36</f>
        <v>0</v>
      </c>
      <c r="AZ96" s="131">
        <f>'SO-02 - Zdravotechnika'!F33</f>
        <v>0</v>
      </c>
      <c r="BA96" s="131">
        <f>'SO-02 - Zdravotechnika'!F34</f>
        <v>0</v>
      </c>
      <c r="BB96" s="131">
        <f>'SO-02 - Zdravotechnika'!F35</f>
        <v>0</v>
      </c>
      <c r="BC96" s="131">
        <f>'SO-02 - Zdravotechnika'!F36</f>
        <v>0</v>
      </c>
      <c r="BD96" s="133">
        <f>'SO-02 - Zdravotechnika'!F37</f>
        <v>0</v>
      </c>
      <c r="BE96" s="7"/>
      <c r="BT96" s="134" t="s">
        <v>79</v>
      </c>
      <c r="BV96" s="134" t="s">
        <v>13</v>
      </c>
      <c r="BW96" s="134" t="s">
        <v>83</v>
      </c>
      <c r="BX96" s="134" t="s">
        <v>5</v>
      </c>
      <c r="CL96" s="134" t="s">
        <v>1</v>
      </c>
      <c r="CM96" s="134" t="s">
        <v>72</v>
      </c>
    </row>
    <row r="97" s="7" customFormat="1" ht="16.5" customHeight="1">
      <c r="A97" s="122" t="s">
        <v>75</v>
      </c>
      <c r="B97" s="123"/>
      <c r="C97" s="124"/>
      <c r="D97" s="125" t="s">
        <v>84</v>
      </c>
      <c r="E97" s="125"/>
      <c r="F97" s="125"/>
      <c r="G97" s="125"/>
      <c r="H97" s="125"/>
      <c r="I97" s="126"/>
      <c r="J97" s="125" t="s">
        <v>85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'SO-03 - Výkurovanie    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78</v>
      </c>
      <c r="AR97" s="129"/>
      <c r="AS97" s="130">
        <v>0</v>
      </c>
      <c r="AT97" s="131">
        <f>ROUND(SUM(AV97:AW97),2)</f>
        <v>0</v>
      </c>
      <c r="AU97" s="132">
        <f>'SO-03 - Výkurovanie    '!P126</f>
        <v>0</v>
      </c>
      <c r="AV97" s="131">
        <f>'SO-03 - Výkurovanie    '!J33</f>
        <v>0</v>
      </c>
      <c r="AW97" s="131">
        <f>'SO-03 - Výkurovanie    '!J34</f>
        <v>0</v>
      </c>
      <c r="AX97" s="131">
        <f>'SO-03 - Výkurovanie    '!J35</f>
        <v>0</v>
      </c>
      <c r="AY97" s="131">
        <f>'SO-03 - Výkurovanie    '!J36</f>
        <v>0</v>
      </c>
      <c r="AZ97" s="131">
        <f>'SO-03 - Výkurovanie    '!F33</f>
        <v>0</v>
      </c>
      <c r="BA97" s="131">
        <f>'SO-03 - Výkurovanie    '!F34</f>
        <v>0</v>
      </c>
      <c r="BB97" s="131">
        <f>'SO-03 - Výkurovanie    '!F35</f>
        <v>0</v>
      </c>
      <c r="BC97" s="131">
        <f>'SO-03 - Výkurovanie    '!F36</f>
        <v>0</v>
      </c>
      <c r="BD97" s="133">
        <f>'SO-03 - Výkurovanie    '!F37</f>
        <v>0</v>
      </c>
      <c r="BE97" s="7"/>
      <c r="BT97" s="134" t="s">
        <v>79</v>
      </c>
      <c r="BV97" s="134" t="s">
        <v>13</v>
      </c>
      <c r="BW97" s="134" t="s">
        <v>86</v>
      </c>
      <c r="BX97" s="134" t="s">
        <v>5</v>
      </c>
      <c r="CL97" s="134" t="s">
        <v>1</v>
      </c>
      <c r="CM97" s="134" t="s">
        <v>72</v>
      </c>
    </row>
    <row r="98" s="7" customFormat="1" ht="16.5" customHeight="1">
      <c r="A98" s="122" t="s">
        <v>75</v>
      </c>
      <c r="B98" s="123"/>
      <c r="C98" s="124"/>
      <c r="D98" s="125" t="s">
        <v>87</v>
      </c>
      <c r="E98" s="125"/>
      <c r="F98" s="125"/>
      <c r="G98" s="125"/>
      <c r="H98" s="125"/>
      <c r="I98" s="126"/>
      <c r="J98" s="125" t="s">
        <v>88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'SO-04 - Elektroinštalacia'!J30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78</v>
      </c>
      <c r="AR98" s="129"/>
      <c r="AS98" s="130">
        <v>0</v>
      </c>
      <c r="AT98" s="131">
        <f>ROUND(SUM(AV98:AW98),2)</f>
        <v>0</v>
      </c>
      <c r="AU98" s="132">
        <f>'SO-04 - Elektroinštalacia'!P120</f>
        <v>0</v>
      </c>
      <c r="AV98" s="131">
        <f>'SO-04 - Elektroinštalacia'!J33</f>
        <v>0</v>
      </c>
      <c r="AW98" s="131">
        <f>'SO-04 - Elektroinštalacia'!J34</f>
        <v>0</v>
      </c>
      <c r="AX98" s="131">
        <f>'SO-04 - Elektroinštalacia'!J35</f>
        <v>0</v>
      </c>
      <c r="AY98" s="131">
        <f>'SO-04 - Elektroinštalacia'!J36</f>
        <v>0</v>
      </c>
      <c r="AZ98" s="131">
        <f>'SO-04 - Elektroinštalacia'!F33</f>
        <v>0</v>
      </c>
      <c r="BA98" s="131">
        <f>'SO-04 - Elektroinštalacia'!F34</f>
        <v>0</v>
      </c>
      <c r="BB98" s="131">
        <f>'SO-04 - Elektroinštalacia'!F35</f>
        <v>0</v>
      </c>
      <c r="BC98" s="131">
        <f>'SO-04 - Elektroinštalacia'!F36</f>
        <v>0</v>
      </c>
      <c r="BD98" s="133">
        <f>'SO-04 - Elektroinštalacia'!F37</f>
        <v>0</v>
      </c>
      <c r="BE98" s="7"/>
      <c r="BT98" s="134" t="s">
        <v>79</v>
      </c>
      <c r="BV98" s="134" t="s">
        <v>13</v>
      </c>
      <c r="BW98" s="134" t="s">
        <v>89</v>
      </c>
      <c r="BX98" s="134" t="s">
        <v>5</v>
      </c>
      <c r="CL98" s="134" t="s">
        <v>1</v>
      </c>
      <c r="CM98" s="134" t="s">
        <v>72</v>
      </c>
    </row>
    <row r="99" s="7" customFormat="1" ht="16.5" customHeight="1">
      <c r="A99" s="122" t="s">
        <v>75</v>
      </c>
      <c r="B99" s="123"/>
      <c r="C99" s="124"/>
      <c r="D99" s="125" t="s">
        <v>90</v>
      </c>
      <c r="E99" s="125"/>
      <c r="F99" s="125"/>
      <c r="G99" s="125"/>
      <c r="H99" s="125"/>
      <c r="I99" s="126"/>
      <c r="J99" s="125" t="s">
        <v>91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'SO-05 - Plynoinštalacia'!J30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78</v>
      </c>
      <c r="AR99" s="129"/>
      <c r="AS99" s="130">
        <v>0</v>
      </c>
      <c r="AT99" s="131">
        <f>ROUND(SUM(AV99:AW99),2)</f>
        <v>0</v>
      </c>
      <c r="AU99" s="132">
        <f>'SO-05 - Plynoinštalacia'!P120</f>
        <v>0</v>
      </c>
      <c r="AV99" s="131">
        <f>'SO-05 - Plynoinštalacia'!J33</f>
        <v>0</v>
      </c>
      <c r="AW99" s="131">
        <f>'SO-05 - Plynoinštalacia'!J34</f>
        <v>0</v>
      </c>
      <c r="AX99" s="131">
        <f>'SO-05 - Plynoinštalacia'!J35</f>
        <v>0</v>
      </c>
      <c r="AY99" s="131">
        <f>'SO-05 - Plynoinštalacia'!J36</f>
        <v>0</v>
      </c>
      <c r="AZ99" s="131">
        <f>'SO-05 - Plynoinštalacia'!F33</f>
        <v>0</v>
      </c>
      <c r="BA99" s="131">
        <f>'SO-05 - Plynoinštalacia'!F34</f>
        <v>0</v>
      </c>
      <c r="BB99" s="131">
        <f>'SO-05 - Plynoinštalacia'!F35</f>
        <v>0</v>
      </c>
      <c r="BC99" s="131">
        <f>'SO-05 - Plynoinštalacia'!F36</f>
        <v>0</v>
      </c>
      <c r="BD99" s="133">
        <f>'SO-05 - Plynoinštalacia'!F37</f>
        <v>0</v>
      </c>
      <c r="BE99" s="7"/>
      <c r="BT99" s="134" t="s">
        <v>79</v>
      </c>
      <c r="BV99" s="134" t="s">
        <v>13</v>
      </c>
      <c r="BW99" s="134" t="s">
        <v>92</v>
      </c>
      <c r="BX99" s="134" t="s">
        <v>5</v>
      </c>
      <c r="CL99" s="134" t="s">
        <v>1</v>
      </c>
      <c r="CM99" s="134" t="s">
        <v>72</v>
      </c>
    </row>
    <row r="100" s="7" customFormat="1" ht="16.5" customHeight="1">
      <c r="A100" s="122" t="s">
        <v>75</v>
      </c>
      <c r="B100" s="123"/>
      <c r="C100" s="124"/>
      <c r="D100" s="125" t="s">
        <v>93</v>
      </c>
      <c r="E100" s="125"/>
      <c r="F100" s="125"/>
      <c r="G100" s="125"/>
      <c r="H100" s="125"/>
      <c r="I100" s="126"/>
      <c r="J100" s="125" t="s">
        <v>94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'SO-06 - Spevnene  plochy'!J30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78</v>
      </c>
      <c r="AR100" s="129"/>
      <c r="AS100" s="130">
        <v>0</v>
      </c>
      <c r="AT100" s="131">
        <f>ROUND(SUM(AV100:AW100),2)</f>
        <v>0</v>
      </c>
      <c r="AU100" s="132">
        <f>'SO-06 - Spevnene  plochy'!P121</f>
        <v>0</v>
      </c>
      <c r="AV100" s="131">
        <f>'SO-06 - Spevnene  plochy'!J33</f>
        <v>0</v>
      </c>
      <c r="AW100" s="131">
        <f>'SO-06 - Spevnene  plochy'!J34</f>
        <v>0</v>
      </c>
      <c r="AX100" s="131">
        <f>'SO-06 - Spevnene  plochy'!J35</f>
        <v>0</v>
      </c>
      <c r="AY100" s="131">
        <f>'SO-06 - Spevnene  plochy'!J36</f>
        <v>0</v>
      </c>
      <c r="AZ100" s="131">
        <f>'SO-06 - Spevnene  plochy'!F33</f>
        <v>0</v>
      </c>
      <c r="BA100" s="131">
        <f>'SO-06 - Spevnene  plochy'!F34</f>
        <v>0</v>
      </c>
      <c r="BB100" s="131">
        <f>'SO-06 - Spevnene  plochy'!F35</f>
        <v>0</v>
      </c>
      <c r="BC100" s="131">
        <f>'SO-06 - Spevnene  plochy'!F36</f>
        <v>0</v>
      </c>
      <c r="BD100" s="133">
        <f>'SO-06 - Spevnene  plochy'!F37</f>
        <v>0</v>
      </c>
      <c r="BE100" s="7"/>
      <c r="BT100" s="134" t="s">
        <v>79</v>
      </c>
      <c r="BV100" s="134" t="s">
        <v>13</v>
      </c>
      <c r="BW100" s="134" t="s">
        <v>95</v>
      </c>
      <c r="BX100" s="134" t="s">
        <v>5</v>
      </c>
      <c r="CL100" s="134" t="s">
        <v>1</v>
      </c>
      <c r="CM100" s="134" t="s">
        <v>72</v>
      </c>
    </row>
    <row r="101" s="7" customFormat="1" ht="16.5" customHeight="1">
      <c r="A101" s="122" t="s">
        <v>75</v>
      </c>
      <c r="B101" s="123"/>
      <c r="C101" s="124"/>
      <c r="D101" s="125" t="s">
        <v>96</v>
      </c>
      <c r="E101" s="125"/>
      <c r="F101" s="125"/>
      <c r="G101" s="125"/>
      <c r="H101" s="125"/>
      <c r="I101" s="126"/>
      <c r="J101" s="125" t="s">
        <v>97</v>
      </c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7">
        <f>'SO-07 - Požiarna  ochrana'!J30</f>
        <v>0</v>
      </c>
      <c r="AH101" s="126"/>
      <c r="AI101" s="126"/>
      <c r="AJ101" s="126"/>
      <c r="AK101" s="126"/>
      <c r="AL101" s="126"/>
      <c r="AM101" s="126"/>
      <c r="AN101" s="127">
        <f>SUM(AG101,AT101)</f>
        <v>0</v>
      </c>
      <c r="AO101" s="126"/>
      <c r="AP101" s="126"/>
      <c r="AQ101" s="128" t="s">
        <v>78</v>
      </c>
      <c r="AR101" s="129"/>
      <c r="AS101" s="130">
        <v>0</v>
      </c>
      <c r="AT101" s="131">
        <f>ROUND(SUM(AV101:AW101),2)</f>
        <v>0</v>
      </c>
      <c r="AU101" s="132">
        <f>'SO-07 - Požiarna  ochrana'!P118</f>
        <v>0</v>
      </c>
      <c r="AV101" s="131">
        <f>'SO-07 - Požiarna  ochrana'!J33</f>
        <v>0</v>
      </c>
      <c r="AW101" s="131">
        <f>'SO-07 - Požiarna  ochrana'!J34</f>
        <v>0</v>
      </c>
      <c r="AX101" s="131">
        <f>'SO-07 - Požiarna  ochrana'!J35</f>
        <v>0</v>
      </c>
      <c r="AY101" s="131">
        <f>'SO-07 - Požiarna  ochrana'!J36</f>
        <v>0</v>
      </c>
      <c r="AZ101" s="131">
        <f>'SO-07 - Požiarna  ochrana'!F33</f>
        <v>0</v>
      </c>
      <c r="BA101" s="131">
        <f>'SO-07 - Požiarna  ochrana'!F34</f>
        <v>0</v>
      </c>
      <c r="BB101" s="131">
        <f>'SO-07 - Požiarna  ochrana'!F35</f>
        <v>0</v>
      </c>
      <c r="BC101" s="131">
        <f>'SO-07 - Požiarna  ochrana'!F36</f>
        <v>0</v>
      </c>
      <c r="BD101" s="133">
        <f>'SO-07 - Požiarna  ochrana'!F37</f>
        <v>0</v>
      </c>
      <c r="BE101" s="7"/>
      <c r="BT101" s="134" t="s">
        <v>79</v>
      </c>
      <c r="BV101" s="134" t="s">
        <v>13</v>
      </c>
      <c r="BW101" s="134" t="s">
        <v>98</v>
      </c>
      <c r="BX101" s="134" t="s">
        <v>5</v>
      </c>
      <c r="CL101" s="134" t="s">
        <v>1</v>
      </c>
      <c r="CM101" s="134" t="s">
        <v>72</v>
      </c>
    </row>
    <row r="102" s="7" customFormat="1" ht="16.5" customHeight="1">
      <c r="A102" s="122" t="s">
        <v>75</v>
      </c>
      <c r="B102" s="123"/>
      <c r="C102" s="124"/>
      <c r="D102" s="125" t="s">
        <v>99</v>
      </c>
      <c r="E102" s="125"/>
      <c r="F102" s="125"/>
      <c r="G102" s="125"/>
      <c r="H102" s="125"/>
      <c r="I102" s="126"/>
      <c r="J102" s="125" t="s">
        <v>100</v>
      </c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7">
        <f>'SO-08 - Vodovodná  prípojka'!J30</f>
        <v>0</v>
      </c>
      <c r="AH102" s="126"/>
      <c r="AI102" s="126"/>
      <c r="AJ102" s="126"/>
      <c r="AK102" s="126"/>
      <c r="AL102" s="126"/>
      <c r="AM102" s="126"/>
      <c r="AN102" s="127">
        <f>SUM(AG102,AT102)</f>
        <v>0</v>
      </c>
      <c r="AO102" s="126"/>
      <c r="AP102" s="126"/>
      <c r="AQ102" s="128" t="s">
        <v>78</v>
      </c>
      <c r="AR102" s="129"/>
      <c r="AS102" s="130">
        <v>0</v>
      </c>
      <c r="AT102" s="131">
        <f>ROUND(SUM(AV102:AW102),2)</f>
        <v>0</v>
      </c>
      <c r="AU102" s="132">
        <f>'SO-08 - Vodovodná  prípojka'!P124</f>
        <v>0</v>
      </c>
      <c r="AV102" s="131">
        <f>'SO-08 - Vodovodná  prípojka'!J33</f>
        <v>0</v>
      </c>
      <c r="AW102" s="131">
        <f>'SO-08 - Vodovodná  prípojka'!J34</f>
        <v>0</v>
      </c>
      <c r="AX102" s="131">
        <f>'SO-08 - Vodovodná  prípojka'!J35</f>
        <v>0</v>
      </c>
      <c r="AY102" s="131">
        <f>'SO-08 - Vodovodná  prípojka'!J36</f>
        <v>0</v>
      </c>
      <c r="AZ102" s="131">
        <f>'SO-08 - Vodovodná  prípojka'!F33</f>
        <v>0</v>
      </c>
      <c r="BA102" s="131">
        <f>'SO-08 - Vodovodná  prípojka'!F34</f>
        <v>0</v>
      </c>
      <c r="BB102" s="131">
        <f>'SO-08 - Vodovodná  prípojka'!F35</f>
        <v>0</v>
      </c>
      <c r="BC102" s="131">
        <f>'SO-08 - Vodovodná  prípojka'!F36</f>
        <v>0</v>
      </c>
      <c r="BD102" s="133">
        <f>'SO-08 - Vodovodná  prípojka'!F37</f>
        <v>0</v>
      </c>
      <c r="BE102" s="7"/>
      <c r="BT102" s="134" t="s">
        <v>79</v>
      </c>
      <c r="BV102" s="134" t="s">
        <v>13</v>
      </c>
      <c r="BW102" s="134" t="s">
        <v>101</v>
      </c>
      <c r="BX102" s="134" t="s">
        <v>5</v>
      </c>
      <c r="CL102" s="134" t="s">
        <v>1</v>
      </c>
      <c r="CM102" s="134" t="s">
        <v>72</v>
      </c>
    </row>
    <row r="103" s="7" customFormat="1" ht="16.5" customHeight="1">
      <c r="A103" s="122" t="s">
        <v>75</v>
      </c>
      <c r="B103" s="123"/>
      <c r="C103" s="124"/>
      <c r="D103" s="125" t="s">
        <v>102</v>
      </c>
      <c r="E103" s="125"/>
      <c r="F103" s="125"/>
      <c r="G103" s="125"/>
      <c r="H103" s="125"/>
      <c r="I103" s="126"/>
      <c r="J103" s="125" t="s">
        <v>103</v>
      </c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7">
        <f>'SO-09 - Kanalizacia  a  n...'!J30</f>
        <v>0</v>
      </c>
      <c r="AH103" s="126"/>
      <c r="AI103" s="126"/>
      <c r="AJ103" s="126"/>
      <c r="AK103" s="126"/>
      <c r="AL103" s="126"/>
      <c r="AM103" s="126"/>
      <c r="AN103" s="127">
        <f>SUM(AG103,AT103)</f>
        <v>0</v>
      </c>
      <c r="AO103" s="126"/>
      <c r="AP103" s="126"/>
      <c r="AQ103" s="128" t="s">
        <v>78</v>
      </c>
      <c r="AR103" s="129"/>
      <c r="AS103" s="130">
        <v>0</v>
      </c>
      <c r="AT103" s="131">
        <f>ROUND(SUM(AV103:AW103),2)</f>
        <v>0</v>
      </c>
      <c r="AU103" s="132">
        <f>'SO-09 - Kanalizacia  a  n...'!P123</f>
        <v>0</v>
      </c>
      <c r="AV103" s="131">
        <f>'SO-09 - Kanalizacia  a  n...'!J33</f>
        <v>0</v>
      </c>
      <c r="AW103" s="131">
        <f>'SO-09 - Kanalizacia  a  n...'!J34</f>
        <v>0</v>
      </c>
      <c r="AX103" s="131">
        <f>'SO-09 - Kanalizacia  a  n...'!J35</f>
        <v>0</v>
      </c>
      <c r="AY103" s="131">
        <f>'SO-09 - Kanalizacia  a  n...'!J36</f>
        <v>0</v>
      </c>
      <c r="AZ103" s="131">
        <f>'SO-09 - Kanalizacia  a  n...'!F33</f>
        <v>0</v>
      </c>
      <c r="BA103" s="131">
        <f>'SO-09 - Kanalizacia  a  n...'!F34</f>
        <v>0</v>
      </c>
      <c r="BB103" s="131">
        <f>'SO-09 - Kanalizacia  a  n...'!F35</f>
        <v>0</v>
      </c>
      <c r="BC103" s="131">
        <f>'SO-09 - Kanalizacia  a  n...'!F36</f>
        <v>0</v>
      </c>
      <c r="BD103" s="133">
        <f>'SO-09 - Kanalizacia  a  n...'!F37</f>
        <v>0</v>
      </c>
      <c r="BE103" s="7"/>
      <c r="BT103" s="134" t="s">
        <v>79</v>
      </c>
      <c r="BV103" s="134" t="s">
        <v>13</v>
      </c>
      <c r="BW103" s="134" t="s">
        <v>104</v>
      </c>
      <c r="BX103" s="134" t="s">
        <v>5</v>
      </c>
      <c r="CL103" s="134" t="s">
        <v>1</v>
      </c>
      <c r="CM103" s="134" t="s">
        <v>72</v>
      </c>
    </row>
    <row r="104" s="7" customFormat="1" ht="16.5" customHeight="1">
      <c r="A104" s="122" t="s">
        <v>75</v>
      </c>
      <c r="B104" s="123"/>
      <c r="C104" s="124"/>
      <c r="D104" s="125" t="s">
        <v>105</v>
      </c>
      <c r="E104" s="125"/>
      <c r="F104" s="125"/>
      <c r="G104" s="125"/>
      <c r="H104" s="125"/>
      <c r="I104" s="126"/>
      <c r="J104" s="125" t="s">
        <v>106</v>
      </c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7">
        <f>'SO-10 -  Strecha  existuj...'!J30</f>
        <v>0</v>
      </c>
      <c r="AH104" s="126"/>
      <c r="AI104" s="126"/>
      <c r="AJ104" s="126"/>
      <c r="AK104" s="126"/>
      <c r="AL104" s="126"/>
      <c r="AM104" s="126"/>
      <c r="AN104" s="127">
        <f>SUM(AG104,AT104)</f>
        <v>0</v>
      </c>
      <c r="AO104" s="126"/>
      <c r="AP104" s="126"/>
      <c r="AQ104" s="128" t="s">
        <v>78</v>
      </c>
      <c r="AR104" s="129"/>
      <c r="AS104" s="130">
        <v>0</v>
      </c>
      <c r="AT104" s="131">
        <f>ROUND(SUM(AV104:AW104),2)</f>
        <v>0</v>
      </c>
      <c r="AU104" s="132">
        <f>'SO-10 -  Strecha  existuj...'!P126</f>
        <v>0</v>
      </c>
      <c r="AV104" s="131">
        <f>'SO-10 -  Strecha  existuj...'!J33</f>
        <v>0</v>
      </c>
      <c r="AW104" s="131">
        <f>'SO-10 -  Strecha  existuj...'!J34</f>
        <v>0</v>
      </c>
      <c r="AX104" s="131">
        <f>'SO-10 -  Strecha  existuj...'!J35</f>
        <v>0</v>
      </c>
      <c r="AY104" s="131">
        <f>'SO-10 -  Strecha  existuj...'!J36</f>
        <v>0</v>
      </c>
      <c r="AZ104" s="131">
        <f>'SO-10 -  Strecha  existuj...'!F33</f>
        <v>0</v>
      </c>
      <c r="BA104" s="131">
        <f>'SO-10 -  Strecha  existuj...'!F34</f>
        <v>0</v>
      </c>
      <c r="BB104" s="131">
        <f>'SO-10 -  Strecha  existuj...'!F35</f>
        <v>0</v>
      </c>
      <c r="BC104" s="131">
        <f>'SO-10 -  Strecha  existuj...'!F36</f>
        <v>0</v>
      </c>
      <c r="BD104" s="133">
        <f>'SO-10 -  Strecha  existuj...'!F37</f>
        <v>0</v>
      </c>
      <c r="BE104" s="7"/>
      <c r="BT104" s="134" t="s">
        <v>79</v>
      </c>
      <c r="BV104" s="134" t="s">
        <v>13</v>
      </c>
      <c r="BW104" s="134" t="s">
        <v>107</v>
      </c>
      <c r="BX104" s="134" t="s">
        <v>5</v>
      </c>
      <c r="CL104" s="134" t="s">
        <v>1</v>
      </c>
      <c r="CM104" s="134" t="s">
        <v>72</v>
      </c>
    </row>
    <row r="105" s="7" customFormat="1" ht="16.5" customHeight="1">
      <c r="A105" s="122" t="s">
        <v>75</v>
      </c>
      <c r="B105" s="123"/>
      <c r="C105" s="124"/>
      <c r="D105" s="125" t="s">
        <v>108</v>
      </c>
      <c r="E105" s="125"/>
      <c r="F105" s="125"/>
      <c r="G105" s="125"/>
      <c r="H105" s="125"/>
      <c r="I105" s="126"/>
      <c r="J105" s="125" t="s">
        <v>109</v>
      </c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7">
        <f>'SO-11 - Zateplenie  exist...'!J30</f>
        <v>0</v>
      </c>
      <c r="AH105" s="126"/>
      <c r="AI105" s="126"/>
      <c r="AJ105" s="126"/>
      <c r="AK105" s="126"/>
      <c r="AL105" s="126"/>
      <c r="AM105" s="126"/>
      <c r="AN105" s="127">
        <f>SUM(AG105,AT105)</f>
        <v>0</v>
      </c>
      <c r="AO105" s="126"/>
      <c r="AP105" s="126"/>
      <c r="AQ105" s="128" t="s">
        <v>78</v>
      </c>
      <c r="AR105" s="129"/>
      <c r="AS105" s="130">
        <v>0</v>
      </c>
      <c r="AT105" s="131">
        <f>ROUND(SUM(AV105:AW105),2)</f>
        <v>0</v>
      </c>
      <c r="AU105" s="132">
        <f>'SO-11 - Zateplenie  exist...'!P120</f>
        <v>0</v>
      </c>
      <c r="AV105" s="131">
        <f>'SO-11 - Zateplenie  exist...'!J33</f>
        <v>0</v>
      </c>
      <c r="AW105" s="131">
        <f>'SO-11 - Zateplenie  exist...'!J34</f>
        <v>0</v>
      </c>
      <c r="AX105" s="131">
        <f>'SO-11 - Zateplenie  exist...'!J35</f>
        <v>0</v>
      </c>
      <c r="AY105" s="131">
        <f>'SO-11 - Zateplenie  exist...'!J36</f>
        <v>0</v>
      </c>
      <c r="AZ105" s="131">
        <f>'SO-11 - Zateplenie  exist...'!F33</f>
        <v>0</v>
      </c>
      <c r="BA105" s="131">
        <f>'SO-11 - Zateplenie  exist...'!F34</f>
        <v>0</v>
      </c>
      <c r="BB105" s="131">
        <f>'SO-11 - Zateplenie  exist...'!F35</f>
        <v>0</v>
      </c>
      <c r="BC105" s="131">
        <f>'SO-11 - Zateplenie  exist...'!F36</f>
        <v>0</v>
      </c>
      <c r="BD105" s="133">
        <f>'SO-11 - Zateplenie  exist...'!F37</f>
        <v>0</v>
      </c>
      <c r="BE105" s="7"/>
      <c r="BT105" s="134" t="s">
        <v>79</v>
      </c>
      <c r="BV105" s="134" t="s">
        <v>13</v>
      </c>
      <c r="BW105" s="134" t="s">
        <v>110</v>
      </c>
      <c r="BX105" s="134" t="s">
        <v>5</v>
      </c>
      <c r="CL105" s="134" t="s">
        <v>1</v>
      </c>
      <c r="CM105" s="134" t="s">
        <v>72</v>
      </c>
    </row>
    <row r="106" s="7" customFormat="1" ht="16.5" customHeight="1">
      <c r="A106" s="122" t="s">
        <v>75</v>
      </c>
      <c r="B106" s="123"/>
      <c r="C106" s="124"/>
      <c r="D106" s="125" t="s">
        <v>111</v>
      </c>
      <c r="E106" s="125"/>
      <c r="F106" s="125"/>
      <c r="G106" s="125"/>
      <c r="H106" s="125"/>
      <c r="I106" s="126"/>
      <c r="J106" s="125" t="s">
        <v>112</v>
      </c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7">
        <f>'SO-12 - Okapový chodnik  ...'!J30</f>
        <v>0</v>
      </c>
      <c r="AH106" s="126"/>
      <c r="AI106" s="126"/>
      <c r="AJ106" s="126"/>
      <c r="AK106" s="126"/>
      <c r="AL106" s="126"/>
      <c r="AM106" s="126"/>
      <c r="AN106" s="127">
        <f>SUM(AG106,AT106)</f>
        <v>0</v>
      </c>
      <c r="AO106" s="126"/>
      <c r="AP106" s="126"/>
      <c r="AQ106" s="128" t="s">
        <v>78</v>
      </c>
      <c r="AR106" s="129"/>
      <c r="AS106" s="135">
        <v>0</v>
      </c>
      <c r="AT106" s="136">
        <f>ROUND(SUM(AV106:AW106),2)</f>
        <v>0</v>
      </c>
      <c r="AU106" s="137">
        <f>'SO-12 - Okapový chodnik  ...'!P124</f>
        <v>0</v>
      </c>
      <c r="AV106" s="136">
        <f>'SO-12 - Okapový chodnik  ...'!J33</f>
        <v>0</v>
      </c>
      <c r="AW106" s="136">
        <f>'SO-12 - Okapový chodnik  ...'!J34</f>
        <v>0</v>
      </c>
      <c r="AX106" s="136">
        <f>'SO-12 - Okapový chodnik  ...'!J35</f>
        <v>0</v>
      </c>
      <c r="AY106" s="136">
        <f>'SO-12 - Okapový chodnik  ...'!J36</f>
        <v>0</v>
      </c>
      <c r="AZ106" s="136">
        <f>'SO-12 - Okapový chodnik  ...'!F33</f>
        <v>0</v>
      </c>
      <c r="BA106" s="136">
        <f>'SO-12 - Okapový chodnik  ...'!F34</f>
        <v>0</v>
      </c>
      <c r="BB106" s="136">
        <f>'SO-12 - Okapový chodnik  ...'!F35</f>
        <v>0</v>
      </c>
      <c r="BC106" s="136">
        <f>'SO-12 - Okapový chodnik  ...'!F36</f>
        <v>0</v>
      </c>
      <c r="BD106" s="138">
        <f>'SO-12 - Okapový chodnik  ...'!F37</f>
        <v>0</v>
      </c>
      <c r="BE106" s="7"/>
      <c r="BT106" s="134" t="s">
        <v>79</v>
      </c>
      <c r="BV106" s="134" t="s">
        <v>13</v>
      </c>
      <c r="BW106" s="134" t="s">
        <v>113</v>
      </c>
      <c r="BX106" s="134" t="s">
        <v>5</v>
      </c>
      <c r="CL106" s="134" t="s">
        <v>1</v>
      </c>
      <c r="CM106" s="134" t="s">
        <v>72</v>
      </c>
    </row>
    <row r="107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1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41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sheet="1" formatColumns="0" formatRows="0" objects="1" scenarios="1" spinCount="100000" saltValue="JKrJEwMxqzBZ+mNx+MaRefzxax9CT/5cEmbxdw6efNQI3PffMN7mXCLdlnk+et6wu25j1/aPalNbFUJoI9e56w==" hashValue="nMsUmRxou3NUWSj5hEpL2/zFQboQ5y29OelZYDLJsdsCk8aVMTSKTVK9uJwHcaTQkwsTIqV8BUFtt/6swFFT5Q==" algorithmName="SHA-512" password="CC35"/>
  <mergeCells count="86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G94:AM94"/>
    <mergeCell ref="AN94:AP94"/>
  </mergeCells>
  <hyperlinks>
    <hyperlink ref="A95" location="'SO-01 - Architektura    '!C2" display="/"/>
    <hyperlink ref="A96" location="'SO-02 - Zdravotechnika'!C2" display="/"/>
    <hyperlink ref="A97" location="'SO-03 - Výkurovanie    '!C2" display="/"/>
    <hyperlink ref="A98" location="'SO-04 - Elektroinštalacia'!C2" display="/"/>
    <hyperlink ref="A99" location="'SO-05 - Plynoinštalacia'!C2" display="/"/>
    <hyperlink ref="A100" location="'SO-06 - Spevnene  plochy'!C2" display="/"/>
    <hyperlink ref="A101" location="'SO-07 - Požiarna  ochrana'!C2" display="/"/>
    <hyperlink ref="A102" location="'SO-08 - Vodovodná  prípojka'!C2" display="/"/>
    <hyperlink ref="A103" location="'SO-09 - Kanalizacia  a  n...'!C2" display="/"/>
    <hyperlink ref="A104" location="'SO-10 -  Strecha  existuj...'!C2" display="/"/>
    <hyperlink ref="A105" location="'SO-11 - Zateplenie  exist...'!C2" display="/"/>
    <hyperlink ref="A106" location="'SO-12 - Okapový chodnik 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1531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ROUND((SUM(BE123:BE162)),  2)</f>
        <v>0</v>
      </c>
      <c r="G33" s="159"/>
      <c r="H33" s="159"/>
      <c r="I33" s="160">
        <v>0.20000000000000001</v>
      </c>
      <c r="J33" s="158">
        <f>ROUND(((SUM(BE123:BE162))*I33),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ROUND((SUM(BF123:BF162)),  2)</f>
        <v>0</v>
      </c>
      <c r="G34" s="159"/>
      <c r="H34" s="159"/>
      <c r="I34" s="160">
        <v>0.20000000000000001</v>
      </c>
      <c r="J34" s="158">
        <f>ROUND(((SUM(BF123:BF162))*I34),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ROUND((SUM(BG123:BG162)),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ROUND((SUM(BH123:BH162)),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ROUND((SUM(BI123:BI162)),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SO-09 - Kanalizacia  a  napojenie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123</v>
      </c>
      <c r="E98" s="195"/>
      <c r="F98" s="195"/>
      <c r="G98" s="195"/>
      <c r="H98" s="195"/>
      <c r="I98" s="195"/>
      <c r="J98" s="196">
        <f>J125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124</v>
      </c>
      <c r="E99" s="195"/>
      <c r="F99" s="195"/>
      <c r="G99" s="195"/>
      <c r="H99" s="195"/>
      <c r="I99" s="195"/>
      <c r="J99" s="196">
        <f>J140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706</v>
      </c>
      <c r="E100" s="195"/>
      <c r="F100" s="195"/>
      <c r="G100" s="195"/>
      <c r="H100" s="195"/>
      <c r="I100" s="195"/>
      <c r="J100" s="196">
        <f>J143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1532</v>
      </c>
      <c r="E101" s="195"/>
      <c r="F101" s="195"/>
      <c r="G101" s="195"/>
      <c r="H101" s="195"/>
      <c r="I101" s="195"/>
      <c r="J101" s="196">
        <f>J158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1533</v>
      </c>
      <c r="E102" s="189"/>
      <c r="F102" s="189"/>
      <c r="G102" s="189"/>
      <c r="H102" s="189"/>
      <c r="I102" s="189"/>
      <c r="J102" s="190">
        <f>J160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2"/>
      <c r="C103" s="193"/>
      <c r="D103" s="194" t="s">
        <v>1534</v>
      </c>
      <c r="E103" s="195"/>
      <c r="F103" s="195"/>
      <c r="G103" s="195"/>
      <c r="H103" s="195"/>
      <c r="I103" s="195"/>
      <c r="J103" s="196">
        <f>J161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144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81" t="str">
        <f>E7</f>
        <v xml:space="preserve">99gtrui-2021 - Materská  škola   Lubina_23.03.2023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 xml:space="preserve">SO-09 - Kanalizacia  a  napojenie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 xml:space="preserve"> </v>
      </c>
      <c r="G117" s="37"/>
      <c r="H117" s="37"/>
      <c r="I117" s="29" t="s">
        <v>21</v>
      </c>
      <c r="J117" s="82" t="str">
        <f>IF(J12="","",J12)</f>
        <v>23. 3. 2023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7"/>
      <c r="E119" s="37"/>
      <c r="F119" s="24" t="str">
        <f>E15</f>
        <v xml:space="preserve"> </v>
      </c>
      <c r="G119" s="37"/>
      <c r="H119" s="37"/>
      <c r="I119" s="29" t="s">
        <v>28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26</v>
      </c>
      <c r="D120" s="37"/>
      <c r="E120" s="37"/>
      <c r="F120" s="24" t="str">
        <f>IF(E18="","",E18)</f>
        <v>Vyplň údaj</v>
      </c>
      <c r="G120" s="37"/>
      <c r="H120" s="37"/>
      <c r="I120" s="29" t="s">
        <v>30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145</v>
      </c>
      <c r="D122" s="201" t="s">
        <v>57</v>
      </c>
      <c r="E122" s="201" t="s">
        <v>53</v>
      </c>
      <c r="F122" s="201" t="s">
        <v>54</v>
      </c>
      <c r="G122" s="201" t="s">
        <v>146</v>
      </c>
      <c r="H122" s="201" t="s">
        <v>147</v>
      </c>
      <c r="I122" s="201" t="s">
        <v>148</v>
      </c>
      <c r="J122" s="202" t="s">
        <v>119</v>
      </c>
      <c r="K122" s="203" t="s">
        <v>149</v>
      </c>
      <c r="L122" s="204"/>
      <c r="M122" s="103" t="s">
        <v>1</v>
      </c>
      <c r="N122" s="104" t="s">
        <v>36</v>
      </c>
      <c r="O122" s="104" t="s">
        <v>150</v>
      </c>
      <c r="P122" s="104" t="s">
        <v>151</v>
      </c>
      <c r="Q122" s="104" t="s">
        <v>152</v>
      </c>
      <c r="R122" s="104" t="s">
        <v>153</v>
      </c>
      <c r="S122" s="104" t="s">
        <v>154</v>
      </c>
      <c r="T122" s="105" t="s">
        <v>155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120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P124+P160</f>
        <v>0</v>
      </c>
      <c r="Q123" s="107"/>
      <c r="R123" s="207">
        <f>R124+R160</f>
        <v>80.036180000000002</v>
      </c>
      <c r="S123" s="107"/>
      <c r="T123" s="208">
        <f>T124+T160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71</v>
      </c>
      <c r="AU123" s="14" t="s">
        <v>121</v>
      </c>
      <c r="BK123" s="209">
        <f>BK124+BK160</f>
        <v>0</v>
      </c>
    </row>
    <row r="124" s="12" customFormat="1" ht="25.92" customHeight="1">
      <c r="A124" s="12"/>
      <c r="B124" s="210"/>
      <c r="C124" s="211"/>
      <c r="D124" s="212" t="s">
        <v>71</v>
      </c>
      <c r="E124" s="213" t="s">
        <v>156</v>
      </c>
      <c r="F124" s="213" t="s">
        <v>157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P125+P140+P143+P158</f>
        <v>0</v>
      </c>
      <c r="Q124" s="218"/>
      <c r="R124" s="219">
        <f>R125+R140+R143+R158</f>
        <v>80.036180000000002</v>
      </c>
      <c r="S124" s="218"/>
      <c r="T124" s="220">
        <f>T125+T140+T143+T158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79</v>
      </c>
      <c r="AT124" s="222" t="s">
        <v>71</v>
      </c>
      <c r="AU124" s="222" t="s">
        <v>72</v>
      </c>
      <c r="AY124" s="221" t="s">
        <v>158</v>
      </c>
      <c r="BK124" s="223">
        <f>BK125+BK140+BK143+BK158</f>
        <v>0</v>
      </c>
    </row>
    <row r="125" s="12" customFormat="1" ht="22.8" customHeight="1">
      <c r="A125" s="12"/>
      <c r="B125" s="210"/>
      <c r="C125" s="211"/>
      <c r="D125" s="212" t="s">
        <v>71</v>
      </c>
      <c r="E125" s="224" t="s">
        <v>79</v>
      </c>
      <c r="F125" s="224" t="s">
        <v>159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SUM(P126:P139)</f>
        <v>0</v>
      </c>
      <c r="Q125" s="218"/>
      <c r="R125" s="219">
        <f>SUM(R126:R139)</f>
        <v>69.772999999999996</v>
      </c>
      <c r="S125" s="218"/>
      <c r="T125" s="220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79</v>
      </c>
      <c r="AT125" s="222" t="s">
        <v>71</v>
      </c>
      <c r="AU125" s="222" t="s">
        <v>79</v>
      </c>
      <c r="AY125" s="221" t="s">
        <v>158</v>
      </c>
      <c r="BK125" s="223">
        <f>SUM(BK126:BK139)</f>
        <v>0</v>
      </c>
    </row>
    <row r="126" s="2" customFormat="1" ht="16.5" customHeight="1">
      <c r="A126" s="35"/>
      <c r="B126" s="36"/>
      <c r="C126" s="226" t="s">
        <v>79</v>
      </c>
      <c r="D126" s="226" t="s">
        <v>160</v>
      </c>
      <c r="E126" s="227" t="s">
        <v>1458</v>
      </c>
      <c r="F126" s="228" t="s">
        <v>1459</v>
      </c>
      <c r="G126" s="229" t="s">
        <v>163</v>
      </c>
      <c r="H126" s="230">
        <v>99.293000000000006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164</v>
      </c>
      <c r="AT126" s="238" t="s">
        <v>160</v>
      </c>
      <c r="AU126" s="238" t="s">
        <v>165</v>
      </c>
      <c r="AY126" s="14" t="s">
        <v>158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165</v>
      </c>
      <c r="BK126" s="239">
        <f>ROUND(I126*H126,2)</f>
        <v>0</v>
      </c>
      <c r="BL126" s="14" t="s">
        <v>164</v>
      </c>
      <c r="BM126" s="238" t="s">
        <v>165</v>
      </c>
    </row>
    <row r="127" s="2" customFormat="1" ht="37.8" customHeight="1">
      <c r="A127" s="35"/>
      <c r="B127" s="36"/>
      <c r="C127" s="226" t="s">
        <v>165</v>
      </c>
      <c r="D127" s="226" t="s">
        <v>160</v>
      </c>
      <c r="E127" s="227" t="s">
        <v>169</v>
      </c>
      <c r="F127" s="228" t="s">
        <v>170</v>
      </c>
      <c r="G127" s="229" t="s">
        <v>163</v>
      </c>
      <c r="H127" s="230">
        <v>99.293000000000006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164</v>
      </c>
      <c r="AT127" s="238" t="s">
        <v>160</v>
      </c>
      <c r="AU127" s="238" t="s">
        <v>165</v>
      </c>
      <c r="AY127" s="14" t="s">
        <v>158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165</v>
      </c>
      <c r="BK127" s="239">
        <f>ROUND(I127*H127,2)</f>
        <v>0</v>
      </c>
      <c r="BL127" s="14" t="s">
        <v>164</v>
      </c>
      <c r="BM127" s="238" t="s">
        <v>164</v>
      </c>
    </row>
    <row r="128" s="2" customFormat="1" ht="21.75" customHeight="1">
      <c r="A128" s="35"/>
      <c r="B128" s="36"/>
      <c r="C128" s="226" t="s">
        <v>168</v>
      </c>
      <c r="D128" s="226" t="s">
        <v>160</v>
      </c>
      <c r="E128" s="227" t="s">
        <v>1535</v>
      </c>
      <c r="F128" s="228" t="s">
        <v>1536</v>
      </c>
      <c r="G128" s="229" t="s">
        <v>163</v>
      </c>
      <c r="H128" s="230">
        <v>23.625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164</v>
      </c>
      <c r="AT128" s="238" t="s">
        <v>160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164</v>
      </c>
      <c r="BM128" s="238" t="s">
        <v>171</v>
      </c>
    </row>
    <row r="129" s="2" customFormat="1" ht="16.5" customHeight="1">
      <c r="A129" s="35"/>
      <c r="B129" s="36"/>
      <c r="C129" s="226" t="s">
        <v>164</v>
      </c>
      <c r="D129" s="226" t="s">
        <v>160</v>
      </c>
      <c r="E129" s="227" t="s">
        <v>1537</v>
      </c>
      <c r="F129" s="228" t="s">
        <v>1538</v>
      </c>
      <c r="G129" s="229" t="s">
        <v>163</v>
      </c>
      <c r="H129" s="230">
        <v>23.625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174</v>
      </c>
    </row>
    <row r="130" s="2" customFormat="1" ht="24.15" customHeight="1">
      <c r="A130" s="35"/>
      <c r="B130" s="36"/>
      <c r="C130" s="226" t="s">
        <v>175</v>
      </c>
      <c r="D130" s="226" t="s">
        <v>160</v>
      </c>
      <c r="E130" s="227" t="s">
        <v>1539</v>
      </c>
      <c r="F130" s="228" t="s">
        <v>1470</v>
      </c>
      <c r="G130" s="229" t="s">
        <v>163</v>
      </c>
      <c r="H130" s="230">
        <v>36.917000000000002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164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164</v>
      </c>
      <c r="BM130" s="238" t="s">
        <v>178</v>
      </c>
    </row>
    <row r="131" s="2" customFormat="1" ht="16.5" customHeight="1">
      <c r="A131" s="35"/>
      <c r="B131" s="36"/>
      <c r="C131" s="240" t="s">
        <v>171</v>
      </c>
      <c r="D131" s="240" t="s">
        <v>300</v>
      </c>
      <c r="E131" s="241" t="s">
        <v>1540</v>
      </c>
      <c r="F131" s="242" t="s">
        <v>1541</v>
      </c>
      <c r="G131" s="243" t="s">
        <v>195</v>
      </c>
      <c r="H131" s="244">
        <v>69.772999999999996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38</v>
      </c>
      <c r="O131" s="94"/>
      <c r="P131" s="236">
        <f>O131*H131</f>
        <v>0</v>
      </c>
      <c r="Q131" s="236">
        <v>1</v>
      </c>
      <c r="R131" s="236">
        <f>Q131*H131</f>
        <v>69.772999999999996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174</v>
      </c>
      <c r="AT131" s="238" t="s">
        <v>300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181</v>
      </c>
    </row>
    <row r="132" s="2" customFormat="1" ht="24.15" customHeight="1">
      <c r="A132" s="35"/>
      <c r="B132" s="36"/>
      <c r="C132" s="226" t="s">
        <v>182</v>
      </c>
      <c r="D132" s="226" t="s">
        <v>160</v>
      </c>
      <c r="E132" s="227" t="s">
        <v>716</v>
      </c>
      <c r="F132" s="228" t="s">
        <v>717</v>
      </c>
      <c r="G132" s="229" t="s">
        <v>163</v>
      </c>
      <c r="H132" s="230">
        <v>80.391000000000005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164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185</v>
      </c>
    </row>
    <row r="133" s="2" customFormat="1" ht="21.75" customHeight="1">
      <c r="A133" s="35"/>
      <c r="B133" s="36"/>
      <c r="C133" s="226" t="s">
        <v>182</v>
      </c>
      <c r="D133" s="226" t="s">
        <v>160</v>
      </c>
      <c r="E133" s="227" t="s">
        <v>1542</v>
      </c>
      <c r="F133" s="228" t="s">
        <v>1543</v>
      </c>
      <c r="G133" s="229" t="s">
        <v>217</v>
      </c>
      <c r="H133" s="230">
        <v>111.408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164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164</v>
      </c>
      <c r="BM133" s="238" t="s">
        <v>188</v>
      </c>
    </row>
    <row r="134" s="2" customFormat="1" ht="24.15" customHeight="1">
      <c r="A134" s="35"/>
      <c r="B134" s="36"/>
      <c r="C134" s="226" t="s">
        <v>174</v>
      </c>
      <c r="D134" s="226" t="s">
        <v>160</v>
      </c>
      <c r="E134" s="227" t="s">
        <v>179</v>
      </c>
      <c r="F134" s="228" t="s">
        <v>180</v>
      </c>
      <c r="G134" s="229" t="s">
        <v>163</v>
      </c>
      <c r="H134" s="230">
        <v>72.561000000000007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164</v>
      </c>
      <c r="AT134" s="238" t="s">
        <v>160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164</v>
      </c>
      <c r="BM134" s="238" t="s">
        <v>192</v>
      </c>
    </row>
    <row r="135" s="2" customFormat="1" ht="37.8" customHeight="1">
      <c r="A135" s="35"/>
      <c r="B135" s="36"/>
      <c r="C135" s="226" t="s">
        <v>189</v>
      </c>
      <c r="D135" s="226" t="s">
        <v>160</v>
      </c>
      <c r="E135" s="227" t="s">
        <v>1544</v>
      </c>
      <c r="F135" s="228" t="s">
        <v>1545</v>
      </c>
      <c r="G135" s="229" t="s">
        <v>163</v>
      </c>
      <c r="H135" s="230">
        <v>72.561000000000007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164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164</v>
      </c>
      <c r="BM135" s="238" t="s">
        <v>7</v>
      </c>
    </row>
    <row r="136" s="2" customFormat="1" ht="21.75" customHeight="1">
      <c r="A136" s="35"/>
      <c r="B136" s="36"/>
      <c r="C136" s="226" t="s">
        <v>178</v>
      </c>
      <c r="D136" s="226" t="s">
        <v>160</v>
      </c>
      <c r="E136" s="227" t="s">
        <v>1387</v>
      </c>
      <c r="F136" s="228" t="s">
        <v>1388</v>
      </c>
      <c r="G136" s="229" t="s">
        <v>163</v>
      </c>
      <c r="H136" s="230">
        <v>72.561000000000007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164</v>
      </c>
      <c r="AT136" s="238" t="s">
        <v>160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164</v>
      </c>
      <c r="BM136" s="238" t="s">
        <v>200</v>
      </c>
    </row>
    <row r="137" s="2" customFormat="1" ht="24.15" customHeight="1">
      <c r="A137" s="35"/>
      <c r="B137" s="36"/>
      <c r="C137" s="226" t="s">
        <v>197</v>
      </c>
      <c r="D137" s="226" t="s">
        <v>160</v>
      </c>
      <c r="E137" s="227" t="s">
        <v>186</v>
      </c>
      <c r="F137" s="228" t="s">
        <v>187</v>
      </c>
      <c r="G137" s="229" t="s">
        <v>163</v>
      </c>
      <c r="H137" s="230">
        <v>72.561000000000007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164</v>
      </c>
      <c r="AT137" s="238" t="s">
        <v>160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164</v>
      </c>
      <c r="BM137" s="238" t="s">
        <v>203</v>
      </c>
    </row>
    <row r="138" s="2" customFormat="1" ht="24.15" customHeight="1">
      <c r="A138" s="35"/>
      <c r="B138" s="36"/>
      <c r="C138" s="226" t="s">
        <v>181</v>
      </c>
      <c r="D138" s="226" t="s">
        <v>160</v>
      </c>
      <c r="E138" s="227" t="s">
        <v>190</v>
      </c>
      <c r="F138" s="228" t="s">
        <v>191</v>
      </c>
      <c r="G138" s="229" t="s">
        <v>163</v>
      </c>
      <c r="H138" s="230">
        <v>72.561000000000007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164</v>
      </c>
      <c r="AT138" s="238" t="s">
        <v>160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164</v>
      </c>
      <c r="BM138" s="238" t="s">
        <v>207</v>
      </c>
    </row>
    <row r="139" s="2" customFormat="1" ht="24.15" customHeight="1">
      <c r="A139" s="35"/>
      <c r="B139" s="36"/>
      <c r="C139" s="226" t="s">
        <v>204</v>
      </c>
      <c r="D139" s="226" t="s">
        <v>160</v>
      </c>
      <c r="E139" s="227" t="s">
        <v>193</v>
      </c>
      <c r="F139" s="228" t="s">
        <v>194</v>
      </c>
      <c r="G139" s="229" t="s">
        <v>195</v>
      </c>
      <c r="H139" s="230">
        <v>116.09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164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164</v>
      </c>
      <c r="BM139" s="238" t="s">
        <v>210</v>
      </c>
    </row>
    <row r="140" s="12" customFormat="1" ht="22.8" customHeight="1">
      <c r="A140" s="12"/>
      <c r="B140" s="210"/>
      <c r="C140" s="211"/>
      <c r="D140" s="212" t="s">
        <v>71</v>
      </c>
      <c r="E140" s="224" t="s">
        <v>165</v>
      </c>
      <c r="F140" s="224" t="s">
        <v>196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SUM(P141:P142)</f>
        <v>0</v>
      </c>
      <c r="Q140" s="218"/>
      <c r="R140" s="219">
        <f>SUM(R141:R142)</f>
        <v>9.594170000000009</v>
      </c>
      <c r="S140" s="218"/>
      <c r="T140" s="220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79</v>
      </c>
      <c r="AT140" s="222" t="s">
        <v>71</v>
      </c>
      <c r="AU140" s="222" t="s">
        <v>79</v>
      </c>
      <c r="AY140" s="221" t="s">
        <v>158</v>
      </c>
      <c r="BK140" s="223">
        <f>SUM(BK141:BK142)</f>
        <v>0</v>
      </c>
    </row>
    <row r="141" s="2" customFormat="1" ht="24.15" customHeight="1">
      <c r="A141" s="35"/>
      <c r="B141" s="36"/>
      <c r="C141" s="226" t="s">
        <v>185</v>
      </c>
      <c r="D141" s="226" t="s">
        <v>160</v>
      </c>
      <c r="E141" s="227" t="s">
        <v>198</v>
      </c>
      <c r="F141" s="228" t="s">
        <v>199</v>
      </c>
      <c r="G141" s="229" t="s">
        <v>163</v>
      </c>
      <c r="H141" s="230">
        <v>2.25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2.0699999999999998</v>
      </c>
      <c r="R141" s="236">
        <f>Q141*H141</f>
        <v>4.6574999999999998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164</v>
      </c>
      <c r="AT141" s="238" t="s">
        <v>160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164</v>
      </c>
      <c r="BM141" s="238" t="s">
        <v>214</v>
      </c>
    </row>
    <row r="142" s="2" customFormat="1" ht="16.5" customHeight="1">
      <c r="A142" s="35"/>
      <c r="B142" s="36"/>
      <c r="C142" s="226" t="s">
        <v>211</v>
      </c>
      <c r="D142" s="226" t="s">
        <v>160</v>
      </c>
      <c r="E142" s="227" t="s">
        <v>230</v>
      </c>
      <c r="F142" s="228" t="s">
        <v>231</v>
      </c>
      <c r="G142" s="229" t="s">
        <v>163</v>
      </c>
      <c r="H142" s="230">
        <v>2.25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2.19407555555556</v>
      </c>
      <c r="R142" s="236">
        <f>Q142*H142</f>
        <v>4.9366700000000101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164</v>
      </c>
      <c r="AT142" s="238" t="s">
        <v>160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164</v>
      </c>
      <c r="BM142" s="238" t="s">
        <v>218</v>
      </c>
    </row>
    <row r="143" s="12" customFormat="1" ht="22.8" customHeight="1">
      <c r="A143" s="12"/>
      <c r="B143" s="210"/>
      <c r="C143" s="211"/>
      <c r="D143" s="212" t="s">
        <v>71</v>
      </c>
      <c r="E143" s="224" t="s">
        <v>174</v>
      </c>
      <c r="F143" s="224" t="s">
        <v>720</v>
      </c>
      <c r="G143" s="211"/>
      <c r="H143" s="211"/>
      <c r="I143" s="214"/>
      <c r="J143" s="225">
        <f>BK143</f>
        <v>0</v>
      </c>
      <c r="K143" s="211"/>
      <c r="L143" s="216"/>
      <c r="M143" s="217"/>
      <c r="N143" s="218"/>
      <c r="O143" s="218"/>
      <c r="P143" s="219">
        <f>SUM(P144:P157)</f>
        <v>0</v>
      </c>
      <c r="Q143" s="218"/>
      <c r="R143" s="219">
        <f>SUM(R144:R157)</f>
        <v>0.66901000000000022</v>
      </c>
      <c r="S143" s="218"/>
      <c r="T143" s="220">
        <f>SUM(T144:T157)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79</v>
      </c>
      <c r="AT143" s="222" t="s">
        <v>71</v>
      </c>
      <c r="AU143" s="222" t="s">
        <v>79</v>
      </c>
      <c r="AY143" s="221" t="s">
        <v>158</v>
      </c>
      <c r="BK143" s="223">
        <f>SUM(BK144:BK157)</f>
        <v>0</v>
      </c>
    </row>
    <row r="144" s="2" customFormat="1" ht="24.15" customHeight="1">
      <c r="A144" s="35"/>
      <c r="B144" s="36"/>
      <c r="C144" s="226" t="s">
        <v>188</v>
      </c>
      <c r="D144" s="226" t="s">
        <v>160</v>
      </c>
      <c r="E144" s="227" t="s">
        <v>721</v>
      </c>
      <c r="F144" s="228" t="s">
        <v>722</v>
      </c>
      <c r="G144" s="229" t="s">
        <v>403</v>
      </c>
      <c r="H144" s="230">
        <v>5.2000000000000002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7.6923076923076902E-06</v>
      </c>
      <c r="R144" s="236">
        <f>Q144*H144</f>
        <v>3.999999999999999E-05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164</v>
      </c>
      <c r="AT144" s="238" t="s">
        <v>160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164</v>
      </c>
      <c r="BM144" s="238" t="s">
        <v>222</v>
      </c>
    </row>
    <row r="145" s="2" customFormat="1" ht="33" customHeight="1">
      <c r="A145" s="35"/>
      <c r="B145" s="36"/>
      <c r="C145" s="240" t="s">
        <v>219</v>
      </c>
      <c r="D145" s="240" t="s">
        <v>300</v>
      </c>
      <c r="E145" s="241" t="s">
        <v>1546</v>
      </c>
      <c r="F145" s="242" t="s">
        <v>1547</v>
      </c>
      <c r="G145" s="243" t="s">
        <v>240</v>
      </c>
      <c r="H145" s="244">
        <v>1.3999999999999999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0.0068571428571428603</v>
      </c>
      <c r="R145" s="236">
        <f>Q145*H145</f>
        <v>0.0096000000000000044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174</v>
      </c>
      <c r="AT145" s="238" t="s">
        <v>300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164</v>
      </c>
      <c r="BM145" s="238" t="s">
        <v>225</v>
      </c>
    </row>
    <row r="146" s="2" customFormat="1" ht="24.15" customHeight="1">
      <c r="A146" s="35"/>
      <c r="B146" s="36"/>
      <c r="C146" s="226" t="s">
        <v>192</v>
      </c>
      <c r="D146" s="226" t="s">
        <v>160</v>
      </c>
      <c r="E146" s="227" t="s">
        <v>1548</v>
      </c>
      <c r="F146" s="228" t="s">
        <v>1549</v>
      </c>
      <c r="G146" s="229" t="s">
        <v>403</v>
      </c>
      <c r="H146" s="230">
        <v>43.079999999999998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9.9814298978644397E-06</v>
      </c>
      <c r="R146" s="236">
        <f>Q146*H146</f>
        <v>0.00043000000000000004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164</v>
      </c>
      <c r="AT146" s="238" t="s">
        <v>160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164</v>
      </c>
      <c r="BM146" s="238" t="s">
        <v>229</v>
      </c>
    </row>
    <row r="147" s="2" customFormat="1" ht="33" customHeight="1">
      <c r="A147" s="35"/>
      <c r="B147" s="36"/>
      <c r="C147" s="240" t="s">
        <v>226</v>
      </c>
      <c r="D147" s="240" t="s">
        <v>300</v>
      </c>
      <c r="E147" s="241" t="s">
        <v>1550</v>
      </c>
      <c r="F147" s="242" t="s">
        <v>1551</v>
      </c>
      <c r="G147" s="243" t="s">
        <v>240</v>
      </c>
      <c r="H147" s="244">
        <v>8.6159999999999997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0.010539693593314799</v>
      </c>
      <c r="R147" s="236">
        <f>Q147*H147</f>
        <v>0.090810000000000307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174</v>
      </c>
      <c r="AT147" s="238" t="s">
        <v>300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164</v>
      </c>
      <c r="BM147" s="238" t="s">
        <v>232</v>
      </c>
    </row>
    <row r="148" s="2" customFormat="1" ht="24.15" customHeight="1">
      <c r="A148" s="35"/>
      <c r="B148" s="36"/>
      <c r="C148" s="226" t="s">
        <v>7</v>
      </c>
      <c r="D148" s="226" t="s">
        <v>160</v>
      </c>
      <c r="E148" s="227" t="s">
        <v>1552</v>
      </c>
      <c r="F148" s="228" t="s">
        <v>1553</v>
      </c>
      <c r="G148" s="229" t="s">
        <v>403</v>
      </c>
      <c r="H148" s="230">
        <v>5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1.0000000000000001E-05</v>
      </c>
      <c r="R148" s="236">
        <f>Q148*H148</f>
        <v>5.0000000000000002E-05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164</v>
      </c>
      <c r="AT148" s="238" t="s">
        <v>160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164</v>
      </c>
      <c r="BM148" s="238" t="s">
        <v>237</v>
      </c>
    </row>
    <row r="149" s="2" customFormat="1" ht="33" customHeight="1">
      <c r="A149" s="35"/>
      <c r="B149" s="36"/>
      <c r="C149" s="240" t="s">
        <v>234</v>
      </c>
      <c r="D149" s="240" t="s">
        <v>300</v>
      </c>
      <c r="E149" s="241" t="s">
        <v>1554</v>
      </c>
      <c r="F149" s="242" t="s">
        <v>1555</v>
      </c>
      <c r="G149" s="243" t="s">
        <v>240</v>
      </c>
      <c r="H149" s="244">
        <v>1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0.021090000000000001</v>
      </c>
      <c r="R149" s="236">
        <f>Q149*H149</f>
        <v>0.021090000000000001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174</v>
      </c>
      <c r="AT149" s="238" t="s">
        <v>300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164</v>
      </c>
      <c r="BM149" s="238" t="s">
        <v>241</v>
      </c>
    </row>
    <row r="150" s="2" customFormat="1" ht="33" customHeight="1">
      <c r="A150" s="35"/>
      <c r="B150" s="36"/>
      <c r="C150" s="226" t="s">
        <v>200</v>
      </c>
      <c r="D150" s="226" t="s">
        <v>160</v>
      </c>
      <c r="E150" s="227" t="s">
        <v>1556</v>
      </c>
      <c r="F150" s="228" t="s">
        <v>1557</v>
      </c>
      <c r="G150" s="229" t="s">
        <v>240</v>
      </c>
      <c r="H150" s="230">
        <v>5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3.0000000000000001E-05</v>
      </c>
      <c r="R150" s="236">
        <f>Q150*H150</f>
        <v>0.00015000000000000001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164</v>
      </c>
      <c r="AT150" s="238" t="s">
        <v>160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164</v>
      </c>
      <c r="BM150" s="238" t="s">
        <v>245</v>
      </c>
    </row>
    <row r="151" s="2" customFormat="1" ht="24.15" customHeight="1">
      <c r="A151" s="35"/>
      <c r="B151" s="36"/>
      <c r="C151" s="240" t="s">
        <v>242</v>
      </c>
      <c r="D151" s="240" t="s">
        <v>300</v>
      </c>
      <c r="E151" s="241" t="s">
        <v>1558</v>
      </c>
      <c r="F151" s="242" t="s">
        <v>1559</v>
      </c>
      <c r="G151" s="243" t="s">
        <v>240</v>
      </c>
      <c r="H151" s="244">
        <v>5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0.040000000000000001</v>
      </c>
      <c r="R151" s="236">
        <f>Q151*H151</f>
        <v>0.20000000000000001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174</v>
      </c>
      <c r="AT151" s="238" t="s">
        <v>300</v>
      </c>
      <c r="AU151" s="238" t="s">
        <v>165</v>
      </c>
      <c r="AY151" s="14" t="s">
        <v>158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165</v>
      </c>
      <c r="BK151" s="239">
        <f>ROUND(I151*H151,2)</f>
        <v>0</v>
      </c>
      <c r="BL151" s="14" t="s">
        <v>164</v>
      </c>
      <c r="BM151" s="238" t="s">
        <v>248</v>
      </c>
    </row>
    <row r="152" s="2" customFormat="1" ht="24.15" customHeight="1">
      <c r="A152" s="35"/>
      <c r="B152" s="36"/>
      <c r="C152" s="240" t="s">
        <v>203</v>
      </c>
      <c r="D152" s="240" t="s">
        <v>300</v>
      </c>
      <c r="E152" s="241" t="s">
        <v>1560</v>
      </c>
      <c r="F152" s="242" t="s">
        <v>1561</v>
      </c>
      <c r="G152" s="243" t="s">
        <v>240</v>
      </c>
      <c r="H152" s="244">
        <v>5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38</v>
      </c>
      <c r="O152" s="94"/>
      <c r="P152" s="236">
        <f>O152*H152</f>
        <v>0</v>
      </c>
      <c r="Q152" s="236">
        <v>0.023</v>
      </c>
      <c r="R152" s="236">
        <f>Q152*H152</f>
        <v>0.11499999999999999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174</v>
      </c>
      <c r="AT152" s="238" t="s">
        <v>300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164</v>
      </c>
      <c r="BM152" s="238" t="s">
        <v>252</v>
      </c>
    </row>
    <row r="153" s="2" customFormat="1" ht="24.15" customHeight="1">
      <c r="A153" s="35"/>
      <c r="B153" s="36"/>
      <c r="C153" s="240" t="s">
        <v>249</v>
      </c>
      <c r="D153" s="240" t="s">
        <v>300</v>
      </c>
      <c r="E153" s="241" t="s">
        <v>1562</v>
      </c>
      <c r="F153" s="242" t="s">
        <v>1563</v>
      </c>
      <c r="G153" s="243" t="s">
        <v>240</v>
      </c>
      <c r="H153" s="244">
        <v>5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38</v>
      </c>
      <c r="O153" s="94"/>
      <c r="P153" s="236">
        <f>O153*H153</f>
        <v>0</v>
      </c>
      <c r="Q153" s="236">
        <v>0.0085000000000000006</v>
      </c>
      <c r="R153" s="236">
        <f>Q153*H153</f>
        <v>0.042500000000000003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174</v>
      </c>
      <c r="AT153" s="238" t="s">
        <v>300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164</v>
      </c>
      <c r="BM153" s="238" t="s">
        <v>256</v>
      </c>
    </row>
    <row r="154" s="2" customFormat="1" ht="24.15" customHeight="1">
      <c r="A154" s="35"/>
      <c r="B154" s="36"/>
      <c r="C154" s="226" t="s">
        <v>207</v>
      </c>
      <c r="D154" s="226" t="s">
        <v>160</v>
      </c>
      <c r="E154" s="227" t="s">
        <v>1564</v>
      </c>
      <c r="F154" s="228" t="s">
        <v>1565</v>
      </c>
      <c r="G154" s="229" t="s">
        <v>240</v>
      </c>
      <c r="H154" s="230">
        <v>3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0.0059800000000000001</v>
      </c>
      <c r="R154" s="236">
        <f>Q154*H154</f>
        <v>0.017940000000000001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164</v>
      </c>
      <c r="AT154" s="238" t="s">
        <v>160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164</v>
      </c>
      <c r="BM154" s="238" t="s">
        <v>260</v>
      </c>
    </row>
    <row r="155" s="2" customFormat="1" ht="16.5" customHeight="1">
      <c r="A155" s="35"/>
      <c r="B155" s="36"/>
      <c r="C155" s="240" t="s">
        <v>257</v>
      </c>
      <c r="D155" s="240" t="s">
        <v>300</v>
      </c>
      <c r="E155" s="241" t="s">
        <v>1566</v>
      </c>
      <c r="F155" s="242" t="s">
        <v>1567</v>
      </c>
      <c r="G155" s="243" t="s">
        <v>240</v>
      </c>
      <c r="H155" s="244">
        <v>3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38</v>
      </c>
      <c r="O155" s="94"/>
      <c r="P155" s="236">
        <f>O155*H155</f>
        <v>0</v>
      </c>
      <c r="Q155" s="236">
        <v>0.056800000000000003</v>
      </c>
      <c r="R155" s="236">
        <f>Q155*H155</f>
        <v>0.1704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174</v>
      </c>
      <c r="AT155" s="238" t="s">
        <v>300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164</v>
      </c>
      <c r="BM155" s="238" t="s">
        <v>263</v>
      </c>
    </row>
    <row r="156" s="2" customFormat="1" ht="16.5" customHeight="1">
      <c r="A156" s="35"/>
      <c r="B156" s="36"/>
      <c r="C156" s="226" t="s">
        <v>210</v>
      </c>
      <c r="D156" s="226" t="s">
        <v>160</v>
      </c>
      <c r="E156" s="227" t="s">
        <v>1568</v>
      </c>
      <c r="F156" s="228" t="s">
        <v>1569</v>
      </c>
      <c r="G156" s="229" t="s">
        <v>240</v>
      </c>
      <c r="H156" s="230">
        <v>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0.001</v>
      </c>
      <c r="R156" s="236">
        <f>Q156*H156</f>
        <v>0.001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164</v>
      </c>
      <c r="AT156" s="238" t="s">
        <v>160</v>
      </c>
      <c r="AU156" s="238" t="s">
        <v>165</v>
      </c>
      <c r="AY156" s="14" t="s">
        <v>158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165</v>
      </c>
      <c r="BK156" s="239">
        <f>ROUND(I156*H156,2)</f>
        <v>0</v>
      </c>
      <c r="BL156" s="14" t="s">
        <v>164</v>
      </c>
      <c r="BM156" s="238" t="s">
        <v>267</v>
      </c>
    </row>
    <row r="157" s="2" customFormat="1" ht="33" customHeight="1">
      <c r="A157" s="35"/>
      <c r="B157" s="36"/>
      <c r="C157" s="240" t="s">
        <v>264</v>
      </c>
      <c r="D157" s="240" t="s">
        <v>300</v>
      </c>
      <c r="E157" s="241" t="s">
        <v>1570</v>
      </c>
      <c r="F157" s="242" t="s">
        <v>1571</v>
      </c>
      <c r="G157" s="243" t="s">
        <v>240</v>
      </c>
      <c r="H157" s="244">
        <v>1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174</v>
      </c>
      <c r="AT157" s="238" t="s">
        <v>300</v>
      </c>
      <c r="AU157" s="238" t="s">
        <v>165</v>
      </c>
      <c r="AY157" s="14" t="s">
        <v>158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165</v>
      </c>
      <c r="BK157" s="239">
        <f>ROUND(I157*H157,2)</f>
        <v>0</v>
      </c>
      <c r="BL157" s="14" t="s">
        <v>164</v>
      </c>
      <c r="BM157" s="238" t="s">
        <v>270</v>
      </c>
    </row>
    <row r="158" s="12" customFormat="1" ht="22.8" customHeight="1">
      <c r="A158" s="12"/>
      <c r="B158" s="210"/>
      <c r="C158" s="211"/>
      <c r="D158" s="212" t="s">
        <v>71</v>
      </c>
      <c r="E158" s="224" t="s">
        <v>524</v>
      </c>
      <c r="F158" s="224" t="s">
        <v>1572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P159</f>
        <v>0</v>
      </c>
      <c r="Q158" s="218"/>
      <c r="R158" s="219">
        <f>R159</f>
        <v>0</v>
      </c>
      <c r="S158" s="218"/>
      <c r="T158" s="22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79</v>
      </c>
      <c r="AT158" s="222" t="s">
        <v>71</v>
      </c>
      <c r="AU158" s="222" t="s">
        <v>79</v>
      </c>
      <c r="AY158" s="221" t="s">
        <v>158</v>
      </c>
      <c r="BK158" s="223">
        <f>BK159</f>
        <v>0</v>
      </c>
    </row>
    <row r="159" s="2" customFormat="1" ht="33" customHeight="1">
      <c r="A159" s="35"/>
      <c r="B159" s="36"/>
      <c r="C159" s="226" t="s">
        <v>214</v>
      </c>
      <c r="D159" s="226" t="s">
        <v>160</v>
      </c>
      <c r="E159" s="227" t="s">
        <v>1573</v>
      </c>
      <c r="F159" s="228" t="s">
        <v>1574</v>
      </c>
      <c r="G159" s="229" t="s">
        <v>195</v>
      </c>
      <c r="H159" s="230">
        <v>79.507000000000005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164</v>
      </c>
      <c r="AT159" s="238" t="s">
        <v>160</v>
      </c>
      <c r="AU159" s="238" t="s">
        <v>165</v>
      </c>
      <c r="AY159" s="14" t="s">
        <v>158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165</v>
      </c>
      <c r="BK159" s="239">
        <f>ROUND(I159*H159,2)</f>
        <v>0</v>
      </c>
      <c r="BL159" s="14" t="s">
        <v>164</v>
      </c>
      <c r="BM159" s="238" t="s">
        <v>274</v>
      </c>
    </row>
    <row r="160" s="12" customFormat="1" ht="25.92" customHeight="1">
      <c r="A160" s="12"/>
      <c r="B160" s="210"/>
      <c r="C160" s="211"/>
      <c r="D160" s="212" t="s">
        <v>71</v>
      </c>
      <c r="E160" s="213" t="s">
        <v>1575</v>
      </c>
      <c r="F160" s="213" t="s">
        <v>1576</v>
      </c>
      <c r="G160" s="211"/>
      <c r="H160" s="211"/>
      <c r="I160" s="214"/>
      <c r="J160" s="215">
        <f>BK160</f>
        <v>0</v>
      </c>
      <c r="K160" s="211"/>
      <c r="L160" s="216"/>
      <c r="M160" s="217"/>
      <c r="N160" s="218"/>
      <c r="O160" s="218"/>
      <c r="P160" s="219">
        <f>P161</f>
        <v>0</v>
      </c>
      <c r="Q160" s="218"/>
      <c r="R160" s="219">
        <f>R161</f>
        <v>0</v>
      </c>
      <c r="S160" s="218"/>
      <c r="T160" s="220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1" t="s">
        <v>175</v>
      </c>
      <c r="AT160" s="222" t="s">
        <v>71</v>
      </c>
      <c r="AU160" s="222" t="s">
        <v>72</v>
      </c>
      <c r="AY160" s="221" t="s">
        <v>158</v>
      </c>
      <c r="BK160" s="223">
        <f>BK161</f>
        <v>0</v>
      </c>
    </row>
    <row r="161" s="12" customFormat="1" ht="22.8" customHeight="1">
      <c r="A161" s="12"/>
      <c r="B161" s="210"/>
      <c r="C161" s="211"/>
      <c r="D161" s="212" t="s">
        <v>71</v>
      </c>
      <c r="E161" s="224" t="s">
        <v>1577</v>
      </c>
      <c r="F161" s="224" t="s">
        <v>1578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P162</f>
        <v>0</v>
      </c>
      <c r="Q161" s="218"/>
      <c r="R161" s="219">
        <f>R162</f>
        <v>0</v>
      </c>
      <c r="S161" s="218"/>
      <c r="T161" s="22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175</v>
      </c>
      <c r="AT161" s="222" t="s">
        <v>71</v>
      </c>
      <c r="AU161" s="222" t="s">
        <v>79</v>
      </c>
      <c r="AY161" s="221" t="s">
        <v>158</v>
      </c>
      <c r="BK161" s="223">
        <f>BK162</f>
        <v>0</v>
      </c>
    </row>
    <row r="162" s="2" customFormat="1" ht="24.15" customHeight="1">
      <c r="A162" s="35"/>
      <c r="B162" s="36"/>
      <c r="C162" s="226" t="s">
        <v>271</v>
      </c>
      <c r="D162" s="226" t="s">
        <v>160</v>
      </c>
      <c r="E162" s="227" t="s">
        <v>1579</v>
      </c>
      <c r="F162" s="228" t="s">
        <v>1580</v>
      </c>
      <c r="G162" s="229" t="s">
        <v>1581</v>
      </c>
      <c r="H162" s="230">
        <v>1</v>
      </c>
      <c r="I162" s="231"/>
      <c r="J162" s="232">
        <f>ROUND(I162*H162,2)</f>
        <v>0</v>
      </c>
      <c r="K162" s="233"/>
      <c r="L162" s="41"/>
      <c r="M162" s="252" t="s">
        <v>1</v>
      </c>
      <c r="N162" s="253" t="s">
        <v>38</v>
      </c>
      <c r="O162" s="254"/>
      <c r="P162" s="255">
        <f>O162*H162</f>
        <v>0</v>
      </c>
      <c r="Q162" s="255">
        <v>0</v>
      </c>
      <c r="R162" s="255">
        <f>Q162*H162</f>
        <v>0</v>
      </c>
      <c r="S162" s="255">
        <v>0</v>
      </c>
      <c r="T162" s="25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164</v>
      </c>
      <c r="AT162" s="238" t="s">
        <v>160</v>
      </c>
      <c r="AU162" s="238" t="s">
        <v>165</v>
      </c>
      <c r="AY162" s="14" t="s">
        <v>158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165</v>
      </c>
      <c r="BK162" s="239">
        <f>ROUND(I162*H162,2)</f>
        <v>0</v>
      </c>
      <c r="BL162" s="14" t="s">
        <v>164</v>
      </c>
      <c r="BM162" s="238" t="s">
        <v>277</v>
      </c>
    </row>
    <row r="163" s="2" customFormat="1" ht="6.96" customHeight="1">
      <c r="A163" s="35"/>
      <c r="B163" s="69"/>
      <c r="C163" s="70"/>
      <c r="D163" s="70"/>
      <c r="E163" s="70"/>
      <c r="F163" s="70"/>
      <c r="G163" s="70"/>
      <c r="H163" s="70"/>
      <c r="I163" s="70"/>
      <c r="J163" s="70"/>
      <c r="K163" s="70"/>
      <c r="L163" s="41"/>
      <c r="M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</sheetData>
  <sheetProtection sheet="1" autoFilter="0" formatColumns="0" formatRows="0" objects="1" scenarios="1" spinCount="100000" saltValue="X5BZrkgNPqr8N9mfYrOBbOzxFk1tJPUOdyqHJGt3iOv0TiIDYIfqufJC+PzW/qdMQHrCYF7PpTYCy4/QBAFfzw==" hashValue="NTGBx90i9KTVaKVl2WQGCLRqn2Kz29hnOnFiwashSwLeFlEXcErmYjNqOoJJ9YSFDhcaGlS/OzBmwYtpAnBaMA==" algorithmName="SHA-512" password="CC35"/>
  <autoFilter ref="C122:K16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1582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ROUND((SUM(BE126:BE218)),  2)</f>
        <v>0</v>
      </c>
      <c r="G33" s="159"/>
      <c r="H33" s="159"/>
      <c r="I33" s="160">
        <v>0.20000000000000001</v>
      </c>
      <c r="J33" s="158">
        <f>ROUND(((SUM(BE126:BE218))*I33),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ROUND((SUM(BF126:BF218)),  2)</f>
        <v>0</v>
      </c>
      <c r="G34" s="159"/>
      <c r="H34" s="159"/>
      <c r="I34" s="160">
        <v>0.20000000000000001</v>
      </c>
      <c r="J34" s="158">
        <f>ROUND(((SUM(BF126:BF218))*I34),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ROUND((SUM(BG126:BG218)),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ROUND((SUM(BH126:BH218)),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ROUND((SUM(BI126:BI218)),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SO-10 -  Strecha  existujúca  budová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129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131</v>
      </c>
      <c r="E100" s="195"/>
      <c r="F100" s="195"/>
      <c r="G100" s="195"/>
      <c r="H100" s="195"/>
      <c r="I100" s="195"/>
      <c r="J100" s="196">
        <f>J141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132</v>
      </c>
      <c r="E101" s="195"/>
      <c r="F101" s="195"/>
      <c r="G101" s="195"/>
      <c r="H101" s="195"/>
      <c r="I101" s="195"/>
      <c r="J101" s="196">
        <f>J151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135</v>
      </c>
      <c r="E102" s="195"/>
      <c r="F102" s="195"/>
      <c r="G102" s="195"/>
      <c r="H102" s="195"/>
      <c r="I102" s="195"/>
      <c r="J102" s="196">
        <f>J159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137</v>
      </c>
      <c r="E103" s="195"/>
      <c r="F103" s="195"/>
      <c r="G103" s="195"/>
      <c r="H103" s="195"/>
      <c r="I103" s="195"/>
      <c r="J103" s="196">
        <f>J162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707</v>
      </c>
      <c r="E104" s="195"/>
      <c r="F104" s="195"/>
      <c r="G104" s="195"/>
      <c r="H104" s="195"/>
      <c r="I104" s="195"/>
      <c r="J104" s="196">
        <f>J167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6"/>
      <c r="C105" s="187"/>
      <c r="D105" s="188" t="s">
        <v>1134</v>
      </c>
      <c r="E105" s="189"/>
      <c r="F105" s="189"/>
      <c r="G105" s="189"/>
      <c r="H105" s="189"/>
      <c r="I105" s="189"/>
      <c r="J105" s="190">
        <f>J172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2"/>
      <c r="C106" s="193"/>
      <c r="D106" s="194" t="s">
        <v>1135</v>
      </c>
      <c r="E106" s="195"/>
      <c r="F106" s="195"/>
      <c r="G106" s="195"/>
      <c r="H106" s="195"/>
      <c r="I106" s="195"/>
      <c r="J106" s="196">
        <f>J173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144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81" t="str">
        <f>E7</f>
        <v xml:space="preserve">99gtrui-2021 - Materská  škola   Lubina_23.03.2023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115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 xml:space="preserve">SO-10 -  Strecha  existujúca  budová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F12</f>
        <v xml:space="preserve"> </v>
      </c>
      <c r="G120" s="37"/>
      <c r="H120" s="37"/>
      <c r="I120" s="29" t="s">
        <v>21</v>
      </c>
      <c r="J120" s="82" t="str">
        <f>IF(J12="","",J12)</f>
        <v>23. 3. 2023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23</v>
      </c>
      <c r="D122" s="37"/>
      <c r="E122" s="37"/>
      <c r="F122" s="24" t="str">
        <f>E15</f>
        <v xml:space="preserve"> </v>
      </c>
      <c r="G122" s="37"/>
      <c r="H122" s="37"/>
      <c r="I122" s="29" t="s">
        <v>28</v>
      </c>
      <c r="J122" s="33" t="str">
        <f>E21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26</v>
      </c>
      <c r="D123" s="37"/>
      <c r="E123" s="37"/>
      <c r="F123" s="24" t="str">
        <f>IF(E18="","",E18)</f>
        <v>Vyplň údaj</v>
      </c>
      <c r="G123" s="37"/>
      <c r="H123" s="37"/>
      <c r="I123" s="29" t="s">
        <v>30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145</v>
      </c>
      <c r="D125" s="201" t="s">
        <v>57</v>
      </c>
      <c r="E125" s="201" t="s">
        <v>53</v>
      </c>
      <c r="F125" s="201" t="s">
        <v>54</v>
      </c>
      <c r="G125" s="201" t="s">
        <v>146</v>
      </c>
      <c r="H125" s="201" t="s">
        <v>147</v>
      </c>
      <c r="I125" s="201" t="s">
        <v>148</v>
      </c>
      <c r="J125" s="202" t="s">
        <v>119</v>
      </c>
      <c r="K125" s="203" t="s">
        <v>149</v>
      </c>
      <c r="L125" s="204"/>
      <c r="M125" s="103" t="s">
        <v>1</v>
      </c>
      <c r="N125" s="104" t="s">
        <v>36</v>
      </c>
      <c r="O125" s="104" t="s">
        <v>150</v>
      </c>
      <c r="P125" s="104" t="s">
        <v>151</v>
      </c>
      <c r="Q125" s="104" t="s">
        <v>152</v>
      </c>
      <c r="R125" s="104" t="s">
        <v>153</v>
      </c>
      <c r="S125" s="104" t="s">
        <v>154</v>
      </c>
      <c r="T125" s="105" t="s">
        <v>155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120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P127+P140+P172</f>
        <v>0</v>
      </c>
      <c r="Q126" s="107"/>
      <c r="R126" s="207">
        <f>R127+R140+R172</f>
        <v>5.8985999999999983</v>
      </c>
      <c r="S126" s="107"/>
      <c r="T126" s="208">
        <f>T127+T140+T172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71</v>
      </c>
      <c r="AU126" s="14" t="s">
        <v>121</v>
      </c>
      <c r="BK126" s="209">
        <f>BK127+BK140+BK172</f>
        <v>0</v>
      </c>
    </row>
    <row r="127" s="12" customFormat="1" ht="25.92" customHeight="1">
      <c r="A127" s="12"/>
      <c r="B127" s="210"/>
      <c r="C127" s="211"/>
      <c r="D127" s="212" t="s">
        <v>71</v>
      </c>
      <c r="E127" s="213" t="s">
        <v>156</v>
      </c>
      <c r="F127" s="213" t="s">
        <v>157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</f>
        <v>0</v>
      </c>
      <c r="Q127" s="218"/>
      <c r="R127" s="219">
        <f>R128</f>
        <v>0</v>
      </c>
      <c r="S127" s="218"/>
      <c r="T127" s="22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79</v>
      </c>
      <c r="AT127" s="222" t="s">
        <v>71</v>
      </c>
      <c r="AU127" s="222" t="s">
        <v>72</v>
      </c>
      <c r="AY127" s="221" t="s">
        <v>158</v>
      </c>
      <c r="BK127" s="223">
        <f>BK128</f>
        <v>0</v>
      </c>
    </row>
    <row r="128" s="12" customFormat="1" ht="22.8" customHeight="1">
      <c r="A128" s="12"/>
      <c r="B128" s="210"/>
      <c r="C128" s="211"/>
      <c r="D128" s="212" t="s">
        <v>71</v>
      </c>
      <c r="E128" s="224" t="s">
        <v>189</v>
      </c>
      <c r="F128" s="224" t="s">
        <v>385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SUM(P129:P139)</f>
        <v>0</v>
      </c>
      <c r="Q128" s="218"/>
      <c r="R128" s="219">
        <f>SUM(R129:R139)</f>
        <v>0</v>
      </c>
      <c r="S128" s="218"/>
      <c r="T128" s="220">
        <f>SUM(T129:T139)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79</v>
      </c>
      <c r="AT128" s="222" t="s">
        <v>71</v>
      </c>
      <c r="AU128" s="222" t="s">
        <v>79</v>
      </c>
      <c r="AY128" s="221" t="s">
        <v>158</v>
      </c>
      <c r="BK128" s="223">
        <f>SUM(BK129:BK139)</f>
        <v>0</v>
      </c>
    </row>
    <row r="129" s="2" customFormat="1" ht="24.15" customHeight="1">
      <c r="A129" s="35"/>
      <c r="B129" s="36"/>
      <c r="C129" s="226" t="s">
        <v>79</v>
      </c>
      <c r="D129" s="226" t="s">
        <v>160</v>
      </c>
      <c r="E129" s="227" t="s">
        <v>1583</v>
      </c>
      <c r="F129" s="228" t="s">
        <v>1584</v>
      </c>
      <c r="G129" s="229" t="s">
        <v>217</v>
      </c>
      <c r="H129" s="230">
        <v>329.19600000000003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165</v>
      </c>
    </row>
    <row r="130" s="2" customFormat="1" ht="24.15" customHeight="1">
      <c r="A130" s="35"/>
      <c r="B130" s="36"/>
      <c r="C130" s="226" t="s">
        <v>165</v>
      </c>
      <c r="D130" s="226" t="s">
        <v>160</v>
      </c>
      <c r="E130" s="227" t="s">
        <v>1585</v>
      </c>
      <c r="F130" s="228" t="s">
        <v>1586</v>
      </c>
      <c r="G130" s="229" t="s">
        <v>217</v>
      </c>
      <c r="H130" s="230">
        <v>329.19600000000003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164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164</v>
      </c>
      <c r="BM130" s="238" t="s">
        <v>164</v>
      </c>
    </row>
    <row r="131" s="2" customFormat="1" ht="24.15" customHeight="1">
      <c r="A131" s="35"/>
      <c r="B131" s="36"/>
      <c r="C131" s="226" t="s">
        <v>168</v>
      </c>
      <c r="D131" s="226" t="s">
        <v>160</v>
      </c>
      <c r="E131" s="227" t="s">
        <v>1587</v>
      </c>
      <c r="F131" s="228" t="s">
        <v>1588</v>
      </c>
      <c r="G131" s="229" t="s">
        <v>403</v>
      </c>
      <c r="H131" s="230">
        <v>87.680000000000007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164</v>
      </c>
      <c r="AT131" s="238" t="s">
        <v>160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171</v>
      </c>
    </row>
    <row r="132" s="2" customFormat="1" ht="24.15" customHeight="1">
      <c r="A132" s="35"/>
      <c r="B132" s="36"/>
      <c r="C132" s="226" t="s">
        <v>164</v>
      </c>
      <c r="D132" s="226" t="s">
        <v>160</v>
      </c>
      <c r="E132" s="227" t="s">
        <v>1589</v>
      </c>
      <c r="F132" s="228" t="s">
        <v>1590</v>
      </c>
      <c r="G132" s="229" t="s">
        <v>195</v>
      </c>
      <c r="H132" s="230">
        <v>5.6029999999999998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164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174</v>
      </c>
    </row>
    <row r="133" s="2" customFormat="1" ht="24.15" customHeight="1">
      <c r="A133" s="35"/>
      <c r="B133" s="36"/>
      <c r="C133" s="226" t="s">
        <v>175</v>
      </c>
      <c r="D133" s="226" t="s">
        <v>160</v>
      </c>
      <c r="E133" s="227" t="s">
        <v>1591</v>
      </c>
      <c r="F133" s="228" t="s">
        <v>1592</v>
      </c>
      <c r="G133" s="229" t="s">
        <v>195</v>
      </c>
      <c r="H133" s="230">
        <v>31.559999999999999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164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164</v>
      </c>
      <c r="BM133" s="238" t="s">
        <v>178</v>
      </c>
    </row>
    <row r="134" s="2" customFormat="1" ht="21.75" customHeight="1">
      <c r="A134" s="35"/>
      <c r="B134" s="36"/>
      <c r="C134" s="226" t="s">
        <v>171</v>
      </c>
      <c r="D134" s="226" t="s">
        <v>160</v>
      </c>
      <c r="E134" s="227" t="s">
        <v>1593</v>
      </c>
      <c r="F134" s="228" t="s">
        <v>1594</v>
      </c>
      <c r="G134" s="229" t="s">
        <v>195</v>
      </c>
      <c r="H134" s="230">
        <v>5.6029999999999998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164</v>
      </c>
      <c r="AT134" s="238" t="s">
        <v>160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164</v>
      </c>
      <c r="BM134" s="238" t="s">
        <v>181</v>
      </c>
    </row>
    <row r="135" s="2" customFormat="1" ht="24.15" customHeight="1">
      <c r="A135" s="35"/>
      <c r="B135" s="36"/>
      <c r="C135" s="226" t="s">
        <v>182</v>
      </c>
      <c r="D135" s="226" t="s">
        <v>160</v>
      </c>
      <c r="E135" s="227" t="s">
        <v>1595</v>
      </c>
      <c r="F135" s="228" t="s">
        <v>1596</v>
      </c>
      <c r="G135" s="229" t="s">
        <v>195</v>
      </c>
      <c r="H135" s="230">
        <v>31.559999999999999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164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164</v>
      </c>
      <c r="BM135" s="238" t="s">
        <v>185</v>
      </c>
    </row>
    <row r="136" s="2" customFormat="1" ht="24.15" customHeight="1">
      <c r="A136" s="35"/>
      <c r="B136" s="36"/>
      <c r="C136" s="226" t="s">
        <v>174</v>
      </c>
      <c r="D136" s="226" t="s">
        <v>160</v>
      </c>
      <c r="E136" s="227" t="s">
        <v>1597</v>
      </c>
      <c r="F136" s="228" t="s">
        <v>1598</v>
      </c>
      <c r="G136" s="229" t="s">
        <v>195</v>
      </c>
      <c r="H136" s="230">
        <v>5.6029999999999998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164</v>
      </c>
      <c r="AT136" s="238" t="s">
        <v>160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164</v>
      </c>
      <c r="BM136" s="238" t="s">
        <v>188</v>
      </c>
    </row>
    <row r="137" s="2" customFormat="1" ht="24.15" customHeight="1">
      <c r="A137" s="35"/>
      <c r="B137" s="36"/>
      <c r="C137" s="226" t="s">
        <v>189</v>
      </c>
      <c r="D137" s="226" t="s">
        <v>160</v>
      </c>
      <c r="E137" s="227" t="s">
        <v>1599</v>
      </c>
      <c r="F137" s="228" t="s">
        <v>1600</v>
      </c>
      <c r="G137" s="229" t="s">
        <v>195</v>
      </c>
      <c r="H137" s="230">
        <v>31.559999999999999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164</v>
      </c>
      <c r="AT137" s="238" t="s">
        <v>160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164</v>
      </c>
      <c r="BM137" s="238" t="s">
        <v>192</v>
      </c>
    </row>
    <row r="138" s="2" customFormat="1" ht="16.5" customHeight="1">
      <c r="A138" s="35"/>
      <c r="B138" s="36"/>
      <c r="C138" s="226" t="s">
        <v>178</v>
      </c>
      <c r="D138" s="226" t="s">
        <v>160</v>
      </c>
      <c r="E138" s="227" t="s">
        <v>1601</v>
      </c>
      <c r="F138" s="228" t="s">
        <v>1602</v>
      </c>
      <c r="G138" s="229" t="s">
        <v>240</v>
      </c>
      <c r="H138" s="230">
        <v>2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164</v>
      </c>
      <c r="AT138" s="238" t="s">
        <v>160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164</v>
      </c>
      <c r="BM138" s="238" t="s">
        <v>7</v>
      </c>
    </row>
    <row r="139" s="2" customFormat="1" ht="24.15" customHeight="1">
      <c r="A139" s="35"/>
      <c r="B139" s="36"/>
      <c r="C139" s="226" t="s">
        <v>197</v>
      </c>
      <c r="D139" s="226" t="s">
        <v>160</v>
      </c>
      <c r="E139" s="227" t="s">
        <v>1603</v>
      </c>
      <c r="F139" s="228" t="s">
        <v>1604</v>
      </c>
      <c r="G139" s="229" t="s">
        <v>195</v>
      </c>
      <c r="H139" s="230">
        <v>5.2670000000000003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164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164</v>
      </c>
      <c r="BM139" s="238" t="s">
        <v>200</v>
      </c>
    </row>
    <row r="140" s="12" customFormat="1" ht="25.92" customHeight="1">
      <c r="A140" s="12"/>
      <c r="B140" s="210"/>
      <c r="C140" s="211"/>
      <c r="D140" s="212" t="s">
        <v>71</v>
      </c>
      <c r="E140" s="213" t="s">
        <v>412</v>
      </c>
      <c r="F140" s="213" t="s">
        <v>413</v>
      </c>
      <c r="G140" s="211"/>
      <c r="H140" s="211"/>
      <c r="I140" s="214"/>
      <c r="J140" s="215">
        <f>BK140</f>
        <v>0</v>
      </c>
      <c r="K140" s="211"/>
      <c r="L140" s="216"/>
      <c r="M140" s="217"/>
      <c r="N140" s="218"/>
      <c r="O140" s="218"/>
      <c r="P140" s="219">
        <f>P141+P151+P159+P162+P167</f>
        <v>0</v>
      </c>
      <c r="Q140" s="218"/>
      <c r="R140" s="219">
        <f>R141+R151+R159+R162+R167</f>
        <v>5.4613699999999978</v>
      </c>
      <c r="S140" s="218"/>
      <c r="T140" s="220">
        <f>T141+T151+T159+T162+T167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165</v>
      </c>
      <c r="AT140" s="222" t="s">
        <v>71</v>
      </c>
      <c r="AU140" s="222" t="s">
        <v>72</v>
      </c>
      <c r="AY140" s="221" t="s">
        <v>158</v>
      </c>
      <c r="BK140" s="223">
        <f>BK141+BK151+BK159+BK162+BK167</f>
        <v>0</v>
      </c>
    </row>
    <row r="141" s="12" customFormat="1" ht="22.8" customHeight="1">
      <c r="A141" s="12"/>
      <c r="B141" s="210"/>
      <c r="C141" s="211"/>
      <c r="D141" s="212" t="s">
        <v>71</v>
      </c>
      <c r="E141" s="224" t="s">
        <v>433</v>
      </c>
      <c r="F141" s="224" t="s">
        <v>434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SUM(P142:P150)</f>
        <v>0</v>
      </c>
      <c r="Q141" s="218"/>
      <c r="R141" s="219">
        <f>SUM(R142:R150)</f>
        <v>1.9239299999999981</v>
      </c>
      <c r="S141" s="218"/>
      <c r="T141" s="220">
        <f>SUM(T142:T150)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165</v>
      </c>
      <c r="AT141" s="222" t="s">
        <v>71</v>
      </c>
      <c r="AU141" s="222" t="s">
        <v>79</v>
      </c>
      <c r="AY141" s="221" t="s">
        <v>158</v>
      </c>
      <c r="BK141" s="223">
        <f>SUM(BK142:BK150)</f>
        <v>0</v>
      </c>
    </row>
    <row r="142" s="2" customFormat="1" ht="33" customHeight="1">
      <c r="A142" s="35"/>
      <c r="B142" s="36"/>
      <c r="C142" s="226" t="s">
        <v>181</v>
      </c>
      <c r="D142" s="226" t="s">
        <v>160</v>
      </c>
      <c r="E142" s="227" t="s">
        <v>443</v>
      </c>
      <c r="F142" s="228" t="s">
        <v>444</v>
      </c>
      <c r="G142" s="229" t="s">
        <v>217</v>
      </c>
      <c r="H142" s="230">
        <v>338.02499999999998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0.00044999630204866498</v>
      </c>
      <c r="R142" s="236">
        <f>Q142*H142</f>
        <v>0.15210999999999997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188</v>
      </c>
      <c r="AT142" s="238" t="s">
        <v>160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188</v>
      </c>
      <c r="BM142" s="238" t="s">
        <v>203</v>
      </c>
    </row>
    <row r="143" s="2" customFormat="1" ht="37.8" customHeight="1">
      <c r="A143" s="35"/>
      <c r="B143" s="36"/>
      <c r="C143" s="240" t="s">
        <v>204</v>
      </c>
      <c r="D143" s="240" t="s">
        <v>300</v>
      </c>
      <c r="E143" s="241" t="s">
        <v>446</v>
      </c>
      <c r="F143" s="242" t="s">
        <v>447</v>
      </c>
      <c r="G143" s="243" t="s">
        <v>217</v>
      </c>
      <c r="H143" s="244">
        <v>388.72899999999998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38</v>
      </c>
      <c r="O143" s="94"/>
      <c r="P143" s="236">
        <f>O143*H143</f>
        <v>0</v>
      </c>
      <c r="Q143" s="236">
        <v>0.0021999902245523201</v>
      </c>
      <c r="R143" s="236">
        <f>Q143*H143</f>
        <v>0.85519999999999885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218</v>
      </c>
      <c r="AT143" s="238" t="s">
        <v>300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188</v>
      </c>
      <c r="BM143" s="238" t="s">
        <v>207</v>
      </c>
    </row>
    <row r="144" s="2" customFormat="1" ht="24.15" customHeight="1">
      <c r="A144" s="35"/>
      <c r="B144" s="36"/>
      <c r="C144" s="226" t="s">
        <v>185</v>
      </c>
      <c r="D144" s="226" t="s">
        <v>160</v>
      </c>
      <c r="E144" s="227" t="s">
        <v>450</v>
      </c>
      <c r="F144" s="228" t="s">
        <v>451</v>
      </c>
      <c r="G144" s="229" t="s">
        <v>217</v>
      </c>
      <c r="H144" s="230">
        <v>658.39300000000003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188</v>
      </c>
      <c r="AT144" s="238" t="s">
        <v>160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188</v>
      </c>
      <c r="BM144" s="238" t="s">
        <v>210</v>
      </c>
    </row>
    <row r="145" s="2" customFormat="1" ht="16.5" customHeight="1">
      <c r="A145" s="35"/>
      <c r="B145" s="36"/>
      <c r="C145" s="240" t="s">
        <v>211</v>
      </c>
      <c r="D145" s="240" t="s">
        <v>300</v>
      </c>
      <c r="E145" s="241" t="s">
        <v>453</v>
      </c>
      <c r="F145" s="242" t="s">
        <v>454</v>
      </c>
      <c r="G145" s="243" t="s">
        <v>217</v>
      </c>
      <c r="H145" s="244">
        <v>757.15200000000004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0.00013999830945437601</v>
      </c>
      <c r="R145" s="236">
        <f>Q145*H145</f>
        <v>0.10599999999999971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218</v>
      </c>
      <c r="AT145" s="238" t="s">
        <v>300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188</v>
      </c>
      <c r="BM145" s="238" t="s">
        <v>214</v>
      </c>
    </row>
    <row r="146" s="2" customFormat="1" ht="33" customHeight="1">
      <c r="A146" s="35"/>
      <c r="B146" s="36"/>
      <c r="C146" s="226" t="s">
        <v>188</v>
      </c>
      <c r="D146" s="226" t="s">
        <v>160</v>
      </c>
      <c r="E146" s="227" t="s">
        <v>1605</v>
      </c>
      <c r="F146" s="228" t="s">
        <v>1606</v>
      </c>
      <c r="G146" s="229" t="s">
        <v>403</v>
      </c>
      <c r="H146" s="230">
        <v>87.680000000000007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2.99954379562044E-05</v>
      </c>
      <c r="R146" s="236">
        <f>Q146*H146</f>
        <v>0.0026300000000000021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188</v>
      </c>
      <c r="AT146" s="238" t="s">
        <v>160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188</v>
      </c>
      <c r="BM146" s="238" t="s">
        <v>218</v>
      </c>
    </row>
    <row r="147" s="2" customFormat="1" ht="16.5" customHeight="1">
      <c r="A147" s="35"/>
      <c r="B147" s="36"/>
      <c r="C147" s="240" t="s">
        <v>219</v>
      </c>
      <c r="D147" s="240" t="s">
        <v>300</v>
      </c>
      <c r="E147" s="241" t="s">
        <v>460</v>
      </c>
      <c r="F147" s="242" t="s">
        <v>461</v>
      </c>
      <c r="G147" s="243" t="s">
        <v>240</v>
      </c>
      <c r="H147" s="244">
        <v>701.44000000000005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0.00034999429744525501</v>
      </c>
      <c r="R147" s="236">
        <f>Q147*H147</f>
        <v>0.24549999999999969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218</v>
      </c>
      <c r="AT147" s="238" t="s">
        <v>300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188</v>
      </c>
      <c r="BM147" s="238" t="s">
        <v>222</v>
      </c>
    </row>
    <row r="148" s="2" customFormat="1" ht="16.5" customHeight="1">
      <c r="A148" s="35"/>
      <c r="B148" s="36"/>
      <c r="C148" s="240" t="s">
        <v>192</v>
      </c>
      <c r="D148" s="240" t="s">
        <v>300</v>
      </c>
      <c r="E148" s="241" t="s">
        <v>464</v>
      </c>
      <c r="F148" s="242" t="s">
        <v>465</v>
      </c>
      <c r="G148" s="243" t="s">
        <v>217</v>
      </c>
      <c r="H148" s="244">
        <v>71.021000000000001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38</v>
      </c>
      <c r="O148" s="94"/>
      <c r="P148" s="236">
        <f>O148*H148</f>
        <v>0</v>
      </c>
      <c r="Q148" s="236">
        <v>0.0079200518156601601</v>
      </c>
      <c r="R148" s="236">
        <f>Q148*H148</f>
        <v>0.56249000000000027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218</v>
      </c>
      <c r="AT148" s="238" t="s">
        <v>300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188</v>
      </c>
      <c r="BM148" s="238" t="s">
        <v>225</v>
      </c>
    </row>
    <row r="149" s="2" customFormat="1" ht="24.15" customHeight="1">
      <c r="A149" s="35"/>
      <c r="B149" s="36"/>
      <c r="C149" s="226" t="s">
        <v>226</v>
      </c>
      <c r="D149" s="226" t="s">
        <v>160</v>
      </c>
      <c r="E149" s="227" t="s">
        <v>1607</v>
      </c>
      <c r="F149" s="228" t="s">
        <v>1608</v>
      </c>
      <c r="G149" s="229" t="s">
        <v>217</v>
      </c>
      <c r="H149" s="230">
        <v>338.02499999999998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188</v>
      </c>
      <c r="AT149" s="238" t="s">
        <v>160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188</v>
      </c>
      <c r="BM149" s="238" t="s">
        <v>229</v>
      </c>
    </row>
    <row r="150" s="2" customFormat="1" ht="24.15" customHeight="1">
      <c r="A150" s="35"/>
      <c r="B150" s="36"/>
      <c r="C150" s="226" t="s">
        <v>7</v>
      </c>
      <c r="D150" s="226" t="s">
        <v>160</v>
      </c>
      <c r="E150" s="227" t="s">
        <v>467</v>
      </c>
      <c r="F150" s="228" t="s">
        <v>468</v>
      </c>
      <c r="G150" s="229" t="s">
        <v>195</v>
      </c>
      <c r="H150" s="230">
        <v>1.9239999999999999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188</v>
      </c>
      <c r="AT150" s="238" t="s">
        <v>160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188</v>
      </c>
      <c r="BM150" s="238" t="s">
        <v>232</v>
      </c>
    </row>
    <row r="151" s="12" customFormat="1" ht="22.8" customHeight="1">
      <c r="A151" s="12"/>
      <c r="B151" s="210"/>
      <c r="C151" s="211"/>
      <c r="D151" s="212" t="s">
        <v>71</v>
      </c>
      <c r="E151" s="224" t="s">
        <v>470</v>
      </c>
      <c r="F151" s="224" t="s">
        <v>471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SUM(P152:P158)</f>
        <v>0</v>
      </c>
      <c r="Q151" s="218"/>
      <c r="R151" s="219">
        <f>SUM(R152:R158)</f>
        <v>2.9733899999999998</v>
      </c>
      <c r="S151" s="218"/>
      <c r="T151" s="220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165</v>
      </c>
      <c r="AT151" s="222" t="s">
        <v>71</v>
      </c>
      <c r="AU151" s="222" t="s">
        <v>79</v>
      </c>
      <c r="AY151" s="221" t="s">
        <v>158</v>
      </c>
      <c r="BK151" s="223">
        <f>SUM(BK152:BK158)</f>
        <v>0</v>
      </c>
    </row>
    <row r="152" s="2" customFormat="1" ht="33" customHeight="1">
      <c r="A152" s="35"/>
      <c r="B152" s="36"/>
      <c r="C152" s="226" t="s">
        <v>234</v>
      </c>
      <c r="D152" s="226" t="s">
        <v>160</v>
      </c>
      <c r="E152" s="227" t="s">
        <v>1609</v>
      </c>
      <c r="F152" s="228" t="s">
        <v>1610</v>
      </c>
      <c r="G152" s="229" t="s">
        <v>217</v>
      </c>
      <c r="H152" s="230">
        <v>329.19600000000003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0.000119989307281984</v>
      </c>
      <c r="R152" s="236">
        <f>Q152*H152</f>
        <v>0.039500000000000007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188</v>
      </c>
      <c r="AT152" s="238" t="s">
        <v>160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188</v>
      </c>
      <c r="BM152" s="238" t="s">
        <v>237</v>
      </c>
    </row>
    <row r="153" s="2" customFormat="1" ht="24.15" customHeight="1">
      <c r="A153" s="35"/>
      <c r="B153" s="36"/>
      <c r="C153" s="240" t="s">
        <v>200</v>
      </c>
      <c r="D153" s="240" t="s">
        <v>300</v>
      </c>
      <c r="E153" s="241" t="s">
        <v>1611</v>
      </c>
      <c r="F153" s="242" t="s">
        <v>1612</v>
      </c>
      <c r="G153" s="243" t="s">
        <v>217</v>
      </c>
      <c r="H153" s="244">
        <v>671.55999999999995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38</v>
      </c>
      <c r="O153" s="94"/>
      <c r="P153" s="236">
        <f>O153*H153</f>
        <v>0</v>
      </c>
      <c r="Q153" s="236">
        <v>0.00312000416939663</v>
      </c>
      <c r="R153" s="236">
        <f>Q153*H153</f>
        <v>2.0952700000000006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218</v>
      </c>
      <c r="AT153" s="238" t="s">
        <v>300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188</v>
      </c>
      <c r="BM153" s="238" t="s">
        <v>241</v>
      </c>
    </row>
    <row r="154" s="2" customFormat="1" ht="24.15" customHeight="1">
      <c r="A154" s="35"/>
      <c r="B154" s="36"/>
      <c r="C154" s="226" t="s">
        <v>242</v>
      </c>
      <c r="D154" s="226" t="s">
        <v>160</v>
      </c>
      <c r="E154" s="227" t="s">
        <v>1613</v>
      </c>
      <c r="F154" s="228" t="s">
        <v>1614</v>
      </c>
      <c r="G154" s="229" t="s">
        <v>217</v>
      </c>
      <c r="H154" s="230">
        <v>329.19600000000003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188</v>
      </c>
      <c r="AT154" s="238" t="s">
        <v>160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188</v>
      </c>
      <c r="BM154" s="238" t="s">
        <v>245</v>
      </c>
    </row>
    <row r="155" s="2" customFormat="1" ht="24.15" customHeight="1">
      <c r="A155" s="35"/>
      <c r="B155" s="36"/>
      <c r="C155" s="240" t="s">
        <v>203</v>
      </c>
      <c r="D155" s="240" t="s">
        <v>300</v>
      </c>
      <c r="E155" s="241" t="s">
        <v>1615</v>
      </c>
      <c r="F155" s="242" t="s">
        <v>1616</v>
      </c>
      <c r="G155" s="243" t="s">
        <v>163</v>
      </c>
      <c r="H155" s="244">
        <v>33.578000000000003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38</v>
      </c>
      <c r="O155" s="94"/>
      <c r="P155" s="236">
        <f>O155*H155</f>
        <v>0</v>
      </c>
      <c r="Q155" s="236">
        <v>0.018999940437190999</v>
      </c>
      <c r="R155" s="236">
        <f>Q155*H155</f>
        <v>0.63797999999999944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218</v>
      </c>
      <c r="AT155" s="238" t="s">
        <v>300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188</v>
      </c>
      <c r="BM155" s="238" t="s">
        <v>248</v>
      </c>
    </row>
    <row r="156" s="2" customFormat="1" ht="21.75" customHeight="1">
      <c r="A156" s="35"/>
      <c r="B156" s="36"/>
      <c r="C156" s="226" t="s">
        <v>249</v>
      </c>
      <c r="D156" s="226" t="s">
        <v>160</v>
      </c>
      <c r="E156" s="227" t="s">
        <v>1617</v>
      </c>
      <c r="F156" s="228" t="s">
        <v>1618</v>
      </c>
      <c r="G156" s="229" t="s">
        <v>217</v>
      </c>
      <c r="H156" s="230">
        <v>48.240000000000002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0.000120024875621891</v>
      </c>
      <c r="R156" s="236">
        <f>Q156*H156</f>
        <v>0.0057900000000000217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188</v>
      </c>
      <c r="AT156" s="238" t="s">
        <v>160</v>
      </c>
      <c r="AU156" s="238" t="s">
        <v>165</v>
      </c>
      <c r="AY156" s="14" t="s">
        <v>158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165</v>
      </c>
      <c r="BK156" s="239">
        <f>ROUND(I156*H156,2)</f>
        <v>0</v>
      </c>
      <c r="BL156" s="14" t="s">
        <v>188</v>
      </c>
      <c r="BM156" s="238" t="s">
        <v>252</v>
      </c>
    </row>
    <row r="157" s="2" customFormat="1" ht="24.15" customHeight="1">
      <c r="A157" s="35"/>
      <c r="B157" s="36"/>
      <c r="C157" s="240" t="s">
        <v>207</v>
      </c>
      <c r="D157" s="240" t="s">
        <v>300</v>
      </c>
      <c r="E157" s="241" t="s">
        <v>1619</v>
      </c>
      <c r="F157" s="242" t="s">
        <v>1620</v>
      </c>
      <c r="G157" s="243" t="s">
        <v>217</v>
      </c>
      <c r="H157" s="244">
        <v>49.204999999999998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38</v>
      </c>
      <c r="O157" s="94"/>
      <c r="P157" s="236">
        <f>O157*H157</f>
        <v>0</v>
      </c>
      <c r="Q157" s="236">
        <v>0.0039599634183517902</v>
      </c>
      <c r="R157" s="236">
        <f>Q157*H157</f>
        <v>0.19484999999999983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218</v>
      </c>
      <c r="AT157" s="238" t="s">
        <v>300</v>
      </c>
      <c r="AU157" s="238" t="s">
        <v>165</v>
      </c>
      <c r="AY157" s="14" t="s">
        <v>158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165</v>
      </c>
      <c r="BK157" s="239">
        <f>ROUND(I157*H157,2)</f>
        <v>0</v>
      </c>
      <c r="BL157" s="14" t="s">
        <v>188</v>
      </c>
      <c r="BM157" s="238" t="s">
        <v>256</v>
      </c>
    </row>
    <row r="158" s="2" customFormat="1" ht="24.15" customHeight="1">
      <c r="A158" s="35"/>
      <c r="B158" s="36"/>
      <c r="C158" s="226" t="s">
        <v>257</v>
      </c>
      <c r="D158" s="226" t="s">
        <v>160</v>
      </c>
      <c r="E158" s="227" t="s">
        <v>511</v>
      </c>
      <c r="F158" s="228" t="s">
        <v>512</v>
      </c>
      <c r="G158" s="229" t="s">
        <v>195</v>
      </c>
      <c r="H158" s="230">
        <v>2.9369999999999998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188</v>
      </c>
      <c r="AT158" s="238" t="s">
        <v>160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188</v>
      </c>
      <c r="BM158" s="238" t="s">
        <v>260</v>
      </c>
    </row>
    <row r="159" s="12" customFormat="1" ht="22.8" customHeight="1">
      <c r="A159" s="12"/>
      <c r="B159" s="210"/>
      <c r="C159" s="211"/>
      <c r="D159" s="212" t="s">
        <v>71</v>
      </c>
      <c r="E159" s="224" t="s">
        <v>537</v>
      </c>
      <c r="F159" s="224" t="s">
        <v>538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SUM(P160:P161)</f>
        <v>0</v>
      </c>
      <c r="Q159" s="218"/>
      <c r="R159" s="219">
        <f>SUM(R160:R161)</f>
        <v>0.55876999999999966</v>
      </c>
      <c r="S159" s="218"/>
      <c r="T159" s="220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165</v>
      </c>
      <c r="AT159" s="222" t="s">
        <v>71</v>
      </c>
      <c r="AU159" s="222" t="s">
        <v>79</v>
      </c>
      <c r="AY159" s="221" t="s">
        <v>158</v>
      </c>
      <c r="BK159" s="223">
        <f>SUM(BK160:BK161)</f>
        <v>0</v>
      </c>
    </row>
    <row r="160" s="2" customFormat="1" ht="33" customHeight="1">
      <c r="A160" s="35"/>
      <c r="B160" s="36"/>
      <c r="C160" s="226" t="s">
        <v>210</v>
      </c>
      <c r="D160" s="226" t="s">
        <v>160</v>
      </c>
      <c r="E160" s="227" t="s">
        <v>1621</v>
      </c>
      <c r="F160" s="228" t="s">
        <v>1622</v>
      </c>
      <c r="G160" s="229" t="s">
        <v>403</v>
      </c>
      <c r="H160" s="230">
        <v>87.680000000000007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0.00022000456204379599</v>
      </c>
      <c r="R160" s="236">
        <f>Q160*H160</f>
        <v>0.019290000000000033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188</v>
      </c>
      <c r="AT160" s="238" t="s">
        <v>160</v>
      </c>
      <c r="AU160" s="238" t="s">
        <v>165</v>
      </c>
      <c r="AY160" s="14" t="s">
        <v>158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165</v>
      </c>
      <c r="BK160" s="239">
        <f>ROUND(I160*H160,2)</f>
        <v>0</v>
      </c>
      <c r="BL160" s="14" t="s">
        <v>188</v>
      </c>
      <c r="BM160" s="238" t="s">
        <v>263</v>
      </c>
    </row>
    <row r="161" s="2" customFormat="1" ht="21.75" customHeight="1">
      <c r="A161" s="35"/>
      <c r="B161" s="36"/>
      <c r="C161" s="240" t="s">
        <v>264</v>
      </c>
      <c r="D161" s="240" t="s">
        <v>300</v>
      </c>
      <c r="E161" s="241" t="s">
        <v>543</v>
      </c>
      <c r="F161" s="242" t="s">
        <v>544</v>
      </c>
      <c r="G161" s="243" t="s">
        <v>217</v>
      </c>
      <c r="H161" s="244">
        <v>74.308999999999998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0.0072599550525508302</v>
      </c>
      <c r="R161" s="236">
        <f>Q161*H161</f>
        <v>0.53947999999999963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218</v>
      </c>
      <c r="AT161" s="238" t="s">
        <v>300</v>
      </c>
      <c r="AU161" s="238" t="s">
        <v>165</v>
      </c>
      <c r="AY161" s="14" t="s">
        <v>158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165</v>
      </c>
      <c r="BK161" s="239">
        <f>ROUND(I161*H161,2)</f>
        <v>0</v>
      </c>
      <c r="BL161" s="14" t="s">
        <v>188</v>
      </c>
      <c r="BM161" s="238" t="s">
        <v>267</v>
      </c>
    </row>
    <row r="162" s="12" customFormat="1" ht="22.8" customHeight="1">
      <c r="A162" s="12"/>
      <c r="B162" s="210"/>
      <c r="C162" s="211"/>
      <c r="D162" s="212" t="s">
        <v>71</v>
      </c>
      <c r="E162" s="224" t="s">
        <v>591</v>
      </c>
      <c r="F162" s="224" t="s">
        <v>592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SUM(P163:P166)</f>
        <v>0</v>
      </c>
      <c r="Q162" s="218"/>
      <c r="R162" s="219">
        <f>SUM(R163:R166)</f>
        <v>5.0000000000000002E-05</v>
      </c>
      <c r="S162" s="218"/>
      <c r="T162" s="220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165</v>
      </c>
      <c r="AT162" s="222" t="s">
        <v>71</v>
      </c>
      <c r="AU162" s="222" t="s">
        <v>79</v>
      </c>
      <c r="AY162" s="221" t="s">
        <v>158</v>
      </c>
      <c r="BK162" s="223">
        <f>SUM(BK163:BK166)</f>
        <v>0</v>
      </c>
    </row>
    <row r="163" s="2" customFormat="1" ht="16.5" customHeight="1">
      <c r="A163" s="35"/>
      <c r="B163" s="36"/>
      <c r="C163" s="226" t="s">
        <v>214</v>
      </c>
      <c r="D163" s="226" t="s">
        <v>160</v>
      </c>
      <c r="E163" s="227" t="s">
        <v>1623</v>
      </c>
      <c r="F163" s="228" t="s">
        <v>1624</v>
      </c>
      <c r="G163" s="229" t="s">
        <v>240</v>
      </c>
      <c r="H163" s="230">
        <v>1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5.0000000000000002E-05</v>
      </c>
      <c r="R163" s="236">
        <f>Q163*H163</f>
        <v>5.0000000000000002E-05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188</v>
      </c>
      <c r="AT163" s="238" t="s">
        <v>160</v>
      </c>
      <c r="AU163" s="238" t="s">
        <v>165</v>
      </c>
      <c r="AY163" s="14" t="s">
        <v>158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165</v>
      </c>
      <c r="BK163" s="239">
        <f>ROUND(I163*H163,2)</f>
        <v>0</v>
      </c>
      <c r="BL163" s="14" t="s">
        <v>188</v>
      </c>
      <c r="BM163" s="238" t="s">
        <v>270</v>
      </c>
    </row>
    <row r="164" s="2" customFormat="1" ht="37.8" customHeight="1">
      <c r="A164" s="35"/>
      <c r="B164" s="36"/>
      <c r="C164" s="240" t="s">
        <v>271</v>
      </c>
      <c r="D164" s="240" t="s">
        <v>300</v>
      </c>
      <c r="E164" s="241" t="s">
        <v>1625</v>
      </c>
      <c r="F164" s="242" t="s">
        <v>1626</v>
      </c>
      <c r="G164" s="243" t="s">
        <v>240</v>
      </c>
      <c r="H164" s="244">
        <v>1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218</v>
      </c>
      <c r="AT164" s="238" t="s">
        <v>300</v>
      </c>
      <c r="AU164" s="238" t="s">
        <v>165</v>
      </c>
      <c r="AY164" s="14" t="s">
        <v>158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165</v>
      </c>
      <c r="BK164" s="239">
        <f>ROUND(I164*H164,2)</f>
        <v>0</v>
      </c>
      <c r="BL164" s="14" t="s">
        <v>188</v>
      </c>
      <c r="BM164" s="238" t="s">
        <v>274</v>
      </c>
    </row>
    <row r="165" s="2" customFormat="1" ht="16.5" customHeight="1">
      <c r="A165" s="35"/>
      <c r="B165" s="36"/>
      <c r="C165" s="226" t="s">
        <v>218</v>
      </c>
      <c r="D165" s="226" t="s">
        <v>160</v>
      </c>
      <c r="E165" s="227" t="s">
        <v>1627</v>
      </c>
      <c r="F165" s="228" t="s">
        <v>1628</v>
      </c>
      <c r="G165" s="229" t="s">
        <v>240</v>
      </c>
      <c r="H165" s="230">
        <v>1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188</v>
      </c>
      <c r="AT165" s="238" t="s">
        <v>160</v>
      </c>
      <c r="AU165" s="238" t="s">
        <v>165</v>
      </c>
      <c r="AY165" s="14" t="s">
        <v>158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165</v>
      </c>
      <c r="BK165" s="239">
        <f>ROUND(I165*H165,2)</f>
        <v>0</v>
      </c>
      <c r="BL165" s="14" t="s">
        <v>188</v>
      </c>
      <c r="BM165" s="238" t="s">
        <v>277</v>
      </c>
    </row>
    <row r="166" s="2" customFormat="1" ht="24.15" customHeight="1">
      <c r="A166" s="35"/>
      <c r="B166" s="36"/>
      <c r="C166" s="226" t="s">
        <v>278</v>
      </c>
      <c r="D166" s="226" t="s">
        <v>160</v>
      </c>
      <c r="E166" s="227" t="s">
        <v>1629</v>
      </c>
      <c r="F166" s="228" t="s">
        <v>1630</v>
      </c>
      <c r="G166" s="229" t="s">
        <v>195</v>
      </c>
      <c r="H166" s="230">
        <v>0.23599999999999999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188</v>
      </c>
      <c r="AT166" s="238" t="s">
        <v>160</v>
      </c>
      <c r="AU166" s="238" t="s">
        <v>165</v>
      </c>
      <c r="AY166" s="14" t="s">
        <v>158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165</v>
      </c>
      <c r="BK166" s="239">
        <f>ROUND(I166*H166,2)</f>
        <v>0</v>
      </c>
      <c r="BL166" s="14" t="s">
        <v>188</v>
      </c>
      <c r="BM166" s="238" t="s">
        <v>281</v>
      </c>
    </row>
    <row r="167" s="12" customFormat="1" ht="22.8" customHeight="1">
      <c r="A167" s="12"/>
      <c r="B167" s="210"/>
      <c r="C167" s="211"/>
      <c r="D167" s="212" t="s">
        <v>71</v>
      </c>
      <c r="E167" s="224" t="s">
        <v>761</v>
      </c>
      <c r="F167" s="224" t="s">
        <v>762</v>
      </c>
      <c r="G167" s="211"/>
      <c r="H167" s="211"/>
      <c r="I167" s="214"/>
      <c r="J167" s="225">
        <f>BK167</f>
        <v>0</v>
      </c>
      <c r="K167" s="211"/>
      <c r="L167" s="216"/>
      <c r="M167" s="217"/>
      <c r="N167" s="218"/>
      <c r="O167" s="218"/>
      <c r="P167" s="219">
        <f>SUM(P168:P171)</f>
        <v>0</v>
      </c>
      <c r="Q167" s="218"/>
      <c r="R167" s="219">
        <f>SUM(R168:R171)</f>
        <v>0.0052299999999999994</v>
      </c>
      <c r="S167" s="218"/>
      <c r="T167" s="220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1" t="s">
        <v>165</v>
      </c>
      <c r="AT167" s="222" t="s">
        <v>71</v>
      </c>
      <c r="AU167" s="222" t="s">
        <v>79</v>
      </c>
      <c r="AY167" s="221" t="s">
        <v>158</v>
      </c>
      <c r="BK167" s="223">
        <f>SUM(BK168:BK171)</f>
        <v>0</v>
      </c>
    </row>
    <row r="168" s="2" customFormat="1" ht="21.75" customHeight="1">
      <c r="A168" s="35"/>
      <c r="B168" s="36"/>
      <c r="C168" s="226" t="s">
        <v>222</v>
      </c>
      <c r="D168" s="226" t="s">
        <v>160</v>
      </c>
      <c r="E168" s="227" t="s">
        <v>1631</v>
      </c>
      <c r="F168" s="228" t="s">
        <v>1632</v>
      </c>
      <c r="G168" s="229" t="s">
        <v>240</v>
      </c>
      <c r="H168" s="230">
        <v>3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0.00046333333333333301</v>
      </c>
      <c r="R168" s="236">
        <f>Q168*H168</f>
        <v>0.0013899999999999991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188</v>
      </c>
      <c r="AT168" s="238" t="s">
        <v>160</v>
      </c>
      <c r="AU168" s="238" t="s">
        <v>165</v>
      </c>
      <c r="AY168" s="14" t="s">
        <v>158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165</v>
      </c>
      <c r="BK168" s="239">
        <f>ROUND(I168*H168,2)</f>
        <v>0</v>
      </c>
      <c r="BL168" s="14" t="s">
        <v>188</v>
      </c>
      <c r="BM168" s="238" t="s">
        <v>284</v>
      </c>
    </row>
    <row r="169" s="2" customFormat="1" ht="37.8" customHeight="1">
      <c r="A169" s="35"/>
      <c r="B169" s="36"/>
      <c r="C169" s="240" t="s">
        <v>285</v>
      </c>
      <c r="D169" s="240" t="s">
        <v>300</v>
      </c>
      <c r="E169" s="241" t="s">
        <v>1633</v>
      </c>
      <c r="F169" s="242" t="s">
        <v>1634</v>
      </c>
      <c r="G169" s="243" t="s">
        <v>240</v>
      </c>
      <c r="H169" s="244">
        <v>3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38</v>
      </c>
      <c r="O169" s="94"/>
      <c r="P169" s="236">
        <f>O169*H169</f>
        <v>0</v>
      </c>
      <c r="Q169" s="236">
        <v>0.0012800000000000001</v>
      </c>
      <c r="R169" s="236">
        <f>Q169*H169</f>
        <v>0.0038400000000000005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218</v>
      </c>
      <c r="AT169" s="238" t="s">
        <v>300</v>
      </c>
      <c r="AU169" s="238" t="s">
        <v>165</v>
      </c>
      <c r="AY169" s="14" t="s">
        <v>158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165</v>
      </c>
      <c r="BK169" s="239">
        <f>ROUND(I169*H169,2)</f>
        <v>0</v>
      </c>
      <c r="BL169" s="14" t="s">
        <v>188</v>
      </c>
      <c r="BM169" s="238" t="s">
        <v>288</v>
      </c>
    </row>
    <row r="170" s="2" customFormat="1" ht="16.5" customHeight="1">
      <c r="A170" s="35"/>
      <c r="B170" s="36"/>
      <c r="C170" s="226" t="s">
        <v>225</v>
      </c>
      <c r="D170" s="226" t="s">
        <v>160</v>
      </c>
      <c r="E170" s="227" t="s">
        <v>1635</v>
      </c>
      <c r="F170" s="228" t="s">
        <v>1636</v>
      </c>
      <c r="G170" s="229" t="s">
        <v>240</v>
      </c>
      <c r="H170" s="230">
        <v>3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188</v>
      </c>
      <c r="AT170" s="238" t="s">
        <v>160</v>
      </c>
      <c r="AU170" s="238" t="s">
        <v>165</v>
      </c>
      <c r="AY170" s="14" t="s">
        <v>158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165</v>
      </c>
      <c r="BK170" s="239">
        <f>ROUND(I170*H170,2)</f>
        <v>0</v>
      </c>
      <c r="BL170" s="14" t="s">
        <v>188</v>
      </c>
      <c r="BM170" s="238" t="s">
        <v>291</v>
      </c>
    </row>
    <row r="171" s="2" customFormat="1" ht="16.5" customHeight="1">
      <c r="A171" s="35"/>
      <c r="B171" s="36"/>
      <c r="C171" s="240" t="s">
        <v>292</v>
      </c>
      <c r="D171" s="240" t="s">
        <v>300</v>
      </c>
      <c r="E171" s="241" t="s">
        <v>1637</v>
      </c>
      <c r="F171" s="242" t="s">
        <v>1638</v>
      </c>
      <c r="G171" s="243" t="s">
        <v>240</v>
      </c>
      <c r="H171" s="244">
        <v>3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218</v>
      </c>
      <c r="AT171" s="238" t="s">
        <v>300</v>
      </c>
      <c r="AU171" s="238" t="s">
        <v>165</v>
      </c>
      <c r="AY171" s="14" t="s">
        <v>158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165</v>
      </c>
      <c r="BK171" s="239">
        <f>ROUND(I171*H171,2)</f>
        <v>0</v>
      </c>
      <c r="BL171" s="14" t="s">
        <v>188</v>
      </c>
      <c r="BM171" s="238" t="s">
        <v>295</v>
      </c>
    </row>
    <row r="172" s="12" customFormat="1" ht="25.92" customHeight="1">
      <c r="A172" s="12"/>
      <c r="B172" s="210"/>
      <c r="C172" s="211"/>
      <c r="D172" s="212" t="s">
        <v>71</v>
      </c>
      <c r="E172" s="213" t="s">
        <v>300</v>
      </c>
      <c r="F172" s="213" t="s">
        <v>1138</v>
      </c>
      <c r="G172" s="211"/>
      <c r="H172" s="211"/>
      <c r="I172" s="214"/>
      <c r="J172" s="215">
        <f>BK172</f>
        <v>0</v>
      </c>
      <c r="K172" s="211"/>
      <c r="L172" s="216"/>
      <c r="M172" s="217"/>
      <c r="N172" s="218"/>
      <c r="O172" s="218"/>
      <c r="P172" s="219">
        <f>P173</f>
        <v>0</v>
      </c>
      <c r="Q172" s="218"/>
      <c r="R172" s="219">
        <f>R173</f>
        <v>0.43723000000000001</v>
      </c>
      <c r="S172" s="218"/>
      <c r="T172" s="220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1" t="s">
        <v>168</v>
      </c>
      <c r="AT172" s="222" t="s">
        <v>71</v>
      </c>
      <c r="AU172" s="222" t="s">
        <v>72</v>
      </c>
      <c r="AY172" s="221" t="s">
        <v>158</v>
      </c>
      <c r="BK172" s="223">
        <f>BK173</f>
        <v>0</v>
      </c>
    </row>
    <row r="173" s="12" customFormat="1" ht="22.8" customHeight="1">
      <c r="A173" s="12"/>
      <c r="B173" s="210"/>
      <c r="C173" s="211"/>
      <c r="D173" s="212" t="s">
        <v>71</v>
      </c>
      <c r="E173" s="224" t="s">
        <v>1139</v>
      </c>
      <c r="F173" s="224" t="s">
        <v>1140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SUM(P174:P218)</f>
        <v>0</v>
      </c>
      <c r="Q173" s="218"/>
      <c r="R173" s="219">
        <f>SUM(R174:R218)</f>
        <v>0.43723000000000001</v>
      </c>
      <c r="S173" s="218"/>
      <c r="T173" s="220">
        <f>SUM(T174:T218)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168</v>
      </c>
      <c r="AT173" s="222" t="s">
        <v>71</v>
      </c>
      <c r="AU173" s="222" t="s">
        <v>79</v>
      </c>
      <c r="AY173" s="221" t="s">
        <v>158</v>
      </c>
      <c r="BK173" s="223">
        <f>SUM(BK174:BK218)</f>
        <v>0</v>
      </c>
    </row>
    <row r="174" s="2" customFormat="1" ht="16.5" customHeight="1">
      <c r="A174" s="35"/>
      <c r="B174" s="36"/>
      <c r="C174" s="226" t="s">
        <v>229</v>
      </c>
      <c r="D174" s="226" t="s">
        <v>160</v>
      </c>
      <c r="E174" s="227" t="s">
        <v>1639</v>
      </c>
      <c r="F174" s="228" t="s">
        <v>1640</v>
      </c>
      <c r="G174" s="229" t="s">
        <v>403</v>
      </c>
      <c r="H174" s="230">
        <v>164.86000000000001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277</v>
      </c>
      <c r="AT174" s="238" t="s">
        <v>160</v>
      </c>
      <c r="AU174" s="238" t="s">
        <v>165</v>
      </c>
      <c r="AY174" s="14" t="s">
        <v>158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165</v>
      </c>
      <c r="BK174" s="239">
        <f>ROUND(I174*H174,2)</f>
        <v>0</v>
      </c>
      <c r="BL174" s="14" t="s">
        <v>277</v>
      </c>
      <c r="BM174" s="238" t="s">
        <v>298</v>
      </c>
    </row>
    <row r="175" s="2" customFormat="1" ht="24.15" customHeight="1">
      <c r="A175" s="35"/>
      <c r="B175" s="36"/>
      <c r="C175" s="226" t="s">
        <v>299</v>
      </c>
      <c r="D175" s="226" t="s">
        <v>160</v>
      </c>
      <c r="E175" s="227" t="s">
        <v>1267</v>
      </c>
      <c r="F175" s="228" t="s">
        <v>1268</v>
      </c>
      <c r="G175" s="229" t="s">
        <v>403</v>
      </c>
      <c r="H175" s="230">
        <v>164.86000000000001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277</v>
      </c>
      <c r="AT175" s="238" t="s">
        <v>160</v>
      </c>
      <c r="AU175" s="238" t="s">
        <v>165</v>
      </c>
      <c r="AY175" s="14" t="s">
        <v>158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165</v>
      </c>
      <c r="BK175" s="239">
        <f>ROUND(I175*H175,2)</f>
        <v>0</v>
      </c>
      <c r="BL175" s="14" t="s">
        <v>277</v>
      </c>
      <c r="BM175" s="238" t="s">
        <v>303</v>
      </c>
    </row>
    <row r="176" s="2" customFormat="1" ht="16.5" customHeight="1">
      <c r="A176" s="35"/>
      <c r="B176" s="36"/>
      <c r="C176" s="240" t="s">
        <v>232</v>
      </c>
      <c r="D176" s="240" t="s">
        <v>300</v>
      </c>
      <c r="E176" s="241" t="s">
        <v>1269</v>
      </c>
      <c r="F176" s="242" t="s">
        <v>1270</v>
      </c>
      <c r="G176" s="243" t="s">
        <v>609</v>
      </c>
      <c r="H176" s="244">
        <v>65.944000000000003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38</v>
      </c>
      <c r="O176" s="94"/>
      <c r="P176" s="236">
        <f>O176*H176</f>
        <v>0</v>
      </c>
      <c r="Q176" s="236">
        <v>0.00099993934247240095</v>
      </c>
      <c r="R176" s="236">
        <f>Q176*H176</f>
        <v>0.065940000000000012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641</v>
      </c>
      <c r="AT176" s="238" t="s">
        <v>300</v>
      </c>
      <c r="AU176" s="238" t="s">
        <v>165</v>
      </c>
      <c r="AY176" s="14" t="s">
        <v>158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165</v>
      </c>
      <c r="BK176" s="239">
        <f>ROUND(I176*H176,2)</f>
        <v>0</v>
      </c>
      <c r="BL176" s="14" t="s">
        <v>277</v>
      </c>
      <c r="BM176" s="238" t="s">
        <v>306</v>
      </c>
    </row>
    <row r="177" s="2" customFormat="1" ht="24.15" customHeight="1">
      <c r="A177" s="35"/>
      <c r="B177" s="36"/>
      <c r="C177" s="226" t="s">
        <v>307</v>
      </c>
      <c r="D177" s="226" t="s">
        <v>160</v>
      </c>
      <c r="E177" s="227" t="s">
        <v>1641</v>
      </c>
      <c r="F177" s="228" t="s">
        <v>1642</v>
      </c>
      <c r="G177" s="229" t="s">
        <v>403</v>
      </c>
      <c r="H177" s="230">
        <v>21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277</v>
      </c>
      <c r="AT177" s="238" t="s">
        <v>160</v>
      </c>
      <c r="AU177" s="238" t="s">
        <v>165</v>
      </c>
      <c r="AY177" s="14" t="s">
        <v>158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165</v>
      </c>
      <c r="BK177" s="239">
        <f>ROUND(I177*H177,2)</f>
        <v>0</v>
      </c>
      <c r="BL177" s="14" t="s">
        <v>277</v>
      </c>
      <c r="BM177" s="238" t="s">
        <v>310</v>
      </c>
    </row>
    <row r="178" s="2" customFormat="1" ht="16.5" customHeight="1">
      <c r="A178" s="35"/>
      <c r="B178" s="36"/>
      <c r="C178" s="240" t="s">
        <v>237</v>
      </c>
      <c r="D178" s="240" t="s">
        <v>300</v>
      </c>
      <c r="E178" s="241" t="s">
        <v>1643</v>
      </c>
      <c r="F178" s="242" t="s">
        <v>1644</v>
      </c>
      <c r="G178" s="243" t="s">
        <v>609</v>
      </c>
      <c r="H178" s="244">
        <v>19.949999999999999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38</v>
      </c>
      <c r="O178" s="94"/>
      <c r="P178" s="236">
        <f>O178*H178</f>
        <v>0</v>
      </c>
      <c r="Q178" s="236">
        <v>0.001</v>
      </c>
      <c r="R178" s="236">
        <f>Q178*H178</f>
        <v>0.019949999999999999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641</v>
      </c>
      <c r="AT178" s="238" t="s">
        <v>300</v>
      </c>
      <c r="AU178" s="238" t="s">
        <v>165</v>
      </c>
      <c r="AY178" s="14" t="s">
        <v>158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165</v>
      </c>
      <c r="BK178" s="239">
        <f>ROUND(I178*H178,2)</f>
        <v>0</v>
      </c>
      <c r="BL178" s="14" t="s">
        <v>277</v>
      </c>
      <c r="BM178" s="238" t="s">
        <v>313</v>
      </c>
    </row>
    <row r="179" s="2" customFormat="1" ht="16.5" customHeight="1">
      <c r="A179" s="35"/>
      <c r="B179" s="36"/>
      <c r="C179" s="226" t="s">
        <v>314</v>
      </c>
      <c r="D179" s="226" t="s">
        <v>160</v>
      </c>
      <c r="E179" s="227" t="s">
        <v>1271</v>
      </c>
      <c r="F179" s="228" t="s">
        <v>1272</v>
      </c>
      <c r="G179" s="229" t="s">
        <v>240</v>
      </c>
      <c r="H179" s="230">
        <v>177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277</v>
      </c>
      <c r="AT179" s="238" t="s">
        <v>160</v>
      </c>
      <c r="AU179" s="238" t="s">
        <v>165</v>
      </c>
      <c r="AY179" s="14" t="s">
        <v>158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165</v>
      </c>
      <c r="BK179" s="239">
        <f>ROUND(I179*H179,2)</f>
        <v>0</v>
      </c>
      <c r="BL179" s="14" t="s">
        <v>277</v>
      </c>
      <c r="BM179" s="238" t="s">
        <v>317</v>
      </c>
    </row>
    <row r="180" s="2" customFormat="1" ht="24.15" customHeight="1">
      <c r="A180" s="35"/>
      <c r="B180" s="36"/>
      <c r="C180" s="240" t="s">
        <v>241</v>
      </c>
      <c r="D180" s="240" t="s">
        <v>300</v>
      </c>
      <c r="E180" s="241" t="s">
        <v>1273</v>
      </c>
      <c r="F180" s="242" t="s">
        <v>1274</v>
      </c>
      <c r="G180" s="243" t="s">
        <v>240</v>
      </c>
      <c r="H180" s="244">
        <v>177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38</v>
      </c>
      <c r="O180" s="94"/>
      <c r="P180" s="236">
        <f>O180*H180</f>
        <v>0</v>
      </c>
      <c r="Q180" s="236">
        <v>0.00106</v>
      </c>
      <c r="R180" s="236">
        <f>Q180*H180</f>
        <v>0.18761999999999998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641</v>
      </c>
      <c r="AT180" s="238" t="s">
        <v>300</v>
      </c>
      <c r="AU180" s="238" t="s">
        <v>165</v>
      </c>
      <c r="AY180" s="14" t="s">
        <v>158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165</v>
      </c>
      <c r="BK180" s="239">
        <f>ROUND(I180*H180,2)</f>
        <v>0</v>
      </c>
      <c r="BL180" s="14" t="s">
        <v>277</v>
      </c>
      <c r="BM180" s="238" t="s">
        <v>320</v>
      </c>
    </row>
    <row r="181" s="2" customFormat="1" ht="24.15" customHeight="1">
      <c r="A181" s="35"/>
      <c r="B181" s="36"/>
      <c r="C181" s="240" t="s">
        <v>321</v>
      </c>
      <c r="D181" s="240" t="s">
        <v>300</v>
      </c>
      <c r="E181" s="241" t="s">
        <v>1275</v>
      </c>
      <c r="F181" s="242" t="s">
        <v>1276</v>
      </c>
      <c r="G181" s="243" t="s">
        <v>240</v>
      </c>
      <c r="H181" s="244">
        <v>177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38</v>
      </c>
      <c r="O181" s="94"/>
      <c r="P181" s="236">
        <f>O181*H181</f>
        <v>0</v>
      </c>
      <c r="Q181" s="236">
        <v>0.00010000000000000001</v>
      </c>
      <c r="R181" s="236">
        <f>Q181*H181</f>
        <v>0.0177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641</v>
      </c>
      <c r="AT181" s="238" t="s">
        <v>300</v>
      </c>
      <c r="AU181" s="238" t="s">
        <v>165</v>
      </c>
      <c r="AY181" s="14" t="s">
        <v>158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165</v>
      </c>
      <c r="BK181" s="239">
        <f>ROUND(I181*H181,2)</f>
        <v>0</v>
      </c>
      <c r="BL181" s="14" t="s">
        <v>277</v>
      </c>
      <c r="BM181" s="238" t="s">
        <v>324</v>
      </c>
    </row>
    <row r="182" s="2" customFormat="1" ht="21.75" customHeight="1">
      <c r="A182" s="35"/>
      <c r="B182" s="36"/>
      <c r="C182" s="226" t="s">
        <v>245</v>
      </c>
      <c r="D182" s="226" t="s">
        <v>160</v>
      </c>
      <c r="E182" s="227" t="s">
        <v>1645</v>
      </c>
      <c r="F182" s="228" t="s">
        <v>1646</v>
      </c>
      <c r="G182" s="229" t="s">
        <v>240</v>
      </c>
      <c r="H182" s="230">
        <v>67.650000000000006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277</v>
      </c>
      <c r="AT182" s="238" t="s">
        <v>160</v>
      </c>
      <c r="AU182" s="238" t="s">
        <v>165</v>
      </c>
      <c r="AY182" s="14" t="s">
        <v>158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165</v>
      </c>
      <c r="BK182" s="239">
        <f>ROUND(I182*H182,2)</f>
        <v>0</v>
      </c>
      <c r="BL182" s="14" t="s">
        <v>277</v>
      </c>
      <c r="BM182" s="238" t="s">
        <v>327</v>
      </c>
    </row>
    <row r="183" s="2" customFormat="1" ht="16.5" customHeight="1">
      <c r="A183" s="35"/>
      <c r="B183" s="36"/>
      <c r="C183" s="240" t="s">
        <v>328</v>
      </c>
      <c r="D183" s="240" t="s">
        <v>300</v>
      </c>
      <c r="E183" s="241" t="s">
        <v>1281</v>
      </c>
      <c r="F183" s="242" t="s">
        <v>1282</v>
      </c>
      <c r="G183" s="243" t="s">
        <v>240</v>
      </c>
      <c r="H183" s="244">
        <v>67.650000000000006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641</v>
      </c>
      <c r="AT183" s="238" t="s">
        <v>300</v>
      </c>
      <c r="AU183" s="238" t="s">
        <v>165</v>
      </c>
      <c r="AY183" s="14" t="s">
        <v>158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165</v>
      </c>
      <c r="BK183" s="239">
        <f>ROUND(I183*H183,2)</f>
        <v>0</v>
      </c>
      <c r="BL183" s="14" t="s">
        <v>277</v>
      </c>
      <c r="BM183" s="238" t="s">
        <v>331</v>
      </c>
    </row>
    <row r="184" s="2" customFormat="1" ht="24.15" customHeight="1">
      <c r="A184" s="35"/>
      <c r="B184" s="36"/>
      <c r="C184" s="240" t="s">
        <v>248</v>
      </c>
      <c r="D184" s="240" t="s">
        <v>300</v>
      </c>
      <c r="E184" s="241" t="s">
        <v>1647</v>
      </c>
      <c r="F184" s="242" t="s">
        <v>1648</v>
      </c>
      <c r="G184" s="243" t="s">
        <v>240</v>
      </c>
      <c r="H184" s="244">
        <v>67.650000000000006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38</v>
      </c>
      <c r="O184" s="94"/>
      <c r="P184" s="236">
        <f>O184*H184</f>
        <v>0</v>
      </c>
      <c r="Q184" s="236">
        <v>9.9926090169992599E-05</v>
      </c>
      <c r="R184" s="236">
        <f>Q184*H184</f>
        <v>0.0067599999999999995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641</v>
      </c>
      <c r="AT184" s="238" t="s">
        <v>300</v>
      </c>
      <c r="AU184" s="238" t="s">
        <v>165</v>
      </c>
      <c r="AY184" s="14" t="s">
        <v>158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165</v>
      </c>
      <c r="BK184" s="239">
        <f>ROUND(I184*H184,2)</f>
        <v>0</v>
      </c>
      <c r="BL184" s="14" t="s">
        <v>277</v>
      </c>
      <c r="BM184" s="238" t="s">
        <v>335</v>
      </c>
    </row>
    <row r="185" s="2" customFormat="1" ht="24.15" customHeight="1">
      <c r="A185" s="35"/>
      <c r="B185" s="36"/>
      <c r="C185" s="226" t="s">
        <v>336</v>
      </c>
      <c r="D185" s="226" t="s">
        <v>160</v>
      </c>
      <c r="E185" s="227" t="s">
        <v>1649</v>
      </c>
      <c r="F185" s="228" t="s">
        <v>1650</v>
      </c>
      <c r="G185" s="229" t="s">
        <v>240</v>
      </c>
      <c r="H185" s="230">
        <v>3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277</v>
      </c>
      <c r="AT185" s="238" t="s">
        <v>160</v>
      </c>
      <c r="AU185" s="238" t="s">
        <v>165</v>
      </c>
      <c r="AY185" s="14" t="s">
        <v>158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165</v>
      </c>
      <c r="BK185" s="239">
        <f>ROUND(I185*H185,2)</f>
        <v>0</v>
      </c>
      <c r="BL185" s="14" t="s">
        <v>277</v>
      </c>
      <c r="BM185" s="238" t="s">
        <v>339</v>
      </c>
    </row>
    <row r="186" s="2" customFormat="1" ht="24.15" customHeight="1">
      <c r="A186" s="35"/>
      <c r="B186" s="36"/>
      <c r="C186" s="240" t="s">
        <v>252</v>
      </c>
      <c r="D186" s="240" t="s">
        <v>300</v>
      </c>
      <c r="E186" s="241" t="s">
        <v>1651</v>
      </c>
      <c r="F186" s="242" t="s">
        <v>1652</v>
      </c>
      <c r="G186" s="243" t="s">
        <v>240</v>
      </c>
      <c r="H186" s="244">
        <v>3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38</v>
      </c>
      <c r="O186" s="94"/>
      <c r="P186" s="236">
        <f>O186*H186</f>
        <v>0</v>
      </c>
      <c r="Q186" s="236">
        <v>0.0042700000000000004</v>
      </c>
      <c r="R186" s="236">
        <f>Q186*H186</f>
        <v>0.012810000000000002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641</v>
      </c>
      <c r="AT186" s="238" t="s">
        <v>300</v>
      </c>
      <c r="AU186" s="238" t="s">
        <v>165</v>
      </c>
      <c r="AY186" s="14" t="s">
        <v>158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165</v>
      </c>
      <c r="BK186" s="239">
        <f>ROUND(I186*H186,2)</f>
        <v>0</v>
      </c>
      <c r="BL186" s="14" t="s">
        <v>277</v>
      </c>
      <c r="BM186" s="238" t="s">
        <v>342</v>
      </c>
    </row>
    <row r="187" s="2" customFormat="1" ht="16.5" customHeight="1">
      <c r="A187" s="35"/>
      <c r="B187" s="36"/>
      <c r="C187" s="226" t="s">
        <v>343</v>
      </c>
      <c r="D187" s="226" t="s">
        <v>160</v>
      </c>
      <c r="E187" s="227" t="s">
        <v>1287</v>
      </c>
      <c r="F187" s="228" t="s">
        <v>1288</v>
      </c>
      <c r="G187" s="229" t="s">
        <v>240</v>
      </c>
      <c r="H187" s="230">
        <v>3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277</v>
      </c>
      <c r="AT187" s="238" t="s">
        <v>160</v>
      </c>
      <c r="AU187" s="238" t="s">
        <v>165</v>
      </c>
      <c r="AY187" s="14" t="s">
        <v>158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165</v>
      </c>
      <c r="BK187" s="239">
        <f>ROUND(I187*H187,2)</f>
        <v>0</v>
      </c>
      <c r="BL187" s="14" t="s">
        <v>277</v>
      </c>
      <c r="BM187" s="238" t="s">
        <v>346</v>
      </c>
    </row>
    <row r="188" s="2" customFormat="1" ht="24.15" customHeight="1">
      <c r="A188" s="35"/>
      <c r="B188" s="36"/>
      <c r="C188" s="240" t="s">
        <v>256</v>
      </c>
      <c r="D188" s="240" t="s">
        <v>300</v>
      </c>
      <c r="E188" s="241" t="s">
        <v>1289</v>
      </c>
      <c r="F188" s="242" t="s">
        <v>1290</v>
      </c>
      <c r="G188" s="243" t="s">
        <v>240</v>
      </c>
      <c r="H188" s="244">
        <v>3</v>
      </c>
      <c r="I188" s="245"/>
      <c r="J188" s="246">
        <f>ROUND(I188*H188,2)</f>
        <v>0</v>
      </c>
      <c r="K188" s="247"/>
      <c r="L188" s="248"/>
      <c r="M188" s="249" t="s">
        <v>1</v>
      </c>
      <c r="N188" s="250" t="s">
        <v>38</v>
      </c>
      <c r="O188" s="94"/>
      <c r="P188" s="236">
        <f>O188*H188</f>
        <v>0</v>
      </c>
      <c r="Q188" s="236">
        <v>0.014</v>
      </c>
      <c r="R188" s="236">
        <f>Q188*H188</f>
        <v>0.042000000000000003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641</v>
      </c>
      <c r="AT188" s="238" t="s">
        <v>300</v>
      </c>
      <c r="AU188" s="238" t="s">
        <v>165</v>
      </c>
      <c r="AY188" s="14" t="s">
        <v>158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165</v>
      </c>
      <c r="BK188" s="239">
        <f>ROUND(I188*H188,2)</f>
        <v>0</v>
      </c>
      <c r="BL188" s="14" t="s">
        <v>277</v>
      </c>
      <c r="BM188" s="238" t="s">
        <v>349</v>
      </c>
    </row>
    <row r="189" s="2" customFormat="1" ht="24.15" customHeight="1">
      <c r="A189" s="35"/>
      <c r="B189" s="36"/>
      <c r="C189" s="240" t="s">
        <v>350</v>
      </c>
      <c r="D189" s="240" t="s">
        <v>300</v>
      </c>
      <c r="E189" s="241" t="s">
        <v>1291</v>
      </c>
      <c r="F189" s="242" t="s">
        <v>1292</v>
      </c>
      <c r="G189" s="243" t="s">
        <v>240</v>
      </c>
      <c r="H189" s="244">
        <v>3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38</v>
      </c>
      <c r="O189" s="94"/>
      <c r="P189" s="236">
        <f>O189*H189</f>
        <v>0</v>
      </c>
      <c r="Q189" s="236">
        <v>5.0000000000000002E-05</v>
      </c>
      <c r="R189" s="236">
        <f>Q189*H189</f>
        <v>0.00015000000000000001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641</v>
      </c>
      <c r="AT189" s="238" t="s">
        <v>300</v>
      </c>
      <c r="AU189" s="238" t="s">
        <v>165</v>
      </c>
      <c r="AY189" s="14" t="s">
        <v>158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165</v>
      </c>
      <c r="BK189" s="239">
        <f>ROUND(I189*H189,2)</f>
        <v>0</v>
      </c>
      <c r="BL189" s="14" t="s">
        <v>277</v>
      </c>
      <c r="BM189" s="238" t="s">
        <v>353</v>
      </c>
    </row>
    <row r="190" s="2" customFormat="1" ht="16.5" customHeight="1">
      <c r="A190" s="35"/>
      <c r="B190" s="36"/>
      <c r="C190" s="226" t="s">
        <v>260</v>
      </c>
      <c r="D190" s="226" t="s">
        <v>160</v>
      </c>
      <c r="E190" s="227" t="s">
        <v>1653</v>
      </c>
      <c r="F190" s="228" t="s">
        <v>1654</v>
      </c>
      <c r="G190" s="229" t="s">
        <v>240</v>
      </c>
      <c r="H190" s="230">
        <v>3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277</v>
      </c>
      <c r="AT190" s="238" t="s">
        <v>160</v>
      </c>
      <c r="AU190" s="238" t="s">
        <v>165</v>
      </c>
      <c r="AY190" s="14" t="s">
        <v>158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165</v>
      </c>
      <c r="BK190" s="239">
        <f>ROUND(I190*H190,2)</f>
        <v>0</v>
      </c>
      <c r="BL190" s="14" t="s">
        <v>277</v>
      </c>
      <c r="BM190" s="238" t="s">
        <v>356</v>
      </c>
    </row>
    <row r="191" s="2" customFormat="1" ht="16.5" customHeight="1">
      <c r="A191" s="35"/>
      <c r="B191" s="36"/>
      <c r="C191" s="240" t="s">
        <v>357</v>
      </c>
      <c r="D191" s="240" t="s">
        <v>300</v>
      </c>
      <c r="E191" s="241" t="s">
        <v>1655</v>
      </c>
      <c r="F191" s="242" t="s">
        <v>1656</v>
      </c>
      <c r="G191" s="243" t="s">
        <v>240</v>
      </c>
      <c r="H191" s="244">
        <v>3</v>
      </c>
      <c r="I191" s="245"/>
      <c r="J191" s="246">
        <f>ROUND(I191*H191,2)</f>
        <v>0</v>
      </c>
      <c r="K191" s="247"/>
      <c r="L191" s="248"/>
      <c r="M191" s="249" t="s">
        <v>1</v>
      </c>
      <c r="N191" s="250" t="s">
        <v>38</v>
      </c>
      <c r="O191" s="94"/>
      <c r="P191" s="236">
        <f>O191*H191</f>
        <v>0</v>
      </c>
      <c r="Q191" s="236">
        <v>0.00017000000000000001</v>
      </c>
      <c r="R191" s="236">
        <f>Q191*H191</f>
        <v>0.00051000000000000004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641</v>
      </c>
      <c r="AT191" s="238" t="s">
        <v>300</v>
      </c>
      <c r="AU191" s="238" t="s">
        <v>165</v>
      </c>
      <c r="AY191" s="14" t="s">
        <v>158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165</v>
      </c>
      <c r="BK191" s="239">
        <f>ROUND(I191*H191,2)</f>
        <v>0</v>
      </c>
      <c r="BL191" s="14" t="s">
        <v>277</v>
      </c>
      <c r="BM191" s="238" t="s">
        <v>360</v>
      </c>
    </row>
    <row r="192" s="2" customFormat="1" ht="21.75" customHeight="1">
      <c r="A192" s="35"/>
      <c r="B192" s="36"/>
      <c r="C192" s="240" t="s">
        <v>263</v>
      </c>
      <c r="D192" s="240" t="s">
        <v>300</v>
      </c>
      <c r="E192" s="241" t="s">
        <v>1657</v>
      </c>
      <c r="F192" s="242" t="s">
        <v>1658</v>
      </c>
      <c r="G192" s="243" t="s">
        <v>240</v>
      </c>
      <c r="H192" s="244">
        <v>3</v>
      </c>
      <c r="I192" s="245"/>
      <c r="J192" s="246">
        <f>ROUND(I192*H192,2)</f>
        <v>0</v>
      </c>
      <c r="K192" s="247"/>
      <c r="L192" s="248"/>
      <c r="M192" s="249" t="s">
        <v>1</v>
      </c>
      <c r="N192" s="250" t="s">
        <v>38</v>
      </c>
      <c r="O192" s="94"/>
      <c r="P192" s="236">
        <f>O192*H192</f>
        <v>0</v>
      </c>
      <c r="Q192" s="236">
        <v>0.00033</v>
      </c>
      <c r="R192" s="236">
        <f>Q192*H192</f>
        <v>0.00098999999999999999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641</v>
      </c>
      <c r="AT192" s="238" t="s">
        <v>300</v>
      </c>
      <c r="AU192" s="238" t="s">
        <v>165</v>
      </c>
      <c r="AY192" s="14" t="s">
        <v>158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165</v>
      </c>
      <c r="BK192" s="239">
        <f>ROUND(I192*H192,2)</f>
        <v>0</v>
      </c>
      <c r="BL192" s="14" t="s">
        <v>277</v>
      </c>
      <c r="BM192" s="238" t="s">
        <v>363</v>
      </c>
    </row>
    <row r="193" s="2" customFormat="1" ht="21.75" customHeight="1">
      <c r="A193" s="35"/>
      <c r="B193" s="36"/>
      <c r="C193" s="226" t="s">
        <v>364</v>
      </c>
      <c r="D193" s="226" t="s">
        <v>160</v>
      </c>
      <c r="E193" s="227" t="s">
        <v>1659</v>
      </c>
      <c r="F193" s="228" t="s">
        <v>1660</v>
      </c>
      <c r="G193" s="229" t="s">
        <v>240</v>
      </c>
      <c r="H193" s="230">
        <v>18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277</v>
      </c>
      <c r="AT193" s="238" t="s">
        <v>160</v>
      </c>
      <c r="AU193" s="238" t="s">
        <v>165</v>
      </c>
      <c r="AY193" s="14" t="s">
        <v>158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165</v>
      </c>
      <c r="BK193" s="239">
        <f>ROUND(I193*H193,2)</f>
        <v>0</v>
      </c>
      <c r="BL193" s="14" t="s">
        <v>277</v>
      </c>
      <c r="BM193" s="238" t="s">
        <v>367</v>
      </c>
    </row>
    <row r="194" s="2" customFormat="1" ht="21.75" customHeight="1">
      <c r="A194" s="35"/>
      <c r="B194" s="36"/>
      <c r="C194" s="240" t="s">
        <v>267</v>
      </c>
      <c r="D194" s="240" t="s">
        <v>300</v>
      </c>
      <c r="E194" s="241" t="s">
        <v>1661</v>
      </c>
      <c r="F194" s="242" t="s">
        <v>1662</v>
      </c>
      <c r="G194" s="243" t="s">
        <v>240</v>
      </c>
      <c r="H194" s="244">
        <v>18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38</v>
      </c>
      <c r="O194" s="94"/>
      <c r="P194" s="236">
        <f>O194*H194</f>
        <v>0</v>
      </c>
      <c r="Q194" s="236">
        <v>0.00017000000000000001</v>
      </c>
      <c r="R194" s="236">
        <f>Q194*H194</f>
        <v>0.0030600000000000002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641</v>
      </c>
      <c r="AT194" s="238" t="s">
        <v>300</v>
      </c>
      <c r="AU194" s="238" t="s">
        <v>165</v>
      </c>
      <c r="AY194" s="14" t="s">
        <v>158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165</v>
      </c>
      <c r="BK194" s="239">
        <f>ROUND(I194*H194,2)</f>
        <v>0</v>
      </c>
      <c r="BL194" s="14" t="s">
        <v>277</v>
      </c>
      <c r="BM194" s="238" t="s">
        <v>370</v>
      </c>
    </row>
    <row r="195" s="2" customFormat="1" ht="21.75" customHeight="1">
      <c r="A195" s="35"/>
      <c r="B195" s="36"/>
      <c r="C195" s="226" t="s">
        <v>371</v>
      </c>
      <c r="D195" s="226" t="s">
        <v>160</v>
      </c>
      <c r="E195" s="227" t="s">
        <v>1663</v>
      </c>
      <c r="F195" s="228" t="s">
        <v>1664</v>
      </c>
      <c r="G195" s="229" t="s">
        <v>240</v>
      </c>
      <c r="H195" s="230">
        <v>23</v>
      </c>
      <c r="I195" s="231"/>
      <c r="J195" s="232">
        <f>ROUND(I195*H195,2)</f>
        <v>0</v>
      </c>
      <c r="K195" s="233"/>
      <c r="L195" s="41"/>
      <c r="M195" s="234" t="s">
        <v>1</v>
      </c>
      <c r="N195" s="235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277</v>
      </c>
      <c r="AT195" s="238" t="s">
        <v>160</v>
      </c>
      <c r="AU195" s="238" t="s">
        <v>165</v>
      </c>
      <c r="AY195" s="14" t="s">
        <v>158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165</v>
      </c>
      <c r="BK195" s="239">
        <f>ROUND(I195*H195,2)</f>
        <v>0</v>
      </c>
      <c r="BL195" s="14" t="s">
        <v>277</v>
      </c>
      <c r="BM195" s="238" t="s">
        <v>374</v>
      </c>
    </row>
    <row r="196" s="2" customFormat="1" ht="16.5" customHeight="1">
      <c r="A196" s="35"/>
      <c r="B196" s="36"/>
      <c r="C196" s="240" t="s">
        <v>270</v>
      </c>
      <c r="D196" s="240" t="s">
        <v>300</v>
      </c>
      <c r="E196" s="241" t="s">
        <v>1665</v>
      </c>
      <c r="F196" s="242" t="s">
        <v>1666</v>
      </c>
      <c r="G196" s="243" t="s">
        <v>240</v>
      </c>
      <c r="H196" s="244">
        <v>23</v>
      </c>
      <c r="I196" s="245"/>
      <c r="J196" s="246">
        <f>ROUND(I196*H196,2)</f>
        <v>0</v>
      </c>
      <c r="K196" s="247"/>
      <c r="L196" s="248"/>
      <c r="M196" s="249" t="s">
        <v>1</v>
      </c>
      <c r="N196" s="250" t="s">
        <v>38</v>
      </c>
      <c r="O196" s="94"/>
      <c r="P196" s="236">
        <f>O196*H196</f>
        <v>0</v>
      </c>
      <c r="Q196" s="236">
        <v>0.00022000000000000001</v>
      </c>
      <c r="R196" s="236">
        <f>Q196*H196</f>
        <v>0.0050600000000000003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641</v>
      </c>
      <c r="AT196" s="238" t="s">
        <v>300</v>
      </c>
      <c r="AU196" s="238" t="s">
        <v>165</v>
      </c>
      <c r="AY196" s="14" t="s">
        <v>158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165</v>
      </c>
      <c r="BK196" s="239">
        <f>ROUND(I196*H196,2)</f>
        <v>0</v>
      </c>
      <c r="BL196" s="14" t="s">
        <v>277</v>
      </c>
      <c r="BM196" s="238" t="s">
        <v>377</v>
      </c>
    </row>
    <row r="197" s="2" customFormat="1" ht="16.5" customHeight="1">
      <c r="A197" s="35"/>
      <c r="B197" s="36"/>
      <c r="C197" s="226" t="s">
        <v>378</v>
      </c>
      <c r="D197" s="226" t="s">
        <v>160</v>
      </c>
      <c r="E197" s="227" t="s">
        <v>1667</v>
      </c>
      <c r="F197" s="228" t="s">
        <v>1668</v>
      </c>
      <c r="G197" s="229" t="s">
        <v>240</v>
      </c>
      <c r="H197" s="230">
        <v>28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277</v>
      </c>
      <c r="AT197" s="238" t="s">
        <v>160</v>
      </c>
      <c r="AU197" s="238" t="s">
        <v>165</v>
      </c>
      <c r="AY197" s="14" t="s">
        <v>158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165</v>
      </c>
      <c r="BK197" s="239">
        <f>ROUND(I197*H197,2)</f>
        <v>0</v>
      </c>
      <c r="BL197" s="14" t="s">
        <v>277</v>
      </c>
      <c r="BM197" s="238" t="s">
        <v>381</v>
      </c>
    </row>
    <row r="198" s="2" customFormat="1" ht="24.15" customHeight="1">
      <c r="A198" s="35"/>
      <c r="B198" s="36"/>
      <c r="C198" s="240" t="s">
        <v>274</v>
      </c>
      <c r="D198" s="240" t="s">
        <v>300</v>
      </c>
      <c r="E198" s="241" t="s">
        <v>1669</v>
      </c>
      <c r="F198" s="242" t="s">
        <v>1670</v>
      </c>
      <c r="G198" s="243" t="s">
        <v>240</v>
      </c>
      <c r="H198" s="244">
        <v>28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38</v>
      </c>
      <c r="O198" s="94"/>
      <c r="P198" s="236">
        <f>O198*H198</f>
        <v>0</v>
      </c>
      <c r="Q198" s="236">
        <v>0.00016000000000000001</v>
      </c>
      <c r="R198" s="236">
        <f>Q198*H198</f>
        <v>0.0044800000000000005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641</v>
      </c>
      <c r="AT198" s="238" t="s">
        <v>300</v>
      </c>
      <c r="AU198" s="238" t="s">
        <v>165</v>
      </c>
      <c r="AY198" s="14" t="s">
        <v>158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165</v>
      </c>
      <c r="BK198" s="239">
        <f>ROUND(I198*H198,2)</f>
        <v>0</v>
      </c>
      <c r="BL198" s="14" t="s">
        <v>277</v>
      </c>
      <c r="BM198" s="238" t="s">
        <v>384</v>
      </c>
    </row>
    <row r="199" s="2" customFormat="1" ht="16.5" customHeight="1">
      <c r="A199" s="35"/>
      <c r="B199" s="36"/>
      <c r="C199" s="226" t="s">
        <v>386</v>
      </c>
      <c r="D199" s="226" t="s">
        <v>160</v>
      </c>
      <c r="E199" s="227" t="s">
        <v>1671</v>
      </c>
      <c r="F199" s="228" t="s">
        <v>1672</v>
      </c>
      <c r="G199" s="229" t="s">
        <v>240</v>
      </c>
      <c r="H199" s="230">
        <v>12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277</v>
      </c>
      <c r="AT199" s="238" t="s">
        <v>160</v>
      </c>
      <c r="AU199" s="238" t="s">
        <v>165</v>
      </c>
      <c r="AY199" s="14" t="s">
        <v>158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165</v>
      </c>
      <c r="BK199" s="239">
        <f>ROUND(I199*H199,2)</f>
        <v>0</v>
      </c>
      <c r="BL199" s="14" t="s">
        <v>277</v>
      </c>
      <c r="BM199" s="238" t="s">
        <v>389</v>
      </c>
    </row>
    <row r="200" s="2" customFormat="1" ht="16.5" customHeight="1">
      <c r="A200" s="35"/>
      <c r="B200" s="36"/>
      <c r="C200" s="240" t="s">
        <v>277</v>
      </c>
      <c r="D200" s="240" t="s">
        <v>300</v>
      </c>
      <c r="E200" s="241" t="s">
        <v>1673</v>
      </c>
      <c r="F200" s="242" t="s">
        <v>1674</v>
      </c>
      <c r="G200" s="243" t="s">
        <v>240</v>
      </c>
      <c r="H200" s="244">
        <v>12</v>
      </c>
      <c r="I200" s="245"/>
      <c r="J200" s="246">
        <f>ROUND(I200*H200,2)</f>
        <v>0</v>
      </c>
      <c r="K200" s="247"/>
      <c r="L200" s="248"/>
      <c r="M200" s="249" t="s">
        <v>1</v>
      </c>
      <c r="N200" s="250" t="s">
        <v>38</v>
      </c>
      <c r="O200" s="94"/>
      <c r="P200" s="236">
        <f>O200*H200</f>
        <v>0</v>
      </c>
      <c r="Q200" s="236">
        <v>0.00014999999999999999</v>
      </c>
      <c r="R200" s="236">
        <f>Q200*H200</f>
        <v>0.0018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641</v>
      </c>
      <c r="AT200" s="238" t="s">
        <v>300</v>
      </c>
      <c r="AU200" s="238" t="s">
        <v>165</v>
      </c>
      <c r="AY200" s="14" t="s">
        <v>158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165</v>
      </c>
      <c r="BK200" s="239">
        <f>ROUND(I200*H200,2)</f>
        <v>0</v>
      </c>
      <c r="BL200" s="14" t="s">
        <v>277</v>
      </c>
      <c r="BM200" s="238" t="s">
        <v>392</v>
      </c>
    </row>
    <row r="201" s="2" customFormat="1" ht="16.5" customHeight="1">
      <c r="A201" s="35"/>
      <c r="B201" s="36"/>
      <c r="C201" s="226" t="s">
        <v>393</v>
      </c>
      <c r="D201" s="226" t="s">
        <v>160</v>
      </c>
      <c r="E201" s="227" t="s">
        <v>1675</v>
      </c>
      <c r="F201" s="228" t="s">
        <v>1676</v>
      </c>
      <c r="G201" s="229" t="s">
        <v>240</v>
      </c>
      <c r="H201" s="230">
        <v>20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277</v>
      </c>
      <c r="AT201" s="238" t="s">
        <v>160</v>
      </c>
      <c r="AU201" s="238" t="s">
        <v>165</v>
      </c>
      <c r="AY201" s="14" t="s">
        <v>158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165</v>
      </c>
      <c r="BK201" s="239">
        <f>ROUND(I201*H201,2)</f>
        <v>0</v>
      </c>
      <c r="BL201" s="14" t="s">
        <v>277</v>
      </c>
      <c r="BM201" s="238" t="s">
        <v>396</v>
      </c>
    </row>
    <row r="202" s="2" customFormat="1" ht="16.5" customHeight="1">
      <c r="A202" s="35"/>
      <c r="B202" s="36"/>
      <c r="C202" s="240" t="s">
        <v>281</v>
      </c>
      <c r="D202" s="240" t="s">
        <v>300</v>
      </c>
      <c r="E202" s="241" t="s">
        <v>1677</v>
      </c>
      <c r="F202" s="242" t="s">
        <v>1678</v>
      </c>
      <c r="G202" s="243" t="s">
        <v>240</v>
      </c>
      <c r="H202" s="244">
        <v>20</v>
      </c>
      <c r="I202" s="245"/>
      <c r="J202" s="246">
        <f>ROUND(I202*H202,2)</f>
        <v>0</v>
      </c>
      <c r="K202" s="247"/>
      <c r="L202" s="248"/>
      <c r="M202" s="249" t="s">
        <v>1</v>
      </c>
      <c r="N202" s="250" t="s">
        <v>38</v>
      </c>
      <c r="O202" s="94"/>
      <c r="P202" s="236">
        <f>O202*H202</f>
        <v>0</v>
      </c>
      <c r="Q202" s="236">
        <v>0.00017000000000000001</v>
      </c>
      <c r="R202" s="236">
        <f>Q202*H202</f>
        <v>0.0034000000000000002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641</v>
      </c>
      <c r="AT202" s="238" t="s">
        <v>300</v>
      </c>
      <c r="AU202" s="238" t="s">
        <v>165</v>
      </c>
      <c r="AY202" s="14" t="s">
        <v>158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165</v>
      </c>
      <c r="BK202" s="239">
        <f>ROUND(I202*H202,2)</f>
        <v>0</v>
      </c>
      <c r="BL202" s="14" t="s">
        <v>277</v>
      </c>
      <c r="BM202" s="238" t="s">
        <v>399</v>
      </c>
    </row>
    <row r="203" s="2" customFormat="1" ht="24.15" customHeight="1">
      <c r="A203" s="35"/>
      <c r="B203" s="36"/>
      <c r="C203" s="226" t="s">
        <v>400</v>
      </c>
      <c r="D203" s="226" t="s">
        <v>160</v>
      </c>
      <c r="E203" s="227" t="s">
        <v>1679</v>
      </c>
      <c r="F203" s="228" t="s">
        <v>1680</v>
      </c>
      <c r="G203" s="229" t="s">
        <v>240</v>
      </c>
      <c r="H203" s="230">
        <v>8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277</v>
      </c>
      <c r="AT203" s="238" t="s">
        <v>160</v>
      </c>
      <c r="AU203" s="238" t="s">
        <v>165</v>
      </c>
      <c r="AY203" s="14" t="s">
        <v>158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165</v>
      </c>
      <c r="BK203" s="239">
        <f>ROUND(I203*H203,2)</f>
        <v>0</v>
      </c>
      <c r="BL203" s="14" t="s">
        <v>277</v>
      </c>
      <c r="BM203" s="238" t="s">
        <v>404</v>
      </c>
    </row>
    <row r="204" s="2" customFormat="1" ht="21.75" customHeight="1">
      <c r="A204" s="35"/>
      <c r="B204" s="36"/>
      <c r="C204" s="240" t="s">
        <v>284</v>
      </c>
      <c r="D204" s="240" t="s">
        <v>300</v>
      </c>
      <c r="E204" s="241" t="s">
        <v>1681</v>
      </c>
      <c r="F204" s="242" t="s">
        <v>1682</v>
      </c>
      <c r="G204" s="243" t="s">
        <v>240</v>
      </c>
      <c r="H204" s="244">
        <v>8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38</v>
      </c>
      <c r="O204" s="94"/>
      <c r="P204" s="236">
        <f>O204*H204</f>
        <v>0</v>
      </c>
      <c r="Q204" s="236">
        <v>0.00016000000000000001</v>
      </c>
      <c r="R204" s="236">
        <f>Q204*H204</f>
        <v>0.0012800000000000001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641</v>
      </c>
      <c r="AT204" s="238" t="s">
        <v>300</v>
      </c>
      <c r="AU204" s="238" t="s">
        <v>165</v>
      </c>
      <c r="AY204" s="14" t="s">
        <v>158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165</v>
      </c>
      <c r="BK204" s="239">
        <f>ROUND(I204*H204,2)</f>
        <v>0</v>
      </c>
      <c r="BL204" s="14" t="s">
        <v>277</v>
      </c>
      <c r="BM204" s="238" t="s">
        <v>407</v>
      </c>
    </row>
    <row r="205" s="2" customFormat="1" ht="16.5" customHeight="1">
      <c r="A205" s="35"/>
      <c r="B205" s="36"/>
      <c r="C205" s="226" t="s">
        <v>408</v>
      </c>
      <c r="D205" s="226" t="s">
        <v>160</v>
      </c>
      <c r="E205" s="227" t="s">
        <v>1683</v>
      </c>
      <c r="F205" s="228" t="s">
        <v>1684</v>
      </c>
      <c r="G205" s="229" t="s">
        <v>240</v>
      </c>
      <c r="H205" s="230">
        <v>8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277</v>
      </c>
      <c r="AT205" s="238" t="s">
        <v>160</v>
      </c>
      <c r="AU205" s="238" t="s">
        <v>165</v>
      </c>
      <c r="AY205" s="14" t="s">
        <v>158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165</v>
      </c>
      <c r="BK205" s="239">
        <f>ROUND(I205*H205,2)</f>
        <v>0</v>
      </c>
      <c r="BL205" s="14" t="s">
        <v>277</v>
      </c>
      <c r="BM205" s="238" t="s">
        <v>411</v>
      </c>
    </row>
    <row r="206" s="2" customFormat="1" ht="16.5" customHeight="1">
      <c r="A206" s="35"/>
      <c r="B206" s="36"/>
      <c r="C206" s="240" t="s">
        <v>288</v>
      </c>
      <c r="D206" s="240" t="s">
        <v>300</v>
      </c>
      <c r="E206" s="241" t="s">
        <v>1685</v>
      </c>
      <c r="F206" s="242" t="s">
        <v>1686</v>
      </c>
      <c r="G206" s="243" t="s">
        <v>240</v>
      </c>
      <c r="H206" s="244">
        <v>8</v>
      </c>
      <c r="I206" s="245"/>
      <c r="J206" s="246">
        <f>ROUND(I206*H206,2)</f>
        <v>0</v>
      </c>
      <c r="K206" s="247"/>
      <c r="L206" s="248"/>
      <c r="M206" s="249" t="s">
        <v>1</v>
      </c>
      <c r="N206" s="250" t="s">
        <v>38</v>
      </c>
      <c r="O206" s="94"/>
      <c r="P206" s="236">
        <f>O206*H206</f>
        <v>0</v>
      </c>
      <c r="Q206" s="236">
        <v>0.00021000000000000001</v>
      </c>
      <c r="R206" s="236">
        <f>Q206*H206</f>
        <v>0.0016800000000000001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641</v>
      </c>
      <c r="AT206" s="238" t="s">
        <v>300</v>
      </c>
      <c r="AU206" s="238" t="s">
        <v>165</v>
      </c>
      <c r="AY206" s="14" t="s">
        <v>158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165</v>
      </c>
      <c r="BK206" s="239">
        <f>ROUND(I206*H206,2)</f>
        <v>0</v>
      </c>
      <c r="BL206" s="14" t="s">
        <v>277</v>
      </c>
      <c r="BM206" s="238" t="s">
        <v>418</v>
      </c>
    </row>
    <row r="207" s="2" customFormat="1" ht="16.5" customHeight="1">
      <c r="A207" s="35"/>
      <c r="B207" s="36"/>
      <c r="C207" s="226" t="s">
        <v>419</v>
      </c>
      <c r="D207" s="226" t="s">
        <v>160</v>
      </c>
      <c r="E207" s="227" t="s">
        <v>1687</v>
      </c>
      <c r="F207" s="228" t="s">
        <v>1688</v>
      </c>
      <c r="G207" s="229" t="s">
        <v>240</v>
      </c>
      <c r="H207" s="230">
        <v>6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277</v>
      </c>
      <c r="AT207" s="238" t="s">
        <v>160</v>
      </c>
      <c r="AU207" s="238" t="s">
        <v>165</v>
      </c>
      <c r="AY207" s="14" t="s">
        <v>158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165</v>
      </c>
      <c r="BK207" s="239">
        <f>ROUND(I207*H207,2)</f>
        <v>0</v>
      </c>
      <c r="BL207" s="14" t="s">
        <v>277</v>
      </c>
      <c r="BM207" s="238" t="s">
        <v>422</v>
      </c>
    </row>
    <row r="208" s="2" customFormat="1" ht="16.5" customHeight="1">
      <c r="A208" s="35"/>
      <c r="B208" s="36"/>
      <c r="C208" s="240" t="s">
        <v>291</v>
      </c>
      <c r="D208" s="240" t="s">
        <v>300</v>
      </c>
      <c r="E208" s="241" t="s">
        <v>1689</v>
      </c>
      <c r="F208" s="242" t="s">
        <v>1690</v>
      </c>
      <c r="G208" s="243" t="s">
        <v>240</v>
      </c>
      <c r="H208" s="244">
        <v>6</v>
      </c>
      <c r="I208" s="245"/>
      <c r="J208" s="246">
        <f>ROUND(I208*H208,2)</f>
        <v>0</v>
      </c>
      <c r="K208" s="247"/>
      <c r="L208" s="248"/>
      <c r="M208" s="249" t="s">
        <v>1</v>
      </c>
      <c r="N208" s="250" t="s">
        <v>38</v>
      </c>
      <c r="O208" s="94"/>
      <c r="P208" s="236">
        <f>O208*H208</f>
        <v>0</v>
      </c>
      <c r="Q208" s="236">
        <v>0.0019599999999999999</v>
      </c>
      <c r="R208" s="236">
        <f>Q208*H208</f>
        <v>0.01176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641</v>
      </c>
      <c r="AT208" s="238" t="s">
        <v>300</v>
      </c>
      <c r="AU208" s="238" t="s">
        <v>165</v>
      </c>
      <c r="AY208" s="14" t="s">
        <v>158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165</v>
      </c>
      <c r="BK208" s="239">
        <f>ROUND(I208*H208,2)</f>
        <v>0</v>
      </c>
      <c r="BL208" s="14" t="s">
        <v>277</v>
      </c>
      <c r="BM208" s="238" t="s">
        <v>425</v>
      </c>
    </row>
    <row r="209" s="2" customFormat="1" ht="21.75" customHeight="1">
      <c r="A209" s="35"/>
      <c r="B209" s="36"/>
      <c r="C209" s="226" t="s">
        <v>426</v>
      </c>
      <c r="D209" s="226" t="s">
        <v>160</v>
      </c>
      <c r="E209" s="227" t="s">
        <v>1691</v>
      </c>
      <c r="F209" s="228" t="s">
        <v>1692</v>
      </c>
      <c r="G209" s="229" t="s">
        <v>240</v>
      </c>
      <c r="H209" s="230">
        <v>6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277</v>
      </c>
      <c r="AT209" s="238" t="s">
        <v>160</v>
      </c>
      <c r="AU209" s="238" t="s">
        <v>165</v>
      </c>
      <c r="AY209" s="14" t="s">
        <v>158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165</v>
      </c>
      <c r="BK209" s="239">
        <f>ROUND(I209*H209,2)</f>
        <v>0</v>
      </c>
      <c r="BL209" s="14" t="s">
        <v>277</v>
      </c>
      <c r="BM209" s="238" t="s">
        <v>429</v>
      </c>
    </row>
    <row r="210" s="2" customFormat="1" ht="16.5" customHeight="1">
      <c r="A210" s="35"/>
      <c r="B210" s="36"/>
      <c r="C210" s="240" t="s">
        <v>295</v>
      </c>
      <c r="D210" s="240" t="s">
        <v>300</v>
      </c>
      <c r="E210" s="241" t="s">
        <v>1693</v>
      </c>
      <c r="F210" s="242" t="s">
        <v>1694</v>
      </c>
      <c r="G210" s="243" t="s">
        <v>240</v>
      </c>
      <c r="H210" s="244">
        <v>6</v>
      </c>
      <c r="I210" s="245"/>
      <c r="J210" s="246">
        <f>ROUND(I210*H210,2)</f>
        <v>0</v>
      </c>
      <c r="K210" s="247"/>
      <c r="L210" s="248"/>
      <c r="M210" s="249" t="s">
        <v>1</v>
      </c>
      <c r="N210" s="250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641</v>
      </c>
      <c r="AT210" s="238" t="s">
        <v>300</v>
      </c>
      <c r="AU210" s="238" t="s">
        <v>165</v>
      </c>
      <c r="AY210" s="14" t="s">
        <v>158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165</v>
      </c>
      <c r="BK210" s="239">
        <f>ROUND(I210*H210,2)</f>
        <v>0</v>
      </c>
      <c r="BL210" s="14" t="s">
        <v>277</v>
      </c>
      <c r="BM210" s="238" t="s">
        <v>432</v>
      </c>
    </row>
    <row r="211" s="2" customFormat="1" ht="24.15" customHeight="1">
      <c r="A211" s="35"/>
      <c r="B211" s="36"/>
      <c r="C211" s="240" t="s">
        <v>435</v>
      </c>
      <c r="D211" s="240" t="s">
        <v>300</v>
      </c>
      <c r="E211" s="241" t="s">
        <v>1695</v>
      </c>
      <c r="F211" s="242" t="s">
        <v>1696</v>
      </c>
      <c r="G211" s="243" t="s">
        <v>240</v>
      </c>
      <c r="H211" s="244">
        <v>6</v>
      </c>
      <c r="I211" s="245"/>
      <c r="J211" s="246">
        <f>ROUND(I211*H211,2)</f>
        <v>0</v>
      </c>
      <c r="K211" s="247"/>
      <c r="L211" s="248"/>
      <c r="M211" s="249" t="s">
        <v>1</v>
      </c>
      <c r="N211" s="250" t="s">
        <v>38</v>
      </c>
      <c r="O211" s="94"/>
      <c r="P211" s="236">
        <f>O211*H211</f>
        <v>0</v>
      </c>
      <c r="Q211" s="236">
        <v>0.00042000000000000002</v>
      </c>
      <c r="R211" s="236">
        <f>Q211*H211</f>
        <v>0.0025200000000000001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641</v>
      </c>
      <c r="AT211" s="238" t="s">
        <v>300</v>
      </c>
      <c r="AU211" s="238" t="s">
        <v>165</v>
      </c>
      <c r="AY211" s="14" t="s">
        <v>158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165</v>
      </c>
      <c r="BK211" s="239">
        <f>ROUND(I211*H211,2)</f>
        <v>0</v>
      </c>
      <c r="BL211" s="14" t="s">
        <v>277</v>
      </c>
      <c r="BM211" s="238" t="s">
        <v>438</v>
      </c>
    </row>
    <row r="212" s="2" customFormat="1" ht="16.5" customHeight="1">
      <c r="A212" s="35"/>
      <c r="B212" s="36"/>
      <c r="C212" s="226" t="s">
        <v>298</v>
      </c>
      <c r="D212" s="226" t="s">
        <v>160</v>
      </c>
      <c r="E212" s="227" t="s">
        <v>1697</v>
      </c>
      <c r="F212" s="228" t="s">
        <v>1698</v>
      </c>
      <c r="G212" s="229" t="s">
        <v>403</v>
      </c>
      <c r="H212" s="230">
        <v>21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277</v>
      </c>
      <c r="AT212" s="238" t="s">
        <v>160</v>
      </c>
      <c r="AU212" s="238" t="s">
        <v>165</v>
      </c>
      <c r="AY212" s="14" t="s">
        <v>158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165</v>
      </c>
      <c r="BK212" s="239">
        <f>ROUND(I212*H212,2)</f>
        <v>0</v>
      </c>
      <c r="BL212" s="14" t="s">
        <v>277</v>
      </c>
      <c r="BM212" s="238" t="s">
        <v>441</v>
      </c>
    </row>
    <row r="213" s="2" customFormat="1" ht="16.5" customHeight="1">
      <c r="A213" s="35"/>
      <c r="B213" s="36"/>
      <c r="C213" s="240" t="s">
        <v>442</v>
      </c>
      <c r="D213" s="240" t="s">
        <v>300</v>
      </c>
      <c r="E213" s="241" t="s">
        <v>1699</v>
      </c>
      <c r="F213" s="242" t="s">
        <v>1700</v>
      </c>
      <c r="G213" s="243" t="s">
        <v>240</v>
      </c>
      <c r="H213" s="244">
        <v>6</v>
      </c>
      <c r="I213" s="245"/>
      <c r="J213" s="246">
        <f>ROUND(I213*H213,2)</f>
        <v>0</v>
      </c>
      <c r="K213" s="247"/>
      <c r="L213" s="248"/>
      <c r="M213" s="249" t="s">
        <v>1</v>
      </c>
      <c r="N213" s="250" t="s">
        <v>38</v>
      </c>
      <c r="O213" s="94"/>
      <c r="P213" s="236">
        <f>O213*H213</f>
        <v>0</v>
      </c>
      <c r="Q213" s="236">
        <v>0.0079299999999999995</v>
      </c>
      <c r="R213" s="236">
        <f>Q213*H213</f>
        <v>0.047579999999999997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641</v>
      </c>
      <c r="AT213" s="238" t="s">
        <v>300</v>
      </c>
      <c r="AU213" s="238" t="s">
        <v>165</v>
      </c>
      <c r="AY213" s="14" t="s">
        <v>158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165</v>
      </c>
      <c r="BK213" s="239">
        <f>ROUND(I213*H213,2)</f>
        <v>0</v>
      </c>
      <c r="BL213" s="14" t="s">
        <v>277</v>
      </c>
      <c r="BM213" s="238" t="s">
        <v>445</v>
      </c>
    </row>
    <row r="214" s="2" customFormat="1" ht="16.5" customHeight="1">
      <c r="A214" s="35"/>
      <c r="B214" s="36"/>
      <c r="C214" s="226" t="s">
        <v>303</v>
      </c>
      <c r="D214" s="226" t="s">
        <v>160</v>
      </c>
      <c r="E214" s="227" t="s">
        <v>1701</v>
      </c>
      <c r="F214" s="228" t="s">
        <v>1702</v>
      </c>
      <c r="G214" s="229" t="s">
        <v>240</v>
      </c>
      <c r="H214" s="230">
        <v>6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277</v>
      </c>
      <c r="AT214" s="238" t="s">
        <v>160</v>
      </c>
      <c r="AU214" s="238" t="s">
        <v>165</v>
      </c>
      <c r="AY214" s="14" t="s">
        <v>158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165</v>
      </c>
      <c r="BK214" s="239">
        <f>ROUND(I214*H214,2)</f>
        <v>0</v>
      </c>
      <c r="BL214" s="14" t="s">
        <v>277</v>
      </c>
      <c r="BM214" s="238" t="s">
        <v>448</v>
      </c>
    </row>
    <row r="215" s="2" customFormat="1" ht="16.5" customHeight="1">
      <c r="A215" s="35"/>
      <c r="B215" s="36"/>
      <c r="C215" s="240" t="s">
        <v>449</v>
      </c>
      <c r="D215" s="240" t="s">
        <v>300</v>
      </c>
      <c r="E215" s="241" t="s">
        <v>1703</v>
      </c>
      <c r="F215" s="242" t="s">
        <v>1704</v>
      </c>
      <c r="G215" s="243" t="s">
        <v>240</v>
      </c>
      <c r="H215" s="244">
        <v>6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38</v>
      </c>
      <c r="O215" s="94"/>
      <c r="P215" s="236">
        <f>O215*H215</f>
        <v>0</v>
      </c>
      <c r="Q215" s="236">
        <v>3.0000000000000001E-05</v>
      </c>
      <c r="R215" s="236">
        <f>Q215*H215</f>
        <v>0.00018000000000000001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641</v>
      </c>
      <c r="AT215" s="238" t="s">
        <v>300</v>
      </c>
      <c r="AU215" s="238" t="s">
        <v>165</v>
      </c>
      <c r="AY215" s="14" t="s">
        <v>158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165</v>
      </c>
      <c r="BK215" s="239">
        <f>ROUND(I215*H215,2)</f>
        <v>0</v>
      </c>
      <c r="BL215" s="14" t="s">
        <v>277</v>
      </c>
      <c r="BM215" s="238" t="s">
        <v>452</v>
      </c>
    </row>
    <row r="216" s="2" customFormat="1" ht="16.5" customHeight="1">
      <c r="A216" s="35"/>
      <c r="B216" s="36"/>
      <c r="C216" s="226" t="s">
        <v>306</v>
      </c>
      <c r="D216" s="226" t="s">
        <v>160</v>
      </c>
      <c r="E216" s="227" t="s">
        <v>1705</v>
      </c>
      <c r="F216" s="228" t="s">
        <v>1706</v>
      </c>
      <c r="G216" s="229" t="s">
        <v>240</v>
      </c>
      <c r="H216" s="230">
        <v>1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277</v>
      </c>
      <c r="AT216" s="238" t="s">
        <v>160</v>
      </c>
      <c r="AU216" s="238" t="s">
        <v>165</v>
      </c>
      <c r="AY216" s="14" t="s">
        <v>158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165</v>
      </c>
      <c r="BK216" s="239">
        <f>ROUND(I216*H216,2)</f>
        <v>0</v>
      </c>
      <c r="BL216" s="14" t="s">
        <v>277</v>
      </c>
      <c r="BM216" s="238" t="s">
        <v>455</v>
      </c>
    </row>
    <row r="217" s="2" customFormat="1" ht="16.5" customHeight="1">
      <c r="A217" s="35"/>
      <c r="B217" s="36"/>
      <c r="C217" s="226" t="s">
        <v>456</v>
      </c>
      <c r="D217" s="226" t="s">
        <v>160</v>
      </c>
      <c r="E217" s="227" t="s">
        <v>1237</v>
      </c>
      <c r="F217" s="228" t="s">
        <v>1238</v>
      </c>
      <c r="G217" s="229" t="s">
        <v>640</v>
      </c>
      <c r="H217" s="251"/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277</v>
      </c>
      <c r="AT217" s="238" t="s">
        <v>160</v>
      </c>
      <c r="AU217" s="238" t="s">
        <v>165</v>
      </c>
      <c r="AY217" s="14" t="s">
        <v>158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165</v>
      </c>
      <c r="BK217" s="239">
        <f>ROUND(I217*H217,2)</f>
        <v>0</v>
      </c>
      <c r="BL217" s="14" t="s">
        <v>277</v>
      </c>
      <c r="BM217" s="238" t="s">
        <v>459</v>
      </c>
    </row>
    <row r="218" s="2" customFormat="1" ht="16.5" customHeight="1">
      <c r="A218" s="35"/>
      <c r="B218" s="36"/>
      <c r="C218" s="226" t="s">
        <v>310</v>
      </c>
      <c r="D218" s="226" t="s">
        <v>160</v>
      </c>
      <c r="E218" s="227" t="s">
        <v>1239</v>
      </c>
      <c r="F218" s="228" t="s">
        <v>1240</v>
      </c>
      <c r="G218" s="229" t="s">
        <v>640</v>
      </c>
      <c r="H218" s="251"/>
      <c r="I218" s="231"/>
      <c r="J218" s="232">
        <f>ROUND(I218*H218,2)</f>
        <v>0</v>
      </c>
      <c r="K218" s="233"/>
      <c r="L218" s="41"/>
      <c r="M218" s="252" t="s">
        <v>1</v>
      </c>
      <c r="N218" s="253" t="s">
        <v>38</v>
      </c>
      <c r="O218" s="254"/>
      <c r="P218" s="255">
        <f>O218*H218</f>
        <v>0</v>
      </c>
      <c r="Q218" s="255">
        <v>0</v>
      </c>
      <c r="R218" s="255">
        <f>Q218*H218</f>
        <v>0</v>
      </c>
      <c r="S218" s="255">
        <v>0</v>
      </c>
      <c r="T218" s="25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277</v>
      </c>
      <c r="AT218" s="238" t="s">
        <v>160</v>
      </c>
      <c r="AU218" s="238" t="s">
        <v>165</v>
      </c>
      <c r="AY218" s="14" t="s">
        <v>158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165</v>
      </c>
      <c r="BK218" s="239">
        <f>ROUND(I218*H218,2)</f>
        <v>0</v>
      </c>
      <c r="BL218" s="14" t="s">
        <v>277</v>
      </c>
      <c r="BM218" s="238" t="s">
        <v>462</v>
      </c>
    </row>
    <row r="219" s="2" customFormat="1" ht="6.96" customHeight="1">
      <c r="A219" s="35"/>
      <c r="B219" s="69"/>
      <c r="C219" s="70"/>
      <c r="D219" s="70"/>
      <c r="E219" s="70"/>
      <c r="F219" s="70"/>
      <c r="G219" s="70"/>
      <c r="H219" s="70"/>
      <c r="I219" s="70"/>
      <c r="J219" s="70"/>
      <c r="K219" s="70"/>
      <c r="L219" s="41"/>
      <c r="M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</row>
  </sheetData>
  <sheetProtection sheet="1" autoFilter="0" formatColumns="0" formatRows="0" objects="1" scenarios="1" spinCount="100000" saltValue="2ZeJeo4Remq9VC8nvEA2egN80IZm31/fy0oi3QbL82Fbcgom8C6VXfWCykyj0pocfVXcKjzlU4YuqmYGCqZrsg==" hashValue="cPqSYBRiDS0vJfqR87G5bAdsfkup9LT5VBYbSoaPbVjmYAsTxuKrnjQU2bjuu4gCOxgWtxziYv25WBXlnFn7HQ==" algorithmName="SHA-512" password="CC35"/>
  <autoFilter ref="C125:K21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1707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ROUND((SUM(BE120:BE138)),  2)</f>
        <v>0</v>
      </c>
      <c r="G33" s="159"/>
      <c r="H33" s="159"/>
      <c r="I33" s="160">
        <v>0.20000000000000001</v>
      </c>
      <c r="J33" s="158">
        <f>ROUND(((SUM(BE120:BE138))*I33),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ROUND((SUM(BF120:BF138)),  2)</f>
        <v>0</v>
      </c>
      <c r="G34" s="159"/>
      <c r="H34" s="159"/>
      <c r="I34" s="160">
        <v>0.20000000000000001</v>
      </c>
      <c r="J34" s="158">
        <f>ROUND(((SUM(BF120:BF138))*I34),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ROUND((SUM(BG120:BG138)),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ROUND((SUM(BH120:BH138)),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ROUND((SUM(BI120:BI138)),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SO-11 - Zateplenie  existujúca budova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128</v>
      </c>
      <c r="E99" s="195"/>
      <c r="F99" s="195"/>
      <c r="G99" s="195"/>
      <c r="H99" s="195"/>
      <c r="I99" s="195"/>
      <c r="J99" s="196">
        <f>J133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1532</v>
      </c>
      <c r="E100" s="195"/>
      <c r="F100" s="195"/>
      <c r="G100" s="195"/>
      <c r="H100" s="195"/>
      <c r="I100" s="195"/>
      <c r="J100" s="196">
        <f>J137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144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 xml:space="preserve">99gtrui-2021 - Materská  škola   Lubina_23.03.2023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 xml:space="preserve">SO-11 - Zateplenie  existujúca budova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 </v>
      </c>
      <c r="G114" s="37"/>
      <c r="H114" s="37"/>
      <c r="I114" s="29" t="s">
        <v>21</v>
      </c>
      <c r="J114" s="82" t="str">
        <f>IF(J12="","",J12)</f>
        <v>23. 3. 2023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 xml:space="preserve"> </v>
      </c>
      <c r="G116" s="37"/>
      <c r="H116" s="37"/>
      <c r="I116" s="29" t="s">
        <v>28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IF(E18="","",E18)</f>
        <v>Vyplň údaj</v>
      </c>
      <c r="G117" s="37"/>
      <c r="H117" s="37"/>
      <c r="I117" s="29" t="s">
        <v>30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145</v>
      </c>
      <c r="D119" s="201" t="s">
        <v>57</v>
      </c>
      <c r="E119" s="201" t="s">
        <v>53</v>
      </c>
      <c r="F119" s="201" t="s">
        <v>54</v>
      </c>
      <c r="G119" s="201" t="s">
        <v>146</v>
      </c>
      <c r="H119" s="201" t="s">
        <v>147</v>
      </c>
      <c r="I119" s="201" t="s">
        <v>148</v>
      </c>
      <c r="J119" s="202" t="s">
        <v>119</v>
      </c>
      <c r="K119" s="203" t="s">
        <v>149</v>
      </c>
      <c r="L119" s="204"/>
      <c r="M119" s="103" t="s">
        <v>1</v>
      </c>
      <c r="N119" s="104" t="s">
        <v>36</v>
      </c>
      <c r="O119" s="104" t="s">
        <v>150</v>
      </c>
      <c r="P119" s="104" t="s">
        <v>151</v>
      </c>
      <c r="Q119" s="104" t="s">
        <v>152</v>
      </c>
      <c r="R119" s="104" t="s">
        <v>153</v>
      </c>
      <c r="S119" s="104" t="s">
        <v>154</v>
      </c>
      <c r="T119" s="105" t="s">
        <v>155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120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</f>
        <v>0</v>
      </c>
      <c r="Q120" s="107"/>
      <c r="R120" s="207">
        <f>R121</f>
        <v>90.72083999999991</v>
      </c>
      <c r="S120" s="107"/>
      <c r="T120" s="208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71</v>
      </c>
      <c r="AU120" s="14" t="s">
        <v>121</v>
      </c>
      <c r="BK120" s="209">
        <f>BK121</f>
        <v>0</v>
      </c>
    </row>
    <row r="121" s="12" customFormat="1" ht="25.92" customHeight="1">
      <c r="A121" s="12"/>
      <c r="B121" s="210"/>
      <c r="C121" s="211"/>
      <c r="D121" s="212" t="s">
        <v>71</v>
      </c>
      <c r="E121" s="213" t="s">
        <v>156</v>
      </c>
      <c r="F121" s="213" t="s">
        <v>157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P122+P133+P137</f>
        <v>0</v>
      </c>
      <c r="Q121" s="218"/>
      <c r="R121" s="219">
        <f>R122+R133+R137</f>
        <v>90.72083999999991</v>
      </c>
      <c r="S121" s="218"/>
      <c r="T121" s="220">
        <f>T122+T133+T137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79</v>
      </c>
      <c r="AT121" s="222" t="s">
        <v>71</v>
      </c>
      <c r="AU121" s="222" t="s">
        <v>72</v>
      </c>
      <c r="AY121" s="221" t="s">
        <v>158</v>
      </c>
      <c r="BK121" s="223">
        <f>BK122+BK133+BK137</f>
        <v>0</v>
      </c>
    </row>
    <row r="122" s="12" customFormat="1" ht="22.8" customHeight="1">
      <c r="A122" s="12"/>
      <c r="B122" s="210"/>
      <c r="C122" s="211"/>
      <c r="D122" s="212" t="s">
        <v>71</v>
      </c>
      <c r="E122" s="224" t="s">
        <v>171</v>
      </c>
      <c r="F122" s="224" t="s">
        <v>332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SUM(P123:P132)</f>
        <v>0</v>
      </c>
      <c r="Q122" s="218"/>
      <c r="R122" s="219">
        <f>SUM(R123:R132)</f>
        <v>27.420839999999981</v>
      </c>
      <c r="S122" s="218"/>
      <c r="T122" s="220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79</v>
      </c>
      <c r="AT122" s="222" t="s">
        <v>71</v>
      </c>
      <c r="AU122" s="222" t="s">
        <v>79</v>
      </c>
      <c r="AY122" s="221" t="s">
        <v>158</v>
      </c>
      <c r="BK122" s="223">
        <f>SUM(BK123:BK132)</f>
        <v>0</v>
      </c>
    </row>
    <row r="123" s="2" customFormat="1" ht="24.15" customHeight="1">
      <c r="A123" s="35"/>
      <c r="B123" s="36"/>
      <c r="C123" s="226" t="s">
        <v>79</v>
      </c>
      <c r="D123" s="226" t="s">
        <v>160</v>
      </c>
      <c r="E123" s="227" t="s">
        <v>1708</v>
      </c>
      <c r="F123" s="228" t="s">
        <v>1709</v>
      </c>
      <c r="G123" s="229" t="s">
        <v>217</v>
      </c>
      <c r="H123" s="230">
        <v>146.71899999999999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0.00019002310539193999</v>
      </c>
      <c r="R123" s="236">
        <f>Q123*H123</f>
        <v>0.02788000000000004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164</v>
      </c>
      <c r="AT123" s="238" t="s">
        <v>160</v>
      </c>
      <c r="AU123" s="238" t="s">
        <v>165</v>
      </c>
      <c r="AY123" s="14" t="s">
        <v>158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165</v>
      </c>
      <c r="BK123" s="239">
        <f>ROUND(I123*H123,2)</f>
        <v>0</v>
      </c>
      <c r="BL123" s="14" t="s">
        <v>164</v>
      </c>
      <c r="BM123" s="238" t="s">
        <v>165</v>
      </c>
    </row>
    <row r="124" s="2" customFormat="1" ht="24.15" customHeight="1">
      <c r="A124" s="35"/>
      <c r="B124" s="36"/>
      <c r="C124" s="226" t="s">
        <v>165</v>
      </c>
      <c r="D124" s="226" t="s">
        <v>160</v>
      </c>
      <c r="E124" s="227" t="s">
        <v>1710</v>
      </c>
      <c r="F124" s="228" t="s">
        <v>1711</v>
      </c>
      <c r="G124" s="229" t="s">
        <v>217</v>
      </c>
      <c r="H124" s="230">
        <v>638.44299999999998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0.033630002991653099</v>
      </c>
      <c r="R124" s="236">
        <f>Q124*H124</f>
        <v>21.470839999999978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164</v>
      </c>
      <c r="AT124" s="238" t="s">
        <v>160</v>
      </c>
      <c r="AU124" s="238" t="s">
        <v>165</v>
      </c>
      <c r="AY124" s="14" t="s">
        <v>158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165</v>
      </c>
      <c r="BK124" s="239">
        <f>ROUND(I124*H124,2)</f>
        <v>0</v>
      </c>
      <c r="BL124" s="14" t="s">
        <v>164</v>
      </c>
      <c r="BM124" s="238" t="s">
        <v>164</v>
      </c>
    </row>
    <row r="125" s="2" customFormat="1" ht="33" customHeight="1">
      <c r="A125" s="35"/>
      <c r="B125" s="36"/>
      <c r="C125" s="226" t="s">
        <v>168</v>
      </c>
      <c r="D125" s="226" t="s">
        <v>160</v>
      </c>
      <c r="E125" s="227" t="s">
        <v>1712</v>
      </c>
      <c r="F125" s="228" t="s">
        <v>1713</v>
      </c>
      <c r="G125" s="229" t="s">
        <v>217</v>
      </c>
      <c r="H125" s="230">
        <v>108.684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0.0146199992639211</v>
      </c>
      <c r="R125" s="236">
        <f>Q125*H125</f>
        <v>1.5889600000000008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164</v>
      </c>
      <c r="AT125" s="238" t="s">
        <v>160</v>
      </c>
      <c r="AU125" s="238" t="s">
        <v>165</v>
      </c>
      <c r="AY125" s="14" t="s">
        <v>158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165</v>
      </c>
      <c r="BK125" s="239">
        <f>ROUND(I125*H125,2)</f>
        <v>0</v>
      </c>
      <c r="BL125" s="14" t="s">
        <v>164</v>
      </c>
      <c r="BM125" s="238" t="s">
        <v>171</v>
      </c>
    </row>
    <row r="126" s="2" customFormat="1" ht="24.15" customHeight="1">
      <c r="A126" s="35"/>
      <c r="B126" s="36"/>
      <c r="C126" s="226" t="s">
        <v>164</v>
      </c>
      <c r="D126" s="226" t="s">
        <v>160</v>
      </c>
      <c r="E126" s="227" t="s">
        <v>1714</v>
      </c>
      <c r="F126" s="228" t="s">
        <v>1715</v>
      </c>
      <c r="G126" s="229" t="s">
        <v>217</v>
      </c>
      <c r="H126" s="230">
        <v>63.604999999999997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0.017509944186777801</v>
      </c>
      <c r="R126" s="236">
        <f>Q126*H126</f>
        <v>1.113720000000002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164</v>
      </c>
      <c r="AT126" s="238" t="s">
        <v>160</v>
      </c>
      <c r="AU126" s="238" t="s">
        <v>165</v>
      </c>
      <c r="AY126" s="14" t="s">
        <v>158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165</v>
      </c>
      <c r="BK126" s="239">
        <f>ROUND(I126*H126,2)</f>
        <v>0</v>
      </c>
      <c r="BL126" s="14" t="s">
        <v>164</v>
      </c>
      <c r="BM126" s="238" t="s">
        <v>174</v>
      </c>
    </row>
    <row r="127" s="2" customFormat="1" ht="21.75" customHeight="1">
      <c r="A127" s="35"/>
      <c r="B127" s="36"/>
      <c r="C127" s="226" t="s">
        <v>175</v>
      </c>
      <c r="D127" s="226" t="s">
        <v>160</v>
      </c>
      <c r="E127" s="227" t="s">
        <v>405</v>
      </c>
      <c r="F127" s="228" t="s">
        <v>406</v>
      </c>
      <c r="G127" s="229" t="s">
        <v>403</v>
      </c>
      <c r="H127" s="230">
        <v>316.06999999999999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0.00024001012433954501</v>
      </c>
      <c r="R127" s="236">
        <f>Q127*H127</f>
        <v>0.075859999999999983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164</v>
      </c>
      <c r="AT127" s="238" t="s">
        <v>160</v>
      </c>
      <c r="AU127" s="238" t="s">
        <v>165</v>
      </c>
      <c r="AY127" s="14" t="s">
        <v>158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165</v>
      </c>
      <c r="BK127" s="239">
        <f>ROUND(I127*H127,2)</f>
        <v>0</v>
      </c>
      <c r="BL127" s="14" t="s">
        <v>164</v>
      </c>
      <c r="BM127" s="238" t="s">
        <v>178</v>
      </c>
    </row>
    <row r="128" s="2" customFormat="1" ht="16.5" customHeight="1">
      <c r="A128" s="35"/>
      <c r="B128" s="36"/>
      <c r="C128" s="226" t="s">
        <v>171</v>
      </c>
      <c r="D128" s="226" t="s">
        <v>160</v>
      </c>
      <c r="E128" s="227" t="s">
        <v>1716</v>
      </c>
      <c r="F128" s="228" t="s">
        <v>1717</v>
      </c>
      <c r="G128" s="229" t="s">
        <v>403</v>
      </c>
      <c r="H128" s="230">
        <v>89.700000000000003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4.99442586399108E-05</v>
      </c>
      <c r="R128" s="236">
        <f>Q128*H128</f>
        <v>0.0044799999999999987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164</v>
      </c>
      <c r="AT128" s="238" t="s">
        <v>160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164</v>
      </c>
      <c r="BM128" s="238" t="s">
        <v>181</v>
      </c>
    </row>
    <row r="129" s="2" customFormat="1" ht="16.5" customHeight="1">
      <c r="A129" s="35"/>
      <c r="B129" s="36"/>
      <c r="C129" s="226" t="s">
        <v>182</v>
      </c>
      <c r="D129" s="226" t="s">
        <v>160</v>
      </c>
      <c r="E129" s="227" t="s">
        <v>1718</v>
      </c>
      <c r="F129" s="228" t="s">
        <v>1719</v>
      </c>
      <c r="G129" s="229" t="s">
        <v>403</v>
      </c>
      <c r="H129" s="230">
        <v>254.41999999999999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7.0002358305164698E-05</v>
      </c>
      <c r="R129" s="236">
        <f>Q129*H129</f>
        <v>0.017810000000000003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185</v>
      </c>
    </row>
    <row r="130" s="2" customFormat="1" ht="24.15" customHeight="1">
      <c r="A130" s="35"/>
      <c r="B130" s="36"/>
      <c r="C130" s="226" t="s">
        <v>174</v>
      </c>
      <c r="D130" s="226" t="s">
        <v>160</v>
      </c>
      <c r="E130" s="227" t="s">
        <v>1720</v>
      </c>
      <c r="F130" s="228" t="s">
        <v>1721</v>
      </c>
      <c r="G130" s="229" t="s">
        <v>217</v>
      </c>
      <c r="H130" s="230">
        <v>810.73199999999997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0.00023000202286328899</v>
      </c>
      <c r="R130" s="236">
        <f>Q130*H130</f>
        <v>0.18647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164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164</v>
      </c>
      <c r="BM130" s="238" t="s">
        <v>188</v>
      </c>
    </row>
    <row r="131" s="2" customFormat="1" ht="24.15" customHeight="1">
      <c r="A131" s="35"/>
      <c r="B131" s="36"/>
      <c r="C131" s="226" t="s">
        <v>189</v>
      </c>
      <c r="D131" s="226" t="s">
        <v>160</v>
      </c>
      <c r="E131" s="227" t="s">
        <v>365</v>
      </c>
      <c r="F131" s="228" t="s">
        <v>366</v>
      </c>
      <c r="G131" s="229" t="s">
        <v>217</v>
      </c>
      <c r="H131" s="230">
        <v>810.73199999999997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0.00039999654633097</v>
      </c>
      <c r="R131" s="236">
        <f>Q131*H131</f>
        <v>0.32428999999999997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164</v>
      </c>
      <c r="AT131" s="238" t="s">
        <v>160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192</v>
      </c>
    </row>
    <row r="132" s="2" customFormat="1" ht="24.15" customHeight="1">
      <c r="A132" s="35"/>
      <c r="B132" s="36"/>
      <c r="C132" s="226" t="s">
        <v>178</v>
      </c>
      <c r="D132" s="226" t="s">
        <v>160</v>
      </c>
      <c r="E132" s="227" t="s">
        <v>1722</v>
      </c>
      <c r="F132" s="228" t="s">
        <v>1723</v>
      </c>
      <c r="G132" s="229" t="s">
        <v>217</v>
      </c>
      <c r="H132" s="230">
        <v>810.72299999999996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0.0032200023929258199</v>
      </c>
      <c r="R132" s="236">
        <f>Q132*H132</f>
        <v>2.6105299999999994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164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7</v>
      </c>
    </row>
    <row r="133" s="12" customFormat="1" ht="22.8" customHeight="1">
      <c r="A133" s="12"/>
      <c r="B133" s="210"/>
      <c r="C133" s="211"/>
      <c r="D133" s="212" t="s">
        <v>71</v>
      </c>
      <c r="E133" s="224" t="s">
        <v>189</v>
      </c>
      <c r="F133" s="224" t="s">
        <v>385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SUM(P134:P136)</f>
        <v>0</v>
      </c>
      <c r="Q133" s="218"/>
      <c r="R133" s="219">
        <f>SUM(R134:R136)</f>
        <v>63.299999999999933</v>
      </c>
      <c r="S133" s="218"/>
      <c r="T133" s="220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79</v>
      </c>
      <c r="AT133" s="222" t="s">
        <v>71</v>
      </c>
      <c r="AU133" s="222" t="s">
        <v>79</v>
      </c>
      <c r="AY133" s="221" t="s">
        <v>158</v>
      </c>
      <c r="BK133" s="223">
        <f>SUM(BK134:BK136)</f>
        <v>0</v>
      </c>
    </row>
    <row r="134" s="2" customFormat="1" ht="33" customHeight="1">
      <c r="A134" s="35"/>
      <c r="B134" s="36"/>
      <c r="C134" s="226" t="s">
        <v>197</v>
      </c>
      <c r="D134" s="226" t="s">
        <v>160</v>
      </c>
      <c r="E134" s="227" t="s">
        <v>387</v>
      </c>
      <c r="F134" s="228" t="s">
        <v>388</v>
      </c>
      <c r="G134" s="229" t="s">
        <v>217</v>
      </c>
      <c r="H134" s="230">
        <v>1230.56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0.025719997399557899</v>
      </c>
      <c r="R134" s="236">
        <f>Q134*H134</f>
        <v>31.649999999999967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164</v>
      </c>
      <c r="AT134" s="238" t="s">
        <v>160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164</v>
      </c>
      <c r="BM134" s="238" t="s">
        <v>200</v>
      </c>
    </row>
    <row r="135" s="2" customFormat="1" ht="44.25" customHeight="1">
      <c r="A135" s="35"/>
      <c r="B135" s="36"/>
      <c r="C135" s="226" t="s">
        <v>181</v>
      </c>
      <c r="D135" s="226" t="s">
        <v>160</v>
      </c>
      <c r="E135" s="227" t="s">
        <v>390</v>
      </c>
      <c r="F135" s="228" t="s">
        <v>391</v>
      </c>
      <c r="G135" s="229" t="s">
        <v>217</v>
      </c>
      <c r="H135" s="230">
        <v>3691.6799999999998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164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164</v>
      </c>
      <c r="BM135" s="238" t="s">
        <v>203</v>
      </c>
    </row>
    <row r="136" s="2" customFormat="1" ht="33" customHeight="1">
      <c r="A136" s="35"/>
      <c r="B136" s="36"/>
      <c r="C136" s="226" t="s">
        <v>204</v>
      </c>
      <c r="D136" s="226" t="s">
        <v>160</v>
      </c>
      <c r="E136" s="227" t="s">
        <v>394</v>
      </c>
      <c r="F136" s="228" t="s">
        <v>395</v>
      </c>
      <c r="G136" s="229" t="s">
        <v>217</v>
      </c>
      <c r="H136" s="230">
        <v>1230.56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0.025719997399557899</v>
      </c>
      <c r="R136" s="236">
        <f>Q136*H136</f>
        <v>31.649999999999967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164</v>
      </c>
      <c r="AT136" s="238" t="s">
        <v>160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164</v>
      </c>
      <c r="BM136" s="238" t="s">
        <v>207</v>
      </c>
    </row>
    <row r="137" s="12" customFormat="1" ht="22.8" customHeight="1">
      <c r="A137" s="12"/>
      <c r="B137" s="210"/>
      <c r="C137" s="211"/>
      <c r="D137" s="212" t="s">
        <v>71</v>
      </c>
      <c r="E137" s="224" t="s">
        <v>524</v>
      </c>
      <c r="F137" s="224" t="s">
        <v>1572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P138</f>
        <v>0</v>
      </c>
      <c r="Q137" s="218"/>
      <c r="R137" s="219">
        <f>R138</f>
        <v>0</v>
      </c>
      <c r="S137" s="218"/>
      <c r="T137" s="22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79</v>
      </c>
      <c r="AT137" s="222" t="s">
        <v>71</v>
      </c>
      <c r="AU137" s="222" t="s">
        <v>79</v>
      </c>
      <c r="AY137" s="221" t="s">
        <v>158</v>
      </c>
      <c r="BK137" s="223">
        <f>BK138</f>
        <v>0</v>
      </c>
    </row>
    <row r="138" s="2" customFormat="1" ht="24.15" customHeight="1">
      <c r="A138" s="35"/>
      <c r="B138" s="36"/>
      <c r="C138" s="226" t="s">
        <v>185</v>
      </c>
      <c r="D138" s="226" t="s">
        <v>160</v>
      </c>
      <c r="E138" s="227" t="s">
        <v>1724</v>
      </c>
      <c r="F138" s="228" t="s">
        <v>1725</v>
      </c>
      <c r="G138" s="229" t="s">
        <v>195</v>
      </c>
      <c r="H138" s="230">
        <v>90.721000000000004</v>
      </c>
      <c r="I138" s="231"/>
      <c r="J138" s="232">
        <f>ROUND(I138*H138,2)</f>
        <v>0</v>
      </c>
      <c r="K138" s="233"/>
      <c r="L138" s="41"/>
      <c r="M138" s="252" t="s">
        <v>1</v>
      </c>
      <c r="N138" s="253" t="s">
        <v>38</v>
      </c>
      <c r="O138" s="254"/>
      <c r="P138" s="255">
        <f>O138*H138</f>
        <v>0</v>
      </c>
      <c r="Q138" s="255">
        <v>0</v>
      </c>
      <c r="R138" s="255">
        <f>Q138*H138</f>
        <v>0</v>
      </c>
      <c r="S138" s="255">
        <v>0</v>
      </c>
      <c r="T138" s="25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164</v>
      </c>
      <c r="AT138" s="238" t="s">
        <v>160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164</v>
      </c>
      <c r="BM138" s="238" t="s">
        <v>210</v>
      </c>
    </row>
    <row r="139" s="2" customFormat="1" ht="6.96" customHeight="1">
      <c r="A139" s="35"/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41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</sheetData>
  <sheetProtection sheet="1" autoFilter="0" formatColumns="0" formatRows="0" objects="1" scenarios="1" spinCount="100000" saltValue="I8dyN55QExiqeRN6CjRb3Sapt2SM2n65jF3dsUqbBlPz8FRgclH3m1FrustZTWCR07DHfBfGCjV7RWq/SN7BFA==" hashValue="LOXdntLdMaSWflQx+/g+FO2Pscwgiref+nmKHz4f+v/SHSEeTYtjrAIKXIjy1J7bVeI6oIyJspOfXMca5/OGng==" algorithmName="SHA-512" password="CC35"/>
  <autoFilter ref="C119:K13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1726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ROUND((SUM(BE124:BE159)),  2)</f>
        <v>0</v>
      </c>
      <c r="G33" s="159"/>
      <c r="H33" s="159"/>
      <c r="I33" s="160">
        <v>0.20000000000000001</v>
      </c>
      <c r="J33" s="158">
        <f>ROUND(((SUM(BE124:BE159))*I33),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ROUND((SUM(BF124:BF159)),  2)</f>
        <v>0</v>
      </c>
      <c r="G34" s="159"/>
      <c r="H34" s="159"/>
      <c r="I34" s="160">
        <v>0.20000000000000001</v>
      </c>
      <c r="J34" s="158">
        <f>ROUND(((SUM(BF124:BF159))*I34),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ROUND((SUM(BG124:BG159)),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ROUND((SUM(BH124:BH159)),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ROUND((SUM(BI124:BI159)),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SO-12 - Okapový chodnik  existujúcia budova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123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1727</v>
      </c>
      <c r="E99" s="195"/>
      <c r="F99" s="195"/>
      <c r="G99" s="195"/>
      <c r="H99" s="195"/>
      <c r="I99" s="195"/>
      <c r="J99" s="196">
        <f>J135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127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128</v>
      </c>
      <c r="E101" s="195"/>
      <c r="F101" s="195"/>
      <c r="G101" s="195"/>
      <c r="H101" s="195"/>
      <c r="I101" s="195"/>
      <c r="J101" s="196">
        <f>J144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129</v>
      </c>
      <c r="E102" s="189"/>
      <c r="F102" s="189"/>
      <c r="G102" s="189"/>
      <c r="H102" s="189"/>
      <c r="I102" s="189"/>
      <c r="J102" s="190">
        <f>J151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2"/>
      <c r="C103" s="193"/>
      <c r="D103" s="194" t="s">
        <v>130</v>
      </c>
      <c r="E103" s="195"/>
      <c r="F103" s="195"/>
      <c r="G103" s="195"/>
      <c r="H103" s="195"/>
      <c r="I103" s="195"/>
      <c r="J103" s="196">
        <f>J152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132</v>
      </c>
      <c r="E104" s="195"/>
      <c r="F104" s="195"/>
      <c r="G104" s="195"/>
      <c r="H104" s="195"/>
      <c r="I104" s="195"/>
      <c r="J104" s="196">
        <f>J156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144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 xml:space="preserve">99gtrui-2021 - Materská  škola   Lubina_23.03.2023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 xml:space="preserve">SO-12 - Okapový chodnik  existujúcia budova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F12</f>
        <v xml:space="preserve"> </v>
      </c>
      <c r="G118" s="37"/>
      <c r="H118" s="37"/>
      <c r="I118" s="29" t="s">
        <v>21</v>
      </c>
      <c r="J118" s="82" t="str">
        <f>IF(J12="","",J12)</f>
        <v>23. 3. 2023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23</v>
      </c>
      <c r="D120" s="37"/>
      <c r="E120" s="37"/>
      <c r="F120" s="24" t="str">
        <f>E15</f>
        <v xml:space="preserve"> </v>
      </c>
      <c r="G120" s="37"/>
      <c r="H120" s="37"/>
      <c r="I120" s="29" t="s">
        <v>28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IF(E18="","",E18)</f>
        <v>Vyplň údaj</v>
      </c>
      <c r="G121" s="37"/>
      <c r="H121" s="37"/>
      <c r="I121" s="29" t="s">
        <v>30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145</v>
      </c>
      <c r="D123" s="201" t="s">
        <v>57</v>
      </c>
      <c r="E123" s="201" t="s">
        <v>53</v>
      </c>
      <c r="F123" s="201" t="s">
        <v>54</v>
      </c>
      <c r="G123" s="201" t="s">
        <v>146</v>
      </c>
      <c r="H123" s="201" t="s">
        <v>147</v>
      </c>
      <c r="I123" s="201" t="s">
        <v>148</v>
      </c>
      <c r="J123" s="202" t="s">
        <v>119</v>
      </c>
      <c r="K123" s="203" t="s">
        <v>149</v>
      </c>
      <c r="L123" s="204"/>
      <c r="M123" s="103" t="s">
        <v>1</v>
      </c>
      <c r="N123" s="104" t="s">
        <v>36</v>
      </c>
      <c r="O123" s="104" t="s">
        <v>150</v>
      </c>
      <c r="P123" s="104" t="s">
        <v>151</v>
      </c>
      <c r="Q123" s="104" t="s">
        <v>152</v>
      </c>
      <c r="R123" s="104" t="s">
        <v>153</v>
      </c>
      <c r="S123" s="104" t="s">
        <v>154</v>
      </c>
      <c r="T123" s="105" t="s">
        <v>155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120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P125+P151</f>
        <v>0</v>
      </c>
      <c r="Q124" s="107"/>
      <c r="R124" s="207">
        <f>R125+R151</f>
        <v>28.392770000000002</v>
      </c>
      <c r="S124" s="107"/>
      <c r="T124" s="208">
        <f>T125+T151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71</v>
      </c>
      <c r="AU124" s="14" t="s">
        <v>121</v>
      </c>
      <c r="BK124" s="209">
        <f>BK125+BK151</f>
        <v>0</v>
      </c>
    </row>
    <row r="125" s="12" customFormat="1" ht="25.92" customHeight="1">
      <c r="A125" s="12"/>
      <c r="B125" s="210"/>
      <c r="C125" s="211"/>
      <c r="D125" s="212" t="s">
        <v>71</v>
      </c>
      <c r="E125" s="213" t="s">
        <v>156</v>
      </c>
      <c r="F125" s="213" t="s">
        <v>157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P126+P135+P142+P144</f>
        <v>0</v>
      </c>
      <c r="Q125" s="218"/>
      <c r="R125" s="219">
        <f>R126+R135+R142+R144</f>
        <v>27.992380000000001</v>
      </c>
      <c r="S125" s="218"/>
      <c r="T125" s="220">
        <f>T126+T135+T142+T144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79</v>
      </c>
      <c r="AT125" s="222" t="s">
        <v>71</v>
      </c>
      <c r="AU125" s="222" t="s">
        <v>72</v>
      </c>
      <c r="AY125" s="221" t="s">
        <v>158</v>
      </c>
      <c r="BK125" s="223">
        <f>BK126+BK135+BK142+BK144</f>
        <v>0</v>
      </c>
    </row>
    <row r="126" s="12" customFormat="1" ht="22.8" customHeight="1">
      <c r="A126" s="12"/>
      <c r="B126" s="210"/>
      <c r="C126" s="211"/>
      <c r="D126" s="212" t="s">
        <v>71</v>
      </c>
      <c r="E126" s="224" t="s">
        <v>79</v>
      </c>
      <c r="F126" s="224" t="s">
        <v>159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SUM(P127:P134)</f>
        <v>0</v>
      </c>
      <c r="Q126" s="218"/>
      <c r="R126" s="219">
        <f>SUM(R127:R134)</f>
        <v>0</v>
      </c>
      <c r="S126" s="218"/>
      <c r="T126" s="220">
        <f>SUM(T127:T134)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79</v>
      </c>
      <c r="AT126" s="222" t="s">
        <v>71</v>
      </c>
      <c r="AU126" s="222" t="s">
        <v>79</v>
      </c>
      <c r="AY126" s="221" t="s">
        <v>158</v>
      </c>
      <c r="BK126" s="223">
        <f>SUM(BK127:BK134)</f>
        <v>0</v>
      </c>
    </row>
    <row r="127" s="2" customFormat="1" ht="24.15" customHeight="1">
      <c r="A127" s="35"/>
      <c r="B127" s="36"/>
      <c r="C127" s="226" t="s">
        <v>79</v>
      </c>
      <c r="D127" s="226" t="s">
        <v>160</v>
      </c>
      <c r="E127" s="227" t="s">
        <v>1728</v>
      </c>
      <c r="F127" s="228" t="s">
        <v>1729</v>
      </c>
      <c r="G127" s="229" t="s">
        <v>163</v>
      </c>
      <c r="H127" s="230">
        <v>35.159999999999997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164</v>
      </c>
      <c r="AT127" s="238" t="s">
        <v>160</v>
      </c>
      <c r="AU127" s="238" t="s">
        <v>165</v>
      </c>
      <c r="AY127" s="14" t="s">
        <v>158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165</v>
      </c>
      <c r="BK127" s="239">
        <f>ROUND(I127*H127,2)</f>
        <v>0</v>
      </c>
      <c r="BL127" s="14" t="s">
        <v>164</v>
      </c>
      <c r="BM127" s="238" t="s">
        <v>165</v>
      </c>
    </row>
    <row r="128" s="2" customFormat="1" ht="24.15" customHeight="1">
      <c r="A128" s="35"/>
      <c r="B128" s="36"/>
      <c r="C128" s="226" t="s">
        <v>165</v>
      </c>
      <c r="D128" s="226" t="s">
        <v>160</v>
      </c>
      <c r="E128" s="227" t="s">
        <v>1382</v>
      </c>
      <c r="F128" s="228" t="s">
        <v>1383</v>
      </c>
      <c r="G128" s="229" t="s">
        <v>163</v>
      </c>
      <c r="H128" s="230">
        <v>35.159999999999997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164</v>
      </c>
      <c r="AT128" s="238" t="s">
        <v>160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164</v>
      </c>
      <c r="BM128" s="238" t="s">
        <v>164</v>
      </c>
    </row>
    <row r="129" s="2" customFormat="1" ht="24.15" customHeight="1">
      <c r="A129" s="35"/>
      <c r="B129" s="36"/>
      <c r="C129" s="226" t="s">
        <v>168</v>
      </c>
      <c r="D129" s="226" t="s">
        <v>160</v>
      </c>
      <c r="E129" s="227" t="s">
        <v>1730</v>
      </c>
      <c r="F129" s="228" t="s">
        <v>1731</v>
      </c>
      <c r="G129" s="229" t="s">
        <v>163</v>
      </c>
      <c r="H129" s="230">
        <v>35.159999999999997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171</v>
      </c>
    </row>
    <row r="130" s="2" customFormat="1" ht="33" customHeight="1">
      <c r="A130" s="35"/>
      <c r="B130" s="36"/>
      <c r="C130" s="226" t="s">
        <v>164</v>
      </c>
      <c r="D130" s="226" t="s">
        <v>160</v>
      </c>
      <c r="E130" s="227" t="s">
        <v>1732</v>
      </c>
      <c r="F130" s="228" t="s">
        <v>1462</v>
      </c>
      <c r="G130" s="229" t="s">
        <v>163</v>
      </c>
      <c r="H130" s="230">
        <v>35.159999999999997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164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164</v>
      </c>
      <c r="BM130" s="238" t="s">
        <v>174</v>
      </c>
    </row>
    <row r="131" s="2" customFormat="1" ht="24.15" customHeight="1">
      <c r="A131" s="35"/>
      <c r="B131" s="36"/>
      <c r="C131" s="226" t="s">
        <v>175</v>
      </c>
      <c r="D131" s="226" t="s">
        <v>160</v>
      </c>
      <c r="E131" s="227" t="s">
        <v>1733</v>
      </c>
      <c r="F131" s="228" t="s">
        <v>1466</v>
      </c>
      <c r="G131" s="229" t="s">
        <v>163</v>
      </c>
      <c r="H131" s="230">
        <v>35.159999999999997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164</v>
      </c>
      <c r="AT131" s="238" t="s">
        <v>160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178</v>
      </c>
    </row>
    <row r="132" s="2" customFormat="1" ht="16.5" customHeight="1">
      <c r="A132" s="35"/>
      <c r="B132" s="36"/>
      <c r="C132" s="226" t="s">
        <v>171</v>
      </c>
      <c r="D132" s="226" t="s">
        <v>160</v>
      </c>
      <c r="E132" s="227" t="s">
        <v>1734</v>
      </c>
      <c r="F132" s="228" t="s">
        <v>1468</v>
      </c>
      <c r="G132" s="229" t="s">
        <v>163</v>
      </c>
      <c r="H132" s="230">
        <v>35.159999999999997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164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181</v>
      </c>
    </row>
    <row r="133" s="2" customFormat="1" ht="24.15" customHeight="1">
      <c r="A133" s="35"/>
      <c r="B133" s="36"/>
      <c r="C133" s="226" t="s">
        <v>182</v>
      </c>
      <c r="D133" s="226" t="s">
        <v>160</v>
      </c>
      <c r="E133" s="227" t="s">
        <v>1735</v>
      </c>
      <c r="F133" s="228" t="s">
        <v>1736</v>
      </c>
      <c r="G133" s="229" t="s">
        <v>195</v>
      </c>
      <c r="H133" s="230">
        <v>28.128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164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164</v>
      </c>
      <c r="BM133" s="238" t="s">
        <v>185</v>
      </c>
    </row>
    <row r="134" s="2" customFormat="1" ht="21.75" customHeight="1">
      <c r="A134" s="35"/>
      <c r="B134" s="36"/>
      <c r="C134" s="226" t="s">
        <v>174</v>
      </c>
      <c r="D134" s="226" t="s">
        <v>160</v>
      </c>
      <c r="E134" s="227" t="s">
        <v>1737</v>
      </c>
      <c r="F134" s="228" t="s">
        <v>1394</v>
      </c>
      <c r="G134" s="229" t="s">
        <v>217</v>
      </c>
      <c r="H134" s="230">
        <v>50.700000000000003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164</v>
      </c>
      <c r="AT134" s="238" t="s">
        <v>160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164</v>
      </c>
      <c r="BM134" s="238" t="s">
        <v>188</v>
      </c>
    </row>
    <row r="135" s="12" customFormat="1" ht="22.8" customHeight="1">
      <c r="A135" s="12"/>
      <c r="B135" s="210"/>
      <c r="C135" s="211"/>
      <c r="D135" s="212" t="s">
        <v>71</v>
      </c>
      <c r="E135" s="224" t="s">
        <v>175</v>
      </c>
      <c r="F135" s="224" t="s">
        <v>1738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SUM(P136:P141)</f>
        <v>0</v>
      </c>
      <c r="Q135" s="218"/>
      <c r="R135" s="219">
        <f>SUM(R136:R141)</f>
        <v>27.992380000000001</v>
      </c>
      <c r="S135" s="218"/>
      <c r="T135" s="220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79</v>
      </c>
      <c r="AT135" s="222" t="s">
        <v>71</v>
      </c>
      <c r="AU135" s="222" t="s">
        <v>79</v>
      </c>
      <c r="AY135" s="221" t="s">
        <v>158</v>
      </c>
      <c r="BK135" s="223">
        <f>SUM(BK136:BK141)</f>
        <v>0</v>
      </c>
    </row>
    <row r="136" s="2" customFormat="1" ht="33" customHeight="1">
      <c r="A136" s="35"/>
      <c r="B136" s="36"/>
      <c r="C136" s="226" t="s">
        <v>189</v>
      </c>
      <c r="D136" s="226" t="s">
        <v>160</v>
      </c>
      <c r="E136" s="227" t="s">
        <v>1739</v>
      </c>
      <c r="F136" s="228" t="s">
        <v>1740</v>
      </c>
      <c r="G136" s="229" t="s">
        <v>217</v>
      </c>
      <c r="H136" s="230">
        <v>59.149999999999999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0.30360997464074402</v>
      </c>
      <c r="R136" s="236">
        <f>Q136*H136</f>
        <v>17.958530000000007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164</v>
      </c>
      <c r="AT136" s="238" t="s">
        <v>160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164</v>
      </c>
      <c r="BM136" s="238" t="s">
        <v>192</v>
      </c>
    </row>
    <row r="137" s="2" customFormat="1" ht="24.15" customHeight="1">
      <c r="A137" s="35"/>
      <c r="B137" s="36"/>
      <c r="C137" s="240" t="s">
        <v>178</v>
      </c>
      <c r="D137" s="240" t="s">
        <v>300</v>
      </c>
      <c r="E137" s="241" t="s">
        <v>1741</v>
      </c>
      <c r="F137" s="242" t="s">
        <v>1742</v>
      </c>
      <c r="G137" s="243" t="s">
        <v>195</v>
      </c>
      <c r="H137" s="244">
        <v>16.850000000000001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174</v>
      </c>
      <c r="AT137" s="238" t="s">
        <v>300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164</v>
      </c>
      <c r="BM137" s="238" t="s">
        <v>7</v>
      </c>
    </row>
    <row r="138" s="2" customFormat="1" ht="24.15" customHeight="1">
      <c r="A138" s="35"/>
      <c r="B138" s="36"/>
      <c r="C138" s="226" t="s">
        <v>197</v>
      </c>
      <c r="D138" s="226" t="s">
        <v>160</v>
      </c>
      <c r="E138" s="227" t="s">
        <v>1743</v>
      </c>
      <c r="F138" s="228" t="s">
        <v>1744</v>
      </c>
      <c r="G138" s="229" t="s">
        <v>217</v>
      </c>
      <c r="H138" s="230">
        <v>59.149999999999999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164</v>
      </c>
      <c r="AT138" s="238" t="s">
        <v>160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164</v>
      </c>
      <c r="BM138" s="238" t="s">
        <v>200</v>
      </c>
    </row>
    <row r="139" s="2" customFormat="1" ht="33" customHeight="1">
      <c r="A139" s="35"/>
      <c r="B139" s="36"/>
      <c r="C139" s="226" t="s">
        <v>181</v>
      </c>
      <c r="D139" s="226" t="s">
        <v>160</v>
      </c>
      <c r="E139" s="227" t="s">
        <v>1745</v>
      </c>
      <c r="F139" s="228" t="s">
        <v>1746</v>
      </c>
      <c r="G139" s="229" t="s">
        <v>217</v>
      </c>
      <c r="H139" s="230">
        <v>76.894999999999996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0.0035199947981013101</v>
      </c>
      <c r="R139" s="236">
        <f>Q139*H139</f>
        <v>0.27067000000000024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164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164</v>
      </c>
      <c r="BM139" s="238" t="s">
        <v>203</v>
      </c>
    </row>
    <row r="140" s="2" customFormat="1" ht="33" customHeight="1">
      <c r="A140" s="35"/>
      <c r="B140" s="36"/>
      <c r="C140" s="226" t="s">
        <v>204</v>
      </c>
      <c r="D140" s="226" t="s">
        <v>160</v>
      </c>
      <c r="E140" s="227" t="s">
        <v>1747</v>
      </c>
      <c r="F140" s="228" t="s">
        <v>1748</v>
      </c>
      <c r="G140" s="229" t="s">
        <v>403</v>
      </c>
      <c r="H140" s="230">
        <v>84.5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0.093150059171597605</v>
      </c>
      <c r="R140" s="236">
        <f>Q140*H140</f>
        <v>7.8711799999999972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164</v>
      </c>
      <c r="AT140" s="238" t="s">
        <v>160</v>
      </c>
      <c r="AU140" s="238" t="s">
        <v>165</v>
      </c>
      <c r="AY140" s="14" t="s">
        <v>158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165</v>
      </c>
      <c r="BK140" s="239">
        <f>ROUND(I140*H140,2)</f>
        <v>0</v>
      </c>
      <c r="BL140" s="14" t="s">
        <v>164</v>
      </c>
      <c r="BM140" s="238" t="s">
        <v>207</v>
      </c>
    </row>
    <row r="141" s="2" customFormat="1" ht="24.15" customHeight="1">
      <c r="A141" s="35"/>
      <c r="B141" s="36"/>
      <c r="C141" s="240" t="s">
        <v>185</v>
      </c>
      <c r="D141" s="240" t="s">
        <v>300</v>
      </c>
      <c r="E141" s="241" t="s">
        <v>1749</v>
      </c>
      <c r="F141" s="242" t="s">
        <v>1750</v>
      </c>
      <c r="G141" s="243" t="s">
        <v>240</v>
      </c>
      <c r="H141" s="244">
        <v>86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38</v>
      </c>
      <c r="O141" s="94"/>
      <c r="P141" s="236">
        <f>O141*H141</f>
        <v>0</v>
      </c>
      <c r="Q141" s="236">
        <v>0.021999999999999999</v>
      </c>
      <c r="R141" s="236">
        <f>Q141*H141</f>
        <v>1.8919999999999999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174</v>
      </c>
      <c r="AT141" s="238" t="s">
        <v>300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164</v>
      </c>
      <c r="BM141" s="238" t="s">
        <v>210</v>
      </c>
    </row>
    <row r="142" s="12" customFormat="1" ht="22.8" customHeight="1">
      <c r="A142" s="12"/>
      <c r="B142" s="210"/>
      <c r="C142" s="211"/>
      <c r="D142" s="212" t="s">
        <v>71</v>
      </c>
      <c r="E142" s="224" t="s">
        <v>171</v>
      </c>
      <c r="F142" s="224" t="s">
        <v>332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P143</f>
        <v>0</v>
      </c>
      <c r="Q142" s="218"/>
      <c r="R142" s="219">
        <f>R143</f>
        <v>0</v>
      </c>
      <c r="S142" s="218"/>
      <c r="T142" s="22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79</v>
      </c>
      <c r="AT142" s="222" t="s">
        <v>71</v>
      </c>
      <c r="AU142" s="222" t="s">
        <v>79</v>
      </c>
      <c r="AY142" s="221" t="s">
        <v>158</v>
      </c>
      <c r="BK142" s="223">
        <f>BK143</f>
        <v>0</v>
      </c>
    </row>
    <row r="143" s="2" customFormat="1" ht="24.15" customHeight="1">
      <c r="A143" s="35"/>
      <c r="B143" s="36"/>
      <c r="C143" s="226" t="s">
        <v>211</v>
      </c>
      <c r="D143" s="226" t="s">
        <v>160</v>
      </c>
      <c r="E143" s="227" t="s">
        <v>1751</v>
      </c>
      <c r="F143" s="228" t="s">
        <v>1752</v>
      </c>
      <c r="G143" s="229" t="s">
        <v>403</v>
      </c>
      <c r="H143" s="230">
        <v>23.5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164</v>
      </c>
      <c r="AT143" s="238" t="s">
        <v>160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164</v>
      </c>
      <c r="BM143" s="238" t="s">
        <v>214</v>
      </c>
    </row>
    <row r="144" s="12" customFormat="1" ht="22.8" customHeight="1">
      <c r="A144" s="12"/>
      <c r="B144" s="210"/>
      <c r="C144" s="211"/>
      <c r="D144" s="212" t="s">
        <v>71</v>
      </c>
      <c r="E144" s="224" t="s">
        <v>189</v>
      </c>
      <c r="F144" s="224" t="s">
        <v>385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SUM(P145:P150)</f>
        <v>0</v>
      </c>
      <c r="Q144" s="218"/>
      <c r="R144" s="219">
        <f>SUM(R145:R150)</f>
        <v>0</v>
      </c>
      <c r="S144" s="218"/>
      <c r="T144" s="220">
        <f>SUM(T145:T150)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79</v>
      </c>
      <c r="AT144" s="222" t="s">
        <v>71</v>
      </c>
      <c r="AU144" s="222" t="s">
        <v>79</v>
      </c>
      <c r="AY144" s="221" t="s">
        <v>158</v>
      </c>
      <c r="BK144" s="223">
        <f>SUM(BK145:BK150)</f>
        <v>0</v>
      </c>
    </row>
    <row r="145" s="2" customFormat="1" ht="33" customHeight="1">
      <c r="A145" s="35"/>
      <c r="B145" s="36"/>
      <c r="C145" s="226" t="s">
        <v>188</v>
      </c>
      <c r="D145" s="226" t="s">
        <v>160</v>
      </c>
      <c r="E145" s="227" t="s">
        <v>1753</v>
      </c>
      <c r="F145" s="228" t="s">
        <v>1754</v>
      </c>
      <c r="G145" s="229" t="s">
        <v>217</v>
      </c>
      <c r="H145" s="230">
        <v>42.25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164</v>
      </c>
      <c r="AT145" s="238" t="s">
        <v>160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164</v>
      </c>
      <c r="BM145" s="238" t="s">
        <v>218</v>
      </c>
    </row>
    <row r="146" s="2" customFormat="1" ht="21.75" customHeight="1">
      <c r="A146" s="35"/>
      <c r="B146" s="36"/>
      <c r="C146" s="226" t="s">
        <v>219</v>
      </c>
      <c r="D146" s="226" t="s">
        <v>160</v>
      </c>
      <c r="E146" s="227" t="s">
        <v>1593</v>
      </c>
      <c r="F146" s="228" t="s">
        <v>1594</v>
      </c>
      <c r="G146" s="229" t="s">
        <v>195</v>
      </c>
      <c r="H146" s="230">
        <v>5.8310000000000004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164</v>
      </c>
      <c r="AT146" s="238" t="s">
        <v>160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164</v>
      </c>
      <c r="BM146" s="238" t="s">
        <v>222</v>
      </c>
    </row>
    <row r="147" s="2" customFormat="1" ht="24.15" customHeight="1">
      <c r="A147" s="35"/>
      <c r="B147" s="36"/>
      <c r="C147" s="226" t="s">
        <v>192</v>
      </c>
      <c r="D147" s="226" t="s">
        <v>160</v>
      </c>
      <c r="E147" s="227" t="s">
        <v>1595</v>
      </c>
      <c r="F147" s="228" t="s">
        <v>1596</v>
      </c>
      <c r="G147" s="229" t="s">
        <v>195</v>
      </c>
      <c r="H147" s="230">
        <v>29.155000000000001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164</v>
      </c>
      <c r="AT147" s="238" t="s">
        <v>160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164</v>
      </c>
      <c r="BM147" s="238" t="s">
        <v>225</v>
      </c>
    </row>
    <row r="148" s="2" customFormat="1" ht="24.15" customHeight="1">
      <c r="A148" s="35"/>
      <c r="B148" s="36"/>
      <c r="C148" s="226" t="s">
        <v>226</v>
      </c>
      <c r="D148" s="226" t="s">
        <v>160</v>
      </c>
      <c r="E148" s="227" t="s">
        <v>1597</v>
      </c>
      <c r="F148" s="228" t="s">
        <v>1598</v>
      </c>
      <c r="G148" s="229" t="s">
        <v>195</v>
      </c>
      <c r="H148" s="230">
        <v>5.8310000000000004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164</v>
      </c>
      <c r="AT148" s="238" t="s">
        <v>160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164</v>
      </c>
      <c r="BM148" s="238" t="s">
        <v>229</v>
      </c>
    </row>
    <row r="149" s="2" customFormat="1" ht="24.15" customHeight="1">
      <c r="A149" s="35"/>
      <c r="B149" s="36"/>
      <c r="C149" s="226" t="s">
        <v>7</v>
      </c>
      <c r="D149" s="226" t="s">
        <v>160</v>
      </c>
      <c r="E149" s="227" t="s">
        <v>1599</v>
      </c>
      <c r="F149" s="228" t="s">
        <v>1600</v>
      </c>
      <c r="G149" s="229" t="s">
        <v>195</v>
      </c>
      <c r="H149" s="230">
        <v>29.155000000000001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164</v>
      </c>
      <c r="AT149" s="238" t="s">
        <v>160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164</v>
      </c>
      <c r="BM149" s="238" t="s">
        <v>232</v>
      </c>
    </row>
    <row r="150" s="2" customFormat="1" ht="24.15" customHeight="1">
      <c r="A150" s="35"/>
      <c r="B150" s="36"/>
      <c r="C150" s="226" t="s">
        <v>234</v>
      </c>
      <c r="D150" s="226" t="s">
        <v>160</v>
      </c>
      <c r="E150" s="227" t="s">
        <v>1755</v>
      </c>
      <c r="F150" s="228" t="s">
        <v>1756</v>
      </c>
      <c r="G150" s="229" t="s">
        <v>195</v>
      </c>
      <c r="H150" s="230">
        <v>5.8310000000000004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164</v>
      </c>
      <c r="AT150" s="238" t="s">
        <v>160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164</v>
      </c>
      <c r="BM150" s="238" t="s">
        <v>237</v>
      </c>
    </row>
    <row r="151" s="12" customFormat="1" ht="25.92" customHeight="1">
      <c r="A151" s="12"/>
      <c r="B151" s="210"/>
      <c r="C151" s="211"/>
      <c r="D151" s="212" t="s">
        <v>71</v>
      </c>
      <c r="E151" s="213" t="s">
        <v>412</v>
      </c>
      <c r="F151" s="213" t="s">
        <v>413</v>
      </c>
      <c r="G151" s="211"/>
      <c r="H151" s="211"/>
      <c r="I151" s="214"/>
      <c r="J151" s="215">
        <f>BK151</f>
        <v>0</v>
      </c>
      <c r="K151" s="211"/>
      <c r="L151" s="216"/>
      <c r="M151" s="217"/>
      <c r="N151" s="218"/>
      <c r="O151" s="218"/>
      <c r="P151" s="219">
        <f>P152+P156</f>
        <v>0</v>
      </c>
      <c r="Q151" s="218"/>
      <c r="R151" s="219">
        <f>R152+R156</f>
        <v>0.40038999999999991</v>
      </c>
      <c r="S151" s="218"/>
      <c r="T151" s="220">
        <f>T152+T156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165</v>
      </c>
      <c r="AT151" s="222" t="s">
        <v>71</v>
      </c>
      <c r="AU151" s="222" t="s">
        <v>72</v>
      </c>
      <c r="AY151" s="221" t="s">
        <v>158</v>
      </c>
      <c r="BK151" s="223">
        <f>BK152+BK156</f>
        <v>0</v>
      </c>
    </row>
    <row r="152" s="12" customFormat="1" ht="22.8" customHeight="1">
      <c r="A152" s="12"/>
      <c r="B152" s="210"/>
      <c r="C152" s="211"/>
      <c r="D152" s="212" t="s">
        <v>71</v>
      </c>
      <c r="E152" s="224" t="s">
        <v>414</v>
      </c>
      <c r="F152" s="224" t="s">
        <v>415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SUM(P153:P155)</f>
        <v>0</v>
      </c>
      <c r="Q152" s="218"/>
      <c r="R152" s="219">
        <f>SUM(R153:R155)</f>
        <v>0.12067000000000001</v>
      </c>
      <c r="S152" s="218"/>
      <c r="T152" s="22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165</v>
      </c>
      <c r="AT152" s="222" t="s">
        <v>71</v>
      </c>
      <c r="AU152" s="222" t="s">
        <v>79</v>
      </c>
      <c r="AY152" s="221" t="s">
        <v>158</v>
      </c>
      <c r="BK152" s="223">
        <f>SUM(BK153:BK155)</f>
        <v>0</v>
      </c>
    </row>
    <row r="153" s="2" customFormat="1" ht="24.15" customHeight="1">
      <c r="A153" s="35"/>
      <c r="B153" s="36"/>
      <c r="C153" s="226" t="s">
        <v>200</v>
      </c>
      <c r="D153" s="226" t="s">
        <v>160</v>
      </c>
      <c r="E153" s="227" t="s">
        <v>1757</v>
      </c>
      <c r="F153" s="228" t="s">
        <v>1758</v>
      </c>
      <c r="G153" s="229" t="s">
        <v>217</v>
      </c>
      <c r="H153" s="230">
        <v>50.700000000000003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8.0078895463510906E-05</v>
      </c>
      <c r="R153" s="236">
        <f>Q153*H153</f>
        <v>0.0040600000000000028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188</v>
      </c>
      <c r="AT153" s="238" t="s">
        <v>160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188</v>
      </c>
      <c r="BM153" s="238" t="s">
        <v>241</v>
      </c>
    </row>
    <row r="154" s="2" customFormat="1" ht="37.8" customHeight="1">
      <c r="A154" s="35"/>
      <c r="B154" s="36"/>
      <c r="C154" s="240" t="s">
        <v>242</v>
      </c>
      <c r="D154" s="240" t="s">
        <v>300</v>
      </c>
      <c r="E154" s="241" t="s">
        <v>1759</v>
      </c>
      <c r="F154" s="242" t="s">
        <v>1760</v>
      </c>
      <c r="G154" s="243" t="s">
        <v>217</v>
      </c>
      <c r="H154" s="244">
        <v>58.305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0.002</v>
      </c>
      <c r="R154" s="236">
        <f>Q154*H154</f>
        <v>0.11661000000000001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218</v>
      </c>
      <c r="AT154" s="238" t="s">
        <v>300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188</v>
      </c>
      <c r="BM154" s="238" t="s">
        <v>245</v>
      </c>
    </row>
    <row r="155" s="2" customFormat="1" ht="24.15" customHeight="1">
      <c r="A155" s="35"/>
      <c r="B155" s="36"/>
      <c r="C155" s="226" t="s">
        <v>203</v>
      </c>
      <c r="D155" s="226" t="s">
        <v>160</v>
      </c>
      <c r="E155" s="227" t="s">
        <v>430</v>
      </c>
      <c r="F155" s="228" t="s">
        <v>431</v>
      </c>
      <c r="G155" s="229" t="s">
        <v>195</v>
      </c>
      <c r="H155" s="230">
        <v>0.121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188</v>
      </c>
      <c r="AT155" s="238" t="s">
        <v>160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188</v>
      </c>
      <c r="BM155" s="238" t="s">
        <v>248</v>
      </c>
    </row>
    <row r="156" s="12" customFormat="1" ht="22.8" customHeight="1">
      <c r="A156" s="12"/>
      <c r="B156" s="210"/>
      <c r="C156" s="211"/>
      <c r="D156" s="212" t="s">
        <v>71</v>
      </c>
      <c r="E156" s="224" t="s">
        <v>470</v>
      </c>
      <c r="F156" s="224" t="s">
        <v>471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SUM(P157:P159)</f>
        <v>0</v>
      </c>
      <c r="Q156" s="218"/>
      <c r="R156" s="219">
        <f>SUM(R157:R159)</f>
        <v>0.27971999999999991</v>
      </c>
      <c r="S156" s="218"/>
      <c r="T156" s="220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165</v>
      </c>
      <c r="AT156" s="222" t="s">
        <v>71</v>
      </c>
      <c r="AU156" s="222" t="s">
        <v>79</v>
      </c>
      <c r="AY156" s="221" t="s">
        <v>158</v>
      </c>
      <c r="BK156" s="223">
        <f>SUM(BK157:BK159)</f>
        <v>0</v>
      </c>
    </row>
    <row r="157" s="2" customFormat="1" ht="24.15" customHeight="1">
      <c r="A157" s="35"/>
      <c r="B157" s="36"/>
      <c r="C157" s="226" t="s">
        <v>249</v>
      </c>
      <c r="D157" s="226" t="s">
        <v>160</v>
      </c>
      <c r="E157" s="227" t="s">
        <v>1761</v>
      </c>
      <c r="F157" s="228" t="s">
        <v>1762</v>
      </c>
      <c r="G157" s="229" t="s">
        <v>217</v>
      </c>
      <c r="H157" s="230">
        <v>50.700000000000003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0.00361992110453649</v>
      </c>
      <c r="R157" s="236">
        <f>Q157*H157</f>
        <v>0.18353000000000005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188</v>
      </c>
      <c r="AT157" s="238" t="s">
        <v>160</v>
      </c>
      <c r="AU157" s="238" t="s">
        <v>165</v>
      </c>
      <c r="AY157" s="14" t="s">
        <v>158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165</v>
      </c>
      <c r="BK157" s="239">
        <f>ROUND(I157*H157,2)</f>
        <v>0</v>
      </c>
      <c r="BL157" s="14" t="s">
        <v>188</v>
      </c>
      <c r="BM157" s="238" t="s">
        <v>252</v>
      </c>
    </row>
    <row r="158" s="2" customFormat="1" ht="24.15" customHeight="1">
      <c r="A158" s="35"/>
      <c r="B158" s="36"/>
      <c r="C158" s="240" t="s">
        <v>207</v>
      </c>
      <c r="D158" s="240" t="s">
        <v>300</v>
      </c>
      <c r="E158" s="241" t="s">
        <v>1763</v>
      </c>
      <c r="F158" s="242" t="s">
        <v>1764</v>
      </c>
      <c r="G158" s="243" t="s">
        <v>217</v>
      </c>
      <c r="H158" s="244">
        <v>51.713999999999999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38</v>
      </c>
      <c r="O158" s="94"/>
      <c r="P158" s="236">
        <f>O158*H158</f>
        <v>0</v>
      </c>
      <c r="Q158" s="236">
        <v>0.00186003790076188</v>
      </c>
      <c r="R158" s="236">
        <f>Q158*H158</f>
        <v>0.096189999999999859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218</v>
      </c>
      <c r="AT158" s="238" t="s">
        <v>300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188</v>
      </c>
      <c r="BM158" s="238" t="s">
        <v>256</v>
      </c>
    </row>
    <row r="159" s="2" customFormat="1" ht="24.15" customHeight="1">
      <c r="A159" s="35"/>
      <c r="B159" s="36"/>
      <c r="C159" s="226" t="s">
        <v>257</v>
      </c>
      <c r="D159" s="226" t="s">
        <v>160</v>
      </c>
      <c r="E159" s="227" t="s">
        <v>759</v>
      </c>
      <c r="F159" s="228" t="s">
        <v>760</v>
      </c>
      <c r="G159" s="229" t="s">
        <v>195</v>
      </c>
      <c r="H159" s="230">
        <v>0.28000000000000003</v>
      </c>
      <c r="I159" s="231"/>
      <c r="J159" s="232">
        <f>ROUND(I159*H159,2)</f>
        <v>0</v>
      </c>
      <c r="K159" s="233"/>
      <c r="L159" s="41"/>
      <c r="M159" s="252" t="s">
        <v>1</v>
      </c>
      <c r="N159" s="253" t="s">
        <v>38</v>
      </c>
      <c r="O159" s="254"/>
      <c r="P159" s="255">
        <f>O159*H159</f>
        <v>0</v>
      </c>
      <c r="Q159" s="255">
        <v>0</v>
      </c>
      <c r="R159" s="255">
        <f>Q159*H159</f>
        <v>0</v>
      </c>
      <c r="S159" s="255">
        <v>0</v>
      </c>
      <c r="T159" s="25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188</v>
      </c>
      <c r="AT159" s="238" t="s">
        <v>160</v>
      </c>
      <c r="AU159" s="238" t="s">
        <v>165</v>
      </c>
      <c r="AY159" s="14" t="s">
        <v>158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165</v>
      </c>
      <c r="BK159" s="239">
        <f>ROUND(I159*H159,2)</f>
        <v>0</v>
      </c>
      <c r="BL159" s="14" t="s">
        <v>188</v>
      </c>
      <c r="BM159" s="238" t="s">
        <v>260</v>
      </c>
    </row>
    <row r="160" s="2" customFormat="1" ht="6.96" customHeight="1">
      <c r="A160" s="35"/>
      <c r="B160" s="69"/>
      <c r="C160" s="70"/>
      <c r="D160" s="70"/>
      <c r="E160" s="70"/>
      <c r="F160" s="70"/>
      <c r="G160" s="70"/>
      <c r="H160" s="70"/>
      <c r="I160" s="70"/>
      <c r="J160" s="70"/>
      <c r="K160" s="70"/>
      <c r="L160" s="41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</sheetData>
  <sheetProtection sheet="1" autoFilter="0" formatColumns="0" formatRows="0" objects="1" scenarios="1" spinCount="100000" saltValue="hdUV/dUsjc7tUvbmXRipy2qsf8Jqb7inoGHCmho/ySo19f4prgTjnTFxB8zeXuOgIwVhA9USh0389MFOcdDzlw==" hashValue="FAk/T5IyIxEttsuXM1nQhcygJP5NEsOJZMSRxBMpmZALTxf/zAl6u9cA6l8Op+JuCxdoI6IJQKDwK4DS+5X8DQ==" algorithmName="SHA-512" password="CC35"/>
  <autoFilter ref="C123:K15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116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ROUND(J138,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ROUND((SUM(BE138:BE303)),  2)</f>
        <v>0</v>
      </c>
      <c r="G33" s="159"/>
      <c r="H33" s="159"/>
      <c r="I33" s="160">
        <v>0.20000000000000001</v>
      </c>
      <c r="J33" s="158">
        <f>ROUND(((SUM(BE138:BE303))*I33),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ROUND((SUM(BF138:BF303)),  2)</f>
        <v>0</v>
      </c>
      <c r="G34" s="159"/>
      <c r="H34" s="159"/>
      <c r="I34" s="160">
        <v>0.20000000000000001</v>
      </c>
      <c r="J34" s="158">
        <f>ROUND(((SUM(BF138:BF303))*I34),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ROUND((SUM(BG138:BG303)),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ROUND((SUM(BH138:BH303)),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ROUND((SUM(BI138:BI303)),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SO-01 - Architektura  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J138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J139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123</v>
      </c>
      <c r="E98" s="195"/>
      <c r="F98" s="195"/>
      <c r="G98" s="195"/>
      <c r="H98" s="195"/>
      <c r="I98" s="195"/>
      <c r="J98" s="196">
        <f>J140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124</v>
      </c>
      <c r="E99" s="195"/>
      <c r="F99" s="195"/>
      <c r="G99" s="195"/>
      <c r="H99" s="195"/>
      <c r="I99" s="195"/>
      <c r="J99" s="196">
        <f>J151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125</v>
      </c>
      <c r="E100" s="195"/>
      <c r="F100" s="195"/>
      <c r="G100" s="195"/>
      <c r="H100" s="195"/>
      <c r="I100" s="195"/>
      <c r="J100" s="196">
        <f>J162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126</v>
      </c>
      <c r="E101" s="195"/>
      <c r="F101" s="195"/>
      <c r="G101" s="195"/>
      <c r="H101" s="195"/>
      <c r="I101" s="195"/>
      <c r="J101" s="196">
        <f>J168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127</v>
      </c>
      <c r="E102" s="195"/>
      <c r="F102" s="195"/>
      <c r="G102" s="195"/>
      <c r="H102" s="195"/>
      <c r="I102" s="195"/>
      <c r="J102" s="196">
        <f>J191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128</v>
      </c>
      <c r="E103" s="195"/>
      <c r="F103" s="195"/>
      <c r="G103" s="195"/>
      <c r="H103" s="195"/>
      <c r="I103" s="195"/>
      <c r="J103" s="196">
        <f>J207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6"/>
      <c r="C104" s="187"/>
      <c r="D104" s="188" t="s">
        <v>129</v>
      </c>
      <c r="E104" s="189"/>
      <c r="F104" s="189"/>
      <c r="G104" s="189"/>
      <c r="H104" s="189"/>
      <c r="I104" s="189"/>
      <c r="J104" s="190">
        <f>J215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2"/>
      <c r="C105" s="193"/>
      <c r="D105" s="194" t="s">
        <v>130</v>
      </c>
      <c r="E105" s="195"/>
      <c r="F105" s="195"/>
      <c r="G105" s="195"/>
      <c r="H105" s="195"/>
      <c r="I105" s="195"/>
      <c r="J105" s="196">
        <f>J216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131</v>
      </c>
      <c r="E106" s="195"/>
      <c r="F106" s="195"/>
      <c r="G106" s="195"/>
      <c r="H106" s="195"/>
      <c r="I106" s="195"/>
      <c r="J106" s="196">
        <f>J222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132</v>
      </c>
      <c r="E107" s="195"/>
      <c r="F107" s="195"/>
      <c r="G107" s="195"/>
      <c r="H107" s="195"/>
      <c r="I107" s="195"/>
      <c r="J107" s="196">
        <f>J233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133</v>
      </c>
      <c r="E108" s="195"/>
      <c r="F108" s="195"/>
      <c r="G108" s="195"/>
      <c r="H108" s="195"/>
      <c r="I108" s="195"/>
      <c r="J108" s="196">
        <f>J246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134</v>
      </c>
      <c r="E109" s="195"/>
      <c r="F109" s="195"/>
      <c r="G109" s="195"/>
      <c r="H109" s="195"/>
      <c r="I109" s="195"/>
      <c r="J109" s="196">
        <f>J250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135</v>
      </c>
      <c r="E110" s="195"/>
      <c r="F110" s="195"/>
      <c r="G110" s="195"/>
      <c r="H110" s="195"/>
      <c r="I110" s="195"/>
      <c r="J110" s="196">
        <f>J253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136</v>
      </c>
      <c r="E111" s="195"/>
      <c r="F111" s="195"/>
      <c r="G111" s="195"/>
      <c r="H111" s="195"/>
      <c r="I111" s="195"/>
      <c r="J111" s="196">
        <f>J259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2"/>
      <c r="C112" s="193"/>
      <c r="D112" s="194" t="s">
        <v>137</v>
      </c>
      <c r="E112" s="195"/>
      <c r="F112" s="195"/>
      <c r="G112" s="195"/>
      <c r="H112" s="195"/>
      <c r="I112" s="195"/>
      <c r="J112" s="196">
        <f>J269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2"/>
      <c r="C113" s="193"/>
      <c r="D113" s="194" t="s">
        <v>138</v>
      </c>
      <c r="E113" s="195"/>
      <c r="F113" s="195"/>
      <c r="G113" s="195"/>
      <c r="H113" s="195"/>
      <c r="I113" s="195"/>
      <c r="J113" s="196">
        <f>J276</f>
        <v>0</v>
      </c>
      <c r="K113" s="193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2"/>
      <c r="C114" s="193"/>
      <c r="D114" s="194" t="s">
        <v>139</v>
      </c>
      <c r="E114" s="195"/>
      <c r="F114" s="195"/>
      <c r="G114" s="195"/>
      <c r="H114" s="195"/>
      <c r="I114" s="195"/>
      <c r="J114" s="196">
        <f>J284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2"/>
      <c r="C115" s="193"/>
      <c r="D115" s="194" t="s">
        <v>140</v>
      </c>
      <c r="E115" s="195"/>
      <c r="F115" s="195"/>
      <c r="G115" s="195"/>
      <c r="H115" s="195"/>
      <c r="I115" s="195"/>
      <c r="J115" s="196">
        <f>J288</f>
        <v>0</v>
      </c>
      <c r="K115" s="193"/>
      <c r="L115" s="19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2"/>
      <c r="C116" s="193"/>
      <c r="D116" s="194" t="s">
        <v>141</v>
      </c>
      <c r="E116" s="195"/>
      <c r="F116" s="195"/>
      <c r="G116" s="195"/>
      <c r="H116" s="195"/>
      <c r="I116" s="195"/>
      <c r="J116" s="196">
        <f>J294</f>
        <v>0</v>
      </c>
      <c r="K116" s="193"/>
      <c r="L116" s="19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2"/>
      <c r="C117" s="193"/>
      <c r="D117" s="194" t="s">
        <v>142</v>
      </c>
      <c r="E117" s="195"/>
      <c r="F117" s="195"/>
      <c r="G117" s="195"/>
      <c r="H117" s="195"/>
      <c r="I117" s="195"/>
      <c r="J117" s="196">
        <f>J298</f>
        <v>0</v>
      </c>
      <c r="K117" s="193"/>
      <c r="L117" s="19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2"/>
      <c r="C118" s="193"/>
      <c r="D118" s="194" t="s">
        <v>143</v>
      </c>
      <c r="E118" s="195"/>
      <c r="F118" s="195"/>
      <c r="G118" s="195"/>
      <c r="H118" s="195"/>
      <c r="I118" s="195"/>
      <c r="J118" s="196">
        <f>J300</f>
        <v>0</v>
      </c>
      <c r="K118" s="193"/>
      <c r="L118" s="19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4" s="2" customFormat="1" ht="6.96" customHeight="1">
      <c r="A124" s="35"/>
      <c r="B124" s="71"/>
      <c r="C124" s="72"/>
      <c r="D124" s="72"/>
      <c r="E124" s="72"/>
      <c r="F124" s="72"/>
      <c r="G124" s="72"/>
      <c r="H124" s="72"/>
      <c r="I124" s="72"/>
      <c r="J124" s="72"/>
      <c r="K124" s="72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4.96" customHeight="1">
      <c r="A125" s="35"/>
      <c r="B125" s="36"/>
      <c r="C125" s="20" t="s">
        <v>144</v>
      </c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2" customHeight="1">
      <c r="A127" s="35"/>
      <c r="B127" s="36"/>
      <c r="C127" s="29" t="s">
        <v>15</v>
      </c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6.5" customHeight="1">
      <c r="A128" s="35"/>
      <c r="B128" s="36"/>
      <c r="C128" s="37"/>
      <c r="D128" s="37"/>
      <c r="E128" s="181" t="str">
        <f>E7</f>
        <v xml:space="preserve">99gtrui-2021 - Materská  škola   Lubina_23.03.2023</v>
      </c>
      <c r="F128" s="29"/>
      <c r="G128" s="29"/>
      <c r="H128" s="29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115</v>
      </c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6.5" customHeight="1">
      <c r="A130" s="35"/>
      <c r="B130" s="36"/>
      <c r="C130" s="37"/>
      <c r="D130" s="37"/>
      <c r="E130" s="79" t="str">
        <f>E9</f>
        <v xml:space="preserve">SO-01 - Architektura    </v>
      </c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2" customHeight="1">
      <c r="A132" s="35"/>
      <c r="B132" s="36"/>
      <c r="C132" s="29" t="s">
        <v>19</v>
      </c>
      <c r="D132" s="37"/>
      <c r="E132" s="37"/>
      <c r="F132" s="24" t="str">
        <f>F12</f>
        <v xml:space="preserve"> </v>
      </c>
      <c r="G132" s="37"/>
      <c r="H132" s="37"/>
      <c r="I132" s="29" t="s">
        <v>21</v>
      </c>
      <c r="J132" s="82" t="str">
        <f>IF(J12="","",J12)</f>
        <v>23. 3. 2023</v>
      </c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6.96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5.15" customHeight="1">
      <c r="A134" s="35"/>
      <c r="B134" s="36"/>
      <c r="C134" s="29" t="s">
        <v>23</v>
      </c>
      <c r="D134" s="37"/>
      <c r="E134" s="37"/>
      <c r="F134" s="24" t="str">
        <f>E15</f>
        <v xml:space="preserve"> </v>
      </c>
      <c r="G134" s="37"/>
      <c r="H134" s="37"/>
      <c r="I134" s="29" t="s">
        <v>28</v>
      </c>
      <c r="J134" s="33" t="str">
        <f>E21</f>
        <v xml:space="preserve"> </v>
      </c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5.15" customHeight="1">
      <c r="A135" s="35"/>
      <c r="B135" s="36"/>
      <c r="C135" s="29" t="s">
        <v>26</v>
      </c>
      <c r="D135" s="37"/>
      <c r="E135" s="37"/>
      <c r="F135" s="24" t="str">
        <f>IF(E18="","",E18)</f>
        <v>Vyplň údaj</v>
      </c>
      <c r="G135" s="37"/>
      <c r="H135" s="37"/>
      <c r="I135" s="29" t="s">
        <v>30</v>
      </c>
      <c r="J135" s="33" t="str">
        <f>E24</f>
        <v xml:space="preserve"> </v>
      </c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0.32" customHeight="1">
      <c r="A136" s="35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6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11" customFormat="1" ht="29.28" customHeight="1">
      <c r="A137" s="198"/>
      <c r="B137" s="199"/>
      <c r="C137" s="200" t="s">
        <v>145</v>
      </c>
      <c r="D137" s="201" t="s">
        <v>57</v>
      </c>
      <c r="E137" s="201" t="s">
        <v>53</v>
      </c>
      <c r="F137" s="201" t="s">
        <v>54</v>
      </c>
      <c r="G137" s="201" t="s">
        <v>146</v>
      </c>
      <c r="H137" s="201" t="s">
        <v>147</v>
      </c>
      <c r="I137" s="201" t="s">
        <v>148</v>
      </c>
      <c r="J137" s="202" t="s">
        <v>119</v>
      </c>
      <c r="K137" s="203" t="s">
        <v>149</v>
      </c>
      <c r="L137" s="204"/>
      <c r="M137" s="103" t="s">
        <v>1</v>
      </c>
      <c r="N137" s="104" t="s">
        <v>36</v>
      </c>
      <c r="O137" s="104" t="s">
        <v>150</v>
      </c>
      <c r="P137" s="104" t="s">
        <v>151</v>
      </c>
      <c r="Q137" s="104" t="s">
        <v>152</v>
      </c>
      <c r="R137" s="104" t="s">
        <v>153</v>
      </c>
      <c r="S137" s="104" t="s">
        <v>154</v>
      </c>
      <c r="T137" s="105" t="s">
        <v>155</v>
      </c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</row>
    <row r="138" s="2" customFormat="1" ht="22.8" customHeight="1">
      <c r="A138" s="35"/>
      <c r="B138" s="36"/>
      <c r="C138" s="110" t="s">
        <v>120</v>
      </c>
      <c r="D138" s="37"/>
      <c r="E138" s="37"/>
      <c r="F138" s="37"/>
      <c r="G138" s="37"/>
      <c r="H138" s="37"/>
      <c r="I138" s="37"/>
      <c r="J138" s="205">
        <f>BK138</f>
        <v>0</v>
      </c>
      <c r="K138" s="37"/>
      <c r="L138" s="41"/>
      <c r="M138" s="106"/>
      <c r="N138" s="206"/>
      <c r="O138" s="107"/>
      <c r="P138" s="207">
        <f>P139+P215</f>
        <v>0</v>
      </c>
      <c r="Q138" s="107"/>
      <c r="R138" s="207">
        <f>R139+R215</f>
        <v>2320.0578400000009</v>
      </c>
      <c r="S138" s="107"/>
      <c r="T138" s="208">
        <f>T139+T215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71</v>
      </c>
      <c r="AU138" s="14" t="s">
        <v>121</v>
      </c>
      <c r="BK138" s="209">
        <f>BK139+BK215</f>
        <v>0</v>
      </c>
    </row>
    <row r="139" s="12" customFormat="1" ht="25.92" customHeight="1">
      <c r="A139" s="12"/>
      <c r="B139" s="210"/>
      <c r="C139" s="211"/>
      <c r="D139" s="212" t="s">
        <v>71</v>
      </c>
      <c r="E139" s="213" t="s">
        <v>156</v>
      </c>
      <c r="F139" s="213" t="s">
        <v>157</v>
      </c>
      <c r="G139" s="211"/>
      <c r="H139" s="211"/>
      <c r="I139" s="214"/>
      <c r="J139" s="215">
        <f>BK139</f>
        <v>0</v>
      </c>
      <c r="K139" s="211"/>
      <c r="L139" s="216"/>
      <c r="M139" s="217"/>
      <c r="N139" s="218"/>
      <c r="O139" s="218"/>
      <c r="P139" s="219">
        <f>P140+P151+P162+P168+P191+P207</f>
        <v>0</v>
      </c>
      <c r="Q139" s="218"/>
      <c r="R139" s="219">
        <f>R140+R151+R162+R168+R191+R207</f>
        <v>2118.6447700000008</v>
      </c>
      <c r="S139" s="218"/>
      <c r="T139" s="220">
        <f>T140+T151+T162+T168+T191+T207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79</v>
      </c>
      <c r="AT139" s="222" t="s">
        <v>71</v>
      </c>
      <c r="AU139" s="222" t="s">
        <v>72</v>
      </c>
      <c r="AY139" s="221" t="s">
        <v>158</v>
      </c>
      <c r="BK139" s="223">
        <f>BK140+BK151+BK162+BK168+BK191+BK207</f>
        <v>0</v>
      </c>
    </row>
    <row r="140" s="12" customFormat="1" ht="22.8" customHeight="1">
      <c r="A140" s="12"/>
      <c r="B140" s="210"/>
      <c r="C140" s="211"/>
      <c r="D140" s="212" t="s">
        <v>71</v>
      </c>
      <c r="E140" s="224" t="s">
        <v>79</v>
      </c>
      <c r="F140" s="224" t="s">
        <v>159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SUM(P141:P150)</f>
        <v>0</v>
      </c>
      <c r="Q140" s="218"/>
      <c r="R140" s="219">
        <f>SUM(R141:R150)</f>
        <v>0</v>
      </c>
      <c r="S140" s="218"/>
      <c r="T140" s="220">
        <f>SUM(T141:T150)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79</v>
      </c>
      <c r="AT140" s="222" t="s">
        <v>71</v>
      </c>
      <c r="AU140" s="222" t="s">
        <v>79</v>
      </c>
      <c r="AY140" s="221" t="s">
        <v>158</v>
      </c>
      <c r="BK140" s="223">
        <f>SUM(BK141:BK150)</f>
        <v>0</v>
      </c>
    </row>
    <row r="141" s="2" customFormat="1" ht="33" customHeight="1">
      <c r="A141" s="35"/>
      <c r="B141" s="36"/>
      <c r="C141" s="226" t="s">
        <v>79</v>
      </c>
      <c r="D141" s="226" t="s">
        <v>160</v>
      </c>
      <c r="E141" s="227" t="s">
        <v>161</v>
      </c>
      <c r="F141" s="228" t="s">
        <v>162</v>
      </c>
      <c r="G141" s="229" t="s">
        <v>163</v>
      </c>
      <c r="H141" s="230">
        <v>257.91899999999998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164</v>
      </c>
      <c r="AT141" s="238" t="s">
        <v>160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164</v>
      </c>
      <c r="BM141" s="238" t="s">
        <v>165</v>
      </c>
    </row>
    <row r="142" s="2" customFormat="1" ht="24.15" customHeight="1">
      <c r="A142" s="35"/>
      <c r="B142" s="36"/>
      <c r="C142" s="226" t="s">
        <v>165</v>
      </c>
      <c r="D142" s="226" t="s">
        <v>160</v>
      </c>
      <c r="E142" s="227" t="s">
        <v>166</v>
      </c>
      <c r="F142" s="228" t="s">
        <v>167</v>
      </c>
      <c r="G142" s="229" t="s">
        <v>163</v>
      </c>
      <c r="H142" s="230">
        <v>227.899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164</v>
      </c>
      <c r="AT142" s="238" t="s">
        <v>160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164</v>
      </c>
      <c r="BM142" s="238" t="s">
        <v>164</v>
      </c>
    </row>
    <row r="143" s="2" customFormat="1" ht="37.8" customHeight="1">
      <c r="A143" s="35"/>
      <c r="B143" s="36"/>
      <c r="C143" s="226" t="s">
        <v>168</v>
      </c>
      <c r="D143" s="226" t="s">
        <v>160</v>
      </c>
      <c r="E143" s="227" t="s">
        <v>169</v>
      </c>
      <c r="F143" s="228" t="s">
        <v>170</v>
      </c>
      <c r="G143" s="229" t="s">
        <v>163</v>
      </c>
      <c r="H143" s="230">
        <v>227.899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164</v>
      </c>
      <c r="AT143" s="238" t="s">
        <v>160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164</v>
      </c>
      <c r="BM143" s="238" t="s">
        <v>171</v>
      </c>
    </row>
    <row r="144" s="2" customFormat="1" ht="21.75" customHeight="1">
      <c r="A144" s="35"/>
      <c r="B144" s="36"/>
      <c r="C144" s="226" t="s">
        <v>164</v>
      </c>
      <c r="D144" s="226" t="s">
        <v>160</v>
      </c>
      <c r="E144" s="227" t="s">
        <v>172</v>
      </c>
      <c r="F144" s="228" t="s">
        <v>173</v>
      </c>
      <c r="G144" s="229" t="s">
        <v>163</v>
      </c>
      <c r="H144" s="230">
        <v>22.736000000000001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164</v>
      </c>
      <c r="AT144" s="238" t="s">
        <v>160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164</v>
      </c>
      <c r="BM144" s="238" t="s">
        <v>174</v>
      </c>
    </row>
    <row r="145" s="2" customFormat="1" ht="37.8" customHeight="1">
      <c r="A145" s="35"/>
      <c r="B145" s="36"/>
      <c r="C145" s="226" t="s">
        <v>175</v>
      </c>
      <c r="D145" s="226" t="s">
        <v>160</v>
      </c>
      <c r="E145" s="227" t="s">
        <v>176</v>
      </c>
      <c r="F145" s="228" t="s">
        <v>177</v>
      </c>
      <c r="G145" s="229" t="s">
        <v>163</v>
      </c>
      <c r="H145" s="230">
        <v>22.736000000000001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164</v>
      </c>
      <c r="AT145" s="238" t="s">
        <v>160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164</v>
      </c>
      <c r="BM145" s="238" t="s">
        <v>178</v>
      </c>
    </row>
    <row r="146" s="2" customFormat="1" ht="24.15" customHeight="1">
      <c r="A146" s="35"/>
      <c r="B146" s="36"/>
      <c r="C146" s="226" t="s">
        <v>171</v>
      </c>
      <c r="D146" s="226" t="s">
        <v>160</v>
      </c>
      <c r="E146" s="227" t="s">
        <v>179</v>
      </c>
      <c r="F146" s="228" t="s">
        <v>180</v>
      </c>
      <c r="G146" s="229" t="s">
        <v>163</v>
      </c>
      <c r="H146" s="230">
        <v>250.63499999999999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164</v>
      </c>
      <c r="AT146" s="238" t="s">
        <v>160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164</v>
      </c>
      <c r="BM146" s="238" t="s">
        <v>181</v>
      </c>
    </row>
    <row r="147" s="2" customFormat="1" ht="37.8" customHeight="1">
      <c r="A147" s="35"/>
      <c r="B147" s="36"/>
      <c r="C147" s="226" t="s">
        <v>182</v>
      </c>
      <c r="D147" s="226" t="s">
        <v>160</v>
      </c>
      <c r="E147" s="227" t="s">
        <v>183</v>
      </c>
      <c r="F147" s="228" t="s">
        <v>184</v>
      </c>
      <c r="G147" s="229" t="s">
        <v>163</v>
      </c>
      <c r="H147" s="230">
        <v>250.63499999999999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164</v>
      </c>
      <c r="AT147" s="238" t="s">
        <v>160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164</v>
      </c>
      <c r="BM147" s="238" t="s">
        <v>185</v>
      </c>
    </row>
    <row r="148" s="2" customFormat="1" ht="24.15" customHeight="1">
      <c r="A148" s="35"/>
      <c r="B148" s="36"/>
      <c r="C148" s="226" t="s">
        <v>174</v>
      </c>
      <c r="D148" s="226" t="s">
        <v>160</v>
      </c>
      <c r="E148" s="227" t="s">
        <v>186</v>
      </c>
      <c r="F148" s="228" t="s">
        <v>187</v>
      </c>
      <c r="G148" s="229" t="s">
        <v>163</v>
      </c>
      <c r="H148" s="230">
        <v>250.63499999999999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164</v>
      </c>
      <c r="AT148" s="238" t="s">
        <v>160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164</v>
      </c>
      <c r="BM148" s="238" t="s">
        <v>188</v>
      </c>
    </row>
    <row r="149" s="2" customFormat="1" ht="24.15" customHeight="1">
      <c r="A149" s="35"/>
      <c r="B149" s="36"/>
      <c r="C149" s="226" t="s">
        <v>189</v>
      </c>
      <c r="D149" s="226" t="s">
        <v>160</v>
      </c>
      <c r="E149" s="227" t="s">
        <v>190</v>
      </c>
      <c r="F149" s="228" t="s">
        <v>191</v>
      </c>
      <c r="G149" s="229" t="s">
        <v>163</v>
      </c>
      <c r="H149" s="230">
        <v>2005.0799999999999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164</v>
      </c>
      <c r="AT149" s="238" t="s">
        <v>160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164</v>
      </c>
      <c r="BM149" s="238" t="s">
        <v>192</v>
      </c>
    </row>
    <row r="150" s="2" customFormat="1" ht="24.15" customHeight="1">
      <c r="A150" s="35"/>
      <c r="B150" s="36"/>
      <c r="C150" s="226" t="s">
        <v>178</v>
      </c>
      <c r="D150" s="226" t="s">
        <v>160</v>
      </c>
      <c r="E150" s="227" t="s">
        <v>193</v>
      </c>
      <c r="F150" s="228" t="s">
        <v>194</v>
      </c>
      <c r="G150" s="229" t="s">
        <v>195</v>
      </c>
      <c r="H150" s="230">
        <v>401.01600000000002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164</v>
      </c>
      <c r="AT150" s="238" t="s">
        <v>160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164</v>
      </c>
      <c r="BM150" s="238" t="s">
        <v>7</v>
      </c>
    </row>
    <row r="151" s="12" customFormat="1" ht="22.8" customHeight="1">
      <c r="A151" s="12"/>
      <c r="B151" s="210"/>
      <c r="C151" s="211"/>
      <c r="D151" s="212" t="s">
        <v>71</v>
      </c>
      <c r="E151" s="224" t="s">
        <v>165</v>
      </c>
      <c r="F151" s="224" t="s">
        <v>196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SUM(P152:P161)</f>
        <v>0</v>
      </c>
      <c r="Q151" s="218"/>
      <c r="R151" s="219">
        <f>SUM(R152:R161)</f>
        <v>1017.8563600000005</v>
      </c>
      <c r="S151" s="218"/>
      <c r="T151" s="220">
        <f>SUM(T152:T161)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79</v>
      </c>
      <c r="AT151" s="222" t="s">
        <v>71</v>
      </c>
      <c r="AU151" s="222" t="s">
        <v>79</v>
      </c>
      <c r="AY151" s="221" t="s">
        <v>158</v>
      </c>
      <c r="BK151" s="223">
        <f>SUM(BK152:BK161)</f>
        <v>0</v>
      </c>
    </row>
    <row r="152" s="2" customFormat="1" ht="24.15" customHeight="1">
      <c r="A152" s="35"/>
      <c r="B152" s="36"/>
      <c r="C152" s="226" t="s">
        <v>197</v>
      </c>
      <c r="D152" s="226" t="s">
        <v>160</v>
      </c>
      <c r="E152" s="227" t="s">
        <v>198</v>
      </c>
      <c r="F152" s="228" t="s">
        <v>199</v>
      </c>
      <c r="G152" s="229" t="s">
        <v>163</v>
      </c>
      <c r="H152" s="230">
        <v>199.96100000000001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2.0699999999999998</v>
      </c>
      <c r="R152" s="236">
        <f>Q152*H152</f>
        <v>413.91926999999998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164</v>
      </c>
      <c r="AT152" s="238" t="s">
        <v>160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164</v>
      </c>
      <c r="BM152" s="238" t="s">
        <v>200</v>
      </c>
    </row>
    <row r="153" s="2" customFormat="1" ht="16.5" customHeight="1">
      <c r="A153" s="35"/>
      <c r="B153" s="36"/>
      <c r="C153" s="226" t="s">
        <v>181</v>
      </c>
      <c r="D153" s="226" t="s">
        <v>160</v>
      </c>
      <c r="E153" s="227" t="s">
        <v>201</v>
      </c>
      <c r="F153" s="228" t="s">
        <v>202</v>
      </c>
      <c r="G153" s="229" t="s">
        <v>163</v>
      </c>
      <c r="H153" s="230">
        <v>144.149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2.19407571332441</v>
      </c>
      <c r="R153" s="236">
        <f>Q153*H153</f>
        <v>316.2738200000004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164</v>
      </c>
      <c r="AT153" s="238" t="s">
        <v>160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164</v>
      </c>
      <c r="BM153" s="238" t="s">
        <v>203</v>
      </c>
    </row>
    <row r="154" s="2" customFormat="1" ht="37.8" customHeight="1">
      <c r="A154" s="35"/>
      <c r="B154" s="36"/>
      <c r="C154" s="226" t="s">
        <v>204</v>
      </c>
      <c r="D154" s="226" t="s">
        <v>160</v>
      </c>
      <c r="E154" s="227" t="s">
        <v>205</v>
      </c>
      <c r="F154" s="228" t="s">
        <v>206</v>
      </c>
      <c r="G154" s="229" t="s">
        <v>163</v>
      </c>
      <c r="H154" s="230">
        <v>57.744999999999997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2.1564540652870399</v>
      </c>
      <c r="R154" s="236">
        <f>Q154*H154</f>
        <v>124.52444000000011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164</v>
      </c>
      <c r="AT154" s="238" t="s">
        <v>160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164</v>
      </c>
      <c r="BM154" s="238" t="s">
        <v>207</v>
      </c>
    </row>
    <row r="155" s="2" customFormat="1" ht="16.5" customHeight="1">
      <c r="A155" s="35"/>
      <c r="B155" s="36"/>
      <c r="C155" s="226" t="s">
        <v>185</v>
      </c>
      <c r="D155" s="226" t="s">
        <v>160</v>
      </c>
      <c r="E155" s="227" t="s">
        <v>208</v>
      </c>
      <c r="F155" s="228" t="s">
        <v>209</v>
      </c>
      <c r="G155" s="229" t="s">
        <v>195</v>
      </c>
      <c r="H155" s="230">
        <v>8.9499999999999993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1.0189586592178801</v>
      </c>
      <c r="R155" s="236">
        <f>Q155*H155</f>
        <v>9.1196800000000255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164</v>
      </c>
      <c r="AT155" s="238" t="s">
        <v>160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164</v>
      </c>
      <c r="BM155" s="238" t="s">
        <v>210</v>
      </c>
    </row>
    <row r="156" s="2" customFormat="1" ht="37.8" customHeight="1">
      <c r="A156" s="35"/>
      <c r="B156" s="36"/>
      <c r="C156" s="226" t="s">
        <v>211</v>
      </c>
      <c r="D156" s="226" t="s">
        <v>160</v>
      </c>
      <c r="E156" s="227" t="s">
        <v>212</v>
      </c>
      <c r="F156" s="228" t="s">
        <v>213</v>
      </c>
      <c r="G156" s="229" t="s">
        <v>195</v>
      </c>
      <c r="H156" s="230">
        <v>3.1000000000000001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1.002</v>
      </c>
      <c r="R156" s="236">
        <f>Q156*H156</f>
        <v>3.1062000000000003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164</v>
      </c>
      <c r="AT156" s="238" t="s">
        <v>160</v>
      </c>
      <c r="AU156" s="238" t="s">
        <v>165</v>
      </c>
      <c r="AY156" s="14" t="s">
        <v>158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165</v>
      </c>
      <c r="BK156" s="239">
        <f>ROUND(I156*H156,2)</f>
        <v>0</v>
      </c>
      <c r="BL156" s="14" t="s">
        <v>164</v>
      </c>
      <c r="BM156" s="238" t="s">
        <v>214</v>
      </c>
    </row>
    <row r="157" s="2" customFormat="1" ht="24.15" customHeight="1">
      <c r="A157" s="35"/>
      <c r="B157" s="36"/>
      <c r="C157" s="226" t="s">
        <v>188</v>
      </c>
      <c r="D157" s="226" t="s">
        <v>160</v>
      </c>
      <c r="E157" s="227" t="s">
        <v>215</v>
      </c>
      <c r="F157" s="228" t="s">
        <v>216</v>
      </c>
      <c r="G157" s="229" t="s">
        <v>217</v>
      </c>
      <c r="H157" s="230">
        <v>66.599999999999994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0.0037677177177177202</v>
      </c>
      <c r="R157" s="236">
        <f>Q157*H157</f>
        <v>0.25093000000000015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164</v>
      </c>
      <c r="AT157" s="238" t="s">
        <v>160</v>
      </c>
      <c r="AU157" s="238" t="s">
        <v>165</v>
      </c>
      <c r="AY157" s="14" t="s">
        <v>158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165</v>
      </c>
      <c r="BK157" s="239">
        <f>ROUND(I157*H157,2)</f>
        <v>0</v>
      </c>
      <c r="BL157" s="14" t="s">
        <v>164</v>
      </c>
      <c r="BM157" s="238" t="s">
        <v>218</v>
      </c>
    </row>
    <row r="158" s="2" customFormat="1" ht="24.15" customHeight="1">
      <c r="A158" s="35"/>
      <c r="B158" s="36"/>
      <c r="C158" s="226" t="s">
        <v>219</v>
      </c>
      <c r="D158" s="226" t="s">
        <v>160</v>
      </c>
      <c r="E158" s="227" t="s">
        <v>220</v>
      </c>
      <c r="F158" s="228" t="s">
        <v>221</v>
      </c>
      <c r="G158" s="229" t="s">
        <v>217</v>
      </c>
      <c r="H158" s="230">
        <v>66.599999999999994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164</v>
      </c>
      <c r="AT158" s="238" t="s">
        <v>160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164</v>
      </c>
      <c r="BM158" s="238" t="s">
        <v>222</v>
      </c>
    </row>
    <row r="159" s="2" customFormat="1" ht="16.5" customHeight="1">
      <c r="A159" s="35"/>
      <c r="B159" s="36"/>
      <c r="C159" s="226" t="s">
        <v>192</v>
      </c>
      <c r="D159" s="226" t="s">
        <v>160</v>
      </c>
      <c r="E159" s="227" t="s">
        <v>223</v>
      </c>
      <c r="F159" s="228" t="s">
        <v>224</v>
      </c>
      <c r="G159" s="229" t="s">
        <v>195</v>
      </c>
      <c r="H159" s="230">
        <v>3.2669999999999999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1.0189592898683799</v>
      </c>
      <c r="R159" s="236">
        <f>Q159*H159</f>
        <v>3.3289399999999971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164</v>
      </c>
      <c r="AT159" s="238" t="s">
        <v>160</v>
      </c>
      <c r="AU159" s="238" t="s">
        <v>165</v>
      </c>
      <c r="AY159" s="14" t="s">
        <v>158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165</v>
      </c>
      <c r="BK159" s="239">
        <f>ROUND(I159*H159,2)</f>
        <v>0</v>
      </c>
      <c r="BL159" s="14" t="s">
        <v>164</v>
      </c>
      <c r="BM159" s="238" t="s">
        <v>225</v>
      </c>
    </row>
    <row r="160" s="2" customFormat="1" ht="33" customHeight="1">
      <c r="A160" s="35"/>
      <c r="B160" s="36"/>
      <c r="C160" s="226" t="s">
        <v>226</v>
      </c>
      <c r="D160" s="226" t="s">
        <v>160</v>
      </c>
      <c r="E160" s="227" t="s">
        <v>227</v>
      </c>
      <c r="F160" s="228" t="s">
        <v>228</v>
      </c>
      <c r="G160" s="229" t="s">
        <v>217</v>
      </c>
      <c r="H160" s="230">
        <v>931.476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0.0062736130614207998</v>
      </c>
      <c r="R160" s="236">
        <f>Q160*H160</f>
        <v>5.8437200000000011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164</v>
      </c>
      <c r="AT160" s="238" t="s">
        <v>160</v>
      </c>
      <c r="AU160" s="238" t="s">
        <v>165</v>
      </c>
      <c r="AY160" s="14" t="s">
        <v>158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165</v>
      </c>
      <c r="BK160" s="239">
        <f>ROUND(I160*H160,2)</f>
        <v>0</v>
      </c>
      <c r="BL160" s="14" t="s">
        <v>164</v>
      </c>
      <c r="BM160" s="238" t="s">
        <v>229</v>
      </c>
    </row>
    <row r="161" s="2" customFormat="1" ht="16.5" customHeight="1">
      <c r="A161" s="35"/>
      <c r="B161" s="36"/>
      <c r="C161" s="226" t="s">
        <v>7</v>
      </c>
      <c r="D161" s="226" t="s">
        <v>160</v>
      </c>
      <c r="E161" s="227" t="s">
        <v>230</v>
      </c>
      <c r="F161" s="228" t="s">
        <v>231</v>
      </c>
      <c r="G161" s="229" t="s">
        <v>163</v>
      </c>
      <c r="H161" s="230">
        <v>64.486999999999995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2.1940757051808899</v>
      </c>
      <c r="R161" s="236">
        <f>Q161*H161</f>
        <v>141.48936000000003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164</v>
      </c>
      <c r="AT161" s="238" t="s">
        <v>160</v>
      </c>
      <c r="AU161" s="238" t="s">
        <v>165</v>
      </c>
      <c r="AY161" s="14" t="s">
        <v>158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165</v>
      </c>
      <c r="BK161" s="239">
        <f>ROUND(I161*H161,2)</f>
        <v>0</v>
      </c>
      <c r="BL161" s="14" t="s">
        <v>164</v>
      </c>
      <c r="BM161" s="238" t="s">
        <v>232</v>
      </c>
    </row>
    <row r="162" s="12" customFormat="1" ht="22.8" customHeight="1">
      <c r="A162" s="12"/>
      <c r="B162" s="210"/>
      <c r="C162" s="211"/>
      <c r="D162" s="212" t="s">
        <v>71</v>
      </c>
      <c r="E162" s="224" t="s">
        <v>168</v>
      </c>
      <c r="F162" s="224" t="s">
        <v>233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SUM(P163:P167)</f>
        <v>0</v>
      </c>
      <c r="Q162" s="218"/>
      <c r="R162" s="219">
        <f>SUM(R163:R167)</f>
        <v>284.78848000000011</v>
      </c>
      <c r="S162" s="218"/>
      <c r="T162" s="220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79</v>
      </c>
      <c r="AT162" s="222" t="s">
        <v>71</v>
      </c>
      <c r="AU162" s="222" t="s">
        <v>79</v>
      </c>
      <c r="AY162" s="221" t="s">
        <v>158</v>
      </c>
      <c r="BK162" s="223">
        <f>SUM(BK163:BK167)</f>
        <v>0</v>
      </c>
    </row>
    <row r="163" s="2" customFormat="1" ht="37.8" customHeight="1">
      <c r="A163" s="35"/>
      <c r="B163" s="36"/>
      <c r="C163" s="226" t="s">
        <v>234</v>
      </c>
      <c r="D163" s="226" t="s">
        <v>160</v>
      </c>
      <c r="E163" s="227" t="s">
        <v>235</v>
      </c>
      <c r="F163" s="228" t="s">
        <v>236</v>
      </c>
      <c r="G163" s="229" t="s">
        <v>163</v>
      </c>
      <c r="H163" s="230">
        <v>347.48399999999998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0.70137301285814602</v>
      </c>
      <c r="R163" s="236">
        <f>Q163*H163</f>
        <v>243.71590000000001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164</v>
      </c>
      <c r="AT163" s="238" t="s">
        <v>160</v>
      </c>
      <c r="AU163" s="238" t="s">
        <v>165</v>
      </c>
      <c r="AY163" s="14" t="s">
        <v>158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165</v>
      </c>
      <c r="BK163" s="239">
        <f>ROUND(I163*H163,2)</f>
        <v>0</v>
      </c>
      <c r="BL163" s="14" t="s">
        <v>164</v>
      </c>
      <c r="BM163" s="238" t="s">
        <v>237</v>
      </c>
    </row>
    <row r="164" s="2" customFormat="1" ht="24.15" customHeight="1">
      <c r="A164" s="35"/>
      <c r="B164" s="36"/>
      <c r="C164" s="226" t="s">
        <v>200</v>
      </c>
      <c r="D164" s="226" t="s">
        <v>160</v>
      </c>
      <c r="E164" s="227" t="s">
        <v>238</v>
      </c>
      <c r="F164" s="228" t="s">
        <v>239</v>
      </c>
      <c r="G164" s="229" t="s">
        <v>240</v>
      </c>
      <c r="H164" s="230">
        <v>72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0.048853055555555601</v>
      </c>
      <c r="R164" s="236">
        <f>Q164*H164</f>
        <v>3.5174200000000031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164</v>
      </c>
      <c r="AT164" s="238" t="s">
        <v>160</v>
      </c>
      <c r="AU164" s="238" t="s">
        <v>165</v>
      </c>
      <c r="AY164" s="14" t="s">
        <v>158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165</v>
      </c>
      <c r="BK164" s="239">
        <f>ROUND(I164*H164,2)</f>
        <v>0</v>
      </c>
      <c r="BL164" s="14" t="s">
        <v>164</v>
      </c>
      <c r="BM164" s="238" t="s">
        <v>241</v>
      </c>
    </row>
    <row r="165" s="2" customFormat="1" ht="24.15" customHeight="1">
      <c r="A165" s="35"/>
      <c r="B165" s="36"/>
      <c r="C165" s="226" t="s">
        <v>242</v>
      </c>
      <c r="D165" s="226" t="s">
        <v>160</v>
      </c>
      <c r="E165" s="227" t="s">
        <v>243</v>
      </c>
      <c r="F165" s="228" t="s">
        <v>244</v>
      </c>
      <c r="G165" s="229" t="s">
        <v>240</v>
      </c>
      <c r="H165" s="230">
        <v>28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0.078162857142857103</v>
      </c>
      <c r="R165" s="236">
        <f>Q165*H165</f>
        <v>2.188559999999999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164</v>
      </c>
      <c r="AT165" s="238" t="s">
        <v>160</v>
      </c>
      <c r="AU165" s="238" t="s">
        <v>165</v>
      </c>
      <c r="AY165" s="14" t="s">
        <v>158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165</v>
      </c>
      <c r="BK165" s="239">
        <f>ROUND(I165*H165,2)</f>
        <v>0</v>
      </c>
      <c r="BL165" s="14" t="s">
        <v>164</v>
      </c>
      <c r="BM165" s="238" t="s">
        <v>245</v>
      </c>
    </row>
    <row r="166" s="2" customFormat="1" ht="33" customHeight="1">
      <c r="A166" s="35"/>
      <c r="B166" s="36"/>
      <c r="C166" s="226" t="s">
        <v>203</v>
      </c>
      <c r="D166" s="226" t="s">
        <v>160</v>
      </c>
      <c r="E166" s="227" t="s">
        <v>246</v>
      </c>
      <c r="F166" s="228" t="s">
        <v>247</v>
      </c>
      <c r="G166" s="229" t="s">
        <v>217</v>
      </c>
      <c r="H166" s="230">
        <v>334.06400000000002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0.10446800613056199</v>
      </c>
      <c r="R166" s="236">
        <f>Q166*H166</f>
        <v>34.899000000000065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164</v>
      </c>
      <c r="AT166" s="238" t="s">
        <v>160</v>
      </c>
      <c r="AU166" s="238" t="s">
        <v>165</v>
      </c>
      <c r="AY166" s="14" t="s">
        <v>158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165</v>
      </c>
      <c r="BK166" s="239">
        <f>ROUND(I166*H166,2)</f>
        <v>0</v>
      </c>
      <c r="BL166" s="14" t="s">
        <v>164</v>
      </c>
      <c r="BM166" s="238" t="s">
        <v>248</v>
      </c>
    </row>
    <row r="167" s="2" customFormat="1" ht="24.15" customHeight="1">
      <c r="A167" s="35"/>
      <c r="B167" s="36"/>
      <c r="C167" s="226" t="s">
        <v>249</v>
      </c>
      <c r="D167" s="226" t="s">
        <v>160</v>
      </c>
      <c r="E167" s="227" t="s">
        <v>250</v>
      </c>
      <c r="F167" s="228" t="s">
        <v>251</v>
      </c>
      <c r="G167" s="229" t="s">
        <v>240</v>
      </c>
      <c r="H167" s="230">
        <v>16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0.029225000000000001</v>
      </c>
      <c r="R167" s="236">
        <f>Q167*H167</f>
        <v>0.46760000000000002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164</v>
      </c>
      <c r="AT167" s="238" t="s">
        <v>160</v>
      </c>
      <c r="AU167" s="238" t="s">
        <v>165</v>
      </c>
      <c r="AY167" s="14" t="s">
        <v>158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165</v>
      </c>
      <c r="BK167" s="239">
        <f>ROUND(I167*H167,2)</f>
        <v>0</v>
      </c>
      <c r="BL167" s="14" t="s">
        <v>164</v>
      </c>
      <c r="BM167" s="238" t="s">
        <v>252</v>
      </c>
    </row>
    <row r="168" s="12" customFormat="1" ht="22.8" customHeight="1">
      <c r="A168" s="12"/>
      <c r="B168" s="210"/>
      <c r="C168" s="211"/>
      <c r="D168" s="212" t="s">
        <v>71</v>
      </c>
      <c r="E168" s="224" t="s">
        <v>164</v>
      </c>
      <c r="F168" s="224" t="s">
        <v>253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SUM(P169:P190)</f>
        <v>0</v>
      </c>
      <c r="Q168" s="218"/>
      <c r="R168" s="219">
        <f>SUM(R169:R190)</f>
        <v>551.84295000000009</v>
      </c>
      <c r="S168" s="218"/>
      <c r="T168" s="220">
        <f>SUM(T169:T190)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79</v>
      </c>
      <c r="AT168" s="222" t="s">
        <v>71</v>
      </c>
      <c r="AU168" s="222" t="s">
        <v>79</v>
      </c>
      <c r="AY168" s="221" t="s">
        <v>158</v>
      </c>
      <c r="BK168" s="223">
        <f>SUM(BK169:BK190)</f>
        <v>0</v>
      </c>
    </row>
    <row r="169" s="2" customFormat="1" ht="16.5" customHeight="1">
      <c r="A169" s="35"/>
      <c r="B169" s="36"/>
      <c r="C169" s="226" t="s">
        <v>207</v>
      </c>
      <c r="D169" s="226" t="s">
        <v>160</v>
      </c>
      <c r="E169" s="227" t="s">
        <v>254</v>
      </c>
      <c r="F169" s="228" t="s">
        <v>255</v>
      </c>
      <c r="G169" s="229" t="s">
        <v>217</v>
      </c>
      <c r="H169" s="230">
        <v>932.77999999999997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0.0064041360234996497</v>
      </c>
      <c r="R169" s="236">
        <f>Q169*H169</f>
        <v>5.9736500000000028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164</v>
      </c>
      <c r="AT169" s="238" t="s">
        <v>160</v>
      </c>
      <c r="AU169" s="238" t="s">
        <v>165</v>
      </c>
      <c r="AY169" s="14" t="s">
        <v>158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165</v>
      </c>
      <c r="BK169" s="239">
        <f>ROUND(I169*H169,2)</f>
        <v>0</v>
      </c>
      <c r="BL169" s="14" t="s">
        <v>164</v>
      </c>
      <c r="BM169" s="238" t="s">
        <v>256</v>
      </c>
    </row>
    <row r="170" s="2" customFormat="1" ht="16.5" customHeight="1">
      <c r="A170" s="35"/>
      <c r="B170" s="36"/>
      <c r="C170" s="226" t="s">
        <v>257</v>
      </c>
      <c r="D170" s="226" t="s">
        <v>160</v>
      </c>
      <c r="E170" s="227" t="s">
        <v>258</v>
      </c>
      <c r="F170" s="228" t="s">
        <v>259</v>
      </c>
      <c r="G170" s="229" t="s">
        <v>217</v>
      </c>
      <c r="H170" s="230">
        <v>932.77999999999997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164</v>
      </c>
      <c r="AT170" s="238" t="s">
        <v>160</v>
      </c>
      <c r="AU170" s="238" t="s">
        <v>165</v>
      </c>
      <c r="AY170" s="14" t="s">
        <v>158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165</v>
      </c>
      <c r="BK170" s="239">
        <f>ROUND(I170*H170,2)</f>
        <v>0</v>
      </c>
      <c r="BL170" s="14" t="s">
        <v>164</v>
      </c>
      <c r="BM170" s="238" t="s">
        <v>260</v>
      </c>
    </row>
    <row r="171" s="2" customFormat="1" ht="24.15" customHeight="1">
      <c r="A171" s="35"/>
      <c r="B171" s="36"/>
      <c r="C171" s="226" t="s">
        <v>210</v>
      </c>
      <c r="D171" s="226" t="s">
        <v>160</v>
      </c>
      <c r="E171" s="227" t="s">
        <v>261</v>
      </c>
      <c r="F171" s="228" t="s">
        <v>262</v>
      </c>
      <c r="G171" s="229" t="s">
        <v>217</v>
      </c>
      <c r="H171" s="230">
        <v>932.77999999999997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0.057566500139368301</v>
      </c>
      <c r="R171" s="236">
        <f>Q171*H171</f>
        <v>53.696879999999965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164</v>
      </c>
      <c r="AT171" s="238" t="s">
        <v>160</v>
      </c>
      <c r="AU171" s="238" t="s">
        <v>165</v>
      </c>
      <c r="AY171" s="14" t="s">
        <v>158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165</v>
      </c>
      <c r="BK171" s="239">
        <f>ROUND(I171*H171,2)</f>
        <v>0</v>
      </c>
      <c r="BL171" s="14" t="s">
        <v>164</v>
      </c>
      <c r="BM171" s="238" t="s">
        <v>263</v>
      </c>
    </row>
    <row r="172" s="2" customFormat="1" ht="24.15" customHeight="1">
      <c r="A172" s="35"/>
      <c r="B172" s="36"/>
      <c r="C172" s="226" t="s">
        <v>264</v>
      </c>
      <c r="D172" s="226" t="s">
        <v>160</v>
      </c>
      <c r="E172" s="227" t="s">
        <v>265</v>
      </c>
      <c r="F172" s="228" t="s">
        <v>266</v>
      </c>
      <c r="G172" s="229" t="s">
        <v>217</v>
      </c>
      <c r="H172" s="230">
        <v>932.77999999999997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164</v>
      </c>
      <c r="AT172" s="238" t="s">
        <v>160</v>
      </c>
      <c r="AU172" s="238" t="s">
        <v>165</v>
      </c>
      <c r="AY172" s="14" t="s">
        <v>158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165</v>
      </c>
      <c r="BK172" s="239">
        <f>ROUND(I172*H172,2)</f>
        <v>0</v>
      </c>
      <c r="BL172" s="14" t="s">
        <v>164</v>
      </c>
      <c r="BM172" s="238" t="s">
        <v>267</v>
      </c>
    </row>
    <row r="173" s="2" customFormat="1" ht="37.8" customHeight="1">
      <c r="A173" s="35"/>
      <c r="B173" s="36"/>
      <c r="C173" s="226" t="s">
        <v>214</v>
      </c>
      <c r="D173" s="226" t="s">
        <v>160</v>
      </c>
      <c r="E173" s="227" t="s">
        <v>268</v>
      </c>
      <c r="F173" s="228" t="s">
        <v>269</v>
      </c>
      <c r="G173" s="229" t="s">
        <v>217</v>
      </c>
      <c r="H173" s="230">
        <v>7895.2600000000002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164</v>
      </c>
      <c r="AT173" s="238" t="s">
        <v>160</v>
      </c>
      <c r="AU173" s="238" t="s">
        <v>165</v>
      </c>
      <c r="AY173" s="14" t="s">
        <v>158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165</v>
      </c>
      <c r="BK173" s="239">
        <f>ROUND(I173*H173,2)</f>
        <v>0</v>
      </c>
      <c r="BL173" s="14" t="s">
        <v>164</v>
      </c>
      <c r="BM173" s="238" t="s">
        <v>270</v>
      </c>
    </row>
    <row r="174" s="2" customFormat="1" ht="37.8" customHeight="1">
      <c r="A174" s="35"/>
      <c r="B174" s="36"/>
      <c r="C174" s="226" t="s">
        <v>271</v>
      </c>
      <c r="D174" s="226" t="s">
        <v>160</v>
      </c>
      <c r="E174" s="227" t="s">
        <v>272</v>
      </c>
      <c r="F174" s="228" t="s">
        <v>273</v>
      </c>
      <c r="G174" s="229" t="s">
        <v>195</v>
      </c>
      <c r="H174" s="230">
        <v>2.4580000000000002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1.01628152969894</v>
      </c>
      <c r="R174" s="236">
        <f>Q174*H174</f>
        <v>2.4980199999999946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164</v>
      </c>
      <c r="AT174" s="238" t="s">
        <v>160</v>
      </c>
      <c r="AU174" s="238" t="s">
        <v>165</v>
      </c>
      <c r="AY174" s="14" t="s">
        <v>158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165</v>
      </c>
      <c r="BK174" s="239">
        <f>ROUND(I174*H174,2)</f>
        <v>0</v>
      </c>
      <c r="BL174" s="14" t="s">
        <v>164</v>
      </c>
      <c r="BM174" s="238" t="s">
        <v>274</v>
      </c>
    </row>
    <row r="175" s="2" customFormat="1" ht="37.8" customHeight="1">
      <c r="A175" s="35"/>
      <c r="B175" s="36"/>
      <c r="C175" s="226" t="s">
        <v>218</v>
      </c>
      <c r="D175" s="226" t="s">
        <v>160</v>
      </c>
      <c r="E175" s="227" t="s">
        <v>275</v>
      </c>
      <c r="F175" s="228" t="s">
        <v>276</v>
      </c>
      <c r="G175" s="229" t="s">
        <v>217</v>
      </c>
      <c r="H175" s="230">
        <v>1217.2940000000001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0.00627361179797157</v>
      </c>
      <c r="R175" s="236">
        <f>Q175*H175</f>
        <v>7.6368300000000051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164</v>
      </c>
      <c r="AT175" s="238" t="s">
        <v>160</v>
      </c>
      <c r="AU175" s="238" t="s">
        <v>165</v>
      </c>
      <c r="AY175" s="14" t="s">
        <v>158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165</v>
      </c>
      <c r="BK175" s="239">
        <f>ROUND(I175*H175,2)</f>
        <v>0</v>
      </c>
      <c r="BL175" s="14" t="s">
        <v>164</v>
      </c>
      <c r="BM175" s="238" t="s">
        <v>277</v>
      </c>
    </row>
    <row r="176" s="2" customFormat="1" ht="24.15" customHeight="1">
      <c r="A176" s="35"/>
      <c r="B176" s="36"/>
      <c r="C176" s="226" t="s">
        <v>278</v>
      </c>
      <c r="D176" s="226" t="s">
        <v>160</v>
      </c>
      <c r="E176" s="227" t="s">
        <v>279</v>
      </c>
      <c r="F176" s="228" t="s">
        <v>280</v>
      </c>
      <c r="G176" s="229" t="s">
        <v>163</v>
      </c>
      <c r="H176" s="230">
        <v>107.72199999999999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2.2970178793561198</v>
      </c>
      <c r="R176" s="236">
        <f>Q176*H176</f>
        <v>247.43935999999991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164</v>
      </c>
      <c r="AT176" s="238" t="s">
        <v>160</v>
      </c>
      <c r="AU176" s="238" t="s">
        <v>165</v>
      </c>
      <c r="AY176" s="14" t="s">
        <v>158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165</v>
      </c>
      <c r="BK176" s="239">
        <f>ROUND(I176*H176,2)</f>
        <v>0</v>
      </c>
      <c r="BL176" s="14" t="s">
        <v>164</v>
      </c>
      <c r="BM176" s="238" t="s">
        <v>281</v>
      </c>
    </row>
    <row r="177" s="2" customFormat="1" ht="24.15" customHeight="1">
      <c r="A177" s="35"/>
      <c r="B177" s="36"/>
      <c r="C177" s="226" t="s">
        <v>222</v>
      </c>
      <c r="D177" s="226" t="s">
        <v>160</v>
      </c>
      <c r="E177" s="227" t="s">
        <v>282</v>
      </c>
      <c r="F177" s="228" t="s">
        <v>283</v>
      </c>
      <c r="G177" s="229" t="s">
        <v>217</v>
      </c>
      <c r="H177" s="230">
        <v>196.22399999999999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0.016892276174168299</v>
      </c>
      <c r="R177" s="236">
        <f>Q177*H177</f>
        <v>3.31467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164</v>
      </c>
      <c r="AT177" s="238" t="s">
        <v>160</v>
      </c>
      <c r="AU177" s="238" t="s">
        <v>165</v>
      </c>
      <c r="AY177" s="14" t="s">
        <v>158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165</v>
      </c>
      <c r="BK177" s="239">
        <f>ROUND(I177*H177,2)</f>
        <v>0</v>
      </c>
      <c r="BL177" s="14" t="s">
        <v>164</v>
      </c>
      <c r="BM177" s="238" t="s">
        <v>284</v>
      </c>
    </row>
    <row r="178" s="2" customFormat="1" ht="24.15" customHeight="1">
      <c r="A178" s="35"/>
      <c r="B178" s="36"/>
      <c r="C178" s="226" t="s">
        <v>285</v>
      </c>
      <c r="D178" s="226" t="s">
        <v>160</v>
      </c>
      <c r="E178" s="227" t="s">
        <v>286</v>
      </c>
      <c r="F178" s="228" t="s">
        <v>287</v>
      </c>
      <c r="G178" s="229" t="s">
        <v>217</v>
      </c>
      <c r="H178" s="230">
        <v>196.22399999999999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164</v>
      </c>
      <c r="AT178" s="238" t="s">
        <v>160</v>
      </c>
      <c r="AU178" s="238" t="s">
        <v>165</v>
      </c>
      <c r="AY178" s="14" t="s">
        <v>158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165</v>
      </c>
      <c r="BK178" s="239">
        <f>ROUND(I178*H178,2)</f>
        <v>0</v>
      </c>
      <c r="BL178" s="14" t="s">
        <v>164</v>
      </c>
      <c r="BM178" s="238" t="s">
        <v>288</v>
      </c>
    </row>
    <row r="179" s="2" customFormat="1" ht="24.15" customHeight="1">
      <c r="A179" s="35"/>
      <c r="B179" s="36"/>
      <c r="C179" s="226" t="s">
        <v>225</v>
      </c>
      <c r="D179" s="226" t="s">
        <v>160</v>
      </c>
      <c r="E179" s="227" t="s">
        <v>289</v>
      </c>
      <c r="F179" s="228" t="s">
        <v>290</v>
      </c>
      <c r="G179" s="229" t="s">
        <v>195</v>
      </c>
      <c r="H179" s="230">
        <v>2.4590000000000001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1.0165921106140701</v>
      </c>
      <c r="R179" s="236">
        <f>Q179*H179</f>
        <v>2.4997999999999982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164</v>
      </c>
      <c r="AT179" s="238" t="s">
        <v>160</v>
      </c>
      <c r="AU179" s="238" t="s">
        <v>165</v>
      </c>
      <c r="AY179" s="14" t="s">
        <v>158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165</v>
      </c>
      <c r="BK179" s="239">
        <f>ROUND(I179*H179,2)</f>
        <v>0</v>
      </c>
      <c r="BL179" s="14" t="s">
        <v>164</v>
      </c>
      <c r="BM179" s="238" t="s">
        <v>291</v>
      </c>
    </row>
    <row r="180" s="2" customFormat="1" ht="21.75" customHeight="1">
      <c r="A180" s="35"/>
      <c r="B180" s="36"/>
      <c r="C180" s="226" t="s">
        <v>292</v>
      </c>
      <c r="D180" s="226" t="s">
        <v>160</v>
      </c>
      <c r="E180" s="227" t="s">
        <v>293</v>
      </c>
      <c r="F180" s="228" t="s">
        <v>294</v>
      </c>
      <c r="G180" s="229" t="s">
        <v>163</v>
      </c>
      <c r="H180" s="230">
        <v>65.290000000000006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2.2969863685097298</v>
      </c>
      <c r="R180" s="236">
        <f>Q180*H180</f>
        <v>149.97024000000027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164</v>
      </c>
      <c r="AT180" s="238" t="s">
        <v>160</v>
      </c>
      <c r="AU180" s="238" t="s">
        <v>165</v>
      </c>
      <c r="AY180" s="14" t="s">
        <v>158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165</v>
      </c>
      <c r="BK180" s="239">
        <f>ROUND(I180*H180,2)</f>
        <v>0</v>
      </c>
      <c r="BL180" s="14" t="s">
        <v>164</v>
      </c>
      <c r="BM180" s="238" t="s">
        <v>295</v>
      </c>
    </row>
    <row r="181" s="2" customFormat="1" ht="33" customHeight="1">
      <c r="A181" s="35"/>
      <c r="B181" s="36"/>
      <c r="C181" s="226" t="s">
        <v>229</v>
      </c>
      <c r="D181" s="226" t="s">
        <v>160</v>
      </c>
      <c r="E181" s="227" t="s">
        <v>296</v>
      </c>
      <c r="F181" s="228" t="s">
        <v>297</v>
      </c>
      <c r="G181" s="229" t="s">
        <v>217</v>
      </c>
      <c r="H181" s="230">
        <v>135.25999999999999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0.00015000739316871201</v>
      </c>
      <c r="R181" s="236">
        <f>Q181*H181</f>
        <v>0.020289999999999985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164</v>
      </c>
      <c r="AT181" s="238" t="s">
        <v>160</v>
      </c>
      <c r="AU181" s="238" t="s">
        <v>165</v>
      </c>
      <c r="AY181" s="14" t="s">
        <v>158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165</v>
      </c>
      <c r="BK181" s="239">
        <f>ROUND(I181*H181,2)</f>
        <v>0</v>
      </c>
      <c r="BL181" s="14" t="s">
        <v>164</v>
      </c>
      <c r="BM181" s="238" t="s">
        <v>298</v>
      </c>
    </row>
    <row r="182" s="2" customFormat="1" ht="24.15" customHeight="1">
      <c r="A182" s="35"/>
      <c r="B182" s="36"/>
      <c r="C182" s="240" t="s">
        <v>299</v>
      </c>
      <c r="D182" s="240" t="s">
        <v>300</v>
      </c>
      <c r="E182" s="241" t="s">
        <v>301</v>
      </c>
      <c r="F182" s="242" t="s">
        <v>302</v>
      </c>
      <c r="G182" s="243" t="s">
        <v>217</v>
      </c>
      <c r="H182" s="244">
        <v>142.023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38</v>
      </c>
      <c r="O182" s="94"/>
      <c r="P182" s="236">
        <f>O182*H182</f>
        <v>0</v>
      </c>
      <c r="Q182" s="236">
        <v>0.00089999507122085897</v>
      </c>
      <c r="R182" s="236">
        <f>Q182*H182</f>
        <v>0.12782000000000005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174</v>
      </c>
      <c r="AT182" s="238" t="s">
        <v>300</v>
      </c>
      <c r="AU182" s="238" t="s">
        <v>165</v>
      </c>
      <c r="AY182" s="14" t="s">
        <v>158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165</v>
      </c>
      <c r="BK182" s="239">
        <f>ROUND(I182*H182,2)</f>
        <v>0</v>
      </c>
      <c r="BL182" s="14" t="s">
        <v>164</v>
      </c>
      <c r="BM182" s="238" t="s">
        <v>303</v>
      </c>
    </row>
    <row r="183" s="2" customFormat="1" ht="24.15" customHeight="1">
      <c r="A183" s="35"/>
      <c r="B183" s="36"/>
      <c r="C183" s="226" t="s">
        <v>232</v>
      </c>
      <c r="D183" s="226" t="s">
        <v>160</v>
      </c>
      <c r="E183" s="227" t="s">
        <v>304</v>
      </c>
      <c r="F183" s="228" t="s">
        <v>305</v>
      </c>
      <c r="G183" s="229" t="s">
        <v>217</v>
      </c>
      <c r="H183" s="230">
        <v>225.18000000000001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0.070324806821209701</v>
      </c>
      <c r="R183" s="236">
        <f>Q183*H183</f>
        <v>15.835740000000001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164</v>
      </c>
      <c r="AT183" s="238" t="s">
        <v>160</v>
      </c>
      <c r="AU183" s="238" t="s">
        <v>165</v>
      </c>
      <c r="AY183" s="14" t="s">
        <v>158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165</v>
      </c>
      <c r="BK183" s="239">
        <f>ROUND(I183*H183,2)</f>
        <v>0</v>
      </c>
      <c r="BL183" s="14" t="s">
        <v>164</v>
      </c>
      <c r="BM183" s="238" t="s">
        <v>306</v>
      </c>
    </row>
    <row r="184" s="2" customFormat="1" ht="24.15" customHeight="1">
      <c r="A184" s="35"/>
      <c r="B184" s="36"/>
      <c r="C184" s="226" t="s">
        <v>307</v>
      </c>
      <c r="D184" s="226" t="s">
        <v>160</v>
      </c>
      <c r="E184" s="227" t="s">
        <v>308</v>
      </c>
      <c r="F184" s="228" t="s">
        <v>309</v>
      </c>
      <c r="G184" s="229" t="s">
        <v>217</v>
      </c>
      <c r="H184" s="230">
        <v>225.18000000000001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164</v>
      </c>
      <c r="AT184" s="238" t="s">
        <v>160</v>
      </c>
      <c r="AU184" s="238" t="s">
        <v>165</v>
      </c>
      <c r="AY184" s="14" t="s">
        <v>158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165</v>
      </c>
      <c r="BK184" s="239">
        <f>ROUND(I184*H184,2)</f>
        <v>0</v>
      </c>
      <c r="BL184" s="14" t="s">
        <v>164</v>
      </c>
      <c r="BM184" s="238" t="s">
        <v>310</v>
      </c>
    </row>
    <row r="185" s="2" customFormat="1" ht="16.5" customHeight="1">
      <c r="A185" s="35"/>
      <c r="B185" s="36"/>
      <c r="C185" s="226" t="s">
        <v>237</v>
      </c>
      <c r="D185" s="226" t="s">
        <v>160</v>
      </c>
      <c r="E185" s="227" t="s">
        <v>311</v>
      </c>
      <c r="F185" s="228" t="s">
        <v>312</v>
      </c>
      <c r="G185" s="229" t="s">
        <v>195</v>
      </c>
      <c r="H185" s="230">
        <v>1.895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1.01145118733509</v>
      </c>
      <c r="R185" s="236">
        <f>Q185*H185</f>
        <v>1.9166999999999956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164</v>
      </c>
      <c r="AT185" s="238" t="s">
        <v>160</v>
      </c>
      <c r="AU185" s="238" t="s">
        <v>165</v>
      </c>
      <c r="AY185" s="14" t="s">
        <v>158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165</v>
      </c>
      <c r="BK185" s="239">
        <f>ROUND(I185*H185,2)</f>
        <v>0</v>
      </c>
      <c r="BL185" s="14" t="s">
        <v>164</v>
      </c>
      <c r="BM185" s="238" t="s">
        <v>313</v>
      </c>
    </row>
    <row r="186" s="2" customFormat="1" ht="21.75" customHeight="1">
      <c r="A186" s="35"/>
      <c r="B186" s="36"/>
      <c r="C186" s="226" t="s">
        <v>314</v>
      </c>
      <c r="D186" s="226" t="s">
        <v>160</v>
      </c>
      <c r="E186" s="227" t="s">
        <v>315</v>
      </c>
      <c r="F186" s="228" t="s">
        <v>316</v>
      </c>
      <c r="G186" s="229" t="s">
        <v>163</v>
      </c>
      <c r="H186" s="230">
        <v>18.916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38</v>
      </c>
      <c r="O186" s="94"/>
      <c r="P186" s="236">
        <f>O186*H186</f>
        <v>0</v>
      </c>
      <c r="Q186" s="236">
        <v>2.21190737999577</v>
      </c>
      <c r="R186" s="236">
        <f>Q186*H186</f>
        <v>41.840439999999987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164</v>
      </c>
      <c r="AT186" s="238" t="s">
        <v>160</v>
      </c>
      <c r="AU186" s="238" t="s">
        <v>165</v>
      </c>
      <c r="AY186" s="14" t="s">
        <v>158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165</v>
      </c>
      <c r="BK186" s="239">
        <f>ROUND(I186*H186,2)</f>
        <v>0</v>
      </c>
      <c r="BL186" s="14" t="s">
        <v>164</v>
      </c>
      <c r="BM186" s="238" t="s">
        <v>317</v>
      </c>
    </row>
    <row r="187" s="2" customFormat="1" ht="33" customHeight="1">
      <c r="A187" s="35"/>
      <c r="B187" s="36"/>
      <c r="C187" s="226" t="s">
        <v>241</v>
      </c>
      <c r="D187" s="226" t="s">
        <v>160</v>
      </c>
      <c r="E187" s="227" t="s">
        <v>318</v>
      </c>
      <c r="F187" s="228" t="s">
        <v>319</v>
      </c>
      <c r="G187" s="229" t="s">
        <v>217</v>
      </c>
      <c r="H187" s="230">
        <v>35.840000000000003</v>
      </c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0.063077287946428598</v>
      </c>
      <c r="R187" s="236">
        <f>Q187*H187</f>
        <v>2.2606900000000012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164</v>
      </c>
      <c r="AT187" s="238" t="s">
        <v>160</v>
      </c>
      <c r="AU187" s="238" t="s">
        <v>165</v>
      </c>
      <c r="AY187" s="14" t="s">
        <v>158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165</v>
      </c>
      <c r="BK187" s="239">
        <f>ROUND(I187*H187,2)</f>
        <v>0</v>
      </c>
      <c r="BL187" s="14" t="s">
        <v>164</v>
      </c>
      <c r="BM187" s="238" t="s">
        <v>320</v>
      </c>
    </row>
    <row r="188" s="2" customFormat="1" ht="33" customHeight="1">
      <c r="A188" s="35"/>
      <c r="B188" s="36"/>
      <c r="C188" s="226" t="s">
        <v>321</v>
      </c>
      <c r="D188" s="226" t="s">
        <v>160</v>
      </c>
      <c r="E188" s="227" t="s">
        <v>322</v>
      </c>
      <c r="F188" s="228" t="s">
        <v>323</v>
      </c>
      <c r="G188" s="229" t="s">
        <v>217</v>
      </c>
      <c r="H188" s="230">
        <v>35.840000000000003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164</v>
      </c>
      <c r="AT188" s="238" t="s">
        <v>160</v>
      </c>
      <c r="AU188" s="238" t="s">
        <v>165</v>
      </c>
      <c r="AY188" s="14" t="s">
        <v>158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165</v>
      </c>
      <c r="BK188" s="239">
        <f>ROUND(I188*H188,2)</f>
        <v>0</v>
      </c>
      <c r="BL188" s="14" t="s">
        <v>164</v>
      </c>
      <c r="BM188" s="238" t="s">
        <v>324</v>
      </c>
    </row>
    <row r="189" s="2" customFormat="1" ht="21.75" customHeight="1">
      <c r="A189" s="35"/>
      <c r="B189" s="36"/>
      <c r="C189" s="226" t="s">
        <v>245</v>
      </c>
      <c r="D189" s="226" t="s">
        <v>160</v>
      </c>
      <c r="E189" s="227" t="s">
        <v>325</v>
      </c>
      <c r="F189" s="228" t="s">
        <v>326</v>
      </c>
      <c r="G189" s="229" t="s">
        <v>163</v>
      </c>
      <c r="H189" s="230">
        <v>6.2080000000000002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2.4157941365979401</v>
      </c>
      <c r="R189" s="236">
        <f>Q189*H189</f>
        <v>14.997250000000012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164</v>
      </c>
      <c r="AT189" s="238" t="s">
        <v>160</v>
      </c>
      <c r="AU189" s="238" t="s">
        <v>165</v>
      </c>
      <c r="AY189" s="14" t="s">
        <v>158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165</v>
      </c>
      <c r="BK189" s="239">
        <f>ROUND(I189*H189,2)</f>
        <v>0</v>
      </c>
      <c r="BL189" s="14" t="s">
        <v>164</v>
      </c>
      <c r="BM189" s="238" t="s">
        <v>327</v>
      </c>
    </row>
    <row r="190" s="2" customFormat="1" ht="24.15" customHeight="1">
      <c r="A190" s="35"/>
      <c r="B190" s="36"/>
      <c r="C190" s="226" t="s">
        <v>328</v>
      </c>
      <c r="D190" s="226" t="s">
        <v>160</v>
      </c>
      <c r="E190" s="227" t="s">
        <v>329</v>
      </c>
      <c r="F190" s="228" t="s">
        <v>330</v>
      </c>
      <c r="G190" s="229" t="s">
        <v>195</v>
      </c>
      <c r="H190" s="230">
        <v>1.7849999999999999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1.0165658263305299</v>
      </c>
      <c r="R190" s="236">
        <f>Q190*H190</f>
        <v>1.8145699999999958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164</v>
      </c>
      <c r="AT190" s="238" t="s">
        <v>160</v>
      </c>
      <c r="AU190" s="238" t="s">
        <v>165</v>
      </c>
      <c r="AY190" s="14" t="s">
        <v>158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165</v>
      </c>
      <c r="BK190" s="239">
        <f>ROUND(I190*H190,2)</f>
        <v>0</v>
      </c>
      <c r="BL190" s="14" t="s">
        <v>164</v>
      </c>
      <c r="BM190" s="238" t="s">
        <v>331</v>
      </c>
    </row>
    <row r="191" s="12" customFormat="1" ht="22.8" customHeight="1">
      <c r="A191" s="12"/>
      <c r="B191" s="210"/>
      <c r="C191" s="211"/>
      <c r="D191" s="212" t="s">
        <v>71</v>
      </c>
      <c r="E191" s="224" t="s">
        <v>171</v>
      </c>
      <c r="F191" s="224" t="s">
        <v>332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SUM(P192:P206)</f>
        <v>0</v>
      </c>
      <c r="Q191" s="218"/>
      <c r="R191" s="219">
        <f>SUM(R192:R206)</f>
        <v>170.10204000000007</v>
      </c>
      <c r="S191" s="218"/>
      <c r="T191" s="220">
        <f>SUM(T192:T206)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79</v>
      </c>
      <c r="AT191" s="222" t="s">
        <v>71</v>
      </c>
      <c r="AU191" s="222" t="s">
        <v>79</v>
      </c>
      <c r="AY191" s="221" t="s">
        <v>158</v>
      </c>
      <c r="BK191" s="223">
        <f>SUM(BK192:BK206)</f>
        <v>0</v>
      </c>
    </row>
    <row r="192" s="2" customFormat="1" ht="24.15" customHeight="1">
      <c r="A192" s="35"/>
      <c r="B192" s="36"/>
      <c r="C192" s="226" t="s">
        <v>248</v>
      </c>
      <c r="D192" s="226" t="s">
        <v>160</v>
      </c>
      <c r="E192" s="227" t="s">
        <v>333</v>
      </c>
      <c r="F192" s="228" t="s">
        <v>334</v>
      </c>
      <c r="G192" s="229" t="s">
        <v>217</v>
      </c>
      <c r="H192" s="230">
        <v>343.05000000000001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0.00041999708497303601</v>
      </c>
      <c r="R192" s="236">
        <f>Q192*H192</f>
        <v>0.14408000000000001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164</v>
      </c>
      <c r="AT192" s="238" t="s">
        <v>160</v>
      </c>
      <c r="AU192" s="238" t="s">
        <v>165</v>
      </c>
      <c r="AY192" s="14" t="s">
        <v>158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165</v>
      </c>
      <c r="BK192" s="239">
        <f>ROUND(I192*H192,2)</f>
        <v>0</v>
      </c>
      <c r="BL192" s="14" t="s">
        <v>164</v>
      </c>
      <c r="BM192" s="238" t="s">
        <v>335</v>
      </c>
    </row>
    <row r="193" s="2" customFormat="1" ht="24.15" customHeight="1">
      <c r="A193" s="35"/>
      <c r="B193" s="36"/>
      <c r="C193" s="226" t="s">
        <v>336</v>
      </c>
      <c r="D193" s="226" t="s">
        <v>160</v>
      </c>
      <c r="E193" s="227" t="s">
        <v>337</v>
      </c>
      <c r="F193" s="228" t="s">
        <v>338</v>
      </c>
      <c r="G193" s="229" t="s">
        <v>217</v>
      </c>
      <c r="H193" s="230">
        <v>343.05000000000001</v>
      </c>
      <c r="I193" s="231"/>
      <c r="J193" s="232">
        <f>ROUND(I193*H193,2)</f>
        <v>0</v>
      </c>
      <c r="K193" s="233"/>
      <c r="L193" s="41"/>
      <c r="M193" s="234" t="s">
        <v>1</v>
      </c>
      <c r="N193" s="235" t="s">
        <v>38</v>
      </c>
      <c r="O193" s="94"/>
      <c r="P193" s="236">
        <f>O193*H193</f>
        <v>0</v>
      </c>
      <c r="Q193" s="236">
        <v>0.0132</v>
      </c>
      <c r="R193" s="236">
        <f>Q193*H193</f>
        <v>4.5282600000000004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164</v>
      </c>
      <c r="AT193" s="238" t="s">
        <v>160</v>
      </c>
      <c r="AU193" s="238" t="s">
        <v>165</v>
      </c>
      <c r="AY193" s="14" t="s">
        <v>158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165</v>
      </c>
      <c r="BK193" s="239">
        <f>ROUND(I193*H193,2)</f>
        <v>0</v>
      </c>
      <c r="BL193" s="14" t="s">
        <v>164</v>
      </c>
      <c r="BM193" s="238" t="s">
        <v>339</v>
      </c>
    </row>
    <row r="194" s="2" customFormat="1" ht="24.15" customHeight="1">
      <c r="A194" s="35"/>
      <c r="B194" s="36"/>
      <c r="C194" s="226" t="s">
        <v>252</v>
      </c>
      <c r="D194" s="226" t="s">
        <v>160</v>
      </c>
      <c r="E194" s="227" t="s">
        <v>340</v>
      </c>
      <c r="F194" s="228" t="s">
        <v>341</v>
      </c>
      <c r="G194" s="229" t="s">
        <v>217</v>
      </c>
      <c r="H194" s="230">
        <v>343.05000000000001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0.0044000000000000003</v>
      </c>
      <c r="R194" s="236">
        <f>Q194*H194</f>
        <v>1.5094200000000002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164</v>
      </c>
      <c r="AT194" s="238" t="s">
        <v>160</v>
      </c>
      <c r="AU194" s="238" t="s">
        <v>165</v>
      </c>
      <c r="AY194" s="14" t="s">
        <v>158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165</v>
      </c>
      <c r="BK194" s="239">
        <f>ROUND(I194*H194,2)</f>
        <v>0</v>
      </c>
      <c r="BL194" s="14" t="s">
        <v>164</v>
      </c>
      <c r="BM194" s="238" t="s">
        <v>342</v>
      </c>
    </row>
    <row r="195" s="2" customFormat="1" ht="24.15" customHeight="1">
      <c r="A195" s="35"/>
      <c r="B195" s="36"/>
      <c r="C195" s="226" t="s">
        <v>343</v>
      </c>
      <c r="D195" s="226" t="s">
        <v>160</v>
      </c>
      <c r="E195" s="227" t="s">
        <v>344</v>
      </c>
      <c r="F195" s="228" t="s">
        <v>345</v>
      </c>
      <c r="G195" s="229" t="s">
        <v>217</v>
      </c>
      <c r="H195" s="230">
        <v>78.290000000000006</v>
      </c>
      <c r="I195" s="231"/>
      <c r="J195" s="232">
        <f>ROUND(I195*H195,2)</f>
        <v>0</v>
      </c>
      <c r="K195" s="233"/>
      <c r="L195" s="41"/>
      <c r="M195" s="234" t="s">
        <v>1</v>
      </c>
      <c r="N195" s="235" t="s">
        <v>38</v>
      </c>
      <c r="O195" s="94"/>
      <c r="P195" s="236">
        <f>O195*H195</f>
        <v>0</v>
      </c>
      <c r="Q195" s="236">
        <v>0.00042495848767403198</v>
      </c>
      <c r="R195" s="236">
        <f>Q195*H195</f>
        <v>0.033269999999999966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164</v>
      </c>
      <c r="AT195" s="238" t="s">
        <v>160</v>
      </c>
      <c r="AU195" s="238" t="s">
        <v>165</v>
      </c>
      <c r="AY195" s="14" t="s">
        <v>158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165</v>
      </c>
      <c r="BK195" s="239">
        <f>ROUND(I195*H195,2)</f>
        <v>0</v>
      </c>
      <c r="BL195" s="14" t="s">
        <v>164</v>
      </c>
      <c r="BM195" s="238" t="s">
        <v>346</v>
      </c>
    </row>
    <row r="196" s="2" customFormat="1" ht="24.15" customHeight="1">
      <c r="A196" s="35"/>
      <c r="B196" s="36"/>
      <c r="C196" s="226" t="s">
        <v>256</v>
      </c>
      <c r="D196" s="226" t="s">
        <v>160</v>
      </c>
      <c r="E196" s="227" t="s">
        <v>347</v>
      </c>
      <c r="F196" s="228" t="s">
        <v>348</v>
      </c>
      <c r="G196" s="229" t="s">
        <v>217</v>
      </c>
      <c r="H196" s="230">
        <v>1181.4200000000001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0.015750004232195199</v>
      </c>
      <c r="R196" s="236">
        <f>Q196*H196</f>
        <v>18.607370000000053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164</v>
      </c>
      <c r="AT196" s="238" t="s">
        <v>160</v>
      </c>
      <c r="AU196" s="238" t="s">
        <v>165</v>
      </c>
      <c r="AY196" s="14" t="s">
        <v>158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165</v>
      </c>
      <c r="BK196" s="239">
        <f>ROUND(I196*H196,2)</f>
        <v>0</v>
      </c>
      <c r="BL196" s="14" t="s">
        <v>164</v>
      </c>
      <c r="BM196" s="238" t="s">
        <v>349</v>
      </c>
    </row>
    <row r="197" s="2" customFormat="1" ht="24.15" customHeight="1">
      <c r="A197" s="35"/>
      <c r="B197" s="36"/>
      <c r="C197" s="226" t="s">
        <v>350</v>
      </c>
      <c r="D197" s="226" t="s">
        <v>160</v>
      </c>
      <c r="E197" s="227" t="s">
        <v>351</v>
      </c>
      <c r="F197" s="228" t="s">
        <v>352</v>
      </c>
      <c r="G197" s="229" t="s">
        <v>217</v>
      </c>
      <c r="H197" s="230">
        <v>1181.4200000000001</v>
      </c>
      <c r="I197" s="231"/>
      <c r="J197" s="232">
        <f>ROUND(I197*H197,2)</f>
        <v>0</v>
      </c>
      <c r="K197" s="233"/>
      <c r="L197" s="41"/>
      <c r="M197" s="234" t="s">
        <v>1</v>
      </c>
      <c r="N197" s="235" t="s">
        <v>38</v>
      </c>
      <c r="O197" s="94"/>
      <c r="P197" s="236">
        <f>O197*H197</f>
        <v>0</v>
      </c>
      <c r="Q197" s="236">
        <v>0.0089249970374633905</v>
      </c>
      <c r="R197" s="236">
        <f>Q197*H197</f>
        <v>10.544169999999999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164</v>
      </c>
      <c r="AT197" s="238" t="s">
        <v>160</v>
      </c>
      <c r="AU197" s="238" t="s">
        <v>165</v>
      </c>
      <c r="AY197" s="14" t="s">
        <v>158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165</v>
      </c>
      <c r="BK197" s="239">
        <f>ROUND(I197*H197,2)</f>
        <v>0</v>
      </c>
      <c r="BL197" s="14" t="s">
        <v>164</v>
      </c>
      <c r="BM197" s="238" t="s">
        <v>353</v>
      </c>
    </row>
    <row r="198" s="2" customFormat="1" ht="24.15" customHeight="1">
      <c r="A198" s="35"/>
      <c r="B198" s="36"/>
      <c r="C198" s="226" t="s">
        <v>260</v>
      </c>
      <c r="D198" s="226" t="s">
        <v>160</v>
      </c>
      <c r="E198" s="227" t="s">
        <v>354</v>
      </c>
      <c r="F198" s="228" t="s">
        <v>355</v>
      </c>
      <c r="G198" s="229" t="s">
        <v>217</v>
      </c>
      <c r="H198" s="230">
        <v>1302.78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0.039784000368442901</v>
      </c>
      <c r="R198" s="236">
        <f>Q198*H198</f>
        <v>51.829800000000041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164</v>
      </c>
      <c r="AT198" s="238" t="s">
        <v>160</v>
      </c>
      <c r="AU198" s="238" t="s">
        <v>165</v>
      </c>
      <c r="AY198" s="14" t="s">
        <v>158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165</v>
      </c>
      <c r="BK198" s="239">
        <f>ROUND(I198*H198,2)</f>
        <v>0</v>
      </c>
      <c r="BL198" s="14" t="s">
        <v>164</v>
      </c>
      <c r="BM198" s="238" t="s">
        <v>356</v>
      </c>
    </row>
    <row r="199" s="2" customFormat="1" ht="24.15" customHeight="1">
      <c r="A199" s="35"/>
      <c r="B199" s="36"/>
      <c r="C199" s="226" t="s">
        <v>357</v>
      </c>
      <c r="D199" s="226" t="s">
        <v>160</v>
      </c>
      <c r="E199" s="227" t="s">
        <v>358</v>
      </c>
      <c r="F199" s="228" t="s">
        <v>359</v>
      </c>
      <c r="G199" s="229" t="s">
        <v>217</v>
      </c>
      <c r="H199" s="230">
        <v>73.423000000000002</v>
      </c>
      <c r="I199" s="231"/>
      <c r="J199" s="232">
        <f>ROUND(I199*H199,2)</f>
        <v>0</v>
      </c>
      <c r="K199" s="233"/>
      <c r="L199" s="41"/>
      <c r="M199" s="234" t="s">
        <v>1</v>
      </c>
      <c r="N199" s="235" t="s">
        <v>38</v>
      </c>
      <c r="O199" s="94"/>
      <c r="P199" s="236">
        <f>O199*H199</f>
        <v>0</v>
      </c>
      <c r="Q199" s="236">
        <v>0.010233986625444299</v>
      </c>
      <c r="R199" s="236">
        <f>Q199*H199</f>
        <v>0.7514099999999968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164</v>
      </c>
      <c r="AT199" s="238" t="s">
        <v>160</v>
      </c>
      <c r="AU199" s="238" t="s">
        <v>165</v>
      </c>
      <c r="AY199" s="14" t="s">
        <v>158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165</v>
      </c>
      <c r="BK199" s="239">
        <f>ROUND(I199*H199,2)</f>
        <v>0</v>
      </c>
      <c r="BL199" s="14" t="s">
        <v>164</v>
      </c>
      <c r="BM199" s="238" t="s">
        <v>360</v>
      </c>
    </row>
    <row r="200" s="2" customFormat="1" ht="33" customHeight="1">
      <c r="A200" s="35"/>
      <c r="B200" s="36"/>
      <c r="C200" s="226" t="s">
        <v>263</v>
      </c>
      <c r="D200" s="226" t="s">
        <v>160</v>
      </c>
      <c r="E200" s="227" t="s">
        <v>361</v>
      </c>
      <c r="F200" s="228" t="s">
        <v>362</v>
      </c>
      <c r="G200" s="229" t="s">
        <v>217</v>
      </c>
      <c r="H200" s="230">
        <v>191.25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0.016264000000000001</v>
      </c>
      <c r="R200" s="236">
        <f>Q200*H200</f>
        <v>3.11049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164</v>
      </c>
      <c r="AT200" s="238" t="s">
        <v>160</v>
      </c>
      <c r="AU200" s="238" t="s">
        <v>165</v>
      </c>
      <c r="AY200" s="14" t="s">
        <v>158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165</v>
      </c>
      <c r="BK200" s="239">
        <f>ROUND(I200*H200,2)</f>
        <v>0</v>
      </c>
      <c r="BL200" s="14" t="s">
        <v>164</v>
      </c>
      <c r="BM200" s="238" t="s">
        <v>363</v>
      </c>
    </row>
    <row r="201" s="2" customFormat="1" ht="24.15" customHeight="1">
      <c r="A201" s="35"/>
      <c r="B201" s="36"/>
      <c r="C201" s="226" t="s">
        <v>364</v>
      </c>
      <c r="D201" s="226" t="s">
        <v>160</v>
      </c>
      <c r="E201" s="227" t="s">
        <v>365</v>
      </c>
      <c r="F201" s="228" t="s">
        <v>366</v>
      </c>
      <c r="G201" s="229" t="s">
        <v>217</v>
      </c>
      <c r="H201" s="230">
        <v>1567.453</v>
      </c>
      <c r="I201" s="231"/>
      <c r="J201" s="232">
        <f>ROUND(I201*H201,2)</f>
        <v>0</v>
      </c>
      <c r="K201" s="233"/>
      <c r="L201" s="41"/>
      <c r="M201" s="234" t="s">
        <v>1</v>
      </c>
      <c r="N201" s="235" t="s">
        <v>38</v>
      </c>
      <c r="O201" s="94"/>
      <c r="P201" s="236">
        <f>O201*H201</f>
        <v>0</v>
      </c>
      <c r="Q201" s="236">
        <v>0.00039999923442680599</v>
      </c>
      <c r="R201" s="236">
        <f>Q201*H201</f>
        <v>0.62698000000000031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164</v>
      </c>
      <c r="AT201" s="238" t="s">
        <v>160</v>
      </c>
      <c r="AU201" s="238" t="s">
        <v>165</v>
      </c>
      <c r="AY201" s="14" t="s">
        <v>158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165</v>
      </c>
      <c r="BK201" s="239">
        <f>ROUND(I201*H201,2)</f>
        <v>0</v>
      </c>
      <c r="BL201" s="14" t="s">
        <v>164</v>
      </c>
      <c r="BM201" s="238" t="s">
        <v>367</v>
      </c>
    </row>
    <row r="202" s="2" customFormat="1" ht="24.15" customHeight="1">
      <c r="A202" s="35"/>
      <c r="B202" s="36"/>
      <c r="C202" s="226" t="s">
        <v>267</v>
      </c>
      <c r="D202" s="226" t="s">
        <v>160</v>
      </c>
      <c r="E202" s="227" t="s">
        <v>368</v>
      </c>
      <c r="F202" s="228" t="s">
        <v>369</v>
      </c>
      <c r="G202" s="229" t="s">
        <v>217</v>
      </c>
      <c r="H202" s="230">
        <v>1567.453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38</v>
      </c>
      <c r="O202" s="94"/>
      <c r="P202" s="236">
        <f>O202*H202</f>
        <v>0</v>
      </c>
      <c r="Q202" s="236">
        <v>0.00322000085489007</v>
      </c>
      <c r="R202" s="236">
        <f>Q202*H202</f>
        <v>5.0472000000000046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164</v>
      </c>
      <c r="AT202" s="238" t="s">
        <v>160</v>
      </c>
      <c r="AU202" s="238" t="s">
        <v>165</v>
      </c>
      <c r="AY202" s="14" t="s">
        <v>158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165</v>
      </c>
      <c r="BK202" s="239">
        <f>ROUND(I202*H202,2)</f>
        <v>0</v>
      </c>
      <c r="BL202" s="14" t="s">
        <v>164</v>
      </c>
      <c r="BM202" s="238" t="s">
        <v>370</v>
      </c>
    </row>
    <row r="203" s="2" customFormat="1" ht="24.15" customHeight="1">
      <c r="A203" s="35"/>
      <c r="B203" s="36"/>
      <c r="C203" s="226" t="s">
        <v>371</v>
      </c>
      <c r="D203" s="226" t="s">
        <v>160</v>
      </c>
      <c r="E203" s="227" t="s">
        <v>372</v>
      </c>
      <c r="F203" s="228" t="s">
        <v>373</v>
      </c>
      <c r="G203" s="229" t="s">
        <v>217</v>
      </c>
      <c r="H203" s="230">
        <v>468.19</v>
      </c>
      <c r="I203" s="231"/>
      <c r="J203" s="232">
        <f>ROUND(I203*H203,2)</f>
        <v>0</v>
      </c>
      <c r="K203" s="233"/>
      <c r="L203" s="41"/>
      <c r="M203" s="234" t="s">
        <v>1</v>
      </c>
      <c r="N203" s="235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164</v>
      </c>
      <c r="AT203" s="238" t="s">
        <v>160</v>
      </c>
      <c r="AU203" s="238" t="s">
        <v>165</v>
      </c>
      <c r="AY203" s="14" t="s">
        <v>158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165</v>
      </c>
      <c r="BK203" s="239">
        <f>ROUND(I203*H203,2)</f>
        <v>0</v>
      </c>
      <c r="BL203" s="14" t="s">
        <v>164</v>
      </c>
      <c r="BM203" s="238" t="s">
        <v>374</v>
      </c>
    </row>
    <row r="204" s="2" customFormat="1" ht="24.15" customHeight="1">
      <c r="A204" s="35"/>
      <c r="B204" s="36"/>
      <c r="C204" s="240" t="s">
        <v>270</v>
      </c>
      <c r="D204" s="240" t="s">
        <v>300</v>
      </c>
      <c r="E204" s="241" t="s">
        <v>375</v>
      </c>
      <c r="F204" s="242" t="s">
        <v>376</v>
      </c>
      <c r="G204" s="243" t="s">
        <v>217</v>
      </c>
      <c r="H204" s="244">
        <v>468.19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38</v>
      </c>
      <c r="O204" s="94"/>
      <c r="P204" s="236">
        <f>O204*H204</f>
        <v>0</v>
      </c>
      <c r="Q204" s="236">
        <v>0.000100002135885004</v>
      </c>
      <c r="R204" s="236">
        <f>Q204*H204</f>
        <v>0.046820000000000021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174</v>
      </c>
      <c r="AT204" s="238" t="s">
        <v>300</v>
      </c>
      <c r="AU204" s="238" t="s">
        <v>165</v>
      </c>
      <c r="AY204" s="14" t="s">
        <v>158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165</v>
      </c>
      <c r="BK204" s="239">
        <f>ROUND(I204*H204,2)</f>
        <v>0</v>
      </c>
      <c r="BL204" s="14" t="s">
        <v>164</v>
      </c>
      <c r="BM204" s="238" t="s">
        <v>377</v>
      </c>
    </row>
    <row r="205" s="2" customFormat="1" ht="21.75" customHeight="1">
      <c r="A205" s="35"/>
      <c r="B205" s="36"/>
      <c r="C205" s="226" t="s">
        <v>378</v>
      </c>
      <c r="D205" s="226" t="s">
        <v>160</v>
      </c>
      <c r="E205" s="227" t="s">
        <v>379</v>
      </c>
      <c r="F205" s="228" t="s">
        <v>380</v>
      </c>
      <c r="G205" s="229" t="s">
        <v>217</v>
      </c>
      <c r="H205" s="230">
        <v>468.19</v>
      </c>
      <c r="I205" s="231"/>
      <c r="J205" s="232">
        <f>ROUND(I205*H205,2)</f>
        <v>0</v>
      </c>
      <c r="K205" s="233"/>
      <c r="L205" s="41"/>
      <c r="M205" s="234" t="s">
        <v>1</v>
      </c>
      <c r="N205" s="235" t="s">
        <v>38</v>
      </c>
      <c r="O205" s="94"/>
      <c r="P205" s="236">
        <f>O205*H205</f>
        <v>0</v>
      </c>
      <c r="Q205" s="236">
        <v>0.15656000768918599</v>
      </c>
      <c r="R205" s="236">
        <f>Q205*H205</f>
        <v>73.299829999999986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164</v>
      </c>
      <c r="AT205" s="238" t="s">
        <v>160</v>
      </c>
      <c r="AU205" s="238" t="s">
        <v>165</v>
      </c>
      <c r="AY205" s="14" t="s">
        <v>158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165</v>
      </c>
      <c r="BK205" s="239">
        <f>ROUND(I205*H205,2)</f>
        <v>0</v>
      </c>
      <c r="BL205" s="14" t="s">
        <v>164</v>
      </c>
      <c r="BM205" s="238" t="s">
        <v>381</v>
      </c>
    </row>
    <row r="206" s="2" customFormat="1" ht="16.5" customHeight="1">
      <c r="A206" s="35"/>
      <c r="B206" s="36"/>
      <c r="C206" s="226" t="s">
        <v>274</v>
      </c>
      <c r="D206" s="226" t="s">
        <v>160</v>
      </c>
      <c r="E206" s="227" t="s">
        <v>382</v>
      </c>
      <c r="F206" s="228" t="s">
        <v>383</v>
      </c>
      <c r="G206" s="229" t="s">
        <v>217</v>
      </c>
      <c r="H206" s="230">
        <v>468.19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4.8997201990644797E-05</v>
      </c>
      <c r="R206" s="236">
        <f>Q206*H206</f>
        <v>0.022939999999999988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164</v>
      </c>
      <c r="AT206" s="238" t="s">
        <v>160</v>
      </c>
      <c r="AU206" s="238" t="s">
        <v>165</v>
      </c>
      <c r="AY206" s="14" t="s">
        <v>158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165</v>
      </c>
      <c r="BK206" s="239">
        <f>ROUND(I206*H206,2)</f>
        <v>0</v>
      </c>
      <c r="BL206" s="14" t="s">
        <v>164</v>
      </c>
      <c r="BM206" s="238" t="s">
        <v>384</v>
      </c>
    </row>
    <row r="207" s="12" customFormat="1" ht="22.8" customHeight="1">
      <c r="A207" s="12"/>
      <c r="B207" s="210"/>
      <c r="C207" s="211"/>
      <c r="D207" s="212" t="s">
        <v>71</v>
      </c>
      <c r="E207" s="224" t="s">
        <v>189</v>
      </c>
      <c r="F207" s="224" t="s">
        <v>385</v>
      </c>
      <c r="G207" s="211"/>
      <c r="H207" s="211"/>
      <c r="I207" s="214"/>
      <c r="J207" s="225">
        <f>BK207</f>
        <v>0</v>
      </c>
      <c r="K207" s="211"/>
      <c r="L207" s="216"/>
      <c r="M207" s="217"/>
      <c r="N207" s="218"/>
      <c r="O207" s="218"/>
      <c r="P207" s="219">
        <f>SUM(P208:P214)</f>
        <v>0</v>
      </c>
      <c r="Q207" s="218"/>
      <c r="R207" s="219">
        <f>SUM(R208:R214)</f>
        <v>94.054939999999988</v>
      </c>
      <c r="S207" s="218"/>
      <c r="T207" s="220">
        <f>SUM(T208:T214)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1" t="s">
        <v>79</v>
      </c>
      <c r="AT207" s="222" t="s">
        <v>71</v>
      </c>
      <c r="AU207" s="222" t="s">
        <v>79</v>
      </c>
      <c r="AY207" s="221" t="s">
        <v>158</v>
      </c>
      <c r="BK207" s="223">
        <f>SUM(BK208:BK214)</f>
        <v>0</v>
      </c>
    </row>
    <row r="208" s="2" customFormat="1" ht="33" customHeight="1">
      <c r="A208" s="35"/>
      <c r="B208" s="36"/>
      <c r="C208" s="226" t="s">
        <v>386</v>
      </c>
      <c r="D208" s="226" t="s">
        <v>160</v>
      </c>
      <c r="E208" s="227" t="s">
        <v>387</v>
      </c>
      <c r="F208" s="228" t="s">
        <v>388</v>
      </c>
      <c r="G208" s="229" t="s">
        <v>217</v>
      </c>
      <c r="H208" s="230">
        <v>1785.3599999999999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0.025720000448088899</v>
      </c>
      <c r="R208" s="236">
        <f>Q208*H208</f>
        <v>45.919459999999994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164</v>
      </c>
      <c r="AT208" s="238" t="s">
        <v>160</v>
      </c>
      <c r="AU208" s="238" t="s">
        <v>165</v>
      </c>
      <c r="AY208" s="14" t="s">
        <v>158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165</v>
      </c>
      <c r="BK208" s="239">
        <f>ROUND(I208*H208,2)</f>
        <v>0</v>
      </c>
      <c r="BL208" s="14" t="s">
        <v>164</v>
      </c>
      <c r="BM208" s="238" t="s">
        <v>389</v>
      </c>
    </row>
    <row r="209" s="2" customFormat="1" ht="44.25" customHeight="1">
      <c r="A209" s="35"/>
      <c r="B209" s="36"/>
      <c r="C209" s="226" t="s">
        <v>277</v>
      </c>
      <c r="D209" s="226" t="s">
        <v>160</v>
      </c>
      <c r="E209" s="227" t="s">
        <v>390</v>
      </c>
      <c r="F209" s="228" t="s">
        <v>391</v>
      </c>
      <c r="G209" s="229" t="s">
        <v>217</v>
      </c>
      <c r="H209" s="230">
        <v>5356.0799999999999</v>
      </c>
      <c r="I209" s="231"/>
      <c r="J209" s="232">
        <f>ROUND(I209*H209,2)</f>
        <v>0</v>
      </c>
      <c r="K209" s="233"/>
      <c r="L209" s="41"/>
      <c r="M209" s="234" t="s">
        <v>1</v>
      </c>
      <c r="N209" s="235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164</v>
      </c>
      <c r="AT209" s="238" t="s">
        <v>160</v>
      </c>
      <c r="AU209" s="238" t="s">
        <v>165</v>
      </c>
      <c r="AY209" s="14" t="s">
        <v>158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165</v>
      </c>
      <c r="BK209" s="239">
        <f>ROUND(I209*H209,2)</f>
        <v>0</v>
      </c>
      <c r="BL209" s="14" t="s">
        <v>164</v>
      </c>
      <c r="BM209" s="238" t="s">
        <v>392</v>
      </c>
    </row>
    <row r="210" s="2" customFormat="1" ht="33" customHeight="1">
      <c r="A210" s="35"/>
      <c r="B210" s="36"/>
      <c r="C210" s="226" t="s">
        <v>393</v>
      </c>
      <c r="D210" s="226" t="s">
        <v>160</v>
      </c>
      <c r="E210" s="227" t="s">
        <v>394</v>
      </c>
      <c r="F210" s="228" t="s">
        <v>395</v>
      </c>
      <c r="G210" s="229" t="s">
        <v>217</v>
      </c>
      <c r="H210" s="230">
        <v>1785.3599999999999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0.025720000448088899</v>
      </c>
      <c r="R210" s="236">
        <f>Q210*H210</f>
        <v>45.919459999999994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164</v>
      </c>
      <c r="AT210" s="238" t="s">
        <v>160</v>
      </c>
      <c r="AU210" s="238" t="s">
        <v>165</v>
      </c>
      <c r="AY210" s="14" t="s">
        <v>158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165</v>
      </c>
      <c r="BK210" s="239">
        <f>ROUND(I210*H210,2)</f>
        <v>0</v>
      </c>
      <c r="BL210" s="14" t="s">
        <v>164</v>
      </c>
      <c r="BM210" s="238" t="s">
        <v>396</v>
      </c>
    </row>
    <row r="211" s="2" customFormat="1" ht="24.15" customHeight="1">
      <c r="A211" s="35"/>
      <c r="B211" s="36"/>
      <c r="C211" s="226" t="s">
        <v>281</v>
      </c>
      <c r="D211" s="226" t="s">
        <v>160</v>
      </c>
      <c r="E211" s="227" t="s">
        <v>397</v>
      </c>
      <c r="F211" s="228" t="s">
        <v>398</v>
      </c>
      <c r="G211" s="229" t="s">
        <v>217</v>
      </c>
      <c r="H211" s="230">
        <v>987.13999999999999</v>
      </c>
      <c r="I211" s="231"/>
      <c r="J211" s="232">
        <f>ROUND(I211*H211,2)</f>
        <v>0</v>
      </c>
      <c r="K211" s="233"/>
      <c r="L211" s="41"/>
      <c r="M211" s="234" t="s">
        <v>1</v>
      </c>
      <c r="N211" s="235" t="s">
        <v>38</v>
      </c>
      <c r="O211" s="94"/>
      <c r="P211" s="236">
        <f>O211*H211</f>
        <v>0</v>
      </c>
      <c r="Q211" s="236">
        <v>0.00192000121563304</v>
      </c>
      <c r="R211" s="236">
        <f>Q211*H211</f>
        <v>1.8953099999999992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164</v>
      </c>
      <c r="AT211" s="238" t="s">
        <v>160</v>
      </c>
      <c r="AU211" s="238" t="s">
        <v>165</v>
      </c>
      <c r="AY211" s="14" t="s">
        <v>158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165</v>
      </c>
      <c r="BK211" s="239">
        <f>ROUND(I211*H211,2)</f>
        <v>0</v>
      </c>
      <c r="BL211" s="14" t="s">
        <v>164</v>
      </c>
      <c r="BM211" s="238" t="s">
        <v>399</v>
      </c>
    </row>
    <row r="212" s="2" customFormat="1" ht="16.5" customHeight="1">
      <c r="A212" s="35"/>
      <c r="B212" s="36"/>
      <c r="C212" s="226" t="s">
        <v>400</v>
      </c>
      <c r="D212" s="226" t="s">
        <v>160</v>
      </c>
      <c r="E212" s="227" t="s">
        <v>401</v>
      </c>
      <c r="F212" s="228" t="s">
        <v>402</v>
      </c>
      <c r="G212" s="229" t="s">
        <v>403</v>
      </c>
      <c r="H212" s="230">
        <v>452.36000000000001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0.00023101069944292201</v>
      </c>
      <c r="R212" s="236">
        <f>Q212*H212</f>
        <v>0.1045000000000002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164</v>
      </c>
      <c r="AT212" s="238" t="s">
        <v>160</v>
      </c>
      <c r="AU212" s="238" t="s">
        <v>165</v>
      </c>
      <c r="AY212" s="14" t="s">
        <v>158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165</v>
      </c>
      <c r="BK212" s="239">
        <f>ROUND(I212*H212,2)</f>
        <v>0</v>
      </c>
      <c r="BL212" s="14" t="s">
        <v>164</v>
      </c>
      <c r="BM212" s="238" t="s">
        <v>404</v>
      </c>
    </row>
    <row r="213" s="2" customFormat="1" ht="21.75" customHeight="1">
      <c r="A213" s="35"/>
      <c r="B213" s="36"/>
      <c r="C213" s="226" t="s">
        <v>284</v>
      </c>
      <c r="D213" s="226" t="s">
        <v>160</v>
      </c>
      <c r="E213" s="227" t="s">
        <v>405</v>
      </c>
      <c r="F213" s="228" t="s">
        <v>406</v>
      </c>
      <c r="G213" s="229" t="s">
        <v>403</v>
      </c>
      <c r="H213" s="230">
        <v>895.26999999999998</v>
      </c>
      <c r="I213" s="231"/>
      <c r="J213" s="232">
        <f>ROUND(I213*H213,2)</f>
        <v>0</v>
      </c>
      <c r="K213" s="233"/>
      <c r="L213" s="41"/>
      <c r="M213" s="234" t="s">
        <v>1</v>
      </c>
      <c r="N213" s="235" t="s">
        <v>38</v>
      </c>
      <c r="O213" s="94"/>
      <c r="P213" s="236">
        <f>O213*H213</f>
        <v>0</v>
      </c>
      <c r="Q213" s="236">
        <v>0.00024150256347247199</v>
      </c>
      <c r="R213" s="236">
        <f>Q213*H213</f>
        <v>0.21620999999999999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164</v>
      </c>
      <c r="AT213" s="238" t="s">
        <v>160</v>
      </c>
      <c r="AU213" s="238" t="s">
        <v>165</v>
      </c>
      <c r="AY213" s="14" t="s">
        <v>158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165</v>
      </c>
      <c r="BK213" s="239">
        <f>ROUND(I213*H213,2)</f>
        <v>0</v>
      </c>
      <c r="BL213" s="14" t="s">
        <v>164</v>
      </c>
      <c r="BM213" s="238" t="s">
        <v>407</v>
      </c>
    </row>
    <row r="214" s="2" customFormat="1" ht="24.15" customHeight="1">
      <c r="A214" s="35"/>
      <c r="B214" s="36"/>
      <c r="C214" s="226" t="s">
        <v>408</v>
      </c>
      <c r="D214" s="226" t="s">
        <v>160</v>
      </c>
      <c r="E214" s="227" t="s">
        <v>409</v>
      </c>
      <c r="F214" s="228" t="s">
        <v>410</v>
      </c>
      <c r="G214" s="229" t="s">
        <v>195</v>
      </c>
      <c r="H214" s="230">
        <v>2320.058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164</v>
      </c>
      <c r="AT214" s="238" t="s">
        <v>160</v>
      </c>
      <c r="AU214" s="238" t="s">
        <v>165</v>
      </c>
      <c r="AY214" s="14" t="s">
        <v>158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165</v>
      </c>
      <c r="BK214" s="239">
        <f>ROUND(I214*H214,2)</f>
        <v>0</v>
      </c>
      <c r="BL214" s="14" t="s">
        <v>164</v>
      </c>
      <c r="BM214" s="238" t="s">
        <v>411</v>
      </c>
    </row>
    <row r="215" s="12" customFormat="1" ht="25.92" customHeight="1">
      <c r="A215" s="12"/>
      <c r="B215" s="210"/>
      <c r="C215" s="211"/>
      <c r="D215" s="212" t="s">
        <v>71</v>
      </c>
      <c r="E215" s="213" t="s">
        <v>412</v>
      </c>
      <c r="F215" s="213" t="s">
        <v>413</v>
      </c>
      <c r="G215" s="211"/>
      <c r="H215" s="211"/>
      <c r="I215" s="214"/>
      <c r="J215" s="215">
        <f>BK215</f>
        <v>0</v>
      </c>
      <c r="K215" s="211"/>
      <c r="L215" s="216"/>
      <c r="M215" s="217"/>
      <c r="N215" s="218"/>
      <c r="O215" s="218"/>
      <c r="P215" s="219">
        <f>P216+P222+P233+P246+P250+P253+P259+P269+P276+P284+P288+P294+P298+P300</f>
        <v>0</v>
      </c>
      <c r="Q215" s="218"/>
      <c r="R215" s="219">
        <f>R216+R222+R233+R246+R250+R253+R259+R269+R276+R284+R288+R294+R298+R300</f>
        <v>201.41306999999995</v>
      </c>
      <c r="S215" s="218"/>
      <c r="T215" s="220">
        <f>T216+T222+T233+T246+T250+T253+T259+T269+T276+T284+T288+T294+T298+T300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1" t="s">
        <v>165</v>
      </c>
      <c r="AT215" s="222" t="s">
        <v>71</v>
      </c>
      <c r="AU215" s="222" t="s">
        <v>72</v>
      </c>
      <c r="AY215" s="221" t="s">
        <v>158</v>
      </c>
      <c r="BK215" s="223">
        <f>BK216+BK222+BK233+BK246+BK250+BK253+BK259+BK269+BK276+BK284+BK288+BK294+BK298+BK300</f>
        <v>0</v>
      </c>
    </row>
    <row r="216" s="12" customFormat="1" ht="22.8" customHeight="1">
      <c r="A216" s="12"/>
      <c r="B216" s="210"/>
      <c r="C216" s="211"/>
      <c r="D216" s="212" t="s">
        <v>71</v>
      </c>
      <c r="E216" s="224" t="s">
        <v>414</v>
      </c>
      <c r="F216" s="224" t="s">
        <v>415</v>
      </c>
      <c r="G216" s="211"/>
      <c r="H216" s="211"/>
      <c r="I216" s="214"/>
      <c r="J216" s="225">
        <f>BK216</f>
        <v>0</v>
      </c>
      <c r="K216" s="211"/>
      <c r="L216" s="216"/>
      <c r="M216" s="217"/>
      <c r="N216" s="218"/>
      <c r="O216" s="218"/>
      <c r="P216" s="219">
        <f>SUM(P217:P221)</f>
        <v>0</v>
      </c>
      <c r="Q216" s="218"/>
      <c r="R216" s="219">
        <f>SUM(R217:R221)</f>
        <v>2.5912299999999977</v>
      </c>
      <c r="S216" s="218"/>
      <c r="T216" s="220">
        <f>SUM(T217:T221)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1" t="s">
        <v>165</v>
      </c>
      <c r="AT216" s="222" t="s">
        <v>71</v>
      </c>
      <c r="AU216" s="222" t="s">
        <v>79</v>
      </c>
      <c r="AY216" s="221" t="s">
        <v>158</v>
      </c>
      <c r="BK216" s="223">
        <f>SUM(BK217:BK221)</f>
        <v>0</v>
      </c>
    </row>
    <row r="217" s="2" customFormat="1" ht="24.15" customHeight="1">
      <c r="A217" s="35"/>
      <c r="B217" s="36"/>
      <c r="C217" s="226" t="s">
        <v>288</v>
      </c>
      <c r="D217" s="226" t="s">
        <v>160</v>
      </c>
      <c r="E217" s="227" t="s">
        <v>416</v>
      </c>
      <c r="F217" s="228" t="s">
        <v>417</v>
      </c>
      <c r="G217" s="229" t="s">
        <v>217</v>
      </c>
      <c r="H217" s="230">
        <v>452.36900000000003</v>
      </c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188</v>
      </c>
      <c r="AT217" s="238" t="s">
        <v>160</v>
      </c>
      <c r="AU217" s="238" t="s">
        <v>165</v>
      </c>
      <c r="AY217" s="14" t="s">
        <v>158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165</v>
      </c>
      <c r="BK217" s="239">
        <f>ROUND(I217*H217,2)</f>
        <v>0</v>
      </c>
      <c r="BL217" s="14" t="s">
        <v>188</v>
      </c>
      <c r="BM217" s="238" t="s">
        <v>418</v>
      </c>
    </row>
    <row r="218" s="2" customFormat="1" ht="16.5" customHeight="1">
      <c r="A218" s="35"/>
      <c r="B218" s="36"/>
      <c r="C218" s="240" t="s">
        <v>419</v>
      </c>
      <c r="D218" s="240" t="s">
        <v>300</v>
      </c>
      <c r="E218" s="241" t="s">
        <v>420</v>
      </c>
      <c r="F218" s="242" t="s">
        <v>421</v>
      </c>
      <c r="G218" s="243" t="s">
        <v>195</v>
      </c>
      <c r="H218" s="244">
        <v>0.13600000000000001</v>
      </c>
      <c r="I218" s="245"/>
      <c r="J218" s="246">
        <f>ROUND(I218*H218,2)</f>
        <v>0</v>
      </c>
      <c r="K218" s="247"/>
      <c r="L218" s="248"/>
      <c r="M218" s="249" t="s">
        <v>1</v>
      </c>
      <c r="N218" s="250" t="s">
        <v>38</v>
      </c>
      <c r="O218" s="94"/>
      <c r="P218" s="236">
        <f>O218*H218</f>
        <v>0</v>
      </c>
      <c r="Q218" s="236">
        <v>1</v>
      </c>
      <c r="R218" s="236">
        <f>Q218*H218</f>
        <v>0.13600000000000001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218</v>
      </c>
      <c r="AT218" s="238" t="s">
        <v>300</v>
      </c>
      <c r="AU218" s="238" t="s">
        <v>165</v>
      </c>
      <c r="AY218" s="14" t="s">
        <v>158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165</v>
      </c>
      <c r="BK218" s="239">
        <f>ROUND(I218*H218,2)</f>
        <v>0</v>
      </c>
      <c r="BL218" s="14" t="s">
        <v>188</v>
      </c>
      <c r="BM218" s="238" t="s">
        <v>422</v>
      </c>
    </row>
    <row r="219" s="2" customFormat="1" ht="24.15" customHeight="1">
      <c r="A219" s="35"/>
      <c r="B219" s="36"/>
      <c r="C219" s="226" t="s">
        <v>291</v>
      </c>
      <c r="D219" s="226" t="s">
        <v>160</v>
      </c>
      <c r="E219" s="227" t="s">
        <v>423</v>
      </c>
      <c r="F219" s="228" t="s">
        <v>424</v>
      </c>
      <c r="G219" s="229" t="s">
        <v>217</v>
      </c>
      <c r="H219" s="230">
        <v>452.36900000000003</v>
      </c>
      <c r="I219" s="231"/>
      <c r="J219" s="232">
        <f>ROUND(I219*H219,2)</f>
        <v>0</v>
      </c>
      <c r="K219" s="233"/>
      <c r="L219" s="41"/>
      <c r="M219" s="234" t="s">
        <v>1</v>
      </c>
      <c r="N219" s="235" t="s">
        <v>38</v>
      </c>
      <c r="O219" s="94"/>
      <c r="P219" s="236">
        <f>O219*H219</f>
        <v>0</v>
      </c>
      <c r="Q219" s="236">
        <v>0.00054000163583269403</v>
      </c>
      <c r="R219" s="236">
        <f>Q219*H219</f>
        <v>0.24427999999999997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188</v>
      </c>
      <c r="AT219" s="238" t="s">
        <v>160</v>
      </c>
      <c r="AU219" s="238" t="s">
        <v>165</v>
      </c>
      <c r="AY219" s="14" t="s">
        <v>158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165</v>
      </c>
      <c r="BK219" s="239">
        <f>ROUND(I219*H219,2)</f>
        <v>0</v>
      </c>
      <c r="BL219" s="14" t="s">
        <v>188</v>
      </c>
      <c r="BM219" s="238" t="s">
        <v>425</v>
      </c>
    </row>
    <row r="220" s="2" customFormat="1" ht="24.15" customHeight="1">
      <c r="A220" s="35"/>
      <c r="B220" s="36"/>
      <c r="C220" s="240" t="s">
        <v>426</v>
      </c>
      <c r="D220" s="240" t="s">
        <v>300</v>
      </c>
      <c r="E220" s="241" t="s">
        <v>427</v>
      </c>
      <c r="F220" s="242" t="s">
        <v>428</v>
      </c>
      <c r="G220" s="243" t="s">
        <v>217</v>
      </c>
      <c r="H220" s="244">
        <v>520.22400000000005</v>
      </c>
      <c r="I220" s="245"/>
      <c r="J220" s="246">
        <f>ROUND(I220*H220,2)</f>
        <v>0</v>
      </c>
      <c r="K220" s="247"/>
      <c r="L220" s="248"/>
      <c r="M220" s="249" t="s">
        <v>1</v>
      </c>
      <c r="N220" s="250" t="s">
        <v>38</v>
      </c>
      <c r="O220" s="94"/>
      <c r="P220" s="236">
        <f>O220*H220</f>
        <v>0</v>
      </c>
      <c r="Q220" s="236">
        <v>0.0042499961555022402</v>
      </c>
      <c r="R220" s="236">
        <f>Q220*H220</f>
        <v>2.2109499999999978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218</v>
      </c>
      <c r="AT220" s="238" t="s">
        <v>300</v>
      </c>
      <c r="AU220" s="238" t="s">
        <v>165</v>
      </c>
      <c r="AY220" s="14" t="s">
        <v>158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165</v>
      </c>
      <c r="BK220" s="239">
        <f>ROUND(I220*H220,2)</f>
        <v>0</v>
      </c>
      <c r="BL220" s="14" t="s">
        <v>188</v>
      </c>
      <c r="BM220" s="238" t="s">
        <v>429</v>
      </c>
    </row>
    <row r="221" s="2" customFormat="1" ht="24.15" customHeight="1">
      <c r="A221" s="35"/>
      <c r="B221" s="36"/>
      <c r="C221" s="226" t="s">
        <v>295</v>
      </c>
      <c r="D221" s="226" t="s">
        <v>160</v>
      </c>
      <c r="E221" s="227" t="s">
        <v>430</v>
      </c>
      <c r="F221" s="228" t="s">
        <v>431</v>
      </c>
      <c r="G221" s="229" t="s">
        <v>195</v>
      </c>
      <c r="H221" s="230">
        <v>2.5910000000000002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188</v>
      </c>
      <c r="AT221" s="238" t="s">
        <v>160</v>
      </c>
      <c r="AU221" s="238" t="s">
        <v>165</v>
      </c>
      <c r="AY221" s="14" t="s">
        <v>158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165</v>
      </c>
      <c r="BK221" s="239">
        <f>ROUND(I221*H221,2)</f>
        <v>0</v>
      </c>
      <c r="BL221" s="14" t="s">
        <v>188</v>
      </c>
      <c r="BM221" s="238" t="s">
        <v>432</v>
      </c>
    </row>
    <row r="222" s="12" customFormat="1" ht="22.8" customHeight="1">
      <c r="A222" s="12"/>
      <c r="B222" s="210"/>
      <c r="C222" s="211"/>
      <c r="D222" s="212" t="s">
        <v>71</v>
      </c>
      <c r="E222" s="224" t="s">
        <v>433</v>
      </c>
      <c r="F222" s="224" t="s">
        <v>434</v>
      </c>
      <c r="G222" s="211"/>
      <c r="H222" s="211"/>
      <c r="I222" s="214"/>
      <c r="J222" s="225">
        <f>BK222</f>
        <v>0</v>
      </c>
      <c r="K222" s="211"/>
      <c r="L222" s="216"/>
      <c r="M222" s="217"/>
      <c r="N222" s="218"/>
      <c r="O222" s="218"/>
      <c r="P222" s="219">
        <f>SUM(P223:P232)</f>
        <v>0</v>
      </c>
      <c r="Q222" s="218"/>
      <c r="R222" s="219">
        <f>SUM(R223:R232)</f>
        <v>3.9210800000000008</v>
      </c>
      <c r="S222" s="218"/>
      <c r="T222" s="220">
        <f>SUM(T223:T232)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1" t="s">
        <v>165</v>
      </c>
      <c r="AT222" s="222" t="s">
        <v>71</v>
      </c>
      <c r="AU222" s="222" t="s">
        <v>79</v>
      </c>
      <c r="AY222" s="221" t="s">
        <v>158</v>
      </c>
      <c r="BK222" s="223">
        <f>SUM(BK223:BK232)</f>
        <v>0</v>
      </c>
    </row>
    <row r="223" s="2" customFormat="1" ht="21.75" customHeight="1">
      <c r="A223" s="35"/>
      <c r="B223" s="36"/>
      <c r="C223" s="226" t="s">
        <v>435</v>
      </c>
      <c r="D223" s="226" t="s">
        <v>160</v>
      </c>
      <c r="E223" s="227" t="s">
        <v>436</v>
      </c>
      <c r="F223" s="228" t="s">
        <v>437</v>
      </c>
      <c r="G223" s="229" t="s">
        <v>217</v>
      </c>
      <c r="H223" s="230">
        <v>691.04399999999998</v>
      </c>
      <c r="I223" s="231"/>
      <c r="J223" s="232">
        <f>ROUND(I223*H223,2)</f>
        <v>0</v>
      </c>
      <c r="K223" s="233"/>
      <c r="L223" s="41"/>
      <c r="M223" s="234" t="s">
        <v>1</v>
      </c>
      <c r="N223" s="235" t="s">
        <v>38</v>
      </c>
      <c r="O223" s="94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188</v>
      </c>
      <c r="AT223" s="238" t="s">
        <v>160</v>
      </c>
      <c r="AU223" s="238" t="s">
        <v>165</v>
      </c>
      <c r="AY223" s="14" t="s">
        <v>158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165</v>
      </c>
      <c r="BK223" s="239">
        <f>ROUND(I223*H223,2)</f>
        <v>0</v>
      </c>
      <c r="BL223" s="14" t="s">
        <v>188</v>
      </c>
      <c r="BM223" s="238" t="s">
        <v>438</v>
      </c>
    </row>
    <row r="224" s="2" customFormat="1" ht="24.15" customHeight="1">
      <c r="A224" s="35"/>
      <c r="B224" s="36"/>
      <c r="C224" s="240" t="s">
        <v>298</v>
      </c>
      <c r="D224" s="240" t="s">
        <v>300</v>
      </c>
      <c r="E224" s="241" t="s">
        <v>439</v>
      </c>
      <c r="F224" s="242" t="s">
        <v>440</v>
      </c>
      <c r="G224" s="243" t="s">
        <v>217</v>
      </c>
      <c r="H224" s="244">
        <v>794.70100000000002</v>
      </c>
      <c r="I224" s="245"/>
      <c r="J224" s="246">
        <f>ROUND(I224*H224,2)</f>
        <v>0</v>
      </c>
      <c r="K224" s="247"/>
      <c r="L224" s="248"/>
      <c r="M224" s="249" t="s">
        <v>1</v>
      </c>
      <c r="N224" s="250" t="s">
        <v>38</v>
      </c>
      <c r="O224" s="94"/>
      <c r="P224" s="236">
        <f>O224*H224</f>
        <v>0</v>
      </c>
      <c r="Q224" s="236">
        <v>0.00018999598591168301</v>
      </c>
      <c r="R224" s="236">
        <f>Q224*H224</f>
        <v>0.1509900000000004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218</v>
      </c>
      <c r="AT224" s="238" t="s">
        <v>300</v>
      </c>
      <c r="AU224" s="238" t="s">
        <v>165</v>
      </c>
      <c r="AY224" s="14" t="s">
        <v>158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165</v>
      </c>
      <c r="BK224" s="239">
        <f>ROUND(I224*H224,2)</f>
        <v>0</v>
      </c>
      <c r="BL224" s="14" t="s">
        <v>188</v>
      </c>
      <c r="BM224" s="238" t="s">
        <v>441</v>
      </c>
    </row>
    <row r="225" s="2" customFormat="1" ht="33" customHeight="1">
      <c r="A225" s="35"/>
      <c r="B225" s="36"/>
      <c r="C225" s="226" t="s">
        <v>442</v>
      </c>
      <c r="D225" s="226" t="s">
        <v>160</v>
      </c>
      <c r="E225" s="227" t="s">
        <v>443</v>
      </c>
      <c r="F225" s="228" t="s">
        <v>444</v>
      </c>
      <c r="G225" s="229" t="s">
        <v>217</v>
      </c>
      <c r="H225" s="230">
        <v>691.04399999999998</v>
      </c>
      <c r="I225" s="231"/>
      <c r="J225" s="232">
        <f>ROUND(I225*H225,2)</f>
        <v>0</v>
      </c>
      <c r="K225" s="233"/>
      <c r="L225" s="41"/>
      <c r="M225" s="234" t="s">
        <v>1</v>
      </c>
      <c r="N225" s="235" t="s">
        <v>38</v>
      </c>
      <c r="O225" s="94"/>
      <c r="P225" s="236">
        <f>O225*H225</f>
        <v>0</v>
      </c>
      <c r="Q225" s="236">
        <v>0.00045000028941717202</v>
      </c>
      <c r="R225" s="236">
        <f>Q225*H225</f>
        <v>0.31097000000000019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188</v>
      </c>
      <c r="AT225" s="238" t="s">
        <v>160</v>
      </c>
      <c r="AU225" s="238" t="s">
        <v>165</v>
      </c>
      <c r="AY225" s="14" t="s">
        <v>158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165</v>
      </c>
      <c r="BK225" s="239">
        <f>ROUND(I225*H225,2)</f>
        <v>0</v>
      </c>
      <c r="BL225" s="14" t="s">
        <v>188</v>
      </c>
      <c r="BM225" s="238" t="s">
        <v>445</v>
      </c>
    </row>
    <row r="226" s="2" customFormat="1" ht="37.8" customHeight="1">
      <c r="A226" s="35"/>
      <c r="B226" s="36"/>
      <c r="C226" s="240" t="s">
        <v>303</v>
      </c>
      <c r="D226" s="240" t="s">
        <v>300</v>
      </c>
      <c r="E226" s="241" t="s">
        <v>446</v>
      </c>
      <c r="F226" s="242" t="s">
        <v>447</v>
      </c>
      <c r="G226" s="243" t="s">
        <v>217</v>
      </c>
      <c r="H226" s="244">
        <v>794.70100000000002</v>
      </c>
      <c r="I226" s="245"/>
      <c r="J226" s="246">
        <f>ROUND(I226*H226,2)</f>
        <v>0</v>
      </c>
      <c r="K226" s="247"/>
      <c r="L226" s="248"/>
      <c r="M226" s="249" t="s">
        <v>1</v>
      </c>
      <c r="N226" s="250" t="s">
        <v>38</v>
      </c>
      <c r="O226" s="94"/>
      <c r="P226" s="236">
        <f>O226*H226</f>
        <v>0</v>
      </c>
      <c r="Q226" s="236">
        <v>0.0021999972316632298</v>
      </c>
      <c r="R226" s="236">
        <f>Q226*H226</f>
        <v>1.7483400000000005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218</v>
      </c>
      <c r="AT226" s="238" t="s">
        <v>300</v>
      </c>
      <c r="AU226" s="238" t="s">
        <v>165</v>
      </c>
      <c r="AY226" s="14" t="s">
        <v>158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165</v>
      </c>
      <c r="BK226" s="239">
        <f>ROUND(I226*H226,2)</f>
        <v>0</v>
      </c>
      <c r="BL226" s="14" t="s">
        <v>188</v>
      </c>
      <c r="BM226" s="238" t="s">
        <v>448</v>
      </c>
    </row>
    <row r="227" s="2" customFormat="1" ht="24.15" customHeight="1">
      <c r="A227" s="35"/>
      <c r="B227" s="36"/>
      <c r="C227" s="226" t="s">
        <v>449</v>
      </c>
      <c r="D227" s="226" t="s">
        <v>160</v>
      </c>
      <c r="E227" s="227" t="s">
        <v>450</v>
      </c>
      <c r="F227" s="228" t="s">
        <v>451</v>
      </c>
      <c r="G227" s="229" t="s">
        <v>217</v>
      </c>
      <c r="H227" s="230">
        <v>691.04399999999998</v>
      </c>
      <c r="I227" s="231"/>
      <c r="J227" s="232">
        <f>ROUND(I227*H227,2)</f>
        <v>0</v>
      </c>
      <c r="K227" s="233"/>
      <c r="L227" s="41"/>
      <c r="M227" s="234" t="s">
        <v>1</v>
      </c>
      <c r="N227" s="235" t="s">
        <v>38</v>
      </c>
      <c r="O227" s="94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188</v>
      </c>
      <c r="AT227" s="238" t="s">
        <v>160</v>
      </c>
      <c r="AU227" s="238" t="s">
        <v>165</v>
      </c>
      <c r="AY227" s="14" t="s">
        <v>158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165</v>
      </c>
      <c r="BK227" s="239">
        <f>ROUND(I227*H227,2)</f>
        <v>0</v>
      </c>
      <c r="BL227" s="14" t="s">
        <v>188</v>
      </c>
      <c r="BM227" s="238" t="s">
        <v>452</v>
      </c>
    </row>
    <row r="228" s="2" customFormat="1" ht="16.5" customHeight="1">
      <c r="A228" s="35"/>
      <c r="B228" s="36"/>
      <c r="C228" s="240" t="s">
        <v>306</v>
      </c>
      <c r="D228" s="240" t="s">
        <v>300</v>
      </c>
      <c r="E228" s="241" t="s">
        <v>453</v>
      </c>
      <c r="F228" s="242" t="s">
        <v>454</v>
      </c>
      <c r="G228" s="243" t="s">
        <v>217</v>
      </c>
      <c r="H228" s="244">
        <v>794.70100000000002</v>
      </c>
      <c r="I228" s="245"/>
      <c r="J228" s="246">
        <f>ROUND(I228*H228,2)</f>
        <v>0</v>
      </c>
      <c r="K228" s="247"/>
      <c r="L228" s="248"/>
      <c r="M228" s="249" t="s">
        <v>1</v>
      </c>
      <c r="N228" s="250" t="s">
        <v>38</v>
      </c>
      <c r="O228" s="94"/>
      <c r="P228" s="236">
        <f>O228*H228</f>
        <v>0</v>
      </c>
      <c r="Q228" s="236">
        <v>0.000140002340502906</v>
      </c>
      <c r="R228" s="236">
        <f>Q228*H228</f>
        <v>0.1112599999999999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218</v>
      </c>
      <c r="AT228" s="238" t="s">
        <v>300</v>
      </c>
      <c r="AU228" s="238" t="s">
        <v>165</v>
      </c>
      <c r="AY228" s="14" t="s">
        <v>158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165</v>
      </c>
      <c r="BK228" s="239">
        <f>ROUND(I228*H228,2)</f>
        <v>0</v>
      </c>
      <c r="BL228" s="14" t="s">
        <v>188</v>
      </c>
      <c r="BM228" s="238" t="s">
        <v>455</v>
      </c>
    </row>
    <row r="229" s="2" customFormat="1" ht="33" customHeight="1">
      <c r="A229" s="35"/>
      <c r="B229" s="36"/>
      <c r="C229" s="226" t="s">
        <v>456</v>
      </c>
      <c r="D229" s="226" t="s">
        <v>160</v>
      </c>
      <c r="E229" s="227" t="s">
        <v>457</v>
      </c>
      <c r="F229" s="228" t="s">
        <v>458</v>
      </c>
      <c r="G229" s="229" t="s">
        <v>403</v>
      </c>
      <c r="H229" s="230">
        <v>263.19999999999999</v>
      </c>
      <c r="I229" s="231"/>
      <c r="J229" s="232">
        <f>ROUND(I229*H229,2)</f>
        <v>0</v>
      </c>
      <c r="K229" s="233"/>
      <c r="L229" s="41"/>
      <c r="M229" s="234" t="s">
        <v>1</v>
      </c>
      <c r="N229" s="235" t="s">
        <v>38</v>
      </c>
      <c r="O229" s="94"/>
      <c r="P229" s="236">
        <f>O229*H229</f>
        <v>0</v>
      </c>
      <c r="Q229" s="236">
        <v>3.0015197568389101E-05</v>
      </c>
      <c r="R229" s="236">
        <f>Q229*H229</f>
        <v>0.0079000000000000112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188</v>
      </c>
      <c r="AT229" s="238" t="s">
        <v>160</v>
      </c>
      <c r="AU229" s="238" t="s">
        <v>165</v>
      </c>
      <c r="AY229" s="14" t="s">
        <v>158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165</v>
      </c>
      <c r="BK229" s="239">
        <f>ROUND(I229*H229,2)</f>
        <v>0</v>
      </c>
      <c r="BL229" s="14" t="s">
        <v>188</v>
      </c>
      <c r="BM229" s="238" t="s">
        <v>459</v>
      </c>
    </row>
    <row r="230" s="2" customFormat="1" ht="16.5" customHeight="1">
      <c r="A230" s="35"/>
      <c r="B230" s="36"/>
      <c r="C230" s="240" t="s">
        <v>310</v>
      </c>
      <c r="D230" s="240" t="s">
        <v>300</v>
      </c>
      <c r="E230" s="241" t="s">
        <v>460</v>
      </c>
      <c r="F230" s="242" t="s">
        <v>461</v>
      </c>
      <c r="G230" s="243" t="s">
        <v>240</v>
      </c>
      <c r="H230" s="244">
        <v>2105.5999999999999</v>
      </c>
      <c r="I230" s="245"/>
      <c r="J230" s="246">
        <f>ROUND(I230*H230,2)</f>
        <v>0</v>
      </c>
      <c r="K230" s="247"/>
      <c r="L230" s="248"/>
      <c r="M230" s="249" t="s">
        <v>1</v>
      </c>
      <c r="N230" s="250" t="s">
        <v>38</v>
      </c>
      <c r="O230" s="94"/>
      <c r="P230" s="236">
        <f>O230*H230</f>
        <v>0</v>
      </c>
      <c r="Q230" s="236">
        <v>0.00035</v>
      </c>
      <c r="R230" s="236">
        <f>Q230*H230</f>
        <v>0.73695999999999995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218</v>
      </c>
      <c r="AT230" s="238" t="s">
        <v>300</v>
      </c>
      <c r="AU230" s="238" t="s">
        <v>165</v>
      </c>
      <c r="AY230" s="14" t="s">
        <v>158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165</v>
      </c>
      <c r="BK230" s="239">
        <f>ROUND(I230*H230,2)</f>
        <v>0</v>
      </c>
      <c r="BL230" s="14" t="s">
        <v>188</v>
      </c>
      <c r="BM230" s="238" t="s">
        <v>462</v>
      </c>
    </row>
    <row r="231" s="2" customFormat="1" ht="16.5" customHeight="1">
      <c r="A231" s="35"/>
      <c r="B231" s="36"/>
      <c r="C231" s="240" t="s">
        <v>463</v>
      </c>
      <c r="D231" s="240" t="s">
        <v>300</v>
      </c>
      <c r="E231" s="241" t="s">
        <v>464</v>
      </c>
      <c r="F231" s="242" t="s">
        <v>465</v>
      </c>
      <c r="G231" s="243" t="s">
        <v>217</v>
      </c>
      <c r="H231" s="244">
        <v>107.91200000000001</v>
      </c>
      <c r="I231" s="245"/>
      <c r="J231" s="246">
        <f>ROUND(I231*H231,2)</f>
        <v>0</v>
      </c>
      <c r="K231" s="247"/>
      <c r="L231" s="248"/>
      <c r="M231" s="249" t="s">
        <v>1</v>
      </c>
      <c r="N231" s="250" t="s">
        <v>38</v>
      </c>
      <c r="O231" s="94"/>
      <c r="P231" s="236">
        <f>O231*H231</f>
        <v>0</v>
      </c>
      <c r="Q231" s="236">
        <v>0.0079199718288976203</v>
      </c>
      <c r="R231" s="236">
        <f>Q231*H231</f>
        <v>0.85466000000000009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218</v>
      </c>
      <c r="AT231" s="238" t="s">
        <v>300</v>
      </c>
      <c r="AU231" s="238" t="s">
        <v>165</v>
      </c>
      <c r="AY231" s="14" t="s">
        <v>158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165</v>
      </c>
      <c r="BK231" s="239">
        <f>ROUND(I231*H231,2)</f>
        <v>0</v>
      </c>
      <c r="BL231" s="14" t="s">
        <v>188</v>
      </c>
      <c r="BM231" s="238" t="s">
        <v>466</v>
      </c>
    </row>
    <row r="232" s="2" customFormat="1" ht="24.15" customHeight="1">
      <c r="A232" s="35"/>
      <c r="B232" s="36"/>
      <c r="C232" s="226" t="s">
        <v>313</v>
      </c>
      <c r="D232" s="226" t="s">
        <v>160</v>
      </c>
      <c r="E232" s="227" t="s">
        <v>467</v>
      </c>
      <c r="F232" s="228" t="s">
        <v>468</v>
      </c>
      <c r="G232" s="229" t="s">
        <v>195</v>
      </c>
      <c r="H232" s="230">
        <v>3.9209999999999998</v>
      </c>
      <c r="I232" s="231"/>
      <c r="J232" s="232">
        <f>ROUND(I232*H232,2)</f>
        <v>0</v>
      </c>
      <c r="K232" s="233"/>
      <c r="L232" s="41"/>
      <c r="M232" s="234" t="s">
        <v>1</v>
      </c>
      <c r="N232" s="235" t="s">
        <v>38</v>
      </c>
      <c r="O232" s="94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188</v>
      </c>
      <c r="AT232" s="238" t="s">
        <v>160</v>
      </c>
      <c r="AU232" s="238" t="s">
        <v>165</v>
      </c>
      <c r="AY232" s="14" t="s">
        <v>158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165</v>
      </c>
      <c r="BK232" s="239">
        <f>ROUND(I232*H232,2)</f>
        <v>0</v>
      </c>
      <c r="BL232" s="14" t="s">
        <v>188</v>
      </c>
      <c r="BM232" s="238" t="s">
        <v>469</v>
      </c>
    </row>
    <row r="233" s="12" customFormat="1" ht="22.8" customHeight="1">
      <c r="A233" s="12"/>
      <c r="B233" s="210"/>
      <c r="C233" s="211"/>
      <c r="D233" s="212" t="s">
        <v>71</v>
      </c>
      <c r="E233" s="224" t="s">
        <v>470</v>
      </c>
      <c r="F233" s="224" t="s">
        <v>471</v>
      </c>
      <c r="G233" s="211"/>
      <c r="H233" s="211"/>
      <c r="I233" s="214"/>
      <c r="J233" s="225">
        <f>BK233</f>
        <v>0</v>
      </c>
      <c r="K233" s="211"/>
      <c r="L233" s="216"/>
      <c r="M233" s="217"/>
      <c r="N233" s="218"/>
      <c r="O233" s="218"/>
      <c r="P233" s="219">
        <f>SUM(P234:P245)</f>
        <v>0</v>
      </c>
      <c r="Q233" s="218"/>
      <c r="R233" s="219">
        <f>SUM(R234:R245)</f>
        <v>32.139899999999962</v>
      </c>
      <c r="S233" s="218"/>
      <c r="T233" s="220">
        <f>SUM(T234:T245)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1" t="s">
        <v>165</v>
      </c>
      <c r="AT233" s="222" t="s">
        <v>71</v>
      </c>
      <c r="AU233" s="222" t="s">
        <v>79</v>
      </c>
      <c r="AY233" s="221" t="s">
        <v>158</v>
      </c>
      <c r="BK233" s="223">
        <f>SUM(BK234:BK245)</f>
        <v>0</v>
      </c>
    </row>
    <row r="234" s="2" customFormat="1" ht="24.15" customHeight="1">
      <c r="A234" s="35"/>
      <c r="B234" s="36"/>
      <c r="C234" s="226" t="s">
        <v>472</v>
      </c>
      <c r="D234" s="226" t="s">
        <v>160</v>
      </c>
      <c r="E234" s="227" t="s">
        <v>473</v>
      </c>
      <c r="F234" s="228" t="s">
        <v>474</v>
      </c>
      <c r="G234" s="229" t="s">
        <v>217</v>
      </c>
      <c r="H234" s="230">
        <v>469.19</v>
      </c>
      <c r="I234" s="231"/>
      <c r="J234" s="232">
        <f>ROUND(I234*H234,2)</f>
        <v>0</v>
      </c>
      <c r="K234" s="233"/>
      <c r="L234" s="41"/>
      <c r="M234" s="234" t="s">
        <v>1</v>
      </c>
      <c r="N234" s="235" t="s">
        <v>38</v>
      </c>
      <c r="O234" s="94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8" t="s">
        <v>188</v>
      </c>
      <c r="AT234" s="238" t="s">
        <v>160</v>
      </c>
      <c r="AU234" s="238" t="s">
        <v>165</v>
      </c>
      <c r="AY234" s="14" t="s">
        <v>158</v>
      </c>
      <c r="BE234" s="239">
        <f>IF(N234="základná",J234,0)</f>
        <v>0</v>
      </c>
      <c r="BF234" s="239">
        <f>IF(N234="znížená",J234,0)</f>
        <v>0</v>
      </c>
      <c r="BG234" s="239">
        <f>IF(N234="zákl. prenesená",J234,0)</f>
        <v>0</v>
      </c>
      <c r="BH234" s="239">
        <f>IF(N234="zníž. prenesená",J234,0)</f>
        <v>0</v>
      </c>
      <c r="BI234" s="239">
        <f>IF(N234="nulová",J234,0)</f>
        <v>0</v>
      </c>
      <c r="BJ234" s="14" t="s">
        <v>165</v>
      </c>
      <c r="BK234" s="239">
        <f>ROUND(I234*H234,2)</f>
        <v>0</v>
      </c>
      <c r="BL234" s="14" t="s">
        <v>188</v>
      </c>
      <c r="BM234" s="238" t="s">
        <v>475</v>
      </c>
    </row>
    <row r="235" s="2" customFormat="1" ht="24.15" customHeight="1">
      <c r="A235" s="35"/>
      <c r="B235" s="36"/>
      <c r="C235" s="240" t="s">
        <v>317</v>
      </c>
      <c r="D235" s="240" t="s">
        <v>300</v>
      </c>
      <c r="E235" s="241" t="s">
        <v>476</v>
      </c>
      <c r="F235" s="242" t="s">
        <v>477</v>
      </c>
      <c r="G235" s="243" t="s">
        <v>217</v>
      </c>
      <c r="H235" s="244">
        <v>957.14800000000002</v>
      </c>
      <c r="I235" s="245"/>
      <c r="J235" s="246">
        <f>ROUND(I235*H235,2)</f>
        <v>0</v>
      </c>
      <c r="K235" s="247"/>
      <c r="L235" s="248"/>
      <c r="M235" s="249" t="s">
        <v>1</v>
      </c>
      <c r="N235" s="250" t="s">
        <v>38</v>
      </c>
      <c r="O235" s="94"/>
      <c r="P235" s="236">
        <f>O235*H235</f>
        <v>0</v>
      </c>
      <c r="Q235" s="236">
        <v>0.00040000083581640498</v>
      </c>
      <c r="R235" s="236">
        <f>Q235*H235</f>
        <v>0.38286000000000042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218</v>
      </c>
      <c r="AT235" s="238" t="s">
        <v>300</v>
      </c>
      <c r="AU235" s="238" t="s">
        <v>165</v>
      </c>
      <c r="AY235" s="14" t="s">
        <v>158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165</v>
      </c>
      <c r="BK235" s="239">
        <f>ROUND(I235*H235,2)</f>
        <v>0</v>
      </c>
      <c r="BL235" s="14" t="s">
        <v>188</v>
      </c>
      <c r="BM235" s="238" t="s">
        <v>478</v>
      </c>
    </row>
    <row r="236" s="2" customFormat="1" ht="33" customHeight="1">
      <c r="A236" s="35"/>
      <c r="B236" s="36"/>
      <c r="C236" s="226" t="s">
        <v>479</v>
      </c>
      <c r="D236" s="226" t="s">
        <v>160</v>
      </c>
      <c r="E236" s="227" t="s">
        <v>480</v>
      </c>
      <c r="F236" s="228" t="s">
        <v>481</v>
      </c>
      <c r="G236" s="229" t="s">
        <v>217</v>
      </c>
      <c r="H236" s="230">
        <v>452.36000000000001</v>
      </c>
      <c r="I236" s="231"/>
      <c r="J236" s="232">
        <f>ROUND(I236*H236,2)</f>
        <v>0</v>
      </c>
      <c r="K236" s="233"/>
      <c r="L236" s="41"/>
      <c r="M236" s="234" t="s">
        <v>1</v>
      </c>
      <c r="N236" s="235" t="s">
        <v>38</v>
      </c>
      <c r="O236" s="94"/>
      <c r="P236" s="236">
        <f>O236*H236</f>
        <v>0</v>
      </c>
      <c r="Q236" s="236">
        <v>0.00028999027323370802</v>
      </c>
      <c r="R236" s="236">
        <f>Q236*H236</f>
        <v>0.13118000000000016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188</v>
      </c>
      <c r="AT236" s="238" t="s">
        <v>160</v>
      </c>
      <c r="AU236" s="238" t="s">
        <v>165</v>
      </c>
      <c r="AY236" s="14" t="s">
        <v>158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165</v>
      </c>
      <c r="BK236" s="239">
        <f>ROUND(I236*H236,2)</f>
        <v>0</v>
      </c>
      <c r="BL236" s="14" t="s">
        <v>188</v>
      </c>
      <c r="BM236" s="238" t="s">
        <v>482</v>
      </c>
    </row>
    <row r="237" s="2" customFormat="1" ht="24.15" customHeight="1">
      <c r="A237" s="35"/>
      <c r="B237" s="36"/>
      <c r="C237" s="240" t="s">
        <v>320</v>
      </c>
      <c r="D237" s="240" t="s">
        <v>300</v>
      </c>
      <c r="E237" s="241" t="s">
        <v>483</v>
      </c>
      <c r="F237" s="242" t="s">
        <v>484</v>
      </c>
      <c r="G237" s="243" t="s">
        <v>217</v>
      </c>
      <c r="H237" s="244">
        <v>461.40699999999998</v>
      </c>
      <c r="I237" s="245"/>
      <c r="J237" s="246">
        <f>ROUND(I237*H237,2)</f>
        <v>0</v>
      </c>
      <c r="K237" s="247"/>
      <c r="L237" s="248"/>
      <c r="M237" s="249" t="s">
        <v>1</v>
      </c>
      <c r="N237" s="250" t="s">
        <v>38</v>
      </c>
      <c r="O237" s="94"/>
      <c r="P237" s="236">
        <f>O237*H237</f>
        <v>0</v>
      </c>
      <c r="Q237" s="236">
        <v>0.0119999913308641</v>
      </c>
      <c r="R237" s="236">
        <f>Q237*H237</f>
        <v>5.5368800000000116</v>
      </c>
      <c r="S237" s="236">
        <v>0</v>
      </c>
      <c r="T237" s="23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8" t="s">
        <v>218</v>
      </c>
      <c r="AT237" s="238" t="s">
        <v>300</v>
      </c>
      <c r="AU237" s="238" t="s">
        <v>165</v>
      </c>
      <c r="AY237" s="14" t="s">
        <v>158</v>
      </c>
      <c r="BE237" s="239">
        <f>IF(N237="základná",J237,0)</f>
        <v>0</v>
      </c>
      <c r="BF237" s="239">
        <f>IF(N237="znížená",J237,0)</f>
        <v>0</v>
      </c>
      <c r="BG237" s="239">
        <f>IF(N237="zákl. prenesená",J237,0)</f>
        <v>0</v>
      </c>
      <c r="BH237" s="239">
        <f>IF(N237="zníž. prenesená",J237,0)</f>
        <v>0</v>
      </c>
      <c r="BI237" s="239">
        <f>IF(N237="nulová",J237,0)</f>
        <v>0</v>
      </c>
      <c r="BJ237" s="14" t="s">
        <v>165</v>
      </c>
      <c r="BK237" s="239">
        <f>ROUND(I237*H237,2)</f>
        <v>0</v>
      </c>
      <c r="BL237" s="14" t="s">
        <v>188</v>
      </c>
      <c r="BM237" s="238" t="s">
        <v>485</v>
      </c>
    </row>
    <row r="238" s="2" customFormat="1" ht="24.15" customHeight="1">
      <c r="A238" s="35"/>
      <c r="B238" s="36"/>
      <c r="C238" s="226" t="s">
        <v>486</v>
      </c>
      <c r="D238" s="226" t="s">
        <v>160</v>
      </c>
      <c r="E238" s="227" t="s">
        <v>487</v>
      </c>
      <c r="F238" s="228" t="s">
        <v>488</v>
      </c>
      <c r="G238" s="229" t="s">
        <v>217</v>
      </c>
      <c r="H238" s="230">
        <v>691.04399999999998</v>
      </c>
      <c r="I238" s="231"/>
      <c r="J238" s="232">
        <f>ROUND(I238*H238,2)</f>
        <v>0</v>
      </c>
      <c r="K238" s="233"/>
      <c r="L238" s="41"/>
      <c r="M238" s="234" t="s">
        <v>1</v>
      </c>
      <c r="N238" s="235" t="s">
        <v>38</v>
      </c>
      <c r="O238" s="94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8" t="s">
        <v>188</v>
      </c>
      <c r="AT238" s="238" t="s">
        <v>160</v>
      </c>
      <c r="AU238" s="238" t="s">
        <v>165</v>
      </c>
      <c r="AY238" s="14" t="s">
        <v>158</v>
      </c>
      <c r="BE238" s="239">
        <f>IF(N238="základná",J238,0)</f>
        <v>0</v>
      </c>
      <c r="BF238" s="239">
        <f>IF(N238="znížená",J238,0)</f>
        <v>0</v>
      </c>
      <c r="BG238" s="239">
        <f>IF(N238="zákl. prenesená",J238,0)</f>
        <v>0</v>
      </c>
      <c r="BH238" s="239">
        <f>IF(N238="zníž. prenesená",J238,0)</f>
        <v>0</v>
      </c>
      <c r="BI238" s="239">
        <f>IF(N238="nulová",J238,0)</f>
        <v>0</v>
      </c>
      <c r="BJ238" s="14" t="s">
        <v>165</v>
      </c>
      <c r="BK238" s="239">
        <f>ROUND(I238*H238,2)</f>
        <v>0</v>
      </c>
      <c r="BL238" s="14" t="s">
        <v>188</v>
      </c>
      <c r="BM238" s="238" t="s">
        <v>489</v>
      </c>
    </row>
    <row r="239" s="2" customFormat="1" ht="33" customHeight="1">
      <c r="A239" s="35"/>
      <c r="B239" s="36"/>
      <c r="C239" s="240" t="s">
        <v>324</v>
      </c>
      <c r="D239" s="240" t="s">
        <v>300</v>
      </c>
      <c r="E239" s="241" t="s">
        <v>490</v>
      </c>
      <c r="F239" s="242" t="s">
        <v>491</v>
      </c>
      <c r="G239" s="243" t="s">
        <v>217</v>
      </c>
      <c r="H239" s="244">
        <v>704.86500000000001</v>
      </c>
      <c r="I239" s="245"/>
      <c r="J239" s="246">
        <f>ROUND(I239*H239,2)</f>
        <v>0</v>
      </c>
      <c r="K239" s="247"/>
      <c r="L239" s="248"/>
      <c r="M239" s="249" t="s">
        <v>1</v>
      </c>
      <c r="N239" s="250" t="s">
        <v>38</v>
      </c>
      <c r="O239" s="94"/>
      <c r="P239" s="236">
        <f>O239*H239</f>
        <v>0</v>
      </c>
      <c r="Q239" s="236">
        <v>0.016199995743865801</v>
      </c>
      <c r="R239" s="236">
        <f>Q239*H239</f>
        <v>11.418809999999967</v>
      </c>
      <c r="S239" s="236">
        <v>0</v>
      </c>
      <c r="T239" s="23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8" t="s">
        <v>218</v>
      </c>
      <c r="AT239" s="238" t="s">
        <v>300</v>
      </c>
      <c r="AU239" s="238" t="s">
        <v>165</v>
      </c>
      <c r="AY239" s="14" t="s">
        <v>158</v>
      </c>
      <c r="BE239" s="239">
        <f>IF(N239="základná",J239,0)</f>
        <v>0</v>
      </c>
      <c r="BF239" s="239">
        <f>IF(N239="znížená",J239,0)</f>
        <v>0</v>
      </c>
      <c r="BG239" s="239">
        <f>IF(N239="zákl. prenesená",J239,0)</f>
        <v>0</v>
      </c>
      <c r="BH239" s="239">
        <f>IF(N239="zníž. prenesená",J239,0)</f>
        <v>0</v>
      </c>
      <c r="BI239" s="239">
        <f>IF(N239="nulová",J239,0)</f>
        <v>0</v>
      </c>
      <c r="BJ239" s="14" t="s">
        <v>165</v>
      </c>
      <c r="BK239" s="239">
        <f>ROUND(I239*H239,2)</f>
        <v>0</v>
      </c>
      <c r="BL239" s="14" t="s">
        <v>188</v>
      </c>
      <c r="BM239" s="238" t="s">
        <v>492</v>
      </c>
    </row>
    <row r="240" s="2" customFormat="1" ht="33" customHeight="1">
      <c r="A240" s="35"/>
      <c r="B240" s="36"/>
      <c r="C240" s="240" t="s">
        <v>493</v>
      </c>
      <c r="D240" s="240" t="s">
        <v>300</v>
      </c>
      <c r="E240" s="241" t="s">
        <v>494</v>
      </c>
      <c r="F240" s="242" t="s">
        <v>495</v>
      </c>
      <c r="G240" s="243" t="s">
        <v>217</v>
      </c>
      <c r="H240" s="244">
        <v>704.86500000000001</v>
      </c>
      <c r="I240" s="245"/>
      <c r="J240" s="246">
        <f>ROUND(I240*H240,2)</f>
        <v>0</v>
      </c>
      <c r="K240" s="247"/>
      <c r="L240" s="248"/>
      <c r="M240" s="249" t="s">
        <v>1</v>
      </c>
      <c r="N240" s="250" t="s">
        <v>38</v>
      </c>
      <c r="O240" s="94"/>
      <c r="P240" s="236">
        <f>O240*H240</f>
        <v>0</v>
      </c>
      <c r="Q240" s="236">
        <v>0.015000007093556899</v>
      </c>
      <c r="R240" s="236">
        <f>Q240*H240</f>
        <v>10.572979999999983</v>
      </c>
      <c r="S240" s="236">
        <v>0</v>
      </c>
      <c r="T240" s="23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8" t="s">
        <v>218</v>
      </c>
      <c r="AT240" s="238" t="s">
        <v>300</v>
      </c>
      <c r="AU240" s="238" t="s">
        <v>165</v>
      </c>
      <c r="AY240" s="14" t="s">
        <v>158</v>
      </c>
      <c r="BE240" s="239">
        <f>IF(N240="základná",J240,0)</f>
        <v>0</v>
      </c>
      <c r="BF240" s="239">
        <f>IF(N240="znížená",J240,0)</f>
        <v>0</v>
      </c>
      <c r="BG240" s="239">
        <f>IF(N240="zákl. prenesená",J240,0)</f>
        <v>0</v>
      </c>
      <c r="BH240" s="239">
        <f>IF(N240="zníž. prenesená",J240,0)</f>
        <v>0</v>
      </c>
      <c r="BI240" s="239">
        <f>IF(N240="nulová",J240,0)</f>
        <v>0</v>
      </c>
      <c r="BJ240" s="14" t="s">
        <v>165</v>
      </c>
      <c r="BK240" s="239">
        <f>ROUND(I240*H240,2)</f>
        <v>0</v>
      </c>
      <c r="BL240" s="14" t="s">
        <v>188</v>
      </c>
      <c r="BM240" s="238" t="s">
        <v>496</v>
      </c>
    </row>
    <row r="241" s="2" customFormat="1" ht="33" customHeight="1">
      <c r="A241" s="35"/>
      <c r="B241" s="36"/>
      <c r="C241" s="226" t="s">
        <v>327</v>
      </c>
      <c r="D241" s="226" t="s">
        <v>160</v>
      </c>
      <c r="E241" s="227" t="s">
        <v>497</v>
      </c>
      <c r="F241" s="228" t="s">
        <v>498</v>
      </c>
      <c r="G241" s="229" t="s">
        <v>217</v>
      </c>
      <c r="H241" s="230">
        <v>691.04399999999998</v>
      </c>
      <c r="I241" s="231"/>
      <c r="J241" s="232">
        <f>ROUND(I241*H241,2)</f>
        <v>0</v>
      </c>
      <c r="K241" s="233"/>
      <c r="L241" s="41"/>
      <c r="M241" s="234" t="s">
        <v>1</v>
      </c>
      <c r="N241" s="235" t="s">
        <v>38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188</v>
      </c>
      <c r="AT241" s="238" t="s">
        <v>160</v>
      </c>
      <c r="AU241" s="238" t="s">
        <v>165</v>
      </c>
      <c r="AY241" s="14" t="s">
        <v>158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165</v>
      </c>
      <c r="BK241" s="239">
        <f>ROUND(I241*H241,2)</f>
        <v>0</v>
      </c>
      <c r="BL241" s="14" t="s">
        <v>188</v>
      </c>
      <c r="BM241" s="238" t="s">
        <v>499</v>
      </c>
    </row>
    <row r="242" s="2" customFormat="1" ht="33" customHeight="1">
      <c r="A242" s="35"/>
      <c r="B242" s="36"/>
      <c r="C242" s="240" t="s">
        <v>500</v>
      </c>
      <c r="D242" s="240" t="s">
        <v>300</v>
      </c>
      <c r="E242" s="241" t="s">
        <v>501</v>
      </c>
      <c r="F242" s="242" t="s">
        <v>502</v>
      </c>
      <c r="G242" s="243" t="s">
        <v>217</v>
      </c>
      <c r="H242" s="244">
        <v>704.86500000000001</v>
      </c>
      <c r="I242" s="245"/>
      <c r="J242" s="246">
        <f>ROUND(I242*H242,2)</f>
        <v>0</v>
      </c>
      <c r="K242" s="247"/>
      <c r="L242" s="248"/>
      <c r="M242" s="249" t="s">
        <v>1</v>
      </c>
      <c r="N242" s="250" t="s">
        <v>38</v>
      </c>
      <c r="O242" s="94"/>
      <c r="P242" s="236">
        <f>O242*H242</f>
        <v>0</v>
      </c>
      <c r="Q242" s="236">
        <v>0.0050999978719329202</v>
      </c>
      <c r="R242" s="236">
        <f>Q242*H242</f>
        <v>3.5948099999999976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218</v>
      </c>
      <c r="AT242" s="238" t="s">
        <v>300</v>
      </c>
      <c r="AU242" s="238" t="s">
        <v>165</v>
      </c>
      <c r="AY242" s="14" t="s">
        <v>158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165</v>
      </c>
      <c r="BK242" s="239">
        <f>ROUND(I242*H242,2)</f>
        <v>0</v>
      </c>
      <c r="BL242" s="14" t="s">
        <v>188</v>
      </c>
      <c r="BM242" s="238" t="s">
        <v>503</v>
      </c>
    </row>
    <row r="243" s="2" customFormat="1" ht="24.15" customHeight="1">
      <c r="A243" s="35"/>
      <c r="B243" s="36"/>
      <c r="C243" s="226" t="s">
        <v>331</v>
      </c>
      <c r="D243" s="226" t="s">
        <v>160</v>
      </c>
      <c r="E243" s="227" t="s">
        <v>504</v>
      </c>
      <c r="F243" s="228" t="s">
        <v>505</v>
      </c>
      <c r="G243" s="229" t="s">
        <v>217</v>
      </c>
      <c r="H243" s="230">
        <v>157.97999999999999</v>
      </c>
      <c r="I243" s="231"/>
      <c r="J243" s="232">
        <f>ROUND(I243*H243,2)</f>
        <v>0</v>
      </c>
      <c r="K243" s="233"/>
      <c r="L243" s="41"/>
      <c r="M243" s="234" t="s">
        <v>1</v>
      </c>
      <c r="N243" s="235" t="s">
        <v>38</v>
      </c>
      <c r="O243" s="94"/>
      <c r="P243" s="236">
        <f>O243*H243</f>
        <v>0</v>
      </c>
      <c r="Q243" s="236">
        <v>0.00012001519179643</v>
      </c>
      <c r="R243" s="236">
        <f>Q243*H243</f>
        <v>0.018960000000000008</v>
      </c>
      <c r="S243" s="236">
        <v>0</v>
      </c>
      <c r="T243" s="23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188</v>
      </c>
      <c r="AT243" s="238" t="s">
        <v>160</v>
      </c>
      <c r="AU243" s="238" t="s">
        <v>165</v>
      </c>
      <c r="AY243" s="14" t="s">
        <v>158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165</v>
      </c>
      <c r="BK243" s="239">
        <f>ROUND(I243*H243,2)</f>
        <v>0</v>
      </c>
      <c r="BL243" s="14" t="s">
        <v>188</v>
      </c>
      <c r="BM243" s="238" t="s">
        <v>506</v>
      </c>
    </row>
    <row r="244" s="2" customFormat="1" ht="33" customHeight="1">
      <c r="A244" s="35"/>
      <c r="B244" s="36"/>
      <c r="C244" s="240" t="s">
        <v>507</v>
      </c>
      <c r="D244" s="240" t="s">
        <v>300</v>
      </c>
      <c r="E244" s="241" t="s">
        <v>508</v>
      </c>
      <c r="F244" s="242" t="s">
        <v>509</v>
      </c>
      <c r="G244" s="243" t="s">
        <v>217</v>
      </c>
      <c r="H244" s="244">
        <v>161.13999999999999</v>
      </c>
      <c r="I244" s="245"/>
      <c r="J244" s="246">
        <f>ROUND(I244*H244,2)</f>
        <v>0</v>
      </c>
      <c r="K244" s="247"/>
      <c r="L244" s="248"/>
      <c r="M244" s="249" t="s">
        <v>1</v>
      </c>
      <c r="N244" s="250" t="s">
        <v>38</v>
      </c>
      <c r="O244" s="94"/>
      <c r="P244" s="236">
        <f>O244*H244</f>
        <v>0</v>
      </c>
      <c r="Q244" s="236">
        <v>0.0030000000000000001</v>
      </c>
      <c r="R244" s="236">
        <f>Q244*H244</f>
        <v>0.48341999999999996</v>
      </c>
      <c r="S244" s="236">
        <v>0</v>
      </c>
      <c r="T244" s="23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8" t="s">
        <v>218</v>
      </c>
      <c r="AT244" s="238" t="s">
        <v>300</v>
      </c>
      <c r="AU244" s="238" t="s">
        <v>165</v>
      </c>
      <c r="AY244" s="14" t="s">
        <v>158</v>
      </c>
      <c r="BE244" s="239">
        <f>IF(N244="základná",J244,0)</f>
        <v>0</v>
      </c>
      <c r="BF244" s="239">
        <f>IF(N244="znížená",J244,0)</f>
        <v>0</v>
      </c>
      <c r="BG244" s="239">
        <f>IF(N244="zákl. prenesená",J244,0)</f>
        <v>0</v>
      </c>
      <c r="BH244" s="239">
        <f>IF(N244="zníž. prenesená",J244,0)</f>
        <v>0</v>
      </c>
      <c r="BI244" s="239">
        <f>IF(N244="nulová",J244,0)</f>
        <v>0</v>
      </c>
      <c r="BJ244" s="14" t="s">
        <v>165</v>
      </c>
      <c r="BK244" s="239">
        <f>ROUND(I244*H244,2)</f>
        <v>0</v>
      </c>
      <c r="BL244" s="14" t="s">
        <v>188</v>
      </c>
      <c r="BM244" s="238" t="s">
        <v>510</v>
      </c>
    </row>
    <row r="245" s="2" customFormat="1" ht="24.15" customHeight="1">
      <c r="A245" s="35"/>
      <c r="B245" s="36"/>
      <c r="C245" s="226" t="s">
        <v>335</v>
      </c>
      <c r="D245" s="226" t="s">
        <v>160</v>
      </c>
      <c r="E245" s="227" t="s">
        <v>511</v>
      </c>
      <c r="F245" s="228" t="s">
        <v>512</v>
      </c>
      <c r="G245" s="229" t="s">
        <v>195</v>
      </c>
      <c r="H245" s="230">
        <v>32.140000000000001</v>
      </c>
      <c r="I245" s="231"/>
      <c r="J245" s="232">
        <f>ROUND(I245*H245,2)</f>
        <v>0</v>
      </c>
      <c r="K245" s="233"/>
      <c r="L245" s="41"/>
      <c r="M245" s="234" t="s">
        <v>1</v>
      </c>
      <c r="N245" s="235" t="s">
        <v>38</v>
      </c>
      <c r="O245" s="94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8" t="s">
        <v>188</v>
      </c>
      <c r="AT245" s="238" t="s">
        <v>160</v>
      </c>
      <c r="AU245" s="238" t="s">
        <v>165</v>
      </c>
      <c r="AY245" s="14" t="s">
        <v>158</v>
      </c>
      <c r="BE245" s="239">
        <f>IF(N245="základná",J245,0)</f>
        <v>0</v>
      </c>
      <c r="BF245" s="239">
        <f>IF(N245="znížená",J245,0)</f>
        <v>0</v>
      </c>
      <c r="BG245" s="239">
        <f>IF(N245="zákl. prenesená",J245,0)</f>
        <v>0</v>
      </c>
      <c r="BH245" s="239">
        <f>IF(N245="zníž. prenesená",J245,0)</f>
        <v>0</v>
      </c>
      <c r="BI245" s="239">
        <f>IF(N245="nulová",J245,0)</f>
        <v>0</v>
      </c>
      <c r="BJ245" s="14" t="s">
        <v>165</v>
      </c>
      <c r="BK245" s="239">
        <f>ROUND(I245*H245,2)</f>
        <v>0</v>
      </c>
      <c r="BL245" s="14" t="s">
        <v>188</v>
      </c>
      <c r="BM245" s="238" t="s">
        <v>513</v>
      </c>
    </row>
    <row r="246" s="12" customFormat="1" ht="22.8" customHeight="1">
      <c r="A246" s="12"/>
      <c r="B246" s="210"/>
      <c r="C246" s="211"/>
      <c r="D246" s="212" t="s">
        <v>71</v>
      </c>
      <c r="E246" s="224" t="s">
        <v>514</v>
      </c>
      <c r="F246" s="224" t="s">
        <v>515</v>
      </c>
      <c r="G246" s="211"/>
      <c r="H246" s="211"/>
      <c r="I246" s="214"/>
      <c r="J246" s="225">
        <f>BK246</f>
        <v>0</v>
      </c>
      <c r="K246" s="211"/>
      <c r="L246" s="216"/>
      <c r="M246" s="217"/>
      <c r="N246" s="218"/>
      <c r="O246" s="218"/>
      <c r="P246" s="219">
        <f>SUM(P247:P249)</f>
        <v>0</v>
      </c>
      <c r="Q246" s="218"/>
      <c r="R246" s="219">
        <f>SUM(R247:R249)</f>
        <v>7.4838300000000046</v>
      </c>
      <c r="S246" s="218"/>
      <c r="T246" s="220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1" t="s">
        <v>165</v>
      </c>
      <c r="AT246" s="222" t="s">
        <v>71</v>
      </c>
      <c r="AU246" s="222" t="s">
        <v>79</v>
      </c>
      <c r="AY246" s="221" t="s">
        <v>158</v>
      </c>
      <c r="BK246" s="223">
        <f>SUM(BK247:BK249)</f>
        <v>0</v>
      </c>
    </row>
    <row r="247" s="2" customFormat="1" ht="24.15" customHeight="1">
      <c r="A247" s="35"/>
      <c r="B247" s="36"/>
      <c r="C247" s="226" t="s">
        <v>516</v>
      </c>
      <c r="D247" s="226" t="s">
        <v>160</v>
      </c>
      <c r="E247" s="227" t="s">
        <v>517</v>
      </c>
      <c r="F247" s="228" t="s">
        <v>518</v>
      </c>
      <c r="G247" s="229" t="s">
        <v>519</v>
      </c>
      <c r="H247" s="230">
        <v>1</v>
      </c>
      <c r="I247" s="231"/>
      <c r="J247" s="232">
        <f>ROUND(I247*H247,2)</f>
        <v>0</v>
      </c>
      <c r="K247" s="233"/>
      <c r="L247" s="41"/>
      <c r="M247" s="234" t="s">
        <v>1</v>
      </c>
      <c r="N247" s="235" t="s">
        <v>38</v>
      </c>
      <c r="O247" s="94"/>
      <c r="P247" s="236">
        <f>O247*H247</f>
        <v>0</v>
      </c>
      <c r="Q247" s="236">
        <v>9.0000000000000006E-05</v>
      </c>
      <c r="R247" s="236">
        <f>Q247*H247</f>
        <v>9.0000000000000006E-05</v>
      </c>
      <c r="S247" s="236">
        <v>0</v>
      </c>
      <c r="T247" s="23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8" t="s">
        <v>188</v>
      </c>
      <c r="AT247" s="238" t="s">
        <v>160</v>
      </c>
      <c r="AU247" s="238" t="s">
        <v>165</v>
      </c>
      <c r="AY247" s="14" t="s">
        <v>158</v>
      </c>
      <c r="BE247" s="239">
        <f>IF(N247="základná",J247,0)</f>
        <v>0</v>
      </c>
      <c r="BF247" s="239">
        <f>IF(N247="znížená",J247,0)</f>
        <v>0</v>
      </c>
      <c r="BG247" s="239">
        <f>IF(N247="zákl. prenesená",J247,0)</f>
        <v>0</v>
      </c>
      <c r="BH247" s="239">
        <f>IF(N247="zníž. prenesená",J247,0)</f>
        <v>0</v>
      </c>
      <c r="BI247" s="239">
        <f>IF(N247="nulová",J247,0)</f>
        <v>0</v>
      </c>
      <c r="BJ247" s="14" t="s">
        <v>165</v>
      </c>
      <c r="BK247" s="239">
        <f>ROUND(I247*H247,2)</f>
        <v>0</v>
      </c>
      <c r="BL247" s="14" t="s">
        <v>188</v>
      </c>
      <c r="BM247" s="238" t="s">
        <v>520</v>
      </c>
    </row>
    <row r="248" s="2" customFormat="1" ht="24.15" customHeight="1">
      <c r="A248" s="35"/>
      <c r="B248" s="36"/>
      <c r="C248" s="226" t="s">
        <v>339</v>
      </c>
      <c r="D248" s="226" t="s">
        <v>160</v>
      </c>
      <c r="E248" s="227" t="s">
        <v>521</v>
      </c>
      <c r="F248" s="228" t="s">
        <v>522</v>
      </c>
      <c r="G248" s="229" t="s">
        <v>217</v>
      </c>
      <c r="H248" s="230">
        <v>691.04399999999998</v>
      </c>
      <c r="I248" s="231"/>
      <c r="J248" s="232">
        <f>ROUND(I248*H248,2)</f>
        <v>0</v>
      </c>
      <c r="K248" s="233"/>
      <c r="L248" s="41"/>
      <c r="M248" s="234" t="s">
        <v>1</v>
      </c>
      <c r="N248" s="235" t="s">
        <v>38</v>
      </c>
      <c r="O248" s="94"/>
      <c r="P248" s="236">
        <f>O248*H248</f>
        <v>0</v>
      </c>
      <c r="Q248" s="236">
        <v>0.010829614322676999</v>
      </c>
      <c r="R248" s="236">
        <f>Q248*H248</f>
        <v>7.4837400000000045</v>
      </c>
      <c r="S248" s="236">
        <v>0</v>
      </c>
      <c r="T248" s="23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8" t="s">
        <v>188</v>
      </c>
      <c r="AT248" s="238" t="s">
        <v>160</v>
      </c>
      <c r="AU248" s="238" t="s">
        <v>165</v>
      </c>
      <c r="AY248" s="14" t="s">
        <v>158</v>
      </c>
      <c r="BE248" s="239">
        <f>IF(N248="základná",J248,0)</f>
        <v>0</v>
      </c>
      <c r="BF248" s="239">
        <f>IF(N248="znížená",J248,0)</f>
        <v>0</v>
      </c>
      <c r="BG248" s="239">
        <f>IF(N248="zákl. prenesená",J248,0)</f>
        <v>0</v>
      </c>
      <c r="BH248" s="239">
        <f>IF(N248="zníž. prenesená",J248,0)</f>
        <v>0</v>
      </c>
      <c r="BI248" s="239">
        <f>IF(N248="nulová",J248,0)</f>
        <v>0</v>
      </c>
      <c r="BJ248" s="14" t="s">
        <v>165</v>
      </c>
      <c r="BK248" s="239">
        <f>ROUND(I248*H248,2)</f>
        <v>0</v>
      </c>
      <c r="BL248" s="14" t="s">
        <v>188</v>
      </c>
      <c r="BM248" s="238" t="s">
        <v>523</v>
      </c>
    </row>
    <row r="249" s="2" customFormat="1" ht="24.15" customHeight="1">
      <c r="A249" s="35"/>
      <c r="B249" s="36"/>
      <c r="C249" s="226" t="s">
        <v>524</v>
      </c>
      <c r="D249" s="226" t="s">
        <v>160</v>
      </c>
      <c r="E249" s="227" t="s">
        <v>525</v>
      </c>
      <c r="F249" s="228" t="s">
        <v>526</v>
      </c>
      <c r="G249" s="229" t="s">
        <v>195</v>
      </c>
      <c r="H249" s="230">
        <v>7.484</v>
      </c>
      <c r="I249" s="231"/>
      <c r="J249" s="232">
        <f>ROUND(I249*H249,2)</f>
        <v>0</v>
      </c>
      <c r="K249" s="233"/>
      <c r="L249" s="41"/>
      <c r="M249" s="234" t="s">
        <v>1</v>
      </c>
      <c r="N249" s="235" t="s">
        <v>38</v>
      </c>
      <c r="O249" s="94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8" t="s">
        <v>188</v>
      </c>
      <c r="AT249" s="238" t="s">
        <v>160</v>
      </c>
      <c r="AU249" s="238" t="s">
        <v>165</v>
      </c>
      <c r="AY249" s="14" t="s">
        <v>158</v>
      </c>
      <c r="BE249" s="239">
        <f>IF(N249="základná",J249,0)</f>
        <v>0</v>
      </c>
      <c r="BF249" s="239">
        <f>IF(N249="znížená",J249,0)</f>
        <v>0</v>
      </c>
      <c r="BG249" s="239">
        <f>IF(N249="zákl. prenesená",J249,0)</f>
        <v>0</v>
      </c>
      <c r="BH249" s="239">
        <f>IF(N249="zníž. prenesená",J249,0)</f>
        <v>0</v>
      </c>
      <c r="BI249" s="239">
        <f>IF(N249="nulová",J249,0)</f>
        <v>0</v>
      </c>
      <c r="BJ249" s="14" t="s">
        <v>165</v>
      </c>
      <c r="BK249" s="239">
        <f>ROUND(I249*H249,2)</f>
        <v>0</v>
      </c>
      <c r="BL249" s="14" t="s">
        <v>188</v>
      </c>
      <c r="BM249" s="238" t="s">
        <v>527</v>
      </c>
    </row>
    <row r="250" s="12" customFormat="1" ht="22.8" customHeight="1">
      <c r="A250" s="12"/>
      <c r="B250" s="210"/>
      <c r="C250" s="211"/>
      <c r="D250" s="212" t="s">
        <v>71</v>
      </c>
      <c r="E250" s="224" t="s">
        <v>528</v>
      </c>
      <c r="F250" s="224" t="s">
        <v>529</v>
      </c>
      <c r="G250" s="211"/>
      <c r="H250" s="211"/>
      <c r="I250" s="214"/>
      <c r="J250" s="225">
        <f>BK250</f>
        <v>0</v>
      </c>
      <c r="K250" s="211"/>
      <c r="L250" s="216"/>
      <c r="M250" s="217"/>
      <c r="N250" s="218"/>
      <c r="O250" s="218"/>
      <c r="P250" s="219">
        <f>SUM(P251:P252)</f>
        <v>0</v>
      </c>
      <c r="Q250" s="218"/>
      <c r="R250" s="219">
        <f>SUM(R251:R252)</f>
        <v>4.6441499999999847</v>
      </c>
      <c r="S250" s="218"/>
      <c r="T250" s="220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1" t="s">
        <v>165</v>
      </c>
      <c r="AT250" s="222" t="s">
        <v>71</v>
      </c>
      <c r="AU250" s="222" t="s">
        <v>79</v>
      </c>
      <c r="AY250" s="221" t="s">
        <v>158</v>
      </c>
      <c r="BK250" s="223">
        <f>SUM(BK251:BK252)</f>
        <v>0</v>
      </c>
    </row>
    <row r="251" s="2" customFormat="1" ht="37.8" customHeight="1">
      <c r="A251" s="35"/>
      <c r="B251" s="36"/>
      <c r="C251" s="226" t="s">
        <v>342</v>
      </c>
      <c r="D251" s="226" t="s">
        <v>160</v>
      </c>
      <c r="E251" s="227" t="s">
        <v>530</v>
      </c>
      <c r="F251" s="228" t="s">
        <v>531</v>
      </c>
      <c r="G251" s="229" t="s">
        <v>217</v>
      </c>
      <c r="H251" s="230">
        <v>345.29000000000002</v>
      </c>
      <c r="I251" s="231"/>
      <c r="J251" s="232">
        <f>ROUND(I251*H251,2)</f>
        <v>0</v>
      </c>
      <c r="K251" s="233"/>
      <c r="L251" s="41"/>
      <c r="M251" s="234" t="s">
        <v>1</v>
      </c>
      <c r="N251" s="235" t="s">
        <v>38</v>
      </c>
      <c r="O251" s="94"/>
      <c r="P251" s="236">
        <f>O251*H251</f>
        <v>0</v>
      </c>
      <c r="Q251" s="236">
        <v>0.013449998551941801</v>
      </c>
      <c r="R251" s="236">
        <f>Q251*H251</f>
        <v>4.6441499999999847</v>
      </c>
      <c r="S251" s="236">
        <v>0</v>
      </c>
      <c r="T251" s="23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8" t="s">
        <v>188</v>
      </c>
      <c r="AT251" s="238" t="s">
        <v>160</v>
      </c>
      <c r="AU251" s="238" t="s">
        <v>165</v>
      </c>
      <c r="AY251" s="14" t="s">
        <v>158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4" t="s">
        <v>165</v>
      </c>
      <c r="BK251" s="239">
        <f>ROUND(I251*H251,2)</f>
        <v>0</v>
      </c>
      <c r="BL251" s="14" t="s">
        <v>188</v>
      </c>
      <c r="BM251" s="238" t="s">
        <v>532</v>
      </c>
    </row>
    <row r="252" s="2" customFormat="1" ht="24.15" customHeight="1">
      <c r="A252" s="35"/>
      <c r="B252" s="36"/>
      <c r="C252" s="226" t="s">
        <v>533</v>
      </c>
      <c r="D252" s="226" t="s">
        <v>160</v>
      </c>
      <c r="E252" s="227" t="s">
        <v>534</v>
      </c>
      <c r="F252" s="228" t="s">
        <v>535</v>
      </c>
      <c r="G252" s="229" t="s">
        <v>195</v>
      </c>
      <c r="H252" s="230">
        <v>4.6399999999999997</v>
      </c>
      <c r="I252" s="231"/>
      <c r="J252" s="232">
        <f>ROUND(I252*H252,2)</f>
        <v>0</v>
      </c>
      <c r="K252" s="233"/>
      <c r="L252" s="41"/>
      <c r="M252" s="234" t="s">
        <v>1</v>
      </c>
      <c r="N252" s="235" t="s">
        <v>38</v>
      </c>
      <c r="O252" s="94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8" t="s">
        <v>188</v>
      </c>
      <c r="AT252" s="238" t="s">
        <v>160</v>
      </c>
      <c r="AU252" s="238" t="s">
        <v>165</v>
      </c>
      <c r="AY252" s="14" t="s">
        <v>158</v>
      </c>
      <c r="BE252" s="239">
        <f>IF(N252="základná",J252,0)</f>
        <v>0</v>
      </c>
      <c r="BF252" s="239">
        <f>IF(N252="znížená",J252,0)</f>
        <v>0</v>
      </c>
      <c r="BG252" s="239">
        <f>IF(N252="zákl. prenesená",J252,0)</f>
        <v>0</v>
      </c>
      <c r="BH252" s="239">
        <f>IF(N252="zníž. prenesená",J252,0)</f>
        <v>0</v>
      </c>
      <c r="BI252" s="239">
        <f>IF(N252="nulová",J252,0)</f>
        <v>0</v>
      </c>
      <c r="BJ252" s="14" t="s">
        <v>165</v>
      </c>
      <c r="BK252" s="239">
        <f>ROUND(I252*H252,2)</f>
        <v>0</v>
      </c>
      <c r="BL252" s="14" t="s">
        <v>188</v>
      </c>
      <c r="BM252" s="238" t="s">
        <v>536</v>
      </c>
    </row>
    <row r="253" s="12" customFormat="1" ht="22.8" customHeight="1">
      <c r="A253" s="12"/>
      <c r="B253" s="210"/>
      <c r="C253" s="211"/>
      <c r="D253" s="212" t="s">
        <v>71</v>
      </c>
      <c r="E253" s="224" t="s">
        <v>537</v>
      </c>
      <c r="F253" s="224" t="s">
        <v>538</v>
      </c>
      <c r="G253" s="211"/>
      <c r="H253" s="211"/>
      <c r="I253" s="214"/>
      <c r="J253" s="225">
        <f>BK253</f>
        <v>0</v>
      </c>
      <c r="K253" s="211"/>
      <c r="L253" s="216"/>
      <c r="M253" s="217"/>
      <c r="N253" s="218"/>
      <c r="O253" s="218"/>
      <c r="P253" s="219">
        <f>SUM(P254:P258)</f>
        <v>0</v>
      </c>
      <c r="Q253" s="218"/>
      <c r="R253" s="219">
        <f>SUM(R254:R258)</f>
        <v>1.1767599999999989</v>
      </c>
      <c r="S253" s="218"/>
      <c r="T253" s="220">
        <f>SUM(T254:T258)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1" t="s">
        <v>165</v>
      </c>
      <c r="AT253" s="222" t="s">
        <v>71</v>
      </c>
      <c r="AU253" s="222" t="s">
        <v>79</v>
      </c>
      <c r="AY253" s="221" t="s">
        <v>158</v>
      </c>
      <c r="BK253" s="223">
        <f>SUM(BK254:BK258)</f>
        <v>0</v>
      </c>
    </row>
    <row r="254" s="2" customFormat="1" ht="37.8" customHeight="1">
      <c r="A254" s="35"/>
      <c r="B254" s="36"/>
      <c r="C254" s="226" t="s">
        <v>346</v>
      </c>
      <c r="D254" s="226" t="s">
        <v>160</v>
      </c>
      <c r="E254" s="227" t="s">
        <v>539</v>
      </c>
      <c r="F254" s="228" t="s">
        <v>540</v>
      </c>
      <c r="G254" s="229" t="s">
        <v>240</v>
      </c>
      <c r="H254" s="230">
        <v>12</v>
      </c>
      <c r="I254" s="231"/>
      <c r="J254" s="232">
        <f>ROUND(I254*H254,2)</f>
        <v>0</v>
      </c>
      <c r="K254" s="233"/>
      <c r="L254" s="41"/>
      <c r="M254" s="234" t="s">
        <v>1</v>
      </c>
      <c r="N254" s="235" t="s">
        <v>38</v>
      </c>
      <c r="O254" s="94"/>
      <c r="P254" s="236">
        <f>O254*H254</f>
        <v>0</v>
      </c>
      <c r="Q254" s="236">
        <v>4.0000000000000003E-05</v>
      </c>
      <c r="R254" s="236">
        <f>Q254*H254</f>
        <v>0.00048000000000000007</v>
      </c>
      <c r="S254" s="236">
        <v>0</v>
      </c>
      <c r="T254" s="23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8" t="s">
        <v>188</v>
      </c>
      <c r="AT254" s="238" t="s">
        <v>160</v>
      </c>
      <c r="AU254" s="238" t="s">
        <v>165</v>
      </c>
      <c r="AY254" s="14" t="s">
        <v>158</v>
      </c>
      <c r="BE254" s="239">
        <f>IF(N254="základná",J254,0)</f>
        <v>0</v>
      </c>
      <c r="BF254" s="239">
        <f>IF(N254="znížená",J254,0)</f>
        <v>0</v>
      </c>
      <c r="BG254" s="239">
        <f>IF(N254="zákl. prenesená",J254,0)</f>
        <v>0</v>
      </c>
      <c r="BH254" s="239">
        <f>IF(N254="zníž. prenesená",J254,0)</f>
        <v>0</v>
      </c>
      <c r="BI254" s="239">
        <f>IF(N254="nulová",J254,0)</f>
        <v>0</v>
      </c>
      <c r="BJ254" s="14" t="s">
        <v>165</v>
      </c>
      <c r="BK254" s="239">
        <f>ROUND(I254*H254,2)</f>
        <v>0</v>
      </c>
      <c r="BL254" s="14" t="s">
        <v>188</v>
      </c>
      <c r="BM254" s="238" t="s">
        <v>541</v>
      </c>
    </row>
    <row r="255" s="2" customFormat="1" ht="21.75" customHeight="1">
      <c r="A255" s="35"/>
      <c r="B255" s="36"/>
      <c r="C255" s="240" t="s">
        <v>542</v>
      </c>
      <c r="D255" s="240" t="s">
        <v>300</v>
      </c>
      <c r="E255" s="241" t="s">
        <v>543</v>
      </c>
      <c r="F255" s="242" t="s">
        <v>544</v>
      </c>
      <c r="G255" s="243" t="s">
        <v>217</v>
      </c>
      <c r="H255" s="244">
        <v>4.2889999999999997</v>
      </c>
      <c r="I255" s="245"/>
      <c r="J255" s="246">
        <f>ROUND(I255*H255,2)</f>
        <v>0</v>
      </c>
      <c r="K255" s="247"/>
      <c r="L255" s="248"/>
      <c r="M255" s="249" t="s">
        <v>1</v>
      </c>
      <c r="N255" s="250" t="s">
        <v>38</v>
      </c>
      <c r="O255" s="94"/>
      <c r="P255" s="236">
        <f>O255*H255</f>
        <v>0</v>
      </c>
      <c r="Q255" s="236">
        <v>0.0072581021217066896</v>
      </c>
      <c r="R255" s="236">
        <f>Q255*H255</f>
        <v>0.031129999999999991</v>
      </c>
      <c r="S255" s="236">
        <v>0</v>
      </c>
      <c r="T255" s="23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8" t="s">
        <v>218</v>
      </c>
      <c r="AT255" s="238" t="s">
        <v>300</v>
      </c>
      <c r="AU255" s="238" t="s">
        <v>165</v>
      </c>
      <c r="AY255" s="14" t="s">
        <v>158</v>
      </c>
      <c r="BE255" s="239">
        <f>IF(N255="základná",J255,0)</f>
        <v>0</v>
      </c>
      <c r="BF255" s="239">
        <f>IF(N255="znížená",J255,0)</f>
        <v>0</v>
      </c>
      <c r="BG255" s="239">
        <f>IF(N255="zákl. prenesená",J255,0)</f>
        <v>0</v>
      </c>
      <c r="BH255" s="239">
        <f>IF(N255="zníž. prenesená",J255,0)</f>
        <v>0</v>
      </c>
      <c r="BI255" s="239">
        <f>IF(N255="nulová",J255,0)</f>
        <v>0</v>
      </c>
      <c r="BJ255" s="14" t="s">
        <v>165</v>
      </c>
      <c r="BK255" s="239">
        <f>ROUND(I255*H255,2)</f>
        <v>0</v>
      </c>
      <c r="BL255" s="14" t="s">
        <v>188</v>
      </c>
      <c r="BM255" s="238" t="s">
        <v>545</v>
      </c>
    </row>
    <row r="256" s="2" customFormat="1" ht="24.15" customHeight="1">
      <c r="A256" s="35"/>
      <c r="B256" s="36"/>
      <c r="C256" s="226" t="s">
        <v>349</v>
      </c>
      <c r="D256" s="226" t="s">
        <v>160</v>
      </c>
      <c r="E256" s="227" t="s">
        <v>546</v>
      </c>
      <c r="F256" s="228" t="s">
        <v>547</v>
      </c>
      <c r="G256" s="229" t="s">
        <v>403</v>
      </c>
      <c r="H256" s="230">
        <v>85.620000000000005</v>
      </c>
      <c r="I256" s="231"/>
      <c r="J256" s="232">
        <f>ROUND(I256*H256,2)</f>
        <v>0</v>
      </c>
      <c r="K256" s="233"/>
      <c r="L256" s="41"/>
      <c r="M256" s="234" t="s">
        <v>1</v>
      </c>
      <c r="N256" s="235" t="s">
        <v>38</v>
      </c>
      <c r="O256" s="94"/>
      <c r="P256" s="236">
        <f>O256*H256</f>
        <v>0</v>
      </c>
      <c r="Q256" s="236">
        <v>0.0028000467180565301</v>
      </c>
      <c r="R256" s="236">
        <f>Q256*H256</f>
        <v>0.23974000000000012</v>
      </c>
      <c r="S256" s="236">
        <v>0</v>
      </c>
      <c r="T256" s="23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8" t="s">
        <v>188</v>
      </c>
      <c r="AT256" s="238" t="s">
        <v>160</v>
      </c>
      <c r="AU256" s="238" t="s">
        <v>165</v>
      </c>
      <c r="AY256" s="14" t="s">
        <v>158</v>
      </c>
      <c r="BE256" s="239">
        <f>IF(N256="základná",J256,0)</f>
        <v>0</v>
      </c>
      <c r="BF256" s="239">
        <f>IF(N256="znížená",J256,0)</f>
        <v>0</v>
      </c>
      <c r="BG256" s="239">
        <f>IF(N256="zákl. prenesená",J256,0)</f>
        <v>0</v>
      </c>
      <c r="BH256" s="239">
        <f>IF(N256="zníž. prenesená",J256,0)</f>
        <v>0</v>
      </c>
      <c r="BI256" s="239">
        <f>IF(N256="nulová",J256,0)</f>
        <v>0</v>
      </c>
      <c r="BJ256" s="14" t="s">
        <v>165</v>
      </c>
      <c r="BK256" s="239">
        <f>ROUND(I256*H256,2)</f>
        <v>0</v>
      </c>
      <c r="BL256" s="14" t="s">
        <v>188</v>
      </c>
      <c r="BM256" s="238" t="s">
        <v>548</v>
      </c>
    </row>
    <row r="257" s="2" customFormat="1" ht="33" customHeight="1">
      <c r="A257" s="35"/>
      <c r="B257" s="36"/>
      <c r="C257" s="226" t="s">
        <v>549</v>
      </c>
      <c r="D257" s="226" t="s">
        <v>160</v>
      </c>
      <c r="E257" s="227" t="s">
        <v>550</v>
      </c>
      <c r="F257" s="228" t="s">
        <v>551</v>
      </c>
      <c r="G257" s="229" t="s">
        <v>403</v>
      </c>
      <c r="H257" s="230">
        <v>263.19999999999999</v>
      </c>
      <c r="I257" s="231"/>
      <c r="J257" s="232">
        <f>ROUND(I257*H257,2)</f>
        <v>0</v>
      </c>
      <c r="K257" s="233"/>
      <c r="L257" s="41"/>
      <c r="M257" s="234" t="s">
        <v>1</v>
      </c>
      <c r="N257" s="235" t="s">
        <v>38</v>
      </c>
      <c r="O257" s="94"/>
      <c r="P257" s="236">
        <f>O257*H257</f>
        <v>0</v>
      </c>
      <c r="Q257" s="236">
        <v>0.0034400075987841899</v>
      </c>
      <c r="R257" s="236">
        <f>Q257*H257</f>
        <v>0.90540999999999872</v>
      </c>
      <c r="S257" s="236">
        <v>0</v>
      </c>
      <c r="T257" s="23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8" t="s">
        <v>188</v>
      </c>
      <c r="AT257" s="238" t="s">
        <v>160</v>
      </c>
      <c r="AU257" s="238" t="s">
        <v>165</v>
      </c>
      <c r="AY257" s="14" t="s">
        <v>158</v>
      </c>
      <c r="BE257" s="239">
        <f>IF(N257="základná",J257,0)</f>
        <v>0</v>
      </c>
      <c r="BF257" s="239">
        <f>IF(N257="znížená",J257,0)</f>
        <v>0</v>
      </c>
      <c r="BG257" s="239">
        <f>IF(N257="zákl. prenesená",J257,0)</f>
        <v>0</v>
      </c>
      <c r="BH257" s="239">
        <f>IF(N257="zníž. prenesená",J257,0)</f>
        <v>0</v>
      </c>
      <c r="BI257" s="239">
        <f>IF(N257="nulová",J257,0)</f>
        <v>0</v>
      </c>
      <c r="BJ257" s="14" t="s">
        <v>165</v>
      </c>
      <c r="BK257" s="239">
        <f>ROUND(I257*H257,2)</f>
        <v>0</v>
      </c>
      <c r="BL257" s="14" t="s">
        <v>188</v>
      </c>
      <c r="BM257" s="238" t="s">
        <v>552</v>
      </c>
    </row>
    <row r="258" s="2" customFormat="1" ht="24.15" customHeight="1">
      <c r="A258" s="35"/>
      <c r="B258" s="36"/>
      <c r="C258" s="226" t="s">
        <v>353</v>
      </c>
      <c r="D258" s="226" t="s">
        <v>160</v>
      </c>
      <c r="E258" s="227" t="s">
        <v>553</v>
      </c>
      <c r="F258" s="228" t="s">
        <v>554</v>
      </c>
      <c r="G258" s="229" t="s">
        <v>195</v>
      </c>
      <c r="H258" s="230">
        <v>1.1770000000000001</v>
      </c>
      <c r="I258" s="231"/>
      <c r="J258" s="232">
        <f>ROUND(I258*H258,2)</f>
        <v>0</v>
      </c>
      <c r="K258" s="233"/>
      <c r="L258" s="41"/>
      <c r="M258" s="234" t="s">
        <v>1</v>
      </c>
      <c r="N258" s="235" t="s">
        <v>38</v>
      </c>
      <c r="O258" s="94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8" t="s">
        <v>188</v>
      </c>
      <c r="AT258" s="238" t="s">
        <v>160</v>
      </c>
      <c r="AU258" s="238" t="s">
        <v>165</v>
      </c>
      <c r="AY258" s="14" t="s">
        <v>158</v>
      </c>
      <c r="BE258" s="239">
        <f>IF(N258="základná",J258,0)</f>
        <v>0</v>
      </c>
      <c r="BF258" s="239">
        <f>IF(N258="znížená",J258,0)</f>
        <v>0</v>
      </c>
      <c r="BG258" s="239">
        <f>IF(N258="zákl. prenesená",J258,0)</f>
        <v>0</v>
      </c>
      <c r="BH258" s="239">
        <f>IF(N258="zníž. prenesená",J258,0)</f>
        <v>0</v>
      </c>
      <c r="BI258" s="239">
        <f>IF(N258="nulová",J258,0)</f>
        <v>0</v>
      </c>
      <c r="BJ258" s="14" t="s">
        <v>165</v>
      </c>
      <c r="BK258" s="239">
        <f>ROUND(I258*H258,2)</f>
        <v>0</v>
      </c>
      <c r="BL258" s="14" t="s">
        <v>188</v>
      </c>
      <c r="BM258" s="238" t="s">
        <v>555</v>
      </c>
    </row>
    <row r="259" s="12" customFormat="1" ht="22.8" customHeight="1">
      <c r="A259" s="12"/>
      <c r="B259" s="210"/>
      <c r="C259" s="211"/>
      <c r="D259" s="212" t="s">
        <v>71</v>
      </c>
      <c r="E259" s="224" t="s">
        <v>556</v>
      </c>
      <c r="F259" s="224" t="s">
        <v>557</v>
      </c>
      <c r="G259" s="211"/>
      <c r="H259" s="211"/>
      <c r="I259" s="214"/>
      <c r="J259" s="225">
        <f>BK259</f>
        <v>0</v>
      </c>
      <c r="K259" s="211"/>
      <c r="L259" s="216"/>
      <c r="M259" s="217"/>
      <c r="N259" s="218"/>
      <c r="O259" s="218"/>
      <c r="P259" s="219">
        <f>SUM(P260:P268)</f>
        <v>0</v>
      </c>
      <c r="Q259" s="218"/>
      <c r="R259" s="219">
        <f>SUM(R260:R268)</f>
        <v>77.405349999999999</v>
      </c>
      <c r="S259" s="218"/>
      <c r="T259" s="220">
        <f>SUM(T260:T268)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1" t="s">
        <v>165</v>
      </c>
      <c r="AT259" s="222" t="s">
        <v>71</v>
      </c>
      <c r="AU259" s="222" t="s">
        <v>79</v>
      </c>
      <c r="AY259" s="221" t="s">
        <v>158</v>
      </c>
      <c r="BK259" s="223">
        <f>SUM(BK260:BK268)</f>
        <v>0</v>
      </c>
    </row>
    <row r="260" s="2" customFormat="1" ht="24.15" customHeight="1">
      <c r="A260" s="35"/>
      <c r="B260" s="36"/>
      <c r="C260" s="226" t="s">
        <v>558</v>
      </c>
      <c r="D260" s="226" t="s">
        <v>160</v>
      </c>
      <c r="E260" s="227" t="s">
        <v>559</v>
      </c>
      <c r="F260" s="228" t="s">
        <v>560</v>
      </c>
      <c r="G260" s="229" t="s">
        <v>519</v>
      </c>
      <c r="H260" s="230">
        <v>1</v>
      </c>
      <c r="I260" s="231"/>
      <c r="J260" s="232">
        <f>ROUND(I260*H260,2)</f>
        <v>0</v>
      </c>
      <c r="K260" s="233"/>
      <c r="L260" s="41"/>
      <c r="M260" s="234" t="s">
        <v>1</v>
      </c>
      <c r="N260" s="235" t="s">
        <v>38</v>
      </c>
      <c r="O260" s="94"/>
      <c r="P260" s="236">
        <f>O260*H260</f>
        <v>0</v>
      </c>
      <c r="Q260" s="236">
        <v>0.00018000000000000001</v>
      </c>
      <c r="R260" s="236">
        <f>Q260*H260</f>
        <v>0.00018000000000000001</v>
      </c>
      <c r="S260" s="236">
        <v>0</v>
      </c>
      <c r="T260" s="23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8" t="s">
        <v>188</v>
      </c>
      <c r="AT260" s="238" t="s">
        <v>160</v>
      </c>
      <c r="AU260" s="238" t="s">
        <v>165</v>
      </c>
      <c r="AY260" s="14" t="s">
        <v>158</v>
      </c>
      <c r="BE260" s="239">
        <f>IF(N260="základná",J260,0)</f>
        <v>0</v>
      </c>
      <c r="BF260" s="239">
        <f>IF(N260="znížená",J260,0)</f>
        <v>0</v>
      </c>
      <c r="BG260" s="239">
        <f>IF(N260="zákl. prenesená",J260,0)</f>
        <v>0</v>
      </c>
      <c r="BH260" s="239">
        <f>IF(N260="zníž. prenesená",J260,0)</f>
        <v>0</v>
      </c>
      <c r="BI260" s="239">
        <f>IF(N260="nulová",J260,0)</f>
        <v>0</v>
      </c>
      <c r="BJ260" s="14" t="s">
        <v>165</v>
      </c>
      <c r="BK260" s="239">
        <f>ROUND(I260*H260,2)</f>
        <v>0</v>
      </c>
      <c r="BL260" s="14" t="s">
        <v>188</v>
      </c>
      <c r="BM260" s="238" t="s">
        <v>561</v>
      </c>
    </row>
    <row r="261" s="2" customFormat="1" ht="24.15" customHeight="1">
      <c r="A261" s="35"/>
      <c r="B261" s="36"/>
      <c r="C261" s="226" t="s">
        <v>356</v>
      </c>
      <c r="D261" s="226" t="s">
        <v>160</v>
      </c>
      <c r="E261" s="227" t="s">
        <v>562</v>
      </c>
      <c r="F261" s="228" t="s">
        <v>563</v>
      </c>
      <c r="G261" s="229" t="s">
        <v>240</v>
      </c>
      <c r="H261" s="230">
        <v>10</v>
      </c>
      <c r="I261" s="231"/>
      <c r="J261" s="232">
        <f>ROUND(I261*H261,2)</f>
        <v>0</v>
      </c>
      <c r="K261" s="233"/>
      <c r="L261" s="41"/>
      <c r="M261" s="234" t="s">
        <v>1</v>
      </c>
      <c r="N261" s="235" t="s">
        <v>38</v>
      </c>
      <c r="O261" s="94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8" t="s">
        <v>188</v>
      </c>
      <c r="AT261" s="238" t="s">
        <v>160</v>
      </c>
      <c r="AU261" s="238" t="s">
        <v>165</v>
      </c>
      <c r="AY261" s="14" t="s">
        <v>158</v>
      </c>
      <c r="BE261" s="239">
        <f>IF(N261="základná",J261,0)</f>
        <v>0</v>
      </c>
      <c r="BF261" s="239">
        <f>IF(N261="znížená",J261,0)</f>
        <v>0</v>
      </c>
      <c r="BG261" s="239">
        <f>IF(N261="zákl. prenesená",J261,0)</f>
        <v>0</v>
      </c>
      <c r="BH261" s="239">
        <f>IF(N261="zníž. prenesená",J261,0)</f>
        <v>0</v>
      </c>
      <c r="BI261" s="239">
        <f>IF(N261="nulová",J261,0)</f>
        <v>0</v>
      </c>
      <c r="BJ261" s="14" t="s">
        <v>165</v>
      </c>
      <c r="BK261" s="239">
        <f>ROUND(I261*H261,2)</f>
        <v>0</v>
      </c>
      <c r="BL261" s="14" t="s">
        <v>188</v>
      </c>
      <c r="BM261" s="238" t="s">
        <v>564</v>
      </c>
    </row>
    <row r="262" s="2" customFormat="1" ht="16.5" customHeight="1">
      <c r="A262" s="35"/>
      <c r="B262" s="36"/>
      <c r="C262" s="240" t="s">
        <v>565</v>
      </c>
      <c r="D262" s="240" t="s">
        <v>300</v>
      </c>
      <c r="E262" s="241" t="s">
        <v>566</v>
      </c>
      <c r="F262" s="242" t="s">
        <v>567</v>
      </c>
      <c r="G262" s="243" t="s">
        <v>240</v>
      </c>
      <c r="H262" s="244">
        <v>10</v>
      </c>
      <c r="I262" s="245"/>
      <c r="J262" s="246">
        <f>ROUND(I262*H262,2)</f>
        <v>0</v>
      </c>
      <c r="K262" s="247"/>
      <c r="L262" s="248"/>
      <c r="M262" s="249" t="s">
        <v>1</v>
      </c>
      <c r="N262" s="250" t="s">
        <v>38</v>
      </c>
      <c r="O262" s="94"/>
      <c r="P262" s="236">
        <f>O262*H262</f>
        <v>0</v>
      </c>
      <c r="Q262" s="236">
        <v>0.025000000000000001</v>
      </c>
      <c r="R262" s="236">
        <f>Q262*H262</f>
        <v>0.25</v>
      </c>
      <c r="S262" s="236">
        <v>0</v>
      </c>
      <c r="T262" s="23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8" t="s">
        <v>218</v>
      </c>
      <c r="AT262" s="238" t="s">
        <v>300</v>
      </c>
      <c r="AU262" s="238" t="s">
        <v>165</v>
      </c>
      <c r="AY262" s="14" t="s">
        <v>158</v>
      </c>
      <c r="BE262" s="239">
        <f>IF(N262="základná",J262,0)</f>
        <v>0</v>
      </c>
      <c r="BF262" s="239">
        <f>IF(N262="znížená",J262,0)</f>
        <v>0</v>
      </c>
      <c r="BG262" s="239">
        <f>IF(N262="zákl. prenesená",J262,0)</f>
        <v>0</v>
      </c>
      <c r="BH262" s="239">
        <f>IF(N262="zníž. prenesená",J262,0)</f>
        <v>0</v>
      </c>
      <c r="BI262" s="239">
        <f>IF(N262="nulová",J262,0)</f>
        <v>0</v>
      </c>
      <c r="BJ262" s="14" t="s">
        <v>165</v>
      </c>
      <c r="BK262" s="239">
        <f>ROUND(I262*H262,2)</f>
        <v>0</v>
      </c>
      <c r="BL262" s="14" t="s">
        <v>188</v>
      </c>
      <c r="BM262" s="238" t="s">
        <v>568</v>
      </c>
    </row>
    <row r="263" s="2" customFormat="1" ht="24.15" customHeight="1">
      <c r="A263" s="35"/>
      <c r="B263" s="36"/>
      <c r="C263" s="226" t="s">
        <v>360</v>
      </c>
      <c r="D263" s="226" t="s">
        <v>160</v>
      </c>
      <c r="E263" s="227" t="s">
        <v>569</v>
      </c>
      <c r="F263" s="228" t="s">
        <v>570</v>
      </c>
      <c r="G263" s="229" t="s">
        <v>571</v>
      </c>
      <c r="H263" s="230">
        <v>29</v>
      </c>
      <c r="I263" s="231"/>
      <c r="J263" s="232">
        <f>ROUND(I263*H263,2)</f>
        <v>0</v>
      </c>
      <c r="K263" s="233"/>
      <c r="L263" s="41"/>
      <c r="M263" s="234" t="s">
        <v>1</v>
      </c>
      <c r="N263" s="235" t="s">
        <v>38</v>
      </c>
      <c r="O263" s="94"/>
      <c r="P263" s="236">
        <f>O263*H263</f>
        <v>0</v>
      </c>
      <c r="Q263" s="236">
        <v>0.00045413793103448298</v>
      </c>
      <c r="R263" s="236">
        <f>Q263*H263</f>
        <v>0.013170000000000006</v>
      </c>
      <c r="S263" s="236">
        <v>0</v>
      </c>
      <c r="T263" s="23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8" t="s">
        <v>188</v>
      </c>
      <c r="AT263" s="238" t="s">
        <v>160</v>
      </c>
      <c r="AU263" s="238" t="s">
        <v>165</v>
      </c>
      <c r="AY263" s="14" t="s">
        <v>158</v>
      </c>
      <c r="BE263" s="239">
        <f>IF(N263="základná",J263,0)</f>
        <v>0</v>
      </c>
      <c r="BF263" s="239">
        <f>IF(N263="znížená",J263,0)</f>
        <v>0</v>
      </c>
      <c r="BG263" s="239">
        <f>IF(N263="zákl. prenesená",J263,0)</f>
        <v>0</v>
      </c>
      <c r="BH263" s="239">
        <f>IF(N263="zníž. prenesená",J263,0)</f>
        <v>0</v>
      </c>
      <c r="BI263" s="239">
        <f>IF(N263="nulová",J263,0)</f>
        <v>0</v>
      </c>
      <c r="BJ263" s="14" t="s">
        <v>165</v>
      </c>
      <c r="BK263" s="239">
        <f>ROUND(I263*H263,2)</f>
        <v>0</v>
      </c>
      <c r="BL263" s="14" t="s">
        <v>188</v>
      </c>
      <c r="BM263" s="238" t="s">
        <v>572</v>
      </c>
    </row>
    <row r="264" s="2" customFormat="1" ht="24.15" customHeight="1">
      <c r="A264" s="35"/>
      <c r="B264" s="36"/>
      <c r="C264" s="240" t="s">
        <v>573</v>
      </c>
      <c r="D264" s="240" t="s">
        <v>300</v>
      </c>
      <c r="E264" s="241" t="s">
        <v>574</v>
      </c>
      <c r="F264" s="242" t="s">
        <v>575</v>
      </c>
      <c r="G264" s="243" t="s">
        <v>571</v>
      </c>
      <c r="H264" s="244">
        <v>29</v>
      </c>
      <c r="I264" s="245"/>
      <c r="J264" s="246">
        <f>ROUND(I264*H264,2)</f>
        <v>0</v>
      </c>
      <c r="K264" s="247"/>
      <c r="L264" s="248"/>
      <c r="M264" s="249" t="s">
        <v>1</v>
      </c>
      <c r="N264" s="250" t="s">
        <v>38</v>
      </c>
      <c r="O264" s="94"/>
      <c r="P264" s="236">
        <f>O264*H264</f>
        <v>0</v>
      </c>
      <c r="Q264" s="236">
        <v>2.6280000000000001</v>
      </c>
      <c r="R264" s="236">
        <f>Q264*H264</f>
        <v>76.212000000000003</v>
      </c>
      <c r="S264" s="236">
        <v>0</v>
      </c>
      <c r="T264" s="23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8" t="s">
        <v>218</v>
      </c>
      <c r="AT264" s="238" t="s">
        <v>300</v>
      </c>
      <c r="AU264" s="238" t="s">
        <v>165</v>
      </c>
      <c r="AY264" s="14" t="s">
        <v>158</v>
      </c>
      <c r="BE264" s="239">
        <f>IF(N264="základná",J264,0)</f>
        <v>0</v>
      </c>
      <c r="BF264" s="239">
        <f>IF(N264="znížená",J264,0)</f>
        <v>0</v>
      </c>
      <c r="BG264" s="239">
        <f>IF(N264="zákl. prenesená",J264,0)</f>
        <v>0</v>
      </c>
      <c r="BH264" s="239">
        <f>IF(N264="zníž. prenesená",J264,0)</f>
        <v>0</v>
      </c>
      <c r="BI264" s="239">
        <f>IF(N264="nulová",J264,0)</f>
        <v>0</v>
      </c>
      <c r="BJ264" s="14" t="s">
        <v>165</v>
      </c>
      <c r="BK264" s="239">
        <f>ROUND(I264*H264,2)</f>
        <v>0</v>
      </c>
      <c r="BL264" s="14" t="s">
        <v>188</v>
      </c>
      <c r="BM264" s="238" t="s">
        <v>576</v>
      </c>
    </row>
    <row r="265" s="2" customFormat="1" ht="16.5" customHeight="1">
      <c r="A265" s="35"/>
      <c r="B265" s="36"/>
      <c r="C265" s="226" t="s">
        <v>363</v>
      </c>
      <c r="D265" s="226" t="s">
        <v>160</v>
      </c>
      <c r="E265" s="227" t="s">
        <v>577</v>
      </c>
      <c r="F265" s="228" t="s">
        <v>578</v>
      </c>
      <c r="G265" s="229" t="s">
        <v>240</v>
      </c>
      <c r="H265" s="230">
        <v>29</v>
      </c>
      <c r="I265" s="231"/>
      <c r="J265" s="232">
        <f>ROUND(I265*H265,2)</f>
        <v>0</v>
      </c>
      <c r="K265" s="233"/>
      <c r="L265" s="41"/>
      <c r="M265" s="234" t="s">
        <v>1</v>
      </c>
      <c r="N265" s="235" t="s">
        <v>38</v>
      </c>
      <c r="O265" s="94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8" t="s">
        <v>188</v>
      </c>
      <c r="AT265" s="238" t="s">
        <v>160</v>
      </c>
      <c r="AU265" s="238" t="s">
        <v>165</v>
      </c>
      <c r="AY265" s="14" t="s">
        <v>158</v>
      </c>
      <c r="BE265" s="239">
        <f>IF(N265="základná",J265,0)</f>
        <v>0</v>
      </c>
      <c r="BF265" s="239">
        <f>IF(N265="znížená",J265,0)</f>
        <v>0</v>
      </c>
      <c r="BG265" s="239">
        <f>IF(N265="zákl. prenesená",J265,0)</f>
        <v>0</v>
      </c>
      <c r="BH265" s="239">
        <f>IF(N265="zníž. prenesená",J265,0)</f>
        <v>0</v>
      </c>
      <c r="BI265" s="239">
        <f>IF(N265="nulová",J265,0)</f>
        <v>0</v>
      </c>
      <c r="BJ265" s="14" t="s">
        <v>165</v>
      </c>
      <c r="BK265" s="239">
        <f>ROUND(I265*H265,2)</f>
        <v>0</v>
      </c>
      <c r="BL265" s="14" t="s">
        <v>188</v>
      </c>
      <c r="BM265" s="238" t="s">
        <v>579</v>
      </c>
    </row>
    <row r="266" s="2" customFormat="1" ht="24.15" customHeight="1">
      <c r="A266" s="35"/>
      <c r="B266" s="36"/>
      <c r="C266" s="240" t="s">
        <v>580</v>
      </c>
      <c r="D266" s="240" t="s">
        <v>300</v>
      </c>
      <c r="E266" s="241" t="s">
        <v>581</v>
      </c>
      <c r="F266" s="242" t="s">
        <v>582</v>
      </c>
      <c r="G266" s="243" t="s">
        <v>571</v>
      </c>
      <c r="H266" s="244">
        <v>29</v>
      </c>
      <c r="I266" s="245"/>
      <c r="J266" s="246">
        <f>ROUND(I266*H266,2)</f>
        <v>0</v>
      </c>
      <c r="K266" s="247"/>
      <c r="L266" s="248"/>
      <c r="M266" s="249" t="s">
        <v>1</v>
      </c>
      <c r="N266" s="250" t="s">
        <v>38</v>
      </c>
      <c r="O266" s="94"/>
      <c r="P266" s="236">
        <f>O266*H266</f>
        <v>0</v>
      </c>
      <c r="Q266" s="236">
        <v>0.025000000000000001</v>
      </c>
      <c r="R266" s="236">
        <f>Q266*H266</f>
        <v>0.72500000000000009</v>
      </c>
      <c r="S266" s="236">
        <v>0</v>
      </c>
      <c r="T266" s="23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8" t="s">
        <v>218</v>
      </c>
      <c r="AT266" s="238" t="s">
        <v>300</v>
      </c>
      <c r="AU266" s="238" t="s">
        <v>165</v>
      </c>
      <c r="AY266" s="14" t="s">
        <v>158</v>
      </c>
      <c r="BE266" s="239">
        <f>IF(N266="základná",J266,0)</f>
        <v>0</v>
      </c>
      <c r="BF266" s="239">
        <f>IF(N266="znížená",J266,0)</f>
        <v>0</v>
      </c>
      <c r="BG266" s="239">
        <f>IF(N266="zákl. prenesená",J266,0)</f>
        <v>0</v>
      </c>
      <c r="BH266" s="239">
        <f>IF(N266="zníž. prenesená",J266,0)</f>
        <v>0</v>
      </c>
      <c r="BI266" s="239">
        <f>IF(N266="nulová",J266,0)</f>
        <v>0</v>
      </c>
      <c r="BJ266" s="14" t="s">
        <v>165</v>
      </c>
      <c r="BK266" s="239">
        <f>ROUND(I266*H266,2)</f>
        <v>0</v>
      </c>
      <c r="BL266" s="14" t="s">
        <v>188</v>
      </c>
      <c r="BM266" s="238" t="s">
        <v>583</v>
      </c>
    </row>
    <row r="267" s="2" customFormat="1" ht="21.75" customHeight="1">
      <c r="A267" s="35"/>
      <c r="B267" s="36"/>
      <c r="C267" s="226" t="s">
        <v>367</v>
      </c>
      <c r="D267" s="226" t="s">
        <v>160</v>
      </c>
      <c r="E267" s="227" t="s">
        <v>584</v>
      </c>
      <c r="F267" s="228" t="s">
        <v>585</v>
      </c>
      <c r="G267" s="229" t="s">
        <v>240</v>
      </c>
      <c r="H267" s="230">
        <v>10</v>
      </c>
      <c r="I267" s="231"/>
      <c r="J267" s="232">
        <f>ROUND(I267*H267,2)</f>
        <v>0</v>
      </c>
      <c r="K267" s="233"/>
      <c r="L267" s="41"/>
      <c r="M267" s="234" t="s">
        <v>1</v>
      </c>
      <c r="N267" s="235" t="s">
        <v>38</v>
      </c>
      <c r="O267" s="94"/>
      <c r="P267" s="236">
        <f>O267*H267</f>
        <v>0</v>
      </c>
      <c r="Q267" s="236">
        <v>0.00050000000000000001</v>
      </c>
      <c r="R267" s="236">
        <f>Q267*H267</f>
        <v>0.0050000000000000001</v>
      </c>
      <c r="S267" s="236">
        <v>0</v>
      </c>
      <c r="T267" s="23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8" t="s">
        <v>188</v>
      </c>
      <c r="AT267" s="238" t="s">
        <v>160</v>
      </c>
      <c r="AU267" s="238" t="s">
        <v>165</v>
      </c>
      <c r="AY267" s="14" t="s">
        <v>158</v>
      </c>
      <c r="BE267" s="239">
        <f>IF(N267="základná",J267,0)</f>
        <v>0</v>
      </c>
      <c r="BF267" s="239">
        <f>IF(N267="znížená",J267,0)</f>
        <v>0</v>
      </c>
      <c r="BG267" s="239">
        <f>IF(N267="zákl. prenesená",J267,0)</f>
        <v>0</v>
      </c>
      <c r="BH267" s="239">
        <f>IF(N267="zníž. prenesená",J267,0)</f>
        <v>0</v>
      </c>
      <c r="BI267" s="239">
        <f>IF(N267="nulová",J267,0)</f>
        <v>0</v>
      </c>
      <c r="BJ267" s="14" t="s">
        <v>165</v>
      </c>
      <c r="BK267" s="239">
        <f>ROUND(I267*H267,2)</f>
        <v>0</v>
      </c>
      <c r="BL267" s="14" t="s">
        <v>188</v>
      </c>
      <c r="BM267" s="238" t="s">
        <v>586</v>
      </c>
    </row>
    <row r="268" s="2" customFormat="1" ht="44.25" customHeight="1">
      <c r="A268" s="35"/>
      <c r="B268" s="36"/>
      <c r="C268" s="240" t="s">
        <v>587</v>
      </c>
      <c r="D268" s="240" t="s">
        <v>300</v>
      </c>
      <c r="E268" s="241" t="s">
        <v>588</v>
      </c>
      <c r="F268" s="242" t="s">
        <v>589</v>
      </c>
      <c r="G268" s="243" t="s">
        <v>240</v>
      </c>
      <c r="H268" s="244">
        <v>10</v>
      </c>
      <c r="I268" s="245"/>
      <c r="J268" s="246">
        <f>ROUND(I268*H268,2)</f>
        <v>0</v>
      </c>
      <c r="K268" s="247"/>
      <c r="L268" s="248"/>
      <c r="M268" s="249" t="s">
        <v>1</v>
      </c>
      <c r="N268" s="250" t="s">
        <v>38</v>
      </c>
      <c r="O268" s="94"/>
      <c r="P268" s="236">
        <f>O268*H268</f>
        <v>0</v>
      </c>
      <c r="Q268" s="236">
        <v>0.02</v>
      </c>
      <c r="R268" s="236">
        <f>Q268*H268</f>
        <v>0.20000000000000001</v>
      </c>
      <c r="S268" s="236">
        <v>0</v>
      </c>
      <c r="T268" s="23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8" t="s">
        <v>218</v>
      </c>
      <c r="AT268" s="238" t="s">
        <v>300</v>
      </c>
      <c r="AU268" s="238" t="s">
        <v>165</v>
      </c>
      <c r="AY268" s="14" t="s">
        <v>158</v>
      </c>
      <c r="BE268" s="239">
        <f>IF(N268="základná",J268,0)</f>
        <v>0</v>
      </c>
      <c r="BF268" s="239">
        <f>IF(N268="znížená",J268,0)</f>
        <v>0</v>
      </c>
      <c r="BG268" s="239">
        <f>IF(N268="zákl. prenesená",J268,0)</f>
        <v>0</v>
      </c>
      <c r="BH268" s="239">
        <f>IF(N268="zníž. prenesená",J268,0)</f>
        <v>0</v>
      </c>
      <c r="BI268" s="239">
        <f>IF(N268="nulová",J268,0)</f>
        <v>0</v>
      </c>
      <c r="BJ268" s="14" t="s">
        <v>165</v>
      </c>
      <c r="BK268" s="239">
        <f>ROUND(I268*H268,2)</f>
        <v>0</v>
      </c>
      <c r="BL268" s="14" t="s">
        <v>188</v>
      </c>
      <c r="BM268" s="238" t="s">
        <v>590</v>
      </c>
    </row>
    <row r="269" s="12" customFormat="1" ht="22.8" customHeight="1">
      <c r="A269" s="12"/>
      <c r="B269" s="210"/>
      <c r="C269" s="211"/>
      <c r="D269" s="212" t="s">
        <v>71</v>
      </c>
      <c r="E269" s="224" t="s">
        <v>591</v>
      </c>
      <c r="F269" s="224" t="s">
        <v>592</v>
      </c>
      <c r="G269" s="211"/>
      <c r="H269" s="211"/>
      <c r="I269" s="214"/>
      <c r="J269" s="225">
        <f>BK269</f>
        <v>0</v>
      </c>
      <c r="K269" s="211"/>
      <c r="L269" s="216"/>
      <c r="M269" s="217"/>
      <c r="N269" s="218"/>
      <c r="O269" s="218"/>
      <c r="P269" s="219">
        <f>SUM(P270:P275)</f>
        <v>0</v>
      </c>
      <c r="Q269" s="218"/>
      <c r="R269" s="219">
        <f>SUM(R270:R275)</f>
        <v>1.21635</v>
      </c>
      <c r="S269" s="218"/>
      <c r="T269" s="220">
        <f>SUM(T270:T275)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21" t="s">
        <v>165</v>
      </c>
      <c r="AT269" s="222" t="s">
        <v>71</v>
      </c>
      <c r="AU269" s="222" t="s">
        <v>79</v>
      </c>
      <c r="AY269" s="221" t="s">
        <v>158</v>
      </c>
      <c r="BK269" s="223">
        <f>SUM(BK270:BK275)</f>
        <v>0</v>
      </c>
    </row>
    <row r="270" s="2" customFormat="1" ht="24.15" customHeight="1">
      <c r="A270" s="35"/>
      <c r="B270" s="36"/>
      <c r="C270" s="226" t="s">
        <v>370</v>
      </c>
      <c r="D270" s="226" t="s">
        <v>160</v>
      </c>
      <c r="E270" s="227" t="s">
        <v>593</v>
      </c>
      <c r="F270" s="228" t="s">
        <v>594</v>
      </c>
      <c r="G270" s="229" t="s">
        <v>240</v>
      </c>
      <c r="H270" s="230">
        <v>2</v>
      </c>
      <c r="I270" s="231"/>
      <c r="J270" s="232">
        <f>ROUND(I270*H270,2)</f>
        <v>0</v>
      </c>
      <c r="K270" s="233"/>
      <c r="L270" s="41"/>
      <c r="M270" s="234" t="s">
        <v>1</v>
      </c>
      <c r="N270" s="235" t="s">
        <v>38</v>
      </c>
      <c r="O270" s="94"/>
      <c r="P270" s="236">
        <f>O270*H270</f>
        <v>0</v>
      </c>
      <c r="Q270" s="236">
        <v>0.00038000000000000002</v>
      </c>
      <c r="R270" s="236">
        <f>Q270*H270</f>
        <v>0.00076000000000000004</v>
      </c>
      <c r="S270" s="236">
        <v>0</v>
      </c>
      <c r="T270" s="23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8" t="s">
        <v>188</v>
      </c>
      <c r="AT270" s="238" t="s">
        <v>160</v>
      </c>
      <c r="AU270" s="238" t="s">
        <v>165</v>
      </c>
      <c r="AY270" s="14" t="s">
        <v>158</v>
      </c>
      <c r="BE270" s="239">
        <f>IF(N270="základná",J270,0)</f>
        <v>0</v>
      </c>
      <c r="BF270" s="239">
        <f>IF(N270="znížená",J270,0)</f>
        <v>0</v>
      </c>
      <c r="BG270" s="239">
        <f>IF(N270="zákl. prenesená",J270,0)</f>
        <v>0</v>
      </c>
      <c r="BH270" s="239">
        <f>IF(N270="zníž. prenesená",J270,0)</f>
        <v>0</v>
      </c>
      <c r="BI270" s="239">
        <f>IF(N270="nulová",J270,0)</f>
        <v>0</v>
      </c>
      <c r="BJ270" s="14" t="s">
        <v>165</v>
      </c>
      <c r="BK270" s="239">
        <f>ROUND(I270*H270,2)</f>
        <v>0</v>
      </c>
      <c r="BL270" s="14" t="s">
        <v>188</v>
      </c>
      <c r="BM270" s="238" t="s">
        <v>595</v>
      </c>
    </row>
    <row r="271" s="2" customFormat="1" ht="24.15" customHeight="1">
      <c r="A271" s="35"/>
      <c r="B271" s="36"/>
      <c r="C271" s="240" t="s">
        <v>596</v>
      </c>
      <c r="D271" s="240" t="s">
        <v>300</v>
      </c>
      <c r="E271" s="241" t="s">
        <v>597</v>
      </c>
      <c r="F271" s="242" t="s">
        <v>598</v>
      </c>
      <c r="G271" s="243" t="s">
        <v>240</v>
      </c>
      <c r="H271" s="244">
        <v>2</v>
      </c>
      <c r="I271" s="245"/>
      <c r="J271" s="246">
        <f>ROUND(I271*H271,2)</f>
        <v>0</v>
      </c>
      <c r="K271" s="247"/>
      <c r="L271" s="248"/>
      <c r="M271" s="249" t="s">
        <v>1</v>
      </c>
      <c r="N271" s="250" t="s">
        <v>38</v>
      </c>
      <c r="O271" s="94"/>
      <c r="P271" s="236">
        <f>O271*H271</f>
        <v>0</v>
      </c>
      <c r="Q271" s="236">
        <v>0.035000000000000003</v>
      </c>
      <c r="R271" s="236">
        <f>Q271*H271</f>
        <v>0.070000000000000007</v>
      </c>
      <c r="S271" s="236">
        <v>0</v>
      </c>
      <c r="T271" s="23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8" t="s">
        <v>218</v>
      </c>
      <c r="AT271" s="238" t="s">
        <v>300</v>
      </c>
      <c r="AU271" s="238" t="s">
        <v>165</v>
      </c>
      <c r="AY271" s="14" t="s">
        <v>158</v>
      </c>
      <c r="BE271" s="239">
        <f>IF(N271="základná",J271,0)</f>
        <v>0</v>
      </c>
      <c r="BF271" s="239">
        <f>IF(N271="znížená",J271,0)</f>
        <v>0</v>
      </c>
      <c r="BG271" s="239">
        <f>IF(N271="zákl. prenesená",J271,0)</f>
        <v>0</v>
      </c>
      <c r="BH271" s="239">
        <f>IF(N271="zníž. prenesená",J271,0)</f>
        <v>0</v>
      </c>
      <c r="BI271" s="239">
        <f>IF(N271="nulová",J271,0)</f>
        <v>0</v>
      </c>
      <c r="BJ271" s="14" t="s">
        <v>165</v>
      </c>
      <c r="BK271" s="239">
        <f>ROUND(I271*H271,2)</f>
        <v>0</v>
      </c>
      <c r="BL271" s="14" t="s">
        <v>188</v>
      </c>
      <c r="BM271" s="238" t="s">
        <v>599</v>
      </c>
    </row>
    <row r="272" s="2" customFormat="1" ht="37.8" customHeight="1">
      <c r="A272" s="35"/>
      <c r="B272" s="36"/>
      <c r="C272" s="226" t="s">
        <v>374</v>
      </c>
      <c r="D272" s="226" t="s">
        <v>160</v>
      </c>
      <c r="E272" s="227" t="s">
        <v>600</v>
      </c>
      <c r="F272" s="228" t="s">
        <v>601</v>
      </c>
      <c r="G272" s="229" t="s">
        <v>519</v>
      </c>
      <c r="H272" s="230">
        <v>1</v>
      </c>
      <c r="I272" s="231"/>
      <c r="J272" s="232">
        <f>ROUND(I272*H272,2)</f>
        <v>0</v>
      </c>
      <c r="K272" s="233"/>
      <c r="L272" s="41"/>
      <c r="M272" s="234" t="s">
        <v>1</v>
      </c>
      <c r="N272" s="235" t="s">
        <v>38</v>
      </c>
      <c r="O272" s="94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8" t="s">
        <v>188</v>
      </c>
      <c r="AT272" s="238" t="s">
        <v>160</v>
      </c>
      <c r="AU272" s="238" t="s">
        <v>165</v>
      </c>
      <c r="AY272" s="14" t="s">
        <v>158</v>
      </c>
      <c r="BE272" s="239">
        <f>IF(N272="základná",J272,0)</f>
        <v>0</v>
      </c>
      <c r="BF272" s="239">
        <f>IF(N272="znížená",J272,0)</f>
        <v>0</v>
      </c>
      <c r="BG272" s="239">
        <f>IF(N272="zákl. prenesená",J272,0)</f>
        <v>0</v>
      </c>
      <c r="BH272" s="239">
        <f>IF(N272="zníž. prenesená",J272,0)</f>
        <v>0</v>
      </c>
      <c r="BI272" s="239">
        <f>IF(N272="nulová",J272,0)</f>
        <v>0</v>
      </c>
      <c r="BJ272" s="14" t="s">
        <v>165</v>
      </c>
      <c r="BK272" s="239">
        <f>ROUND(I272*H272,2)</f>
        <v>0</v>
      </c>
      <c r="BL272" s="14" t="s">
        <v>188</v>
      </c>
      <c r="BM272" s="238" t="s">
        <v>602</v>
      </c>
    </row>
    <row r="273" s="2" customFormat="1" ht="24.15" customHeight="1">
      <c r="A273" s="35"/>
      <c r="B273" s="36"/>
      <c r="C273" s="226" t="s">
        <v>603</v>
      </c>
      <c r="D273" s="226" t="s">
        <v>160</v>
      </c>
      <c r="E273" s="227" t="s">
        <v>604</v>
      </c>
      <c r="F273" s="228" t="s">
        <v>605</v>
      </c>
      <c r="G273" s="229" t="s">
        <v>519</v>
      </c>
      <c r="H273" s="230">
        <v>2</v>
      </c>
      <c r="I273" s="231"/>
      <c r="J273" s="232">
        <f>ROUND(I273*H273,2)</f>
        <v>0</v>
      </c>
      <c r="K273" s="233"/>
      <c r="L273" s="41"/>
      <c r="M273" s="234" t="s">
        <v>1</v>
      </c>
      <c r="N273" s="235" t="s">
        <v>38</v>
      </c>
      <c r="O273" s="94"/>
      <c r="P273" s="236">
        <f>O273*H273</f>
        <v>0</v>
      </c>
      <c r="Q273" s="236">
        <v>0</v>
      </c>
      <c r="R273" s="236">
        <f>Q273*H273</f>
        <v>0</v>
      </c>
      <c r="S273" s="236">
        <v>0</v>
      </c>
      <c r="T273" s="23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8" t="s">
        <v>188</v>
      </c>
      <c r="AT273" s="238" t="s">
        <v>160</v>
      </c>
      <c r="AU273" s="238" t="s">
        <v>165</v>
      </c>
      <c r="AY273" s="14" t="s">
        <v>158</v>
      </c>
      <c r="BE273" s="239">
        <f>IF(N273="základná",J273,0)</f>
        <v>0</v>
      </c>
      <c r="BF273" s="239">
        <f>IF(N273="znížená",J273,0)</f>
        <v>0</v>
      </c>
      <c r="BG273" s="239">
        <f>IF(N273="zákl. prenesená",J273,0)</f>
        <v>0</v>
      </c>
      <c r="BH273" s="239">
        <f>IF(N273="zníž. prenesená",J273,0)</f>
        <v>0</v>
      </c>
      <c r="BI273" s="239">
        <f>IF(N273="nulová",J273,0)</f>
        <v>0</v>
      </c>
      <c r="BJ273" s="14" t="s">
        <v>165</v>
      </c>
      <c r="BK273" s="239">
        <f>ROUND(I273*H273,2)</f>
        <v>0</v>
      </c>
      <c r="BL273" s="14" t="s">
        <v>188</v>
      </c>
      <c r="BM273" s="238" t="s">
        <v>606</v>
      </c>
    </row>
    <row r="274" s="2" customFormat="1" ht="33" customHeight="1">
      <c r="A274" s="35"/>
      <c r="B274" s="36"/>
      <c r="C274" s="226" t="s">
        <v>377</v>
      </c>
      <c r="D274" s="226" t="s">
        <v>160</v>
      </c>
      <c r="E274" s="227" t="s">
        <v>607</v>
      </c>
      <c r="F274" s="228" t="s">
        <v>608</v>
      </c>
      <c r="G274" s="229" t="s">
        <v>609</v>
      </c>
      <c r="H274" s="230">
        <v>1091.8</v>
      </c>
      <c r="I274" s="231"/>
      <c r="J274" s="232">
        <f>ROUND(I274*H274,2)</f>
        <v>0</v>
      </c>
      <c r="K274" s="233"/>
      <c r="L274" s="41"/>
      <c r="M274" s="234" t="s">
        <v>1</v>
      </c>
      <c r="N274" s="235" t="s">
        <v>38</v>
      </c>
      <c r="O274" s="94"/>
      <c r="P274" s="236">
        <f>O274*H274</f>
        <v>0</v>
      </c>
      <c r="Q274" s="236">
        <v>5.0000000000000002E-05</v>
      </c>
      <c r="R274" s="236">
        <f>Q274*H274</f>
        <v>0.05459</v>
      </c>
      <c r="S274" s="236">
        <v>0</v>
      </c>
      <c r="T274" s="23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8" t="s">
        <v>188</v>
      </c>
      <c r="AT274" s="238" t="s">
        <v>160</v>
      </c>
      <c r="AU274" s="238" t="s">
        <v>165</v>
      </c>
      <c r="AY274" s="14" t="s">
        <v>158</v>
      </c>
      <c r="BE274" s="239">
        <f>IF(N274="základná",J274,0)</f>
        <v>0</v>
      </c>
      <c r="BF274" s="239">
        <f>IF(N274="znížená",J274,0)</f>
        <v>0</v>
      </c>
      <c r="BG274" s="239">
        <f>IF(N274="zákl. prenesená",J274,0)</f>
        <v>0</v>
      </c>
      <c r="BH274" s="239">
        <f>IF(N274="zníž. prenesená",J274,0)</f>
        <v>0</v>
      </c>
      <c r="BI274" s="239">
        <f>IF(N274="nulová",J274,0)</f>
        <v>0</v>
      </c>
      <c r="BJ274" s="14" t="s">
        <v>165</v>
      </c>
      <c r="BK274" s="239">
        <f>ROUND(I274*H274,2)</f>
        <v>0</v>
      </c>
      <c r="BL274" s="14" t="s">
        <v>188</v>
      </c>
      <c r="BM274" s="238" t="s">
        <v>610</v>
      </c>
    </row>
    <row r="275" s="2" customFormat="1" ht="24.15" customHeight="1">
      <c r="A275" s="35"/>
      <c r="B275" s="36"/>
      <c r="C275" s="240" t="s">
        <v>611</v>
      </c>
      <c r="D275" s="240" t="s">
        <v>300</v>
      </c>
      <c r="E275" s="241" t="s">
        <v>612</v>
      </c>
      <c r="F275" s="242" t="s">
        <v>613</v>
      </c>
      <c r="G275" s="243" t="s">
        <v>195</v>
      </c>
      <c r="H275" s="244">
        <v>1.091</v>
      </c>
      <c r="I275" s="245"/>
      <c r="J275" s="246">
        <f>ROUND(I275*H275,2)</f>
        <v>0</v>
      </c>
      <c r="K275" s="247"/>
      <c r="L275" s="248"/>
      <c r="M275" s="249" t="s">
        <v>1</v>
      </c>
      <c r="N275" s="250" t="s">
        <v>38</v>
      </c>
      <c r="O275" s="94"/>
      <c r="P275" s="236">
        <f>O275*H275</f>
        <v>0</v>
      </c>
      <c r="Q275" s="236">
        <v>1</v>
      </c>
      <c r="R275" s="236">
        <f>Q275*H275</f>
        <v>1.091</v>
      </c>
      <c r="S275" s="236">
        <v>0</v>
      </c>
      <c r="T275" s="23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8" t="s">
        <v>218</v>
      </c>
      <c r="AT275" s="238" t="s">
        <v>300</v>
      </c>
      <c r="AU275" s="238" t="s">
        <v>165</v>
      </c>
      <c r="AY275" s="14" t="s">
        <v>158</v>
      </c>
      <c r="BE275" s="239">
        <f>IF(N275="základná",J275,0)</f>
        <v>0</v>
      </c>
      <c r="BF275" s="239">
        <f>IF(N275="znížená",J275,0)</f>
        <v>0</v>
      </c>
      <c r="BG275" s="239">
        <f>IF(N275="zákl. prenesená",J275,0)</f>
        <v>0</v>
      </c>
      <c r="BH275" s="239">
        <f>IF(N275="zníž. prenesená",J275,0)</f>
        <v>0</v>
      </c>
      <c r="BI275" s="239">
        <f>IF(N275="nulová",J275,0)</f>
        <v>0</v>
      </c>
      <c r="BJ275" s="14" t="s">
        <v>165</v>
      </c>
      <c r="BK275" s="239">
        <f>ROUND(I275*H275,2)</f>
        <v>0</v>
      </c>
      <c r="BL275" s="14" t="s">
        <v>188</v>
      </c>
      <c r="BM275" s="238" t="s">
        <v>614</v>
      </c>
    </row>
    <row r="276" s="12" customFormat="1" ht="22.8" customHeight="1">
      <c r="A276" s="12"/>
      <c r="B276" s="210"/>
      <c r="C276" s="211"/>
      <c r="D276" s="212" t="s">
        <v>71</v>
      </c>
      <c r="E276" s="224" t="s">
        <v>615</v>
      </c>
      <c r="F276" s="224" t="s">
        <v>616</v>
      </c>
      <c r="G276" s="211"/>
      <c r="H276" s="211"/>
      <c r="I276" s="214"/>
      <c r="J276" s="225">
        <f>BK276</f>
        <v>0</v>
      </c>
      <c r="K276" s="211"/>
      <c r="L276" s="216"/>
      <c r="M276" s="217"/>
      <c r="N276" s="218"/>
      <c r="O276" s="218"/>
      <c r="P276" s="219">
        <f>SUM(P277:P283)</f>
        <v>0</v>
      </c>
      <c r="Q276" s="218"/>
      <c r="R276" s="219">
        <f>SUM(R277:R283)</f>
        <v>0.013689999999999999</v>
      </c>
      <c r="S276" s="218"/>
      <c r="T276" s="220">
        <f>SUM(T277:T283)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1" t="s">
        <v>165</v>
      </c>
      <c r="AT276" s="222" t="s">
        <v>71</v>
      </c>
      <c r="AU276" s="222" t="s">
        <v>79</v>
      </c>
      <c r="AY276" s="221" t="s">
        <v>158</v>
      </c>
      <c r="BK276" s="223">
        <f>SUM(BK277:BK283)</f>
        <v>0</v>
      </c>
    </row>
    <row r="277" s="2" customFormat="1" ht="24.15" customHeight="1">
      <c r="A277" s="35"/>
      <c r="B277" s="36"/>
      <c r="C277" s="226" t="s">
        <v>381</v>
      </c>
      <c r="D277" s="226" t="s">
        <v>160</v>
      </c>
      <c r="E277" s="227" t="s">
        <v>617</v>
      </c>
      <c r="F277" s="228" t="s">
        <v>618</v>
      </c>
      <c r="G277" s="229" t="s">
        <v>240</v>
      </c>
      <c r="H277" s="230">
        <v>9</v>
      </c>
      <c r="I277" s="231"/>
      <c r="J277" s="232">
        <f>ROUND(I277*H277,2)</f>
        <v>0</v>
      </c>
      <c r="K277" s="233"/>
      <c r="L277" s="41"/>
      <c r="M277" s="234" t="s">
        <v>1</v>
      </c>
      <c r="N277" s="235" t="s">
        <v>38</v>
      </c>
      <c r="O277" s="94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8" t="s">
        <v>188</v>
      </c>
      <c r="AT277" s="238" t="s">
        <v>160</v>
      </c>
      <c r="AU277" s="238" t="s">
        <v>165</v>
      </c>
      <c r="AY277" s="14" t="s">
        <v>158</v>
      </c>
      <c r="BE277" s="239">
        <f>IF(N277="základná",J277,0)</f>
        <v>0</v>
      </c>
      <c r="BF277" s="239">
        <f>IF(N277="znížená",J277,0)</f>
        <v>0</v>
      </c>
      <c r="BG277" s="239">
        <f>IF(N277="zákl. prenesená",J277,0)</f>
        <v>0</v>
      </c>
      <c r="BH277" s="239">
        <f>IF(N277="zníž. prenesená",J277,0)</f>
        <v>0</v>
      </c>
      <c r="BI277" s="239">
        <f>IF(N277="nulová",J277,0)</f>
        <v>0</v>
      </c>
      <c r="BJ277" s="14" t="s">
        <v>165</v>
      </c>
      <c r="BK277" s="239">
        <f>ROUND(I277*H277,2)</f>
        <v>0</v>
      </c>
      <c r="BL277" s="14" t="s">
        <v>188</v>
      </c>
      <c r="BM277" s="238" t="s">
        <v>619</v>
      </c>
    </row>
    <row r="278" s="2" customFormat="1" ht="16.5" customHeight="1">
      <c r="A278" s="35"/>
      <c r="B278" s="36"/>
      <c r="C278" s="240" t="s">
        <v>620</v>
      </c>
      <c r="D278" s="240" t="s">
        <v>300</v>
      </c>
      <c r="E278" s="241" t="s">
        <v>621</v>
      </c>
      <c r="F278" s="242" t="s">
        <v>622</v>
      </c>
      <c r="G278" s="243" t="s">
        <v>240</v>
      </c>
      <c r="H278" s="244">
        <v>9</v>
      </c>
      <c r="I278" s="245"/>
      <c r="J278" s="246">
        <f>ROUND(I278*H278,2)</f>
        <v>0</v>
      </c>
      <c r="K278" s="247"/>
      <c r="L278" s="248"/>
      <c r="M278" s="249" t="s">
        <v>1</v>
      </c>
      <c r="N278" s="250" t="s">
        <v>38</v>
      </c>
      <c r="O278" s="94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8" t="s">
        <v>218</v>
      </c>
      <c r="AT278" s="238" t="s">
        <v>300</v>
      </c>
      <c r="AU278" s="238" t="s">
        <v>165</v>
      </c>
      <c r="AY278" s="14" t="s">
        <v>158</v>
      </c>
      <c r="BE278" s="239">
        <f>IF(N278="základná",J278,0)</f>
        <v>0</v>
      </c>
      <c r="BF278" s="239">
        <f>IF(N278="znížená",J278,0)</f>
        <v>0</v>
      </c>
      <c r="BG278" s="239">
        <f>IF(N278="zákl. prenesená",J278,0)</f>
        <v>0</v>
      </c>
      <c r="BH278" s="239">
        <f>IF(N278="zníž. prenesená",J278,0)</f>
        <v>0</v>
      </c>
      <c r="BI278" s="239">
        <f>IF(N278="nulová",J278,0)</f>
        <v>0</v>
      </c>
      <c r="BJ278" s="14" t="s">
        <v>165</v>
      </c>
      <c r="BK278" s="239">
        <f>ROUND(I278*H278,2)</f>
        <v>0</v>
      </c>
      <c r="BL278" s="14" t="s">
        <v>188</v>
      </c>
      <c r="BM278" s="238" t="s">
        <v>623</v>
      </c>
    </row>
    <row r="279" s="2" customFormat="1" ht="16.5" customHeight="1">
      <c r="A279" s="35"/>
      <c r="B279" s="36"/>
      <c r="C279" s="226" t="s">
        <v>384</v>
      </c>
      <c r="D279" s="226" t="s">
        <v>160</v>
      </c>
      <c r="E279" s="227" t="s">
        <v>624</v>
      </c>
      <c r="F279" s="228" t="s">
        <v>625</v>
      </c>
      <c r="G279" s="229" t="s">
        <v>403</v>
      </c>
      <c r="H279" s="230">
        <v>6.2999999999999998</v>
      </c>
      <c r="I279" s="231"/>
      <c r="J279" s="232">
        <f>ROUND(I279*H279,2)</f>
        <v>0</v>
      </c>
      <c r="K279" s="233"/>
      <c r="L279" s="41"/>
      <c r="M279" s="234" t="s">
        <v>1</v>
      </c>
      <c r="N279" s="235" t="s">
        <v>38</v>
      </c>
      <c r="O279" s="94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8" t="s">
        <v>188</v>
      </c>
      <c r="AT279" s="238" t="s">
        <v>160</v>
      </c>
      <c r="AU279" s="238" t="s">
        <v>165</v>
      </c>
      <c r="AY279" s="14" t="s">
        <v>158</v>
      </c>
      <c r="BE279" s="239">
        <f>IF(N279="základná",J279,0)</f>
        <v>0</v>
      </c>
      <c r="BF279" s="239">
        <f>IF(N279="znížená",J279,0)</f>
        <v>0</v>
      </c>
      <c r="BG279" s="239">
        <f>IF(N279="zákl. prenesená",J279,0)</f>
        <v>0</v>
      </c>
      <c r="BH279" s="239">
        <f>IF(N279="zníž. prenesená",J279,0)</f>
        <v>0</v>
      </c>
      <c r="BI279" s="239">
        <f>IF(N279="nulová",J279,0)</f>
        <v>0</v>
      </c>
      <c r="BJ279" s="14" t="s">
        <v>165</v>
      </c>
      <c r="BK279" s="239">
        <f>ROUND(I279*H279,2)</f>
        <v>0</v>
      </c>
      <c r="BL279" s="14" t="s">
        <v>188</v>
      </c>
      <c r="BM279" s="238" t="s">
        <v>626</v>
      </c>
    </row>
    <row r="280" s="2" customFormat="1" ht="16.5" customHeight="1">
      <c r="A280" s="35"/>
      <c r="B280" s="36"/>
      <c r="C280" s="240" t="s">
        <v>627</v>
      </c>
      <c r="D280" s="240" t="s">
        <v>300</v>
      </c>
      <c r="E280" s="241" t="s">
        <v>628</v>
      </c>
      <c r="F280" s="242" t="s">
        <v>629</v>
      </c>
      <c r="G280" s="243" t="s">
        <v>403</v>
      </c>
      <c r="H280" s="244">
        <v>6.2999999999999998</v>
      </c>
      <c r="I280" s="245"/>
      <c r="J280" s="246">
        <f>ROUND(I280*H280,2)</f>
        <v>0</v>
      </c>
      <c r="K280" s="247"/>
      <c r="L280" s="248"/>
      <c r="M280" s="249" t="s">
        <v>1</v>
      </c>
      <c r="N280" s="250" t="s">
        <v>38</v>
      </c>
      <c r="O280" s="94"/>
      <c r="P280" s="236">
        <f>O280*H280</f>
        <v>0</v>
      </c>
      <c r="Q280" s="236">
        <v>0.00053015873015873</v>
      </c>
      <c r="R280" s="236">
        <f>Q280*H280</f>
        <v>0.0033399999999999988</v>
      </c>
      <c r="S280" s="236">
        <v>0</v>
      </c>
      <c r="T280" s="23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8" t="s">
        <v>218</v>
      </c>
      <c r="AT280" s="238" t="s">
        <v>300</v>
      </c>
      <c r="AU280" s="238" t="s">
        <v>165</v>
      </c>
      <c r="AY280" s="14" t="s">
        <v>158</v>
      </c>
      <c r="BE280" s="239">
        <f>IF(N280="základná",J280,0)</f>
        <v>0</v>
      </c>
      <c r="BF280" s="239">
        <f>IF(N280="znížená",J280,0)</f>
        <v>0</v>
      </c>
      <c r="BG280" s="239">
        <f>IF(N280="zákl. prenesená",J280,0)</f>
        <v>0</v>
      </c>
      <c r="BH280" s="239">
        <f>IF(N280="zníž. prenesená",J280,0)</f>
        <v>0</v>
      </c>
      <c r="BI280" s="239">
        <f>IF(N280="nulová",J280,0)</f>
        <v>0</v>
      </c>
      <c r="BJ280" s="14" t="s">
        <v>165</v>
      </c>
      <c r="BK280" s="239">
        <f>ROUND(I280*H280,2)</f>
        <v>0</v>
      </c>
      <c r="BL280" s="14" t="s">
        <v>188</v>
      </c>
      <c r="BM280" s="238" t="s">
        <v>630</v>
      </c>
    </row>
    <row r="281" s="2" customFormat="1" ht="24.15" customHeight="1">
      <c r="A281" s="35"/>
      <c r="B281" s="36"/>
      <c r="C281" s="226" t="s">
        <v>389</v>
      </c>
      <c r="D281" s="226" t="s">
        <v>160</v>
      </c>
      <c r="E281" s="227" t="s">
        <v>631</v>
      </c>
      <c r="F281" s="228" t="s">
        <v>632</v>
      </c>
      <c r="G281" s="229" t="s">
        <v>240</v>
      </c>
      <c r="H281" s="230">
        <v>9</v>
      </c>
      <c r="I281" s="231"/>
      <c r="J281" s="232">
        <f>ROUND(I281*H281,2)</f>
        <v>0</v>
      </c>
      <c r="K281" s="233"/>
      <c r="L281" s="41"/>
      <c r="M281" s="234" t="s">
        <v>1</v>
      </c>
      <c r="N281" s="235" t="s">
        <v>38</v>
      </c>
      <c r="O281" s="94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38" t="s">
        <v>188</v>
      </c>
      <c r="AT281" s="238" t="s">
        <v>160</v>
      </c>
      <c r="AU281" s="238" t="s">
        <v>165</v>
      </c>
      <c r="AY281" s="14" t="s">
        <v>158</v>
      </c>
      <c r="BE281" s="239">
        <f>IF(N281="základná",J281,0)</f>
        <v>0</v>
      </c>
      <c r="BF281" s="239">
        <f>IF(N281="znížená",J281,0)</f>
        <v>0</v>
      </c>
      <c r="BG281" s="239">
        <f>IF(N281="zákl. prenesená",J281,0)</f>
        <v>0</v>
      </c>
      <c r="BH281" s="239">
        <f>IF(N281="zníž. prenesená",J281,0)</f>
        <v>0</v>
      </c>
      <c r="BI281" s="239">
        <f>IF(N281="nulová",J281,0)</f>
        <v>0</v>
      </c>
      <c r="BJ281" s="14" t="s">
        <v>165</v>
      </c>
      <c r="BK281" s="239">
        <f>ROUND(I281*H281,2)</f>
        <v>0</v>
      </c>
      <c r="BL281" s="14" t="s">
        <v>188</v>
      </c>
      <c r="BM281" s="238" t="s">
        <v>633</v>
      </c>
    </row>
    <row r="282" s="2" customFormat="1" ht="37.8" customHeight="1">
      <c r="A282" s="35"/>
      <c r="B282" s="36"/>
      <c r="C282" s="240" t="s">
        <v>634</v>
      </c>
      <c r="D282" s="240" t="s">
        <v>300</v>
      </c>
      <c r="E282" s="241" t="s">
        <v>635</v>
      </c>
      <c r="F282" s="242" t="s">
        <v>636</v>
      </c>
      <c r="G282" s="243" t="s">
        <v>240</v>
      </c>
      <c r="H282" s="244">
        <v>9</v>
      </c>
      <c r="I282" s="245"/>
      <c r="J282" s="246">
        <f>ROUND(I282*H282,2)</f>
        <v>0</v>
      </c>
      <c r="K282" s="247"/>
      <c r="L282" s="248"/>
      <c r="M282" s="249" t="s">
        <v>1</v>
      </c>
      <c r="N282" s="250" t="s">
        <v>38</v>
      </c>
      <c r="O282" s="94"/>
      <c r="P282" s="236">
        <f>O282*H282</f>
        <v>0</v>
      </c>
      <c r="Q282" s="236">
        <v>0.00115</v>
      </c>
      <c r="R282" s="236">
        <f>Q282*H282</f>
        <v>0.01035</v>
      </c>
      <c r="S282" s="236">
        <v>0</v>
      </c>
      <c r="T282" s="23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8" t="s">
        <v>218</v>
      </c>
      <c r="AT282" s="238" t="s">
        <v>300</v>
      </c>
      <c r="AU282" s="238" t="s">
        <v>165</v>
      </c>
      <c r="AY282" s="14" t="s">
        <v>158</v>
      </c>
      <c r="BE282" s="239">
        <f>IF(N282="základná",J282,0)</f>
        <v>0</v>
      </c>
      <c r="BF282" s="239">
        <f>IF(N282="znížená",J282,0)</f>
        <v>0</v>
      </c>
      <c r="BG282" s="239">
        <f>IF(N282="zákl. prenesená",J282,0)</f>
        <v>0</v>
      </c>
      <c r="BH282" s="239">
        <f>IF(N282="zníž. prenesená",J282,0)</f>
        <v>0</v>
      </c>
      <c r="BI282" s="239">
        <f>IF(N282="nulová",J282,0)</f>
        <v>0</v>
      </c>
      <c r="BJ282" s="14" t="s">
        <v>165</v>
      </c>
      <c r="BK282" s="239">
        <f>ROUND(I282*H282,2)</f>
        <v>0</v>
      </c>
      <c r="BL282" s="14" t="s">
        <v>188</v>
      </c>
      <c r="BM282" s="238" t="s">
        <v>637</v>
      </c>
    </row>
    <row r="283" s="2" customFormat="1" ht="24.15" customHeight="1">
      <c r="A283" s="35"/>
      <c r="B283" s="36"/>
      <c r="C283" s="226" t="s">
        <v>392</v>
      </c>
      <c r="D283" s="226" t="s">
        <v>160</v>
      </c>
      <c r="E283" s="227" t="s">
        <v>638</v>
      </c>
      <c r="F283" s="228" t="s">
        <v>639</v>
      </c>
      <c r="G283" s="229" t="s">
        <v>640</v>
      </c>
      <c r="H283" s="251"/>
      <c r="I283" s="231"/>
      <c r="J283" s="232">
        <f>ROUND(I283*H283,2)</f>
        <v>0</v>
      </c>
      <c r="K283" s="233"/>
      <c r="L283" s="41"/>
      <c r="M283" s="234" t="s">
        <v>1</v>
      </c>
      <c r="N283" s="235" t="s">
        <v>38</v>
      </c>
      <c r="O283" s="94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8" t="s">
        <v>188</v>
      </c>
      <c r="AT283" s="238" t="s">
        <v>160</v>
      </c>
      <c r="AU283" s="238" t="s">
        <v>165</v>
      </c>
      <c r="AY283" s="14" t="s">
        <v>158</v>
      </c>
      <c r="BE283" s="239">
        <f>IF(N283="základná",J283,0)</f>
        <v>0</v>
      </c>
      <c r="BF283" s="239">
        <f>IF(N283="znížená",J283,0)</f>
        <v>0</v>
      </c>
      <c r="BG283" s="239">
        <f>IF(N283="zákl. prenesená",J283,0)</f>
        <v>0</v>
      </c>
      <c r="BH283" s="239">
        <f>IF(N283="zníž. prenesená",J283,0)</f>
        <v>0</v>
      </c>
      <c r="BI283" s="239">
        <f>IF(N283="nulová",J283,0)</f>
        <v>0</v>
      </c>
      <c r="BJ283" s="14" t="s">
        <v>165</v>
      </c>
      <c r="BK283" s="239">
        <f>ROUND(I283*H283,2)</f>
        <v>0</v>
      </c>
      <c r="BL283" s="14" t="s">
        <v>188</v>
      </c>
      <c r="BM283" s="238" t="s">
        <v>641</v>
      </c>
    </row>
    <row r="284" s="12" customFormat="1" ht="22.8" customHeight="1">
      <c r="A284" s="12"/>
      <c r="B284" s="210"/>
      <c r="C284" s="211"/>
      <c r="D284" s="212" t="s">
        <v>71</v>
      </c>
      <c r="E284" s="224" t="s">
        <v>642</v>
      </c>
      <c r="F284" s="224" t="s">
        <v>643</v>
      </c>
      <c r="G284" s="211"/>
      <c r="H284" s="211"/>
      <c r="I284" s="214"/>
      <c r="J284" s="225">
        <f>BK284</f>
        <v>0</v>
      </c>
      <c r="K284" s="211"/>
      <c r="L284" s="216"/>
      <c r="M284" s="217"/>
      <c r="N284" s="218"/>
      <c r="O284" s="218"/>
      <c r="P284" s="219">
        <f>SUM(P285:P287)</f>
        <v>0</v>
      </c>
      <c r="Q284" s="218"/>
      <c r="R284" s="219">
        <f>SUM(R285:R287)</f>
        <v>10.351410000000001</v>
      </c>
      <c r="S284" s="218"/>
      <c r="T284" s="220">
        <f>SUM(T285:T287)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1" t="s">
        <v>165</v>
      </c>
      <c r="AT284" s="222" t="s">
        <v>71</v>
      </c>
      <c r="AU284" s="222" t="s">
        <v>79</v>
      </c>
      <c r="AY284" s="221" t="s">
        <v>158</v>
      </c>
      <c r="BK284" s="223">
        <f>SUM(BK285:BK287)</f>
        <v>0</v>
      </c>
    </row>
    <row r="285" s="2" customFormat="1" ht="24.15" customHeight="1">
      <c r="A285" s="35"/>
      <c r="B285" s="36"/>
      <c r="C285" s="226" t="s">
        <v>644</v>
      </c>
      <c r="D285" s="226" t="s">
        <v>160</v>
      </c>
      <c r="E285" s="227" t="s">
        <v>645</v>
      </c>
      <c r="F285" s="228" t="s">
        <v>646</v>
      </c>
      <c r="G285" s="229" t="s">
        <v>217</v>
      </c>
      <c r="H285" s="230">
        <v>448</v>
      </c>
      <c r="I285" s="231"/>
      <c r="J285" s="232">
        <f>ROUND(I285*H285,2)</f>
        <v>0</v>
      </c>
      <c r="K285" s="233"/>
      <c r="L285" s="41"/>
      <c r="M285" s="234" t="s">
        <v>1</v>
      </c>
      <c r="N285" s="235" t="s">
        <v>38</v>
      </c>
      <c r="O285" s="94"/>
      <c r="P285" s="236">
        <f>O285*H285</f>
        <v>0</v>
      </c>
      <c r="Q285" s="236">
        <v>0.0037799999999999999</v>
      </c>
      <c r="R285" s="236">
        <f>Q285*H285</f>
        <v>1.6934400000000001</v>
      </c>
      <c r="S285" s="236">
        <v>0</v>
      </c>
      <c r="T285" s="23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8" t="s">
        <v>188</v>
      </c>
      <c r="AT285" s="238" t="s">
        <v>160</v>
      </c>
      <c r="AU285" s="238" t="s">
        <v>165</v>
      </c>
      <c r="AY285" s="14" t="s">
        <v>158</v>
      </c>
      <c r="BE285" s="239">
        <f>IF(N285="základná",J285,0)</f>
        <v>0</v>
      </c>
      <c r="BF285" s="239">
        <f>IF(N285="znížená",J285,0)</f>
        <v>0</v>
      </c>
      <c r="BG285" s="239">
        <f>IF(N285="zákl. prenesená",J285,0)</f>
        <v>0</v>
      </c>
      <c r="BH285" s="239">
        <f>IF(N285="zníž. prenesená",J285,0)</f>
        <v>0</v>
      </c>
      <c r="BI285" s="239">
        <f>IF(N285="nulová",J285,0)</f>
        <v>0</v>
      </c>
      <c r="BJ285" s="14" t="s">
        <v>165</v>
      </c>
      <c r="BK285" s="239">
        <f>ROUND(I285*H285,2)</f>
        <v>0</v>
      </c>
      <c r="BL285" s="14" t="s">
        <v>188</v>
      </c>
      <c r="BM285" s="238" t="s">
        <v>647</v>
      </c>
    </row>
    <row r="286" s="2" customFormat="1" ht="16.5" customHeight="1">
      <c r="A286" s="35"/>
      <c r="B286" s="36"/>
      <c r="C286" s="240" t="s">
        <v>396</v>
      </c>
      <c r="D286" s="240" t="s">
        <v>300</v>
      </c>
      <c r="E286" s="241" t="s">
        <v>648</v>
      </c>
      <c r="F286" s="242" t="s">
        <v>649</v>
      </c>
      <c r="G286" s="243" t="s">
        <v>217</v>
      </c>
      <c r="H286" s="244">
        <v>468</v>
      </c>
      <c r="I286" s="245"/>
      <c r="J286" s="246">
        <f>ROUND(I286*H286,2)</f>
        <v>0</v>
      </c>
      <c r="K286" s="247"/>
      <c r="L286" s="248"/>
      <c r="M286" s="249" t="s">
        <v>1</v>
      </c>
      <c r="N286" s="250" t="s">
        <v>38</v>
      </c>
      <c r="O286" s="94"/>
      <c r="P286" s="236">
        <f>O286*H286</f>
        <v>0</v>
      </c>
      <c r="Q286" s="236">
        <v>0.018499935897435899</v>
      </c>
      <c r="R286" s="236">
        <f>Q286*H286</f>
        <v>8.6579700000000006</v>
      </c>
      <c r="S286" s="236">
        <v>0</v>
      </c>
      <c r="T286" s="23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8" t="s">
        <v>218</v>
      </c>
      <c r="AT286" s="238" t="s">
        <v>300</v>
      </c>
      <c r="AU286" s="238" t="s">
        <v>165</v>
      </c>
      <c r="AY286" s="14" t="s">
        <v>158</v>
      </c>
      <c r="BE286" s="239">
        <f>IF(N286="základná",J286,0)</f>
        <v>0</v>
      </c>
      <c r="BF286" s="239">
        <f>IF(N286="znížená",J286,0)</f>
        <v>0</v>
      </c>
      <c r="BG286" s="239">
        <f>IF(N286="zákl. prenesená",J286,0)</f>
        <v>0</v>
      </c>
      <c r="BH286" s="239">
        <f>IF(N286="zníž. prenesená",J286,0)</f>
        <v>0</v>
      </c>
      <c r="BI286" s="239">
        <f>IF(N286="nulová",J286,0)</f>
        <v>0</v>
      </c>
      <c r="BJ286" s="14" t="s">
        <v>165</v>
      </c>
      <c r="BK286" s="239">
        <f>ROUND(I286*H286,2)</f>
        <v>0</v>
      </c>
      <c r="BL286" s="14" t="s">
        <v>188</v>
      </c>
      <c r="BM286" s="238" t="s">
        <v>650</v>
      </c>
    </row>
    <row r="287" s="2" customFormat="1" ht="24.15" customHeight="1">
      <c r="A287" s="35"/>
      <c r="B287" s="36"/>
      <c r="C287" s="226" t="s">
        <v>651</v>
      </c>
      <c r="D287" s="226" t="s">
        <v>160</v>
      </c>
      <c r="E287" s="227" t="s">
        <v>652</v>
      </c>
      <c r="F287" s="228" t="s">
        <v>653</v>
      </c>
      <c r="G287" s="229" t="s">
        <v>195</v>
      </c>
      <c r="H287" s="230">
        <v>10.351000000000001</v>
      </c>
      <c r="I287" s="231"/>
      <c r="J287" s="232">
        <f>ROUND(I287*H287,2)</f>
        <v>0</v>
      </c>
      <c r="K287" s="233"/>
      <c r="L287" s="41"/>
      <c r="M287" s="234" t="s">
        <v>1</v>
      </c>
      <c r="N287" s="235" t="s">
        <v>38</v>
      </c>
      <c r="O287" s="94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38" t="s">
        <v>188</v>
      </c>
      <c r="AT287" s="238" t="s">
        <v>160</v>
      </c>
      <c r="AU287" s="238" t="s">
        <v>165</v>
      </c>
      <c r="AY287" s="14" t="s">
        <v>158</v>
      </c>
      <c r="BE287" s="239">
        <f>IF(N287="základná",J287,0)</f>
        <v>0</v>
      </c>
      <c r="BF287" s="239">
        <f>IF(N287="znížená",J287,0)</f>
        <v>0</v>
      </c>
      <c r="BG287" s="239">
        <f>IF(N287="zákl. prenesená",J287,0)</f>
        <v>0</v>
      </c>
      <c r="BH287" s="239">
        <f>IF(N287="zníž. prenesená",J287,0)</f>
        <v>0</v>
      </c>
      <c r="BI287" s="239">
        <f>IF(N287="nulová",J287,0)</f>
        <v>0</v>
      </c>
      <c r="BJ287" s="14" t="s">
        <v>165</v>
      </c>
      <c r="BK287" s="239">
        <f>ROUND(I287*H287,2)</f>
        <v>0</v>
      </c>
      <c r="BL287" s="14" t="s">
        <v>188</v>
      </c>
      <c r="BM287" s="238" t="s">
        <v>654</v>
      </c>
    </row>
    <row r="288" s="12" customFormat="1" ht="22.8" customHeight="1">
      <c r="A288" s="12"/>
      <c r="B288" s="210"/>
      <c r="C288" s="211"/>
      <c r="D288" s="212" t="s">
        <v>71</v>
      </c>
      <c r="E288" s="224" t="s">
        <v>655</v>
      </c>
      <c r="F288" s="224" t="s">
        <v>656</v>
      </c>
      <c r="G288" s="211"/>
      <c r="H288" s="211"/>
      <c r="I288" s="214"/>
      <c r="J288" s="225">
        <f>BK288</f>
        <v>0</v>
      </c>
      <c r="K288" s="211"/>
      <c r="L288" s="216"/>
      <c r="M288" s="217"/>
      <c r="N288" s="218"/>
      <c r="O288" s="218"/>
      <c r="P288" s="219">
        <f>SUM(P289:P293)</f>
        <v>0</v>
      </c>
      <c r="Q288" s="218"/>
      <c r="R288" s="219">
        <f>SUM(R289:R293)</f>
        <v>56.497499999999995</v>
      </c>
      <c r="S288" s="218"/>
      <c r="T288" s="220">
        <f>SUM(T289:T293)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1" t="s">
        <v>165</v>
      </c>
      <c r="AT288" s="222" t="s">
        <v>71</v>
      </c>
      <c r="AU288" s="222" t="s">
        <v>79</v>
      </c>
      <c r="AY288" s="221" t="s">
        <v>158</v>
      </c>
      <c r="BK288" s="223">
        <f>SUM(BK289:BK293)</f>
        <v>0</v>
      </c>
    </row>
    <row r="289" s="2" customFormat="1" ht="33" customHeight="1">
      <c r="A289" s="35"/>
      <c r="B289" s="36"/>
      <c r="C289" s="226" t="s">
        <v>399</v>
      </c>
      <c r="D289" s="226" t="s">
        <v>160</v>
      </c>
      <c r="E289" s="227" t="s">
        <v>657</v>
      </c>
      <c r="F289" s="228" t="s">
        <v>658</v>
      </c>
      <c r="G289" s="229" t="s">
        <v>217</v>
      </c>
      <c r="H289" s="230">
        <v>36.719999999999999</v>
      </c>
      <c r="I289" s="231"/>
      <c r="J289" s="232">
        <f>ROUND(I289*H289,2)</f>
        <v>0</v>
      </c>
      <c r="K289" s="233"/>
      <c r="L289" s="41"/>
      <c r="M289" s="234" t="s">
        <v>1</v>
      </c>
      <c r="N289" s="235" t="s">
        <v>38</v>
      </c>
      <c r="O289" s="94"/>
      <c r="P289" s="236">
        <f>O289*H289</f>
        <v>0</v>
      </c>
      <c r="Q289" s="236">
        <v>1.4970000000000001</v>
      </c>
      <c r="R289" s="236">
        <f>Q289*H289</f>
        <v>54.969840000000005</v>
      </c>
      <c r="S289" s="236">
        <v>0</v>
      </c>
      <c r="T289" s="23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8" t="s">
        <v>188</v>
      </c>
      <c r="AT289" s="238" t="s">
        <v>160</v>
      </c>
      <c r="AU289" s="238" t="s">
        <v>165</v>
      </c>
      <c r="AY289" s="14" t="s">
        <v>158</v>
      </c>
      <c r="BE289" s="239">
        <f>IF(N289="základná",J289,0)</f>
        <v>0</v>
      </c>
      <c r="BF289" s="239">
        <f>IF(N289="znížená",J289,0)</f>
        <v>0</v>
      </c>
      <c r="BG289" s="239">
        <f>IF(N289="zákl. prenesená",J289,0)</f>
        <v>0</v>
      </c>
      <c r="BH289" s="239">
        <f>IF(N289="zníž. prenesená",J289,0)</f>
        <v>0</v>
      </c>
      <c r="BI289" s="239">
        <f>IF(N289="nulová",J289,0)</f>
        <v>0</v>
      </c>
      <c r="BJ289" s="14" t="s">
        <v>165</v>
      </c>
      <c r="BK289" s="239">
        <f>ROUND(I289*H289,2)</f>
        <v>0</v>
      </c>
      <c r="BL289" s="14" t="s">
        <v>188</v>
      </c>
      <c r="BM289" s="238" t="s">
        <v>659</v>
      </c>
    </row>
    <row r="290" s="2" customFormat="1" ht="16.5" customHeight="1">
      <c r="A290" s="35"/>
      <c r="B290" s="36"/>
      <c r="C290" s="240" t="s">
        <v>660</v>
      </c>
      <c r="D290" s="240" t="s">
        <v>300</v>
      </c>
      <c r="E290" s="241" t="s">
        <v>661</v>
      </c>
      <c r="F290" s="242" t="s">
        <v>662</v>
      </c>
      <c r="G290" s="243" t="s">
        <v>217</v>
      </c>
      <c r="H290" s="244">
        <v>38.450000000000003</v>
      </c>
      <c r="I290" s="245"/>
      <c r="J290" s="246">
        <f>ROUND(I290*H290,2)</f>
        <v>0</v>
      </c>
      <c r="K290" s="247"/>
      <c r="L290" s="248"/>
      <c r="M290" s="249" t="s">
        <v>1</v>
      </c>
      <c r="N290" s="250" t="s">
        <v>38</v>
      </c>
      <c r="O290" s="94"/>
      <c r="P290" s="236">
        <f>O290*H290</f>
        <v>0</v>
      </c>
      <c r="Q290" s="236">
        <v>0.0080998699609883002</v>
      </c>
      <c r="R290" s="236">
        <f>Q290*H290</f>
        <v>0.31144000000000016</v>
      </c>
      <c r="S290" s="236">
        <v>0</v>
      </c>
      <c r="T290" s="23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8" t="s">
        <v>218</v>
      </c>
      <c r="AT290" s="238" t="s">
        <v>300</v>
      </c>
      <c r="AU290" s="238" t="s">
        <v>165</v>
      </c>
      <c r="AY290" s="14" t="s">
        <v>158</v>
      </c>
      <c r="BE290" s="239">
        <f>IF(N290="základná",J290,0)</f>
        <v>0</v>
      </c>
      <c r="BF290" s="239">
        <f>IF(N290="znížená",J290,0)</f>
        <v>0</v>
      </c>
      <c r="BG290" s="239">
        <f>IF(N290="zákl. prenesená",J290,0)</f>
        <v>0</v>
      </c>
      <c r="BH290" s="239">
        <f>IF(N290="zníž. prenesená",J290,0)</f>
        <v>0</v>
      </c>
      <c r="BI290" s="239">
        <f>IF(N290="nulová",J290,0)</f>
        <v>0</v>
      </c>
      <c r="BJ290" s="14" t="s">
        <v>165</v>
      </c>
      <c r="BK290" s="239">
        <f>ROUND(I290*H290,2)</f>
        <v>0</v>
      </c>
      <c r="BL290" s="14" t="s">
        <v>188</v>
      </c>
      <c r="BM290" s="238" t="s">
        <v>663</v>
      </c>
    </row>
    <row r="291" s="2" customFormat="1" ht="24.15" customHeight="1">
      <c r="A291" s="35"/>
      <c r="B291" s="36"/>
      <c r="C291" s="226" t="s">
        <v>404</v>
      </c>
      <c r="D291" s="226" t="s">
        <v>160</v>
      </c>
      <c r="E291" s="227" t="s">
        <v>664</v>
      </c>
      <c r="F291" s="228" t="s">
        <v>665</v>
      </c>
      <c r="G291" s="229" t="s">
        <v>217</v>
      </c>
      <c r="H291" s="230">
        <v>484.74000000000001</v>
      </c>
      <c r="I291" s="231"/>
      <c r="J291" s="232">
        <f>ROUND(I291*H291,2)</f>
        <v>0</v>
      </c>
      <c r="K291" s="233"/>
      <c r="L291" s="41"/>
      <c r="M291" s="234" t="s">
        <v>1</v>
      </c>
      <c r="N291" s="235" t="s">
        <v>38</v>
      </c>
      <c r="O291" s="94"/>
      <c r="P291" s="236">
        <f>O291*H291</f>
        <v>0</v>
      </c>
      <c r="Q291" s="236">
        <v>1.0005363700127899E-05</v>
      </c>
      <c r="R291" s="236">
        <f>Q291*H291</f>
        <v>0.0048499999999999984</v>
      </c>
      <c r="S291" s="236">
        <v>0</v>
      </c>
      <c r="T291" s="23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8" t="s">
        <v>188</v>
      </c>
      <c r="AT291" s="238" t="s">
        <v>160</v>
      </c>
      <c r="AU291" s="238" t="s">
        <v>165</v>
      </c>
      <c r="AY291" s="14" t="s">
        <v>158</v>
      </c>
      <c r="BE291" s="239">
        <f>IF(N291="základná",J291,0)</f>
        <v>0</v>
      </c>
      <c r="BF291" s="239">
        <f>IF(N291="znížená",J291,0)</f>
        <v>0</v>
      </c>
      <c r="BG291" s="239">
        <f>IF(N291="zákl. prenesená",J291,0)</f>
        <v>0</v>
      </c>
      <c r="BH291" s="239">
        <f>IF(N291="zníž. prenesená",J291,0)</f>
        <v>0</v>
      </c>
      <c r="BI291" s="239">
        <f>IF(N291="nulová",J291,0)</f>
        <v>0</v>
      </c>
      <c r="BJ291" s="14" t="s">
        <v>165</v>
      </c>
      <c r="BK291" s="239">
        <f>ROUND(I291*H291,2)</f>
        <v>0</v>
      </c>
      <c r="BL291" s="14" t="s">
        <v>188</v>
      </c>
      <c r="BM291" s="238" t="s">
        <v>666</v>
      </c>
    </row>
    <row r="292" s="2" customFormat="1" ht="16.5" customHeight="1">
      <c r="A292" s="35"/>
      <c r="B292" s="36"/>
      <c r="C292" s="240" t="s">
        <v>667</v>
      </c>
      <c r="D292" s="240" t="s">
        <v>300</v>
      </c>
      <c r="E292" s="241" t="s">
        <v>668</v>
      </c>
      <c r="F292" s="242" t="s">
        <v>669</v>
      </c>
      <c r="G292" s="243" t="s">
        <v>217</v>
      </c>
      <c r="H292" s="244">
        <v>508.97699999999998</v>
      </c>
      <c r="I292" s="245"/>
      <c r="J292" s="246">
        <f>ROUND(I292*H292,2)</f>
        <v>0</v>
      </c>
      <c r="K292" s="247"/>
      <c r="L292" s="248"/>
      <c r="M292" s="249" t="s">
        <v>1</v>
      </c>
      <c r="N292" s="250" t="s">
        <v>38</v>
      </c>
      <c r="O292" s="94"/>
      <c r="P292" s="236">
        <f>O292*H292</f>
        <v>0</v>
      </c>
      <c r="Q292" s="236">
        <v>0.0023800093127980199</v>
      </c>
      <c r="R292" s="236">
        <f>Q292*H292</f>
        <v>1.2113699999999976</v>
      </c>
      <c r="S292" s="236">
        <v>0</v>
      </c>
      <c r="T292" s="23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8" t="s">
        <v>218</v>
      </c>
      <c r="AT292" s="238" t="s">
        <v>300</v>
      </c>
      <c r="AU292" s="238" t="s">
        <v>165</v>
      </c>
      <c r="AY292" s="14" t="s">
        <v>158</v>
      </c>
      <c r="BE292" s="239">
        <f>IF(N292="základná",J292,0)</f>
        <v>0</v>
      </c>
      <c r="BF292" s="239">
        <f>IF(N292="znížená",J292,0)</f>
        <v>0</v>
      </c>
      <c r="BG292" s="239">
        <f>IF(N292="zákl. prenesená",J292,0)</f>
        <v>0</v>
      </c>
      <c r="BH292" s="239">
        <f>IF(N292="zníž. prenesená",J292,0)</f>
        <v>0</v>
      </c>
      <c r="BI292" s="239">
        <f>IF(N292="nulová",J292,0)</f>
        <v>0</v>
      </c>
      <c r="BJ292" s="14" t="s">
        <v>165</v>
      </c>
      <c r="BK292" s="239">
        <f>ROUND(I292*H292,2)</f>
        <v>0</v>
      </c>
      <c r="BL292" s="14" t="s">
        <v>188</v>
      </c>
      <c r="BM292" s="238" t="s">
        <v>670</v>
      </c>
    </row>
    <row r="293" s="2" customFormat="1" ht="24.15" customHeight="1">
      <c r="A293" s="35"/>
      <c r="B293" s="36"/>
      <c r="C293" s="226" t="s">
        <v>407</v>
      </c>
      <c r="D293" s="226" t="s">
        <v>160</v>
      </c>
      <c r="E293" s="227" t="s">
        <v>671</v>
      </c>
      <c r="F293" s="228" t="s">
        <v>672</v>
      </c>
      <c r="G293" s="229" t="s">
        <v>195</v>
      </c>
      <c r="H293" s="230">
        <v>5.6970000000000001</v>
      </c>
      <c r="I293" s="231"/>
      <c r="J293" s="232">
        <f>ROUND(I293*H293,2)</f>
        <v>0</v>
      </c>
      <c r="K293" s="233"/>
      <c r="L293" s="41"/>
      <c r="M293" s="234" t="s">
        <v>1</v>
      </c>
      <c r="N293" s="235" t="s">
        <v>38</v>
      </c>
      <c r="O293" s="94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8" t="s">
        <v>188</v>
      </c>
      <c r="AT293" s="238" t="s">
        <v>160</v>
      </c>
      <c r="AU293" s="238" t="s">
        <v>165</v>
      </c>
      <c r="AY293" s="14" t="s">
        <v>158</v>
      </c>
      <c r="BE293" s="239">
        <f>IF(N293="základná",J293,0)</f>
        <v>0</v>
      </c>
      <c r="BF293" s="239">
        <f>IF(N293="znížená",J293,0)</f>
        <v>0</v>
      </c>
      <c r="BG293" s="239">
        <f>IF(N293="zákl. prenesená",J293,0)</f>
        <v>0</v>
      </c>
      <c r="BH293" s="239">
        <f>IF(N293="zníž. prenesená",J293,0)</f>
        <v>0</v>
      </c>
      <c r="BI293" s="239">
        <f>IF(N293="nulová",J293,0)</f>
        <v>0</v>
      </c>
      <c r="BJ293" s="14" t="s">
        <v>165</v>
      </c>
      <c r="BK293" s="239">
        <f>ROUND(I293*H293,2)</f>
        <v>0</v>
      </c>
      <c r="BL293" s="14" t="s">
        <v>188</v>
      </c>
      <c r="BM293" s="238" t="s">
        <v>673</v>
      </c>
    </row>
    <row r="294" s="12" customFormat="1" ht="22.8" customHeight="1">
      <c r="A294" s="12"/>
      <c r="B294" s="210"/>
      <c r="C294" s="211"/>
      <c r="D294" s="212" t="s">
        <v>71</v>
      </c>
      <c r="E294" s="224" t="s">
        <v>674</v>
      </c>
      <c r="F294" s="224" t="s">
        <v>675</v>
      </c>
      <c r="G294" s="211"/>
      <c r="H294" s="211"/>
      <c r="I294" s="214"/>
      <c r="J294" s="225">
        <f>BK294</f>
        <v>0</v>
      </c>
      <c r="K294" s="211"/>
      <c r="L294" s="216"/>
      <c r="M294" s="217"/>
      <c r="N294" s="218"/>
      <c r="O294" s="218"/>
      <c r="P294" s="219">
        <f>SUM(P295:P297)</f>
        <v>0</v>
      </c>
      <c r="Q294" s="218"/>
      <c r="R294" s="219">
        <f>SUM(R295:R297)</f>
        <v>3.4007499999999915</v>
      </c>
      <c r="S294" s="218"/>
      <c r="T294" s="220">
        <f>SUM(T295:T297)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21" t="s">
        <v>165</v>
      </c>
      <c r="AT294" s="222" t="s">
        <v>71</v>
      </c>
      <c r="AU294" s="222" t="s">
        <v>79</v>
      </c>
      <c r="AY294" s="221" t="s">
        <v>158</v>
      </c>
      <c r="BK294" s="223">
        <f>SUM(BK295:BK297)</f>
        <v>0</v>
      </c>
    </row>
    <row r="295" s="2" customFormat="1" ht="33" customHeight="1">
      <c r="A295" s="35"/>
      <c r="B295" s="36"/>
      <c r="C295" s="226" t="s">
        <v>676</v>
      </c>
      <c r="D295" s="226" t="s">
        <v>160</v>
      </c>
      <c r="E295" s="227" t="s">
        <v>677</v>
      </c>
      <c r="F295" s="228" t="s">
        <v>678</v>
      </c>
      <c r="G295" s="229" t="s">
        <v>217</v>
      </c>
      <c r="H295" s="230">
        <v>220.05600000000001</v>
      </c>
      <c r="I295" s="231"/>
      <c r="J295" s="232">
        <f>ROUND(I295*H295,2)</f>
        <v>0</v>
      </c>
      <c r="K295" s="233"/>
      <c r="L295" s="41"/>
      <c r="M295" s="234" t="s">
        <v>1</v>
      </c>
      <c r="N295" s="235" t="s">
        <v>38</v>
      </c>
      <c r="O295" s="94"/>
      <c r="P295" s="236">
        <f>O295*H295</f>
        <v>0</v>
      </c>
      <c r="Q295" s="236">
        <v>0.0029199840040716901</v>
      </c>
      <c r="R295" s="236">
        <f>Q295*H295</f>
        <v>0.64255999999999991</v>
      </c>
      <c r="S295" s="236">
        <v>0</v>
      </c>
      <c r="T295" s="23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8" t="s">
        <v>188</v>
      </c>
      <c r="AT295" s="238" t="s">
        <v>160</v>
      </c>
      <c r="AU295" s="238" t="s">
        <v>165</v>
      </c>
      <c r="AY295" s="14" t="s">
        <v>158</v>
      </c>
      <c r="BE295" s="239">
        <f>IF(N295="základná",J295,0)</f>
        <v>0</v>
      </c>
      <c r="BF295" s="239">
        <f>IF(N295="znížená",J295,0)</f>
        <v>0</v>
      </c>
      <c r="BG295" s="239">
        <f>IF(N295="zákl. prenesená",J295,0)</f>
        <v>0</v>
      </c>
      <c r="BH295" s="239">
        <f>IF(N295="zníž. prenesená",J295,0)</f>
        <v>0</v>
      </c>
      <c r="BI295" s="239">
        <f>IF(N295="nulová",J295,0)</f>
        <v>0</v>
      </c>
      <c r="BJ295" s="14" t="s">
        <v>165</v>
      </c>
      <c r="BK295" s="239">
        <f>ROUND(I295*H295,2)</f>
        <v>0</v>
      </c>
      <c r="BL295" s="14" t="s">
        <v>188</v>
      </c>
      <c r="BM295" s="238" t="s">
        <v>679</v>
      </c>
    </row>
    <row r="296" s="2" customFormat="1" ht="24.15" customHeight="1">
      <c r="A296" s="35"/>
      <c r="B296" s="36"/>
      <c r="C296" s="240" t="s">
        <v>411</v>
      </c>
      <c r="D296" s="240" t="s">
        <v>300</v>
      </c>
      <c r="E296" s="241" t="s">
        <v>680</v>
      </c>
      <c r="F296" s="242" t="s">
        <v>681</v>
      </c>
      <c r="G296" s="243" t="s">
        <v>217</v>
      </c>
      <c r="H296" s="244">
        <v>235.13999999999999</v>
      </c>
      <c r="I296" s="245"/>
      <c r="J296" s="246">
        <f>ROUND(I296*H296,2)</f>
        <v>0</v>
      </c>
      <c r="K296" s="247"/>
      <c r="L296" s="248"/>
      <c r="M296" s="249" t="s">
        <v>1</v>
      </c>
      <c r="N296" s="250" t="s">
        <v>38</v>
      </c>
      <c r="O296" s="94"/>
      <c r="P296" s="236">
        <f>O296*H296</f>
        <v>0</v>
      </c>
      <c r="Q296" s="236">
        <v>0.0117299906438717</v>
      </c>
      <c r="R296" s="236">
        <f>Q296*H296</f>
        <v>2.7581899999999915</v>
      </c>
      <c r="S296" s="236">
        <v>0</v>
      </c>
      <c r="T296" s="23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8" t="s">
        <v>218</v>
      </c>
      <c r="AT296" s="238" t="s">
        <v>300</v>
      </c>
      <c r="AU296" s="238" t="s">
        <v>165</v>
      </c>
      <c r="AY296" s="14" t="s">
        <v>158</v>
      </c>
      <c r="BE296" s="239">
        <f>IF(N296="základná",J296,0)</f>
        <v>0</v>
      </c>
      <c r="BF296" s="239">
        <f>IF(N296="znížená",J296,0)</f>
        <v>0</v>
      </c>
      <c r="BG296" s="239">
        <f>IF(N296="zákl. prenesená",J296,0)</f>
        <v>0</v>
      </c>
      <c r="BH296" s="239">
        <f>IF(N296="zníž. prenesená",J296,0)</f>
        <v>0</v>
      </c>
      <c r="BI296" s="239">
        <f>IF(N296="nulová",J296,0)</f>
        <v>0</v>
      </c>
      <c r="BJ296" s="14" t="s">
        <v>165</v>
      </c>
      <c r="BK296" s="239">
        <f>ROUND(I296*H296,2)</f>
        <v>0</v>
      </c>
      <c r="BL296" s="14" t="s">
        <v>188</v>
      </c>
      <c r="BM296" s="238" t="s">
        <v>682</v>
      </c>
    </row>
    <row r="297" s="2" customFormat="1" ht="24.15" customHeight="1">
      <c r="A297" s="35"/>
      <c r="B297" s="36"/>
      <c r="C297" s="226" t="s">
        <v>683</v>
      </c>
      <c r="D297" s="226" t="s">
        <v>160</v>
      </c>
      <c r="E297" s="227" t="s">
        <v>684</v>
      </c>
      <c r="F297" s="228" t="s">
        <v>685</v>
      </c>
      <c r="G297" s="229" t="s">
        <v>195</v>
      </c>
      <c r="H297" s="230">
        <v>3.4009999999999998</v>
      </c>
      <c r="I297" s="231"/>
      <c r="J297" s="232">
        <f>ROUND(I297*H297,2)</f>
        <v>0</v>
      </c>
      <c r="K297" s="233"/>
      <c r="L297" s="41"/>
      <c r="M297" s="234" t="s">
        <v>1</v>
      </c>
      <c r="N297" s="235" t="s">
        <v>38</v>
      </c>
      <c r="O297" s="94"/>
      <c r="P297" s="236">
        <f>O297*H297</f>
        <v>0</v>
      </c>
      <c r="Q297" s="236">
        <v>0</v>
      </c>
      <c r="R297" s="236">
        <f>Q297*H297</f>
        <v>0</v>
      </c>
      <c r="S297" s="236">
        <v>0</v>
      </c>
      <c r="T297" s="23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8" t="s">
        <v>188</v>
      </c>
      <c r="AT297" s="238" t="s">
        <v>160</v>
      </c>
      <c r="AU297" s="238" t="s">
        <v>165</v>
      </c>
      <c r="AY297" s="14" t="s">
        <v>158</v>
      </c>
      <c r="BE297" s="239">
        <f>IF(N297="základná",J297,0)</f>
        <v>0</v>
      </c>
      <c r="BF297" s="239">
        <f>IF(N297="znížená",J297,0)</f>
        <v>0</v>
      </c>
      <c r="BG297" s="239">
        <f>IF(N297="zákl. prenesená",J297,0)</f>
        <v>0</v>
      </c>
      <c r="BH297" s="239">
        <f>IF(N297="zníž. prenesená",J297,0)</f>
        <v>0</v>
      </c>
      <c r="BI297" s="239">
        <f>IF(N297="nulová",J297,0)</f>
        <v>0</v>
      </c>
      <c r="BJ297" s="14" t="s">
        <v>165</v>
      </c>
      <c r="BK297" s="239">
        <f>ROUND(I297*H297,2)</f>
        <v>0</v>
      </c>
      <c r="BL297" s="14" t="s">
        <v>188</v>
      </c>
      <c r="BM297" s="238" t="s">
        <v>686</v>
      </c>
    </row>
    <row r="298" s="12" customFormat="1" ht="22.8" customHeight="1">
      <c r="A298" s="12"/>
      <c r="B298" s="210"/>
      <c r="C298" s="211"/>
      <c r="D298" s="212" t="s">
        <v>71</v>
      </c>
      <c r="E298" s="224" t="s">
        <v>687</v>
      </c>
      <c r="F298" s="224" t="s">
        <v>688</v>
      </c>
      <c r="G298" s="211"/>
      <c r="H298" s="211"/>
      <c r="I298" s="214"/>
      <c r="J298" s="225">
        <f>BK298</f>
        <v>0</v>
      </c>
      <c r="K298" s="211"/>
      <c r="L298" s="216"/>
      <c r="M298" s="217"/>
      <c r="N298" s="218"/>
      <c r="O298" s="218"/>
      <c r="P298" s="219">
        <f>P299</f>
        <v>0</v>
      </c>
      <c r="Q298" s="218"/>
      <c r="R298" s="219">
        <f>R299</f>
        <v>0.011810000000000001</v>
      </c>
      <c r="S298" s="218"/>
      <c r="T298" s="220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1" t="s">
        <v>165</v>
      </c>
      <c r="AT298" s="222" t="s">
        <v>71</v>
      </c>
      <c r="AU298" s="222" t="s">
        <v>79</v>
      </c>
      <c r="AY298" s="221" t="s">
        <v>158</v>
      </c>
      <c r="BK298" s="223">
        <f>BK299</f>
        <v>0</v>
      </c>
    </row>
    <row r="299" s="2" customFormat="1" ht="37.8" customHeight="1">
      <c r="A299" s="35"/>
      <c r="B299" s="36"/>
      <c r="C299" s="226" t="s">
        <v>418</v>
      </c>
      <c r="D299" s="226" t="s">
        <v>160</v>
      </c>
      <c r="E299" s="227" t="s">
        <v>689</v>
      </c>
      <c r="F299" s="228" t="s">
        <v>690</v>
      </c>
      <c r="G299" s="229" t="s">
        <v>217</v>
      </c>
      <c r="H299" s="230">
        <v>562.35000000000002</v>
      </c>
      <c r="I299" s="231"/>
      <c r="J299" s="232">
        <f>ROUND(I299*H299,2)</f>
        <v>0</v>
      </c>
      <c r="K299" s="233"/>
      <c r="L299" s="41"/>
      <c r="M299" s="234" t="s">
        <v>1</v>
      </c>
      <c r="N299" s="235" t="s">
        <v>38</v>
      </c>
      <c r="O299" s="94"/>
      <c r="P299" s="236">
        <f>O299*H299</f>
        <v>0</v>
      </c>
      <c r="Q299" s="236">
        <v>2.1001155863785899E-05</v>
      </c>
      <c r="R299" s="236">
        <f>Q299*H299</f>
        <v>0.011810000000000001</v>
      </c>
      <c r="S299" s="236">
        <v>0</v>
      </c>
      <c r="T299" s="23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8" t="s">
        <v>188</v>
      </c>
      <c r="AT299" s="238" t="s">
        <v>160</v>
      </c>
      <c r="AU299" s="238" t="s">
        <v>165</v>
      </c>
      <c r="AY299" s="14" t="s">
        <v>158</v>
      </c>
      <c r="BE299" s="239">
        <f>IF(N299="základná",J299,0)</f>
        <v>0</v>
      </c>
      <c r="BF299" s="239">
        <f>IF(N299="znížená",J299,0)</f>
        <v>0</v>
      </c>
      <c r="BG299" s="239">
        <f>IF(N299="zákl. prenesená",J299,0)</f>
        <v>0</v>
      </c>
      <c r="BH299" s="239">
        <f>IF(N299="zníž. prenesená",J299,0)</f>
        <v>0</v>
      </c>
      <c r="BI299" s="239">
        <f>IF(N299="nulová",J299,0)</f>
        <v>0</v>
      </c>
      <c r="BJ299" s="14" t="s">
        <v>165</v>
      </c>
      <c r="BK299" s="239">
        <f>ROUND(I299*H299,2)</f>
        <v>0</v>
      </c>
      <c r="BL299" s="14" t="s">
        <v>188</v>
      </c>
      <c r="BM299" s="238" t="s">
        <v>691</v>
      </c>
    </row>
    <row r="300" s="12" customFormat="1" ht="22.8" customHeight="1">
      <c r="A300" s="12"/>
      <c r="B300" s="210"/>
      <c r="C300" s="211"/>
      <c r="D300" s="212" t="s">
        <v>71</v>
      </c>
      <c r="E300" s="224" t="s">
        <v>692</v>
      </c>
      <c r="F300" s="224" t="s">
        <v>693</v>
      </c>
      <c r="G300" s="211"/>
      <c r="H300" s="211"/>
      <c r="I300" s="214"/>
      <c r="J300" s="225">
        <f>BK300</f>
        <v>0</v>
      </c>
      <c r="K300" s="211"/>
      <c r="L300" s="216"/>
      <c r="M300" s="217"/>
      <c r="N300" s="218"/>
      <c r="O300" s="218"/>
      <c r="P300" s="219">
        <f>SUM(P301:P303)</f>
        <v>0</v>
      </c>
      <c r="Q300" s="218"/>
      <c r="R300" s="219">
        <f>SUM(R301:R303)</f>
        <v>0.55926000000000009</v>
      </c>
      <c r="S300" s="218"/>
      <c r="T300" s="220">
        <f>SUM(T301:T303)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1" t="s">
        <v>165</v>
      </c>
      <c r="AT300" s="222" t="s">
        <v>71</v>
      </c>
      <c r="AU300" s="222" t="s">
        <v>79</v>
      </c>
      <c r="AY300" s="221" t="s">
        <v>158</v>
      </c>
      <c r="BK300" s="223">
        <f>SUM(BK301:BK303)</f>
        <v>0</v>
      </c>
    </row>
    <row r="301" s="2" customFormat="1" ht="33" customHeight="1">
      <c r="A301" s="35"/>
      <c r="B301" s="36"/>
      <c r="C301" s="226" t="s">
        <v>694</v>
      </c>
      <c r="D301" s="226" t="s">
        <v>160</v>
      </c>
      <c r="E301" s="227" t="s">
        <v>695</v>
      </c>
      <c r="F301" s="228" t="s">
        <v>696</v>
      </c>
      <c r="G301" s="229" t="s">
        <v>217</v>
      </c>
      <c r="H301" s="230">
        <v>356.25</v>
      </c>
      <c r="I301" s="231"/>
      <c r="J301" s="232">
        <f>ROUND(I301*H301,2)</f>
        <v>0</v>
      </c>
      <c r="K301" s="233"/>
      <c r="L301" s="41"/>
      <c r="M301" s="234" t="s">
        <v>1</v>
      </c>
      <c r="N301" s="235" t="s">
        <v>38</v>
      </c>
      <c r="O301" s="94"/>
      <c r="P301" s="236">
        <f>O301*H301</f>
        <v>0</v>
      </c>
      <c r="Q301" s="236">
        <v>0.00033330526315789499</v>
      </c>
      <c r="R301" s="236">
        <f>Q301*H301</f>
        <v>0.1187400000000001</v>
      </c>
      <c r="S301" s="236">
        <v>0</v>
      </c>
      <c r="T301" s="23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8" t="s">
        <v>188</v>
      </c>
      <c r="AT301" s="238" t="s">
        <v>160</v>
      </c>
      <c r="AU301" s="238" t="s">
        <v>165</v>
      </c>
      <c r="AY301" s="14" t="s">
        <v>158</v>
      </c>
      <c r="BE301" s="239">
        <f>IF(N301="základná",J301,0)</f>
        <v>0</v>
      </c>
      <c r="BF301" s="239">
        <f>IF(N301="znížená",J301,0)</f>
        <v>0</v>
      </c>
      <c r="BG301" s="239">
        <f>IF(N301="zákl. prenesená",J301,0)</f>
        <v>0</v>
      </c>
      <c r="BH301" s="239">
        <f>IF(N301="zníž. prenesená",J301,0)</f>
        <v>0</v>
      </c>
      <c r="BI301" s="239">
        <f>IF(N301="nulová",J301,0)</f>
        <v>0</v>
      </c>
      <c r="BJ301" s="14" t="s">
        <v>165</v>
      </c>
      <c r="BK301" s="239">
        <f>ROUND(I301*H301,2)</f>
        <v>0</v>
      </c>
      <c r="BL301" s="14" t="s">
        <v>188</v>
      </c>
      <c r="BM301" s="238" t="s">
        <v>697</v>
      </c>
    </row>
    <row r="302" s="2" customFormat="1" ht="37.8" customHeight="1">
      <c r="A302" s="35"/>
      <c r="B302" s="36"/>
      <c r="C302" s="226" t="s">
        <v>422</v>
      </c>
      <c r="D302" s="226" t="s">
        <v>160</v>
      </c>
      <c r="E302" s="227" t="s">
        <v>698</v>
      </c>
      <c r="F302" s="228" t="s">
        <v>699</v>
      </c>
      <c r="G302" s="229" t="s">
        <v>217</v>
      </c>
      <c r="H302" s="230">
        <v>1181.4200000000001</v>
      </c>
      <c r="I302" s="231"/>
      <c r="J302" s="232">
        <f>ROUND(I302*H302,2)</f>
        <v>0</v>
      </c>
      <c r="K302" s="233"/>
      <c r="L302" s="41"/>
      <c r="M302" s="234" t="s">
        <v>1</v>
      </c>
      <c r="N302" s="235" t="s">
        <v>38</v>
      </c>
      <c r="O302" s="94"/>
      <c r="P302" s="236">
        <f>O302*H302</f>
        <v>0</v>
      </c>
      <c r="Q302" s="236">
        <v>0.00027440706945878698</v>
      </c>
      <c r="R302" s="236">
        <f>Q302*H302</f>
        <v>0.32419000000000014</v>
      </c>
      <c r="S302" s="236">
        <v>0</v>
      </c>
      <c r="T302" s="23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8" t="s">
        <v>188</v>
      </c>
      <c r="AT302" s="238" t="s">
        <v>160</v>
      </c>
      <c r="AU302" s="238" t="s">
        <v>165</v>
      </c>
      <c r="AY302" s="14" t="s">
        <v>158</v>
      </c>
      <c r="BE302" s="239">
        <f>IF(N302="základná",J302,0)</f>
        <v>0</v>
      </c>
      <c r="BF302" s="239">
        <f>IF(N302="znížená",J302,0)</f>
        <v>0</v>
      </c>
      <c r="BG302" s="239">
        <f>IF(N302="zákl. prenesená",J302,0)</f>
        <v>0</v>
      </c>
      <c r="BH302" s="239">
        <f>IF(N302="zníž. prenesená",J302,0)</f>
        <v>0</v>
      </c>
      <c r="BI302" s="239">
        <f>IF(N302="nulová",J302,0)</f>
        <v>0</v>
      </c>
      <c r="BJ302" s="14" t="s">
        <v>165</v>
      </c>
      <c r="BK302" s="239">
        <f>ROUND(I302*H302,2)</f>
        <v>0</v>
      </c>
      <c r="BL302" s="14" t="s">
        <v>188</v>
      </c>
      <c r="BM302" s="238" t="s">
        <v>700</v>
      </c>
    </row>
    <row r="303" s="2" customFormat="1" ht="44.25" customHeight="1">
      <c r="A303" s="35"/>
      <c r="B303" s="36"/>
      <c r="C303" s="226" t="s">
        <v>701</v>
      </c>
      <c r="D303" s="226" t="s">
        <v>160</v>
      </c>
      <c r="E303" s="227" t="s">
        <v>702</v>
      </c>
      <c r="F303" s="228" t="s">
        <v>703</v>
      </c>
      <c r="G303" s="229" t="s">
        <v>217</v>
      </c>
      <c r="H303" s="230">
        <v>342.13999999999999</v>
      </c>
      <c r="I303" s="231"/>
      <c r="J303" s="232">
        <f>ROUND(I303*H303,2)</f>
        <v>0</v>
      </c>
      <c r="K303" s="233"/>
      <c r="L303" s="41"/>
      <c r="M303" s="252" t="s">
        <v>1</v>
      </c>
      <c r="N303" s="253" t="s">
        <v>38</v>
      </c>
      <c r="O303" s="254"/>
      <c r="P303" s="255">
        <f>O303*H303</f>
        <v>0</v>
      </c>
      <c r="Q303" s="255">
        <v>0.00034000701467235602</v>
      </c>
      <c r="R303" s="255">
        <f>Q303*H303</f>
        <v>0.11632999999999988</v>
      </c>
      <c r="S303" s="255">
        <v>0</v>
      </c>
      <c r="T303" s="256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8" t="s">
        <v>188</v>
      </c>
      <c r="AT303" s="238" t="s">
        <v>160</v>
      </c>
      <c r="AU303" s="238" t="s">
        <v>165</v>
      </c>
      <c r="AY303" s="14" t="s">
        <v>158</v>
      </c>
      <c r="BE303" s="239">
        <f>IF(N303="základná",J303,0)</f>
        <v>0</v>
      </c>
      <c r="BF303" s="239">
        <f>IF(N303="znížená",J303,0)</f>
        <v>0</v>
      </c>
      <c r="BG303" s="239">
        <f>IF(N303="zákl. prenesená",J303,0)</f>
        <v>0</v>
      </c>
      <c r="BH303" s="239">
        <f>IF(N303="zníž. prenesená",J303,0)</f>
        <v>0</v>
      </c>
      <c r="BI303" s="239">
        <f>IF(N303="nulová",J303,0)</f>
        <v>0</v>
      </c>
      <c r="BJ303" s="14" t="s">
        <v>165</v>
      </c>
      <c r="BK303" s="239">
        <f>ROUND(I303*H303,2)</f>
        <v>0</v>
      </c>
      <c r="BL303" s="14" t="s">
        <v>188</v>
      </c>
      <c r="BM303" s="238" t="s">
        <v>704</v>
      </c>
    </row>
    <row r="304" s="2" customFormat="1" ht="6.96" customHeight="1">
      <c r="A304" s="35"/>
      <c r="B304" s="69"/>
      <c r="C304" s="70"/>
      <c r="D304" s="70"/>
      <c r="E304" s="70"/>
      <c r="F304" s="70"/>
      <c r="G304" s="70"/>
      <c r="H304" s="70"/>
      <c r="I304" s="70"/>
      <c r="J304" s="70"/>
      <c r="K304" s="70"/>
      <c r="L304" s="41"/>
      <c r="M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</row>
  </sheetData>
  <sheetProtection sheet="1" autoFilter="0" formatColumns="0" formatRows="0" objects="1" scenarios="1" spinCount="100000" saltValue="AWRDNDlWEZLp8jx/CSgy7l5HimI6fgaqVy4DaviMXPiKue9i/fPr5zhUYpF3Uyvnoy2ASsEdkDElonss8jDevg==" hashValue="P/IU2lVvmaNb04SVDVyo9zSf9WCAJn0SxTd+uFUoAk4fc5JbH8pCsEKvWzbL5H8EnT8J3mSpslxW++GjkGJJZw==" algorithmName="SHA-512" password="CC35"/>
  <autoFilter ref="C137:K303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705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ROUND(J125,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ROUND((SUM(BE125:BE224)),  2)</f>
        <v>0</v>
      </c>
      <c r="G33" s="159"/>
      <c r="H33" s="159"/>
      <c r="I33" s="160">
        <v>0.20000000000000001</v>
      </c>
      <c r="J33" s="158">
        <f>ROUND(((SUM(BE125:BE224))*I33),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ROUND((SUM(BF125:BF224)),  2)</f>
        <v>0</v>
      </c>
      <c r="G34" s="159"/>
      <c r="H34" s="159"/>
      <c r="I34" s="160">
        <v>0.20000000000000001</v>
      </c>
      <c r="J34" s="158">
        <f>ROUND(((SUM(BF125:BF224))*I34),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ROUND((SUM(BG125:BG224)),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ROUND((SUM(BH125:BH224)),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ROUND((SUM(BI125:BI224)),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SO-02 - Zdravotechnika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J125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J126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123</v>
      </c>
      <c r="E98" s="195"/>
      <c r="F98" s="195"/>
      <c r="G98" s="195"/>
      <c r="H98" s="195"/>
      <c r="I98" s="195"/>
      <c r="J98" s="196">
        <f>J127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706</v>
      </c>
      <c r="E99" s="195"/>
      <c r="F99" s="195"/>
      <c r="G99" s="195"/>
      <c r="H99" s="195"/>
      <c r="I99" s="195"/>
      <c r="J99" s="196">
        <f>J134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128</v>
      </c>
      <c r="E100" s="195"/>
      <c r="F100" s="195"/>
      <c r="G100" s="195"/>
      <c r="H100" s="195"/>
      <c r="I100" s="195"/>
      <c r="J100" s="196">
        <f>J151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129</v>
      </c>
      <c r="E101" s="189"/>
      <c r="F101" s="189"/>
      <c r="G101" s="189"/>
      <c r="H101" s="189"/>
      <c r="I101" s="189"/>
      <c r="J101" s="190">
        <f>J153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132</v>
      </c>
      <c r="E102" s="195"/>
      <c r="F102" s="195"/>
      <c r="G102" s="195"/>
      <c r="H102" s="195"/>
      <c r="I102" s="195"/>
      <c r="J102" s="196">
        <f>J154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707</v>
      </c>
      <c r="E103" s="195"/>
      <c r="F103" s="195"/>
      <c r="G103" s="195"/>
      <c r="H103" s="195"/>
      <c r="I103" s="195"/>
      <c r="J103" s="196">
        <f>J160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708</v>
      </c>
      <c r="E104" s="195"/>
      <c r="F104" s="195"/>
      <c r="G104" s="195"/>
      <c r="H104" s="195"/>
      <c r="I104" s="195"/>
      <c r="J104" s="196">
        <f>J173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709</v>
      </c>
      <c r="E105" s="195"/>
      <c r="F105" s="195"/>
      <c r="G105" s="195"/>
      <c r="H105" s="195"/>
      <c r="I105" s="195"/>
      <c r="J105" s="196">
        <f>J188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144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81" t="str">
        <f>E7</f>
        <v xml:space="preserve">99gtrui-2021 - Materská  škola   Lubina_23.03.2023</v>
      </c>
      <c r="F115" s="29"/>
      <c r="G115" s="29"/>
      <c r="H115" s="29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9" t="str">
        <f>E9</f>
        <v>SO-02 - Zdravotechnika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19</v>
      </c>
      <c r="D119" s="37"/>
      <c r="E119" s="37"/>
      <c r="F119" s="24" t="str">
        <f>F12</f>
        <v xml:space="preserve"> </v>
      </c>
      <c r="G119" s="37"/>
      <c r="H119" s="37"/>
      <c r="I119" s="29" t="s">
        <v>21</v>
      </c>
      <c r="J119" s="82" t="str">
        <f>IF(J12="","",J12)</f>
        <v>23. 3. 2023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23</v>
      </c>
      <c r="D121" s="37"/>
      <c r="E121" s="37"/>
      <c r="F121" s="24" t="str">
        <f>E15</f>
        <v xml:space="preserve"> </v>
      </c>
      <c r="G121" s="37"/>
      <c r="H121" s="37"/>
      <c r="I121" s="29" t="s">
        <v>28</v>
      </c>
      <c r="J121" s="33" t="str">
        <f>E21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26</v>
      </c>
      <c r="D122" s="37"/>
      <c r="E122" s="37"/>
      <c r="F122" s="24" t="str">
        <f>IF(E18="","",E18)</f>
        <v>Vyplň údaj</v>
      </c>
      <c r="G122" s="37"/>
      <c r="H122" s="37"/>
      <c r="I122" s="29" t="s">
        <v>30</v>
      </c>
      <c r="J122" s="33" t="str">
        <f>E24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98"/>
      <c r="B124" s="199"/>
      <c r="C124" s="200" t="s">
        <v>145</v>
      </c>
      <c r="D124" s="201" t="s">
        <v>57</v>
      </c>
      <c r="E124" s="201" t="s">
        <v>53</v>
      </c>
      <c r="F124" s="201" t="s">
        <v>54</v>
      </c>
      <c r="G124" s="201" t="s">
        <v>146</v>
      </c>
      <c r="H124" s="201" t="s">
        <v>147</v>
      </c>
      <c r="I124" s="201" t="s">
        <v>148</v>
      </c>
      <c r="J124" s="202" t="s">
        <v>119</v>
      </c>
      <c r="K124" s="203" t="s">
        <v>149</v>
      </c>
      <c r="L124" s="204"/>
      <c r="M124" s="103" t="s">
        <v>1</v>
      </c>
      <c r="N124" s="104" t="s">
        <v>36</v>
      </c>
      <c r="O124" s="104" t="s">
        <v>150</v>
      </c>
      <c r="P124" s="104" t="s">
        <v>151</v>
      </c>
      <c r="Q124" s="104" t="s">
        <v>152</v>
      </c>
      <c r="R124" s="104" t="s">
        <v>153</v>
      </c>
      <c r="S124" s="104" t="s">
        <v>154</v>
      </c>
      <c r="T124" s="105" t="s">
        <v>155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5"/>
      <c r="B125" s="36"/>
      <c r="C125" s="110" t="s">
        <v>120</v>
      </c>
      <c r="D125" s="37"/>
      <c r="E125" s="37"/>
      <c r="F125" s="37"/>
      <c r="G125" s="37"/>
      <c r="H125" s="37"/>
      <c r="I125" s="37"/>
      <c r="J125" s="205">
        <f>BK125</f>
        <v>0</v>
      </c>
      <c r="K125" s="37"/>
      <c r="L125" s="41"/>
      <c r="M125" s="106"/>
      <c r="N125" s="206"/>
      <c r="O125" s="107"/>
      <c r="P125" s="207">
        <f>P126+P153</f>
        <v>0</v>
      </c>
      <c r="Q125" s="107"/>
      <c r="R125" s="207">
        <f>R126+R153</f>
        <v>34.437363999999988</v>
      </c>
      <c r="S125" s="107"/>
      <c r="T125" s="208">
        <f>T126+T153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71</v>
      </c>
      <c r="AU125" s="14" t="s">
        <v>121</v>
      </c>
      <c r="BK125" s="209">
        <f>BK126+BK153</f>
        <v>0</v>
      </c>
    </row>
    <row r="126" s="12" customFormat="1" ht="25.92" customHeight="1">
      <c r="A126" s="12"/>
      <c r="B126" s="210"/>
      <c r="C126" s="211"/>
      <c r="D126" s="212" t="s">
        <v>71</v>
      </c>
      <c r="E126" s="213" t="s">
        <v>156</v>
      </c>
      <c r="F126" s="213" t="s">
        <v>157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P127+P134+P151</f>
        <v>0</v>
      </c>
      <c r="Q126" s="218"/>
      <c r="R126" s="219">
        <f>R127+R134+R151</f>
        <v>32.341453999999992</v>
      </c>
      <c r="S126" s="218"/>
      <c r="T126" s="220">
        <f>T127+T134+T151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79</v>
      </c>
      <c r="AT126" s="222" t="s">
        <v>71</v>
      </c>
      <c r="AU126" s="222" t="s">
        <v>72</v>
      </c>
      <c r="AY126" s="221" t="s">
        <v>158</v>
      </c>
      <c r="BK126" s="223">
        <f>BK127+BK134+BK151</f>
        <v>0</v>
      </c>
    </row>
    <row r="127" s="12" customFormat="1" ht="22.8" customHeight="1">
      <c r="A127" s="12"/>
      <c r="B127" s="210"/>
      <c r="C127" s="211"/>
      <c r="D127" s="212" t="s">
        <v>71</v>
      </c>
      <c r="E127" s="224" t="s">
        <v>79</v>
      </c>
      <c r="F127" s="224" t="s">
        <v>159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SUM(P128:P133)</f>
        <v>0</v>
      </c>
      <c r="Q127" s="218"/>
      <c r="R127" s="219">
        <f>SUM(R128:R133)</f>
        <v>32.170669999999994</v>
      </c>
      <c r="S127" s="218"/>
      <c r="T127" s="220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79</v>
      </c>
      <c r="AT127" s="222" t="s">
        <v>71</v>
      </c>
      <c r="AU127" s="222" t="s">
        <v>79</v>
      </c>
      <c r="AY127" s="221" t="s">
        <v>158</v>
      </c>
      <c r="BK127" s="223">
        <f>SUM(BK128:BK133)</f>
        <v>0</v>
      </c>
    </row>
    <row r="128" s="2" customFormat="1" ht="21.75" customHeight="1">
      <c r="A128" s="35"/>
      <c r="B128" s="36"/>
      <c r="C128" s="226" t="s">
        <v>79</v>
      </c>
      <c r="D128" s="226" t="s">
        <v>160</v>
      </c>
      <c r="E128" s="227" t="s">
        <v>710</v>
      </c>
      <c r="F128" s="228" t="s">
        <v>173</v>
      </c>
      <c r="G128" s="229" t="s">
        <v>163</v>
      </c>
      <c r="H128" s="230">
        <v>33.741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164</v>
      </c>
      <c r="AT128" s="238" t="s">
        <v>160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164</v>
      </c>
      <c r="BM128" s="238" t="s">
        <v>165</v>
      </c>
    </row>
    <row r="129" s="2" customFormat="1" ht="37.8" customHeight="1">
      <c r="A129" s="35"/>
      <c r="B129" s="36"/>
      <c r="C129" s="226" t="s">
        <v>165</v>
      </c>
      <c r="D129" s="226" t="s">
        <v>160</v>
      </c>
      <c r="E129" s="227" t="s">
        <v>711</v>
      </c>
      <c r="F129" s="228" t="s">
        <v>177</v>
      </c>
      <c r="G129" s="229" t="s">
        <v>163</v>
      </c>
      <c r="H129" s="230">
        <v>33.741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164</v>
      </c>
    </row>
    <row r="130" s="2" customFormat="1" ht="33" customHeight="1">
      <c r="A130" s="35"/>
      <c r="B130" s="36"/>
      <c r="C130" s="226" t="s">
        <v>168</v>
      </c>
      <c r="D130" s="226" t="s">
        <v>160</v>
      </c>
      <c r="E130" s="227" t="s">
        <v>712</v>
      </c>
      <c r="F130" s="228" t="s">
        <v>713</v>
      </c>
      <c r="G130" s="229" t="s">
        <v>163</v>
      </c>
      <c r="H130" s="230">
        <v>16.870000000000001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164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164</v>
      </c>
      <c r="BM130" s="238" t="s">
        <v>171</v>
      </c>
    </row>
    <row r="131" s="2" customFormat="1" ht="21.75" customHeight="1">
      <c r="A131" s="35"/>
      <c r="B131" s="36"/>
      <c r="C131" s="240" t="s">
        <v>164</v>
      </c>
      <c r="D131" s="240" t="s">
        <v>300</v>
      </c>
      <c r="E131" s="241" t="s">
        <v>714</v>
      </c>
      <c r="F131" s="242" t="s">
        <v>715</v>
      </c>
      <c r="G131" s="243" t="s">
        <v>195</v>
      </c>
      <c r="H131" s="244">
        <v>32.052999999999997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38</v>
      </c>
      <c r="O131" s="94"/>
      <c r="P131" s="236">
        <f>O131*H131</f>
        <v>0</v>
      </c>
      <c r="Q131" s="236">
        <v>1</v>
      </c>
      <c r="R131" s="236">
        <f>Q131*H131</f>
        <v>32.052999999999997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174</v>
      </c>
      <c r="AT131" s="238" t="s">
        <v>300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174</v>
      </c>
    </row>
    <row r="132" s="2" customFormat="1" ht="24.15" customHeight="1">
      <c r="A132" s="35"/>
      <c r="B132" s="36"/>
      <c r="C132" s="226" t="s">
        <v>175</v>
      </c>
      <c r="D132" s="226" t="s">
        <v>160</v>
      </c>
      <c r="E132" s="227" t="s">
        <v>716</v>
      </c>
      <c r="F132" s="228" t="s">
        <v>717</v>
      </c>
      <c r="G132" s="229" t="s">
        <v>163</v>
      </c>
      <c r="H132" s="230">
        <v>16.870000000000001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164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178</v>
      </c>
    </row>
    <row r="133" s="2" customFormat="1" ht="37.8" customHeight="1">
      <c r="A133" s="35"/>
      <c r="B133" s="36"/>
      <c r="C133" s="226" t="s">
        <v>171</v>
      </c>
      <c r="D133" s="226" t="s">
        <v>160</v>
      </c>
      <c r="E133" s="227" t="s">
        <v>718</v>
      </c>
      <c r="F133" s="228" t="s">
        <v>719</v>
      </c>
      <c r="G133" s="229" t="s">
        <v>240</v>
      </c>
      <c r="H133" s="230">
        <v>4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0.029417499999999999</v>
      </c>
      <c r="R133" s="236">
        <f>Q133*H133</f>
        <v>0.11767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164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164</v>
      </c>
      <c r="BM133" s="238" t="s">
        <v>181</v>
      </c>
    </row>
    <row r="134" s="12" customFormat="1" ht="22.8" customHeight="1">
      <c r="A134" s="12"/>
      <c r="B134" s="210"/>
      <c r="C134" s="211"/>
      <c r="D134" s="212" t="s">
        <v>71</v>
      </c>
      <c r="E134" s="224" t="s">
        <v>174</v>
      </c>
      <c r="F134" s="224" t="s">
        <v>720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SUM(P135:P150)</f>
        <v>0</v>
      </c>
      <c r="Q134" s="218"/>
      <c r="R134" s="219">
        <f>SUM(R135:R150)</f>
        <v>0.17078400000000002</v>
      </c>
      <c r="S134" s="218"/>
      <c r="T134" s="220">
        <f>SUM(T135:T150)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79</v>
      </c>
      <c r="AT134" s="222" t="s">
        <v>71</v>
      </c>
      <c r="AU134" s="222" t="s">
        <v>79</v>
      </c>
      <c r="AY134" s="221" t="s">
        <v>158</v>
      </c>
      <c r="BK134" s="223">
        <f>SUM(BK135:BK150)</f>
        <v>0</v>
      </c>
    </row>
    <row r="135" s="2" customFormat="1" ht="24.15" customHeight="1">
      <c r="A135" s="35"/>
      <c r="B135" s="36"/>
      <c r="C135" s="226" t="s">
        <v>182</v>
      </c>
      <c r="D135" s="226" t="s">
        <v>160</v>
      </c>
      <c r="E135" s="227" t="s">
        <v>721</v>
      </c>
      <c r="F135" s="228" t="s">
        <v>722</v>
      </c>
      <c r="G135" s="229" t="s">
        <v>403</v>
      </c>
      <c r="H135" s="230">
        <v>63.200000000000003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8.0696202531645593E-06</v>
      </c>
      <c r="R135" s="236">
        <f>Q135*H135</f>
        <v>0.00051000000000000015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164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164</v>
      </c>
      <c r="BM135" s="238" t="s">
        <v>185</v>
      </c>
    </row>
    <row r="136" s="2" customFormat="1" ht="33" customHeight="1">
      <c r="A136" s="35"/>
      <c r="B136" s="36"/>
      <c r="C136" s="240" t="s">
        <v>174</v>
      </c>
      <c r="D136" s="240" t="s">
        <v>300</v>
      </c>
      <c r="E136" s="241" t="s">
        <v>723</v>
      </c>
      <c r="F136" s="242" t="s">
        <v>724</v>
      </c>
      <c r="G136" s="243" t="s">
        <v>240</v>
      </c>
      <c r="H136" s="244">
        <v>12.640000000000001</v>
      </c>
      <c r="I136" s="245"/>
      <c r="J136" s="246">
        <f>ROUND(I136*H136,2)</f>
        <v>0</v>
      </c>
      <c r="K136" s="247"/>
      <c r="L136" s="248"/>
      <c r="M136" s="249" t="s">
        <v>1</v>
      </c>
      <c r="N136" s="250" t="s">
        <v>38</v>
      </c>
      <c r="O136" s="94"/>
      <c r="P136" s="236">
        <f>O136*H136</f>
        <v>0</v>
      </c>
      <c r="Q136" s="236">
        <v>0.0068599683544303802</v>
      </c>
      <c r="R136" s="236">
        <f>Q136*H136</f>
        <v>0.086710000000000009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174</v>
      </c>
      <c r="AT136" s="238" t="s">
        <v>300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164</v>
      </c>
      <c r="BM136" s="238" t="s">
        <v>188</v>
      </c>
    </row>
    <row r="137" s="2" customFormat="1" ht="16.5" customHeight="1">
      <c r="A137" s="35"/>
      <c r="B137" s="36"/>
      <c r="C137" s="226" t="s">
        <v>189</v>
      </c>
      <c r="D137" s="226" t="s">
        <v>160</v>
      </c>
      <c r="E137" s="227" t="s">
        <v>725</v>
      </c>
      <c r="F137" s="228" t="s">
        <v>726</v>
      </c>
      <c r="G137" s="229" t="s">
        <v>240</v>
      </c>
      <c r="H137" s="230">
        <v>16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4.0000000000000003E-05</v>
      </c>
      <c r="R137" s="236">
        <f>Q137*H137</f>
        <v>0.00064000000000000005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164</v>
      </c>
      <c r="AT137" s="238" t="s">
        <v>160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164</v>
      </c>
      <c r="BM137" s="238" t="s">
        <v>192</v>
      </c>
    </row>
    <row r="138" s="2" customFormat="1" ht="24.15" customHeight="1">
      <c r="A138" s="35"/>
      <c r="B138" s="36"/>
      <c r="C138" s="240" t="s">
        <v>178</v>
      </c>
      <c r="D138" s="240" t="s">
        <v>300</v>
      </c>
      <c r="E138" s="241" t="s">
        <v>727</v>
      </c>
      <c r="F138" s="242" t="s">
        <v>728</v>
      </c>
      <c r="G138" s="243" t="s">
        <v>240</v>
      </c>
      <c r="H138" s="244">
        <v>16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0.00038999999999999999</v>
      </c>
      <c r="R138" s="236">
        <f>Q138*H138</f>
        <v>0.0062399999999999999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174</v>
      </c>
      <c r="AT138" s="238" t="s">
        <v>300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164</v>
      </c>
      <c r="BM138" s="238" t="s">
        <v>7</v>
      </c>
    </row>
    <row r="139" s="2" customFormat="1" ht="16.5" customHeight="1">
      <c r="A139" s="35"/>
      <c r="B139" s="36"/>
      <c r="C139" s="226" t="s">
        <v>197</v>
      </c>
      <c r="D139" s="226" t="s">
        <v>160</v>
      </c>
      <c r="E139" s="227" t="s">
        <v>729</v>
      </c>
      <c r="F139" s="228" t="s">
        <v>730</v>
      </c>
      <c r="G139" s="229" t="s">
        <v>240</v>
      </c>
      <c r="H139" s="230">
        <v>16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4.375E-05</v>
      </c>
      <c r="R139" s="236">
        <f>Q139*H139</f>
        <v>0.00069999999999999999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164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164</v>
      </c>
      <c r="BM139" s="238" t="s">
        <v>200</v>
      </c>
    </row>
    <row r="140" s="2" customFormat="1" ht="24.15" customHeight="1">
      <c r="A140" s="35"/>
      <c r="B140" s="36"/>
      <c r="C140" s="240" t="s">
        <v>181</v>
      </c>
      <c r="D140" s="240" t="s">
        <v>300</v>
      </c>
      <c r="E140" s="241" t="s">
        <v>731</v>
      </c>
      <c r="F140" s="242" t="s">
        <v>732</v>
      </c>
      <c r="G140" s="243" t="s">
        <v>240</v>
      </c>
      <c r="H140" s="244">
        <v>16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38</v>
      </c>
      <c r="O140" s="94"/>
      <c r="P140" s="236">
        <f>O140*H140</f>
        <v>0</v>
      </c>
      <c r="Q140" s="236">
        <v>0.00048000000000000001</v>
      </c>
      <c r="R140" s="236">
        <f>Q140*H140</f>
        <v>0.0076800000000000002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174</v>
      </c>
      <c r="AT140" s="238" t="s">
        <v>300</v>
      </c>
      <c r="AU140" s="238" t="s">
        <v>165</v>
      </c>
      <c r="AY140" s="14" t="s">
        <v>158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165</v>
      </c>
      <c r="BK140" s="239">
        <f>ROUND(I140*H140,2)</f>
        <v>0</v>
      </c>
      <c r="BL140" s="14" t="s">
        <v>164</v>
      </c>
      <c r="BM140" s="238" t="s">
        <v>203</v>
      </c>
    </row>
    <row r="141" s="2" customFormat="1" ht="16.5" customHeight="1">
      <c r="A141" s="35"/>
      <c r="B141" s="36"/>
      <c r="C141" s="226" t="s">
        <v>204</v>
      </c>
      <c r="D141" s="226" t="s">
        <v>160</v>
      </c>
      <c r="E141" s="227" t="s">
        <v>729</v>
      </c>
      <c r="F141" s="228" t="s">
        <v>730</v>
      </c>
      <c r="G141" s="229" t="s">
        <v>240</v>
      </c>
      <c r="H141" s="230">
        <v>8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4.375E-05</v>
      </c>
      <c r="R141" s="236">
        <f>Q141*H141</f>
        <v>0.00035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164</v>
      </c>
      <c r="AT141" s="238" t="s">
        <v>160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164</v>
      </c>
      <c r="BM141" s="238" t="s">
        <v>207</v>
      </c>
    </row>
    <row r="142" s="2" customFormat="1" ht="24.15" customHeight="1">
      <c r="A142" s="35"/>
      <c r="B142" s="36"/>
      <c r="C142" s="240" t="s">
        <v>185</v>
      </c>
      <c r="D142" s="240" t="s">
        <v>300</v>
      </c>
      <c r="E142" s="241" t="s">
        <v>733</v>
      </c>
      <c r="F142" s="242" t="s">
        <v>734</v>
      </c>
      <c r="G142" s="243" t="s">
        <v>240</v>
      </c>
      <c r="H142" s="244">
        <v>8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38</v>
      </c>
      <c r="O142" s="94"/>
      <c r="P142" s="236">
        <f>O142*H142</f>
        <v>0</v>
      </c>
      <c r="Q142" s="236">
        <v>0.00040000000000000002</v>
      </c>
      <c r="R142" s="236">
        <f>Q142*H142</f>
        <v>0.0032000000000000002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174</v>
      </c>
      <c r="AT142" s="238" t="s">
        <v>300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164</v>
      </c>
      <c r="BM142" s="238" t="s">
        <v>210</v>
      </c>
    </row>
    <row r="143" s="2" customFormat="1" ht="16.5" customHeight="1">
      <c r="A143" s="35"/>
      <c r="B143" s="36"/>
      <c r="C143" s="226" t="s">
        <v>211</v>
      </c>
      <c r="D143" s="226" t="s">
        <v>160</v>
      </c>
      <c r="E143" s="227" t="s">
        <v>735</v>
      </c>
      <c r="F143" s="228" t="s">
        <v>736</v>
      </c>
      <c r="G143" s="229" t="s">
        <v>240</v>
      </c>
      <c r="H143" s="230">
        <v>10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4.3999999999999999E-05</v>
      </c>
      <c r="R143" s="236">
        <f>Q143*H143</f>
        <v>0.00043999999999999996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164</v>
      </c>
      <c r="AT143" s="238" t="s">
        <v>160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164</v>
      </c>
      <c r="BM143" s="238" t="s">
        <v>214</v>
      </c>
    </row>
    <row r="144" s="2" customFormat="1" ht="24.15" customHeight="1">
      <c r="A144" s="35"/>
      <c r="B144" s="36"/>
      <c r="C144" s="240" t="s">
        <v>188</v>
      </c>
      <c r="D144" s="240" t="s">
        <v>300</v>
      </c>
      <c r="E144" s="241" t="s">
        <v>737</v>
      </c>
      <c r="F144" s="242" t="s">
        <v>738</v>
      </c>
      <c r="G144" s="243" t="s">
        <v>240</v>
      </c>
      <c r="H144" s="244">
        <v>10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0.00080999999999999996</v>
      </c>
      <c r="R144" s="236">
        <f>Q144*H144</f>
        <v>0.0080999999999999996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174</v>
      </c>
      <c r="AT144" s="238" t="s">
        <v>300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164</v>
      </c>
      <c r="BM144" s="238" t="s">
        <v>218</v>
      </c>
    </row>
    <row r="145" s="2" customFormat="1" ht="16.5" customHeight="1">
      <c r="A145" s="35"/>
      <c r="B145" s="36"/>
      <c r="C145" s="226" t="s">
        <v>219</v>
      </c>
      <c r="D145" s="226" t="s">
        <v>160</v>
      </c>
      <c r="E145" s="227" t="s">
        <v>735</v>
      </c>
      <c r="F145" s="228" t="s">
        <v>736</v>
      </c>
      <c r="G145" s="229" t="s">
        <v>240</v>
      </c>
      <c r="H145" s="230">
        <v>16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4.3999999999999999E-05</v>
      </c>
      <c r="R145" s="236">
        <f>Q145*H145</f>
        <v>0.00070399999999999998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164</v>
      </c>
      <c r="AT145" s="238" t="s">
        <v>160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164</v>
      </c>
      <c r="BM145" s="238" t="s">
        <v>222</v>
      </c>
    </row>
    <row r="146" s="2" customFormat="1" ht="24.15" customHeight="1">
      <c r="A146" s="35"/>
      <c r="B146" s="36"/>
      <c r="C146" s="240" t="s">
        <v>192</v>
      </c>
      <c r="D146" s="240" t="s">
        <v>300</v>
      </c>
      <c r="E146" s="241" t="s">
        <v>739</v>
      </c>
      <c r="F146" s="242" t="s">
        <v>740</v>
      </c>
      <c r="G146" s="243" t="s">
        <v>240</v>
      </c>
      <c r="H146" s="244">
        <v>16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0.00058</v>
      </c>
      <c r="R146" s="236">
        <f>Q146*H146</f>
        <v>0.0092800000000000001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174</v>
      </c>
      <c r="AT146" s="238" t="s">
        <v>300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164</v>
      </c>
      <c r="BM146" s="238" t="s">
        <v>225</v>
      </c>
    </row>
    <row r="147" s="2" customFormat="1" ht="16.5" customHeight="1">
      <c r="A147" s="35"/>
      <c r="B147" s="36"/>
      <c r="C147" s="226" t="s">
        <v>226</v>
      </c>
      <c r="D147" s="226" t="s">
        <v>160</v>
      </c>
      <c r="E147" s="227" t="s">
        <v>741</v>
      </c>
      <c r="F147" s="228" t="s">
        <v>742</v>
      </c>
      <c r="G147" s="229" t="s">
        <v>403</v>
      </c>
      <c r="H147" s="230">
        <v>63.200000000000003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164</v>
      </c>
      <c r="AT147" s="238" t="s">
        <v>160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164</v>
      </c>
      <c r="BM147" s="238" t="s">
        <v>229</v>
      </c>
    </row>
    <row r="148" s="2" customFormat="1" ht="33" customHeight="1">
      <c r="A148" s="35"/>
      <c r="B148" s="36"/>
      <c r="C148" s="226" t="s">
        <v>7</v>
      </c>
      <c r="D148" s="226" t="s">
        <v>160</v>
      </c>
      <c r="E148" s="227" t="s">
        <v>743</v>
      </c>
      <c r="F148" s="228" t="s">
        <v>744</v>
      </c>
      <c r="G148" s="229" t="s">
        <v>403</v>
      </c>
      <c r="H148" s="230">
        <v>43.259999999999998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164</v>
      </c>
      <c r="AT148" s="238" t="s">
        <v>160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164</v>
      </c>
      <c r="BM148" s="238" t="s">
        <v>232</v>
      </c>
    </row>
    <row r="149" s="2" customFormat="1" ht="24.15" customHeight="1">
      <c r="A149" s="35"/>
      <c r="B149" s="36"/>
      <c r="C149" s="240" t="s">
        <v>234</v>
      </c>
      <c r="D149" s="240" t="s">
        <v>300</v>
      </c>
      <c r="E149" s="241" t="s">
        <v>745</v>
      </c>
      <c r="F149" s="242" t="s">
        <v>746</v>
      </c>
      <c r="G149" s="243" t="s">
        <v>403</v>
      </c>
      <c r="H149" s="244">
        <v>43.259999999999998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0.0010499306518723999</v>
      </c>
      <c r="R149" s="236">
        <f>Q149*H149</f>
        <v>0.045420000000000023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174</v>
      </c>
      <c r="AT149" s="238" t="s">
        <v>300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164</v>
      </c>
      <c r="BM149" s="238" t="s">
        <v>237</v>
      </c>
    </row>
    <row r="150" s="2" customFormat="1" ht="24.15" customHeight="1">
      <c r="A150" s="35"/>
      <c r="B150" s="36"/>
      <c r="C150" s="240" t="s">
        <v>200</v>
      </c>
      <c r="D150" s="240" t="s">
        <v>300</v>
      </c>
      <c r="E150" s="241" t="s">
        <v>747</v>
      </c>
      <c r="F150" s="242" t="s">
        <v>748</v>
      </c>
      <c r="G150" s="243" t="s">
        <v>240</v>
      </c>
      <c r="H150" s="244">
        <v>2.8980000000000001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38</v>
      </c>
      <c r="O150" s="94"/>
      <c r="P150" s="236">
        <f>O150*H150</f>
        <v>0</v>
      </c>
      <c r="Q150" s="236">
        <v>0.00027950310559006199</v>
      </c>
      <c r="R150" s="236">
        <f>Q150*H150</f>
        <v>0.00080999999999999963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174</v>
      </c>
      <c r="AT150" s="238" t="s">
        <v>300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164</v>
      </c>
      <c r="BM150" s="238" t="s">
        <v>241</v>
      </c>
    </row>
    <row r="151" s="12" customFormat="1" ht="22.8" customHeight="1">
      <c r="A151" s="12"/>
      <c r="B151" s="210"/>
      <c r="C151" s="211"/>
      <c r="D151" s="212" t="s">
        <v>71</v>
      </c>
      <c r="E151" s="224" t="s">
        <v>189</v>
      </c>
      <c r="F151" s="224" t="s">
        <v>385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P152</f>
        <v>0</v>
      </c>
      <c r="Q151" s="218"/>
      <c r="R151" s="219">
        <f>R152</f>
        <v>0</v>
      </c>
      <c r="S151" s="218"/>
      <c r="T151" s="22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79</v>
      </c>
      <c r="AT151" s="222" t="s">
        <v>71</v>
      </c>
      <c r="AU151" s="222" t="s">
        <v>79</v>
      </c>
      <c r="AY151" s="221" t="s">
        <v>158</v>
      </c>
      <c r="BK151" s="223">
        <f>BK152</f>
        <v>0</v>
      </c>
    </row>
    <row r="152" s="2" customFormat="1" ht="16.5" customHeight="1">
      <c r="A152" s="35"/>
      <c r="B152" s="36"/>
      <c r="C152" s="226" t="s">
        <v>242</v>
      </c>
      <c r="D152" s="226" t="s">
        <v>160</v>
      </c>
      <c r="E152" s="227" t="s">
        <v>749</v>
      </c>
      <c r="F152" s="228" t="s">
        <v>750</v>
      </c>
      <c r="G152" s="229" t="s">
        <v>403</v>
      </c>
      <c r="H152" s="230">
        <v>23.690000000000001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164</v>
      </c>
      <c r="AT152" s="238" t="s">
        <v>160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164</v>
      </c>
      <c r="BM152" s="238" t="s">
        <v>245</v>
      </c>
    </row>
    <row r="153" s="12" customFormat="1" ht="25.92" customHeight="1">
      <c r="A153" s="12"/>
      <c r="B153" s="210"/>
      <c r="C153" s="211"/>
      <c r="D153" s="212" t="s">
        <v>71</v>
      </c>
      <c r="E153" s="213" t="s">
        <v>412</v>
      </c>
      <c r="F153" s="213" t="s">
        <v>413</v>
      </c>
      <c r="G153" s="211"/>
      <c r="H153" s="211"/>
      <c r="I153" s="214"/>
      <c r="J153" s="215">
        <f>BK153</f>
        <v>0</v>
      </c>
      <c r="K153" s="211"/>
      <c r="L153" s="216"/>
      <c r="M153" s="217"/>
      <c r="N153" s="218"/>
      <c r="O153" s="218"/>
      <c r="P153" s="219">
        <f>P154+P160+P173+P188</f>
        <v>0</v>
      </c>
      <c r="Q153" s="218"/>
      <c r="R153" s="219">
        <f>R154+R160+R173+R188</f>
        <v>2.0959099999999999</v>
      </c>
      <c r="S153" s="218"/>
      <c r="T153" s="220">
        <f>T154+T160+T173+T188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165</v>
      </c>
      <c r="AT153" s="222" t="s">
        <v>71</v>
      </c>
      <c r="AU153" s="222" t="s">
        <v>72</v>
      </c>
      <c r="AY153" s="221" t="s">
        <v>158</v>
      </c>
      <c r="BK153" s="223">
        <f>BK154+BK160+BK173+BK188</f>
        <v>0</v>
      </c>
    </row>
    <row r="154" s="12" customFormat="1" ht="22.8" customHeight="1">
      <c r="A154" s="12"/>
      <c r="B154" s="210"/>
      <c r="C154" s="211"/>
      <c r="D154" s="212" t="s">
        <v>71</v>
      </c>
      <c r="E154" s="224" t="s">
        <v>470</v>
      </c>
      <c r="F154" s="224" t="s">
        <v>471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SUM(P155:P159)</f>
        <v>0</v>
      </c>
      <c r="Q154" s="218"/>
      <c r="R154" s="219">
        <f>SUM(R155:R159)</f>
        <v>0.060110000000000011</v>
      </c>
      <c r="S154" s="218"/>
      <c r="T154" s="220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165</v>
      </c>
      <c r="AT154" s="222" t="s">
        <v>71</v>
      </c>
      <c r="AU154" s="222" t="s">
        <v>79</v>
      </c>
      <c r="AY154" s="221" t="s">
        <v>158</v>
      </c>
      <c r="BK154" s="223">
        <f>SUM(BK155:BK159)</f>
        <v>0</v>
      </c>
    </row>
    <row r="155" s="2" customFormat="1" ht="21.75" customHeight="1">
      <c r="A155" s="35"/>
      <c r="B155" s="36"/>
      <c r="C155" s="226" t="s">
        <v>203</v>
      </c>
      <c r="D155" s="226" t="s">
        <v>160</v>
      </c>
      <c r="E155" s="227" t="s">
        <v>751</v>
      </c>
      <c r="F155" s="228" t="s">
        <v>752</v>
      </c>
      <c r="G155" s="229" t="s">
        <v>403</v>
      </c>
      <c r="H155" s="230">
        <v>308.72000000000003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3.3007255765742398E-05</v>
      </c>
      <c r="R155" s="236">
        <f>Q155*H155</f>
        <v>0.010189999999999994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188</v>
      </c>
      <c r="AT155" s="238" t="s">
        <v>160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188</v>
      </c>
      <c r="BM155" s="238" t="s">
        <v>248</v>
      </c>
    </row>
    <row r="156" s="2" customFormat="1" ht="33" customHeight="1">
      <c r="A156" s="35"/>
      <c r="B156" s="36"/>
      <c r="C156" s="240" t="s">
        <v>249</v>
      </c>
      <c r="D156" s="240" t="s">
        <v>300</v>
      </c>
      <c r="E156" s="241" t="s">
        <v>753</v>
      </c>
      <c r="F156" s="242" t="s">
        <v>754</v>
      </c>
      <c r="G156" s="243" t="s">
        <v>403</v>
      </c>
      <c r="H156" s="244">
        <v>314.89400000000001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38</v>
      </c>
      <c r="O156" s="94"/>
      <c r="P156" s="236">
        <f>O156*H156</f>
        <v>0</v>
      </c>
      <c r="Q156" s="236">
        <v>5.9988440554599301E-05</v>
      </c>
      <c r="R156" s="236">
        <f>Q156*H156</f>
        <v>0.018889999999999994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218</v>
      </c>
      <c r="AT156" s="238" t="s">
        <v>300</v>
      </c>
      <c r="AU156" s="238" t="s">
        <v>165</v>
      </c>
      <c r="AY156" s="14" t="s">
        <v>158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165</v>
      </c>
      <c r="BK156" s="239">
        <f>ROUND(I156*H156,2)</f>
        <v>0</v>
      </c>
      <c r="BL156" s="14" t="s">
        <v>188</v>
      </c>
      <c r="BM156" s="238" t="s">
        <v>252</v>
      </c>
    </row>
    <row r="157" s="2" customFormat="1" ht="24.15" customHeight="1">
      <c r="A157" s="35"/>
      <c r="B157" s="36"/>
      <c r="C157" s="226" t="s">
        <v>207</v>
      </c>
      <c r="D157" s="226" t="s">
        <v>160</v>
      </c>
      <c r="E157" s="227" t="s">
        <v>755</v>
      </c>
      <c r="F157" s="228" t="s">
        <v>756</v>
      </c>
      <c r="G157" s="229" t="s">
        <v>403</v>
      </c>
      <c r="H157" s="230">
        <v>147.88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38</v>
      </c>
      <c r="O157" s="94"/>
      <c r="P157" s="236">
        <f>O157*H157</f>
        <v>0</v>
      </c>
      <c r="Q157" s="236">
        <v>3.0024344062753602E-05</v>
      </c>
      <c r="R157" s="236">
        <f>Q157*H157</f>
        <v>0.0044400000000000021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188</v>
      </c>
      <c r="AT157" s="238" t="s">
        <v>160</v>
      </c>
      <c r="AU157" s="238" t="s">
        <v>165</v>
      </c>
      <c r="AY157" s="14" t="s">
        <v>158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165</v>
      </c>
      <c r="BK157" s="239">
        <f>ROUND(I157*H157,2)</f>
        <v>0</v>
      </c>
      <c r="BL157" s="14" t="s">
        <v>188</v>
      </c>
      <c r="BM157" s="238" t="s">
        <v>256</v>
      </c>
    </row>
    <row r="158" s="2" customFormat="1" ht="24.15" customHeight="1">
      <c r="A158" s="35"/>
      <c r="B158" s="36"/>
      <c r="C158" s="240" t="s">
        <v>257</v>
      </c>
      <c r="D158" s="240" t="s">
        <v>300</v>
      </c>
      <c r="E158" s="241" t="s">
        <v>757</v>
      </c>
      <c r="F158" s="242" t="s">
        <v>758</v>
      </c>
      <c r="G158" s="243" t="s">
        <v>403</v>
      </c>
      <c r="H158" s="244">
        <v>147.88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38</v>
      </c>
      <c r="O158" s="94"/>
      <c r="P158" s="236">
        <f>O158*H158</f>
        <v>0</v>
      </c>
      <c r="Q158" s="236">
        <v>0.000179807952393833</v>
      </c>
      <c r="R158" s="236">
        <f>Q158*H158</f>
        <v>0.026590000000000023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218</v>
      </c>
      <c r="AT158" s="238" t="s">
        <v>300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188</v>
      </c>
      <c r="BM158" s="238" t="s">
        <v>260</v>
      </c>
    </row>
    <row r="159" s="2" customFormat="1" ht="24.15" customHeight="1">
      <c r="A159" s="35"/>
      <c r="B159" s="36"/>
      <c r="C159" s="226" t="s">
        <v>210</v>
      </c>
      <c r="D159" s="226" t="s">
        <v>160</v>
      </c>
      <c r="E159" s="227" t="s">
        <v>759</v>
      </c>
      <c r="F159" s="228" t="s">
        <v>760</v>
      </c>
      <c r="G159" s="229" t="s">
        <v>195</v>
      </c>
      <c r="H159" s="230">
        <v>0.062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188</v>
      </c>
      <c r="AT159" s="238" t="s">
        <v>160</v>
      </c>
      <c r="AU159" s="238" t="s">
        <v>165</v>
      </c>
      <c r="AY159" s="14" t="s">
        <v>158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165</v>
      </c>
      <c r="BK159" s="239">
        <f>ROUND(I159*H159,2)</f>
        <v>0</v>
      </c>
      <c r="BL159" s="14" t="s">
        <v>188</v>
      </c>
      <c r="BM159" s="238" t="s">
        <v>263</v>
      </c>
    </row>
    <row r="160" s="12" customFormat="1" ht="22.8" customHeight="1">
      <c r="A160" s="12"/>
      <c r="B160" s="210"/>
      <c r="C160" s="211"/>
      <c r="D160" s="212" t="s">
        <v>71</v>
      </c>
      <c r="E160" s="224" t="s">
        <v>761</v>
      </c>
      <c r="F160" s="224" t="s">
        <v>762</v>
      </c>
      <c r="G160" s="211"/>
      <c r="H160" s="211"/>
      <c r="I160" s="214"/>
      <c r="J160" s="225">
        <f>BK160</f>
        <v>0</v>
      </c>
      <c r="K160" s="211"/>
      <c r="L160" s="216"/>
      <c r="M160" s="217"/>
      <c r="N160" s="218"/>
      <c r="O160" s="218"/>
      <c r="P160" s="219">
        <f>SUM(P161:P172)</f>
        <v>0</v>
      </c>
      <c r="Q160" s="218"/>
      <c r="R160" s="219">
        <f>SUM(R161:R172)</f>
        <v>0.12991000000000019</v>
      </c>
      <c r="S160" s="218"/>
      <c r="T160" s="220">
        <f>SUM(T161:T172)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1" t="s">
        <v>165</v>
      </c>
      <c r="AT160" s="222" t="s">
        <v>71</v>
      </c>
      <c r="AU160" s="222" t="s">
        <v>79</v>
      </c>
      <c r="AY160" s="221" t="s">
        <v>158</v>
      </c>
      <c r="BK160" s="223">
        <f>SUM(BK161:BK172)</f>
        <v>0</v>
      </c>
    </row>
    <row r="161" s="2" customFormat="1" ht="21.75" customHeight="1">
      <c r="A161" s="35"/>
      <c r="B161" s="36"/>
      <c r="C161" s="226" t="s">
        <v>264</v>
      </c>
      <c r="D161" s="226" t="s">
        <v>160</v>
      </c>
      <c r="E161" s="227" t="s">
        <v>763</v>
      </c>
      <c r="F161" s="228" t="s">
        <v>764</v>
      </c>
      <c r="G161" s="229" t="s">
        <v>403</v>
      </c>
      <c r="H161" s="230">
        <v>27.289999999999999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0.00176694759985343</v>
      </c>
      <c r="R161" s="236">
        <f>Q161*H161</f>
        <v>0.048220000000000103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188</v>
      </c>
      <c r="AT161" s="238" t="s">
        <v>160</v>
      </c>
      <c r="AU161" s="238" t="s">
        <v>165</v>
      </c>
      <c r="AY161" s="14" t="s">
        <v>158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165</v>
      </c>
      <c r="BK161" s="239">
        <f>ROUND(I161*H161,2)</f>
        <v>0</v>
      </c>
      <c r="BL161" s="14" t="s">
        <v>188</v>
      </c>
      <c r="BM161" s="238" t="s">
        <v>267</v>
      </c>
    </row>
    <row r="162" s="2" customFormat="1" ht="24.15" customHeight="1">
      <c r="A162" s="35"/>
      <c r="B162" s="36"/>
      <c r="C162" s="226" t="s">
        <v>214</v>
      </c>
      <c r="D162" s="226" t="s">
        <v>160</v>
      </c>
      <c r="E162" s="227" t="s">
        <v>765</v>
      </c>
      <c r="F162" s="228" t="s">
        <v>766</v>
      </c>
      <c r="G162" s="229" t="s">
        <v>403</v>
      </c>
      <c r="H162" s="230">
        <v>21.140000000000001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0.001639545884579</v>
      </c>
      <c r="R162" s="236">
        <f>Q162*H162</f>
        <v>0.034660000000000059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188</v>
      </c>
      <c r="AT162" s="238" t="s">
        <v>160</v>
      </c>
      <c r="AU162" s="238" t="s">
        <v>165</v>
      </c>
      <c r="AY162" s="14" t="s">
        <v>158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165</v>
      </c>
      <c r="BK162" s="239">
        <f>ROUND(I162*H162,2)</f>
        <v>0</v>
      </c>
      <c r="BL162" s="14" t="s">
        <v>188</v>
      </c>
      <c r="BM162" s="238" t="s">
        <v>270</v>
      </c>
    </row>
    <row r="163" s="2" customFormat="1" ht="21.75" customHeight="1">
      <c r="A163" s="35"/>
      <c r="B163" s="36"/>
      <c r="C163" s="226" t="s">
        <v>271</v>
      </c>
      <c r="D163" s="226" t="s">
        <v>160</v>
      </c>
      <c r="E163" s="227" t="s">
        <v>767</v>
      </c>
      <c r="F163" s="228" t="s">
        <v>768</v>
      </c>
      <c r="G163" s="229" t="s">
        <v>403</v>
      </c>
      <c r="H163" s="230">
        <v>15.26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0.00048230668414154702</v>
      </c>
      <c r="R163" s="236">
        <f>Q163*H163</f>
        <v>0.0073600000000000072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188</v>
      </c>
      <c r="AT163" s="238" t="s">
        <v>160</v>
      </c>
      <c r="AU163" s="238" t="s">
        <v>165</v>
      </c>
      <c r="AY163" s="14" t="s">
        <v>158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165</v>
      </c>
      <c r="BK163" s="239">
        <f>ROUND(I163*H163,2)</f>
        <v>0</v>
      </c>
      <c r="BL163" s="14" t="s">
        <v>188</v>
      </c>
      <c r="BM163" s="238" t="s">
        <v>274</v>
      </c>
    </row>
    <row r="164" s="2" customFormat="1" ht="21.75" customHeight="1">
      <c r="A164" s="35"/>
      <c r="B164" s="36"/>
      <c r="C164" s="226" t="s">
        <v>218</v>
      </c>
      <c r="D164" s="226" t="s">
        <v>160</v>
      </c>
      <c r="E164" s="227" t="s">
        <v>769</v>
      </c>
      <c r="F164" s="228" t="s">
        <v>770</v>
      </c>
      <c r="G164" s="229" t="s">
        <v>403</v>
      </c>
      <c r="H164" s="230">
        <v>24.579999999999998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0.00064686737184703003</v>
      </c>
      <c r="R164" s="236">
        <f>Q164*H164</f>
        <v>0.015899999999999997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188</v>
      </c>
      <c r="AT164" s="238" t="s">
        <v>160</v>
      </c>
      <c r="AU164" s="238" t="s">
        <v>165</v>
      </c>
      <c r="AY164" s="14" t="s">
        <v>158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165</v>
      </c>
      <c r="BK164" s="239">
        <f>ROUND(I164*H164,2)</f>
        <v>0</v>
      </c>
      <c r="BL164" s="14" t="s">
        <v>188</v>
      </c>
      <c r="BM164" s="238" t="s">
        <v>277</v>
      </c>
    </row>
    <row r="165" s="2" customFormat="1" ht="24.15" customHeight="1">
      <c r="A165" s="35"/>
      <c r="B165" s="36"/>
      <c r="C165" s="226" t="s">
        <v>278</v>
      </c>
      <c r="D165" s="226" t="s">
        <v>160</v>
      </c>
      <c r="E165" s="227" t="s">
        <v>771</v>
      </c>
      <c r="F165" s="228" t="s">
        <v>772</v>
      </c>
      <c r="G165" s="229" t="s">
        <v>240</v>
      </c>
      <c r="H165" s="230">
        <v>32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188</v>
      </c>
      <c r="AT165" s="238" t="s">
        <v>160</v>
      </c>
      <c r="AU165" s="238" t="s">
        <v>165</v>
      </c>
      <c r="AY165" s="14" t="s">
        <v>158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165</v>
      </c>
      <c r="BK165" s="239">
        <f>ROUND(I165*H165,2)</f>
        <v>0</v>
      </c>
      <c r="BL165" s="14" t="s">
        <v>188</v>
      </c>
      <c r="BM165" s="238" t="s">
        <v>281</v>
      </c>
    </row>
    <row r="166" s="2" customFormat="1" ht="24.15" customHeight="1">
      <c r="A166" s="35"/>
      <c r="B166" s="36"/>
      <c r="C166" s="226" t="s">
        <v>222</v>
      </c>
      <c r="D166" s="226" t="s">
        <v>160</v>
      </c>
      <c r="E166" s="227" t="s">
        <v>773</v>
      </c>
      <c r="F166" s="228" t="s">
        <v>774</v>
      </c>
      <c r="G166" s="229" t="s">
        <v>240</v>
      </c>
      <c r="H166" s="230">
        <v>26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188</v>
      </c>
      <c r="AT166" s="238" t="s">
        <v>160</v>
      </c>
      <c r="AU166" s="238" t="s">
        <v>165</v>
      </c>
      <c r="AY166" s="14" t="s">
        <v>158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165</v>
      </c>
      <c r="BK166" s="239">
        <f>ROUND(I166*H166,2)</f>
        <v>0</v>
      </c>
      <c r="BL166" s="14" t="s">
        <v>188</v>
      </c>
      <c r="BM166" s="238" t="s">
        <v>284</v>
      </c>
    </row>
    <row r="167" s="2" customFormat="1" ht="24.15" customHeight="1">
      <c r="A167" s="35"/>
      <c r="B167" s="36"/>
      <c r="C167" s="226" t="s">
        <v>285</v>
      </c>
      <c r="D167" s="226" t="s">
        <v>160</v>
      </c>
      <c r="E167" s="227" t="s">
        <v>775</v>
      </c>
      <c r="F167" s="228" t="s">
        <v>776</v>
      </c>
      <c r="G167" s="229" t="s">
        <v>240</v>
      </c>
      <c r="H167" s="230">
        <v>5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0.0011640000000000001</v>
      </c>
      <c r="R167" s="236">
        <f>Q167*H167</f>
        <v>0.0058200000000000005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188</v>
      </c>
      <c r="AT167" s="238" t="s">
        <v>160</v>
      </c>
      <c r="AU167" s="238" t="s">
        <v>165</v>
      </c>
      <c r="AY167" s="14" t="s">
        <v>158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165</v>
      </c>
      <c r="BK167" s="239">
        <f>ROUND(I167*H167,2)</f>
        <v>0</v>
      </c>
      <c r="BL167" s="14" t="s">
        <v>188</v>
      </c>
      <c r="BM167" s="238" t="s">
        <v>288</v>
      </c>
    </row>
    <row r="168" s="2" customFormat="1" ht="24.15" customHeight="1">
      <c r="A168" s="35"/>
      <c r="B168" s="36"/>
      <c r="C168" s="240" t="s">
        <v>225</v>
      </c>
      <c r="D168" s="240" t="s">
        <v>300</v>
      </c>
      <c r="E168" s="241" t="s">
        <v>777</v>
      </c>
      <c r="F168" s="242" t="s">
        <v>778</v>
      </c>
      <c r="G168" s="243" t="s">
        <v>240</v>
      </c>
      <c r="H168" s="244">
        <v>5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38</v>
      </c>
      <c r="O168" s="94"/>
      <c r="P168" s="236">
        <f>O168*H168</f>
        <v>0</v>
      </c>
      <c r="Q168" s="236">
        <v>0.00346</v>
      </c>
      <c r="R168" s="236">
        <f>Q168*H168</f>
        <v>0.017299999999999999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218</v>
      </c>
      <c r="AT168" s="238" t="s">
        <v>300</v>
      </c>
      <c r="AU168" s="238" t="s">
        <v>165</v>
      </c>
      <c r="AY168" s="14" t="s">
        <v>158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165</v>
      </c>
      <c r="BK168" s="239">
        <f>ROUND(I168*H168,2)</f>
        <v>0</v>
      </c>
      <c r="BL168" s="14" t="s">
        <v>188</v>
      </c>
      <c r="BM168" s="238" t="s">
        <v>291</v>
      </c>
    </row>
    <row r="169" s="2" customFormat="1" ht="16.5" customHeight="1">
      <c r="A169" s="35"/>
      <c r="B169" s="36"/>
      <c r="C169" s="226" t="s">
        <v>292</v>
      </c>
      <c r="D169" s="226" t="s">
        <v>160</v>
      </c>
      <c r="E169" s="227" t="s">
        <v>779</v>
      </c>
      <c r="F169" s="228" t="s">
        <v>780</v>
      </c>
      <c r="G169" s="229" t="s">
        <v>571</v>
      </c>
      <c r="H169" s="230">
        <v>2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188</v>
      </c>
      <c r="AT169" s="238" t="s">
        <v>160</v>
      </c>
      <c r="AU169" s="238" t="s">
        <v>165</v>
      </c>
      <c r="AY169" s="14" t="s">
        <v>158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165</v>
      </c>
      <c r="BK169" s="239">
        <f>ROUND(I169*H169,2)</f>
        <v>0</v>
      </c>
      <c r="BL169" s="14" t="s">
        <v>188</v>
      </c>
      <c r="BM169" s="238" t="s">
        <v>295</v>
      </c>
    </row>
    <row r="170" s="2" customFormat="1" ht="16.5" customHeight="1">
      <c r="A170" s="35"/>
      <c r="B170" s="36"/>
      <c r="C170" s="226" t="s">
        <v>229</v>
      </c>
      <c r="D170" s="226" t="s">
        <v>160</v>
      </c>
      <c r="E170" s="227" t="s">
        <v>781</v>
      </c>
      <c r="F170" s="228" t="s">
        <v>782</v>
      </c>
      <c r="G170" s="229" t="s">
        <v>240</v>
      </c>
      <c r="H170" s="230">
        <v>2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0.00032499999999999999</v>
      </c>
      <c r="R170" s="236">
        <f>Q170*H170</f>
        <v>0.00064999999999999997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188</v>
      </c>
      <c r="AT170" s="238" t="s">
        <v>160</v>
      </c>
      <c r="AU170" s="238" t="s">
        <v>165</v>
      </c>
      <c r="AY170" s="14" t="s">
        <v>158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165</v>
      </c>
      <c r="BK170" s="239">
        <f>ROUND(I170*H170,2)</f>
        <v>0</v>
      </c>
      <c r="BL170" s="14" t="s">
        <v>188</v>
      </c>
      <c r="BM170" s="238" t="s">
        <v>298</v>
      </c>
    </row>
    <row r="171" s="2" customFormat="1" ht="24.15" customHeight="1">
      <c r="A171" s="35"/>
      <c r="B171" s="36"/>
      <c r="C171" s="226" t="s">
        <v>299</v>
      </c>
      <c r="D171" s="226" t="s">
        <v>160</v>
      </c>
      <c r="E171" s="227" t="s">
        <v>783</v>
      </c>
      <c r="F171" s="228" t="s">
        <v>784</v>
      </c>
      <c r="G171" s="229" t="s">
        <v>403</v>
      </c>
      <c r="H171" s="230">
        <v>88.530000000000001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188</v>
      </c>
      <c r="AT171" s="238" t="s">
        <v>160</v>
      </c>
      <c r="AU171" s="238" t="s">
        <v>165</v>
      </c>
      <c r="AY171" s="14" t="s">
        <v>158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165</v>
      </c>
      <c r="BK171" s="239">
        <f>ROUND(I171*H171,2)</f>
        <v>0</v>
      </c>
      <c r="BL171" s="14" t="s">
        <v>188</v>
      </c>
      <c r="BM171" s="238" t="s">
        <v>303</v>
      </c>
    </row>
    <row r="172" s="2" customFormat="1" ht="16.5" customHeight="1">
      <c r="A172" s="35"/>
      <c r="B172" s="36"/>
      <c r="C172" s="226" t="s">
        <v>232</v>
      </c>
      <c r="D172" s="226" t="s">
        <v>160</v>
      </c>
      <c r="E172" s="227" t="s">
        <v>785</v>
      </c>
      <c r="F172" s="228" t="s">
        <v>786</v>
      </c>
      <c r="G172" s="229" t="s">
        <v>787</v>
      </c>
      <c r="H172" s="230">
        <v>123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188</v>
      </c>
      <c r="AT172" s="238" t="s">
        <v>160</v>
      </c>
      <c r="AU172" s="238" t="s">
        <v>165</v>
      </c>
      <c r="AY172" s="14" t="s">
        <v>158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165</v>
      </c>
      <c r="BK172" s="239">
        <f>ROUND(I172*H172,2)</f>
        <v>0</v>
      </c>
      <c r="BL172" s="14" t="s">
        <v>188</v>
      </c>
      <c r="BM172" s="238" t="s">
        <v>306</v>
      </c>
    </row>
    <row r="173" s="12" customFormat="1" ht="22.8" customHeight="1">
      <c r="A173" s="12"/>
      <c r="B173" s="210"/>
      <c r="C173" s="211"/>
      <c r="D173" s="212" t="s">
        <v>71</v>
      </c>
      <c r="E173" s="224" t="s">
        <v>788</v>
      </c>
      <c r="F173" s="224" t="s">
        <v>789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SUM(P174:P187)</f>
        <v>0</v>
      </c>
      <c r="Q173" s="218"/>
      <c r="R173" s="219">
        <f>SUM(R174:R187)</f>
        <v>0.34398999999999991</v>
      </c>
      <c r="S173" s="218"/>
      <c r="T173" s="220">
        <f>SUM(T174:T187)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165</v>
      </c>
      <c r="AT173" s="222" t="s">
        <v>71</v>
      </c>
      <c r="AU173" s="222" t="s">
        <v>79</v>
      </c>
      <c r="AY173" s="221" t="s">
        <v>158</v>
      </c>
      <c r="BK173" s="223">
        <f>SUM(BK174:BK187)</f>
        <v>0</v>
      </c>
    </row>
    <row r="174" s="2" customFormat="1" ht="33" customHeight="1">
      <c r="A174" s="35"/>
      <c r="B174" s="36"/>
      <c r="C174" s="226" t="s">
        <v>307</v>
      </c>
      <c r="D174" s="226" t="s">
        <v>160</v>
      </c>
      <c r="E174" s="227" t="s">
        <v>790</v>
      </c>
      <c r="F174" s="228" t="s">
        <v>791</v>
      </c>
      <c r="G174" s="229" t="s">
        <v>403</v>
      </c>
      <c r="H174" s="230">
        <v>3.6800000000000002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0.0038913043478260899</v>
      </c>
      <c r="R174" s="236">
        <f>Q174*H174</f>
        <v>0.014320000000000012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188</v>
      </c>
      <c r="AT174" s="238" t="s">
        <v>160</v>
      </c>
      <c r="AU174" s="238" t="s">
        <v>165</v>
      </c>
      <c r="AY174" s="14" t="s">
        <v>158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165</v>
      </c>
      <c r="BK174" s="239">
        <f>ROUND(I174*H174,2)</f>
        <v>0</v>
      </c>
      <c r="BL174" s="14" t="s">
        <v>188</v>
      </c>
      <c r="BM174" s="238" t="s">
        <v>310</v>
      </c>
    </row>
    <row r="175" s="2" customFormat="1" ht="24.15" customHeight="1">
      <c r="A175" s="35"/>
      <c r="B175" s="36"/>
      <c r="C175" s="226" t="s">
        <v>237</v>
      </c>
      <c r="D175" s="226" t="s">
        <v>160</v>
      </c>
      <c r="E175" s="227" t="s">
        <v>792</v>
      </c>
      <c r="F175" s="228" t="s">
        <v>793</v>
      </c>
      <c r="G175" s="229" t="s">
        <v>403</v>
      </c>
      <c r="H175" s="230">
        <v>228.47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0.00019350461767409299</v>
      </c>
      <c r="R175" s="236">
        <f>Q175*H175</f>
        <v>0.044210000000000027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188</v>
      </c>
      <c r="AT175" s="238" t="s">
        <v>160</v>
      </c>
      <c r="AU175" s="238" t="s">
        <v>165</v>
      </c>
      <c r="AY175" s="14" t="s">
        <v>158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165</v>
      </c>
      <c r="BK175" s="239">
        <f>ROUND(I175*H175,2)</f>
        <v>0</v>
      </c>
      <c r="BL175" s="14" t="s">
        <v>188</v>
      </c>
      <c r="BM175" s="238" t="s">
        <v>313</v>
      </c>
    </row>
    <row r="176" s="2" customFormat="1" ht="24.15" customHeight="1">
      <c r="A176" s="35"/>
      <c r="B176" s="36"/>
      <c r="C176" s="226" t="s">
        <v>314</v>
      </c>
      <c r="D176" s="226" t="s">
        <v>160</v>
      </c>
      <c r="E176" s="227" t="s">
        <v>794</v>
      </c>
      <c r="F176" s="228" t="s">
        <v>795</v>
      </c>
      <c r="G176" s="229" t="s">
        <v>403</v>
      </c>
      <c r="H176" s="230">
        <v>80.25</v>
      </c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0.00031052959501557602</v>
      </c>
      <c r="R176" s="236">
        <f>Q176*H176</f>
        <v>0.024919999999999977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188</v>
      </c>
      <c r="AT176" s="238" t="s">
        <v>160</v>
      </c>
      <c r="AU176" s="238" t="s">
        <v>165</v>
      </c>
      <c r="AY176" s="14" t="s">
        <v>158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165</v>
      </c>
      <c r="BK176" s="239">
        <f>ROUND(I176*H176,2)</f>
        <v>0</v>
      </c>
      <c r="BL176" s="14" t="s">
        <v>188</v>
      </c>
      <c r="BM176" s="238" t="s">
        <v>317</v>
      </c>
    </row>
    <row r="177" s="2" customFormat="1" ht="24.15" customHeight="1">
      <c r="A177" s="35"/>
      <c r="B177" s="36"/>
      <c r="C177" s="226" t="s">
        <v>241</v>
      </c>
      <c r="D177" s="226" t="s">
        <v>160</v>
      </c>
      <c r="E177" s="227" t="s">
        <v>796</v>
      </c>
      <c r="F177" s="228" t="s">
        <v>797</v>
      </c>
      <c r="G177" s="229" t="s">
        <v>403</v>
      </c>
      <c r="H177" s="230">
        <v>92.700000000000003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0.00079902912621359202</v>
      </c>
      <c r="R177" s="236">
        <f>Q177*H177</f>
        <v>0.074069999999999983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188</v>
      </c>
      <c r="AT177" s="238" t="s">
        <v>160</v>
      </c>
      <c r="AU177" s="238" t="s">
        <v>165</v>
      </c>
      <c r="AY177" s="14" t="s">
        <v>158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165</v>
      </c>
      <c r="BK177" s="239">
        <f>ROUND(I177*H177,2)</f>
        <v>0</v>
      </c>
      <c r="BL177" s="14" t="s">
        <v>188</v>
      </c>
      <c r="BM177" s="238" t="s">
        <v>320</v>
      </c>
    </row>
    <row r="178" s="2" customFormat="1" ht="24.15" customHeight="1">
      <c r="A178" s="35"/>
      <c r="B178" s="36"/>
      <c r="C178" s="226" t="s">
        <v>321</v>
      </c>
      <c r="D178" s="226" t="s">
        <v>160</v>
      </c>
      <c r="E178" s="227" t="s">
        <v>798</v>
      </c>
      <c r="F178" s="228" t="s">
        <v>799</v>
      </c>
      <c r="G178" s="229" t="s">
        <v>403</v>
      </c>
      <c r="H178" s="230">
        <v>55.18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0.00127908662558898</v>
      </c>
      <c r="R178" s="236">
        <f>Q178*H178</f>
        <v>0.070579999999999907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188</v>
      </c>
      <c r="AT178" s="238" t="s">
        <v>160</v>
      </c>
      <c r="AU178" s="238" t="s">
        <v>165</v>
      </c>
      <c r="AY178" s="14" t="s">
        <v>158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165</v>
      </c>
      <c r="BK178" s="239">
        <f>ROUND(I178*H178,2)</f>
        <v>0</v>
      </c>
      <c r="BL178" s="14" t="s">
        <v>188</v>
      </c>
      <c r="BM178" s="238" t="s">
        <v>324</v>
      </c>
    </row>
    <row r="179" s="2" customFormat="1" ht="24.15" customHeight="1">
      <c r="A179" s="35"/>
      <c r="B179" s="36"/>
      <c r="C179" s="226" t="s">
        <v>245</v>
      </c>
      <c r="D179" s="226" t="s">
        <v>160</v>
      </c>
      <c r="E179" s="227" t="s">
        <v>800</v>
      </c>
      <c r="F179" s="228" t="s">
        <v>801</v>
      </c>
      <c r="G179" s="229" t="s">
        <v>802</v>
      </c>
      <c r="H179" s="230">
        <v>24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0.000437083333333333</v>
      </c>
      <c r="R179" s="236">
        <f>Q179*H179</f>
        <v>0.010489999999999992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188</v>
      </c>
      <c r="AT179" s="238" t="s">
        <v>160</v>
      </c>
      <c r="AU179" s="238" t="s">
        <v>165</v>
      </c>
      <c r="AY179" s="14" t="s">
        <v>158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165</v>
      </c>
      <c r="BK179" s="239">
        <f>ROUND(I179*H179,2)</f>
        <v>0</v>
      </c>
      <c r="BL179" s="14" t="s">
        <v>188</v>
      </c>
      <c r="BM179" s="238" t="s">
        <v>327</v>
      </c>
    </row>
    <row r="180" s="2" customFormat="1" ht="24.15" customHeight="1">
      <c r="A180" s="35"/>
      <c r="B180" s="36"/>
      <c r="C180" s="226" t="s">
        <v>328</v>
      </c>
      <c r="D180" s="226" t="s">
        <v>160</v>
      </c>
      <c r="E180" s="227" t="s">
        <v>803</v>
      </c>
      <c r="F180" s="228" t="s">
        <v>804</v>
      </c>
      <c r="G180" s="229" t="s">
        <v>240</v>
      </c>
      <c r="H180" s="230">
        <v>78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5.4487179487179502E-05</v>
      </c>
      <c r="R180" s="236">
        <f>Q180*H180</f>
        <v>0.0042500000000000012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188</v>
      </c>
      <c r="AT180" s="238" t="s">
        <v>160</v>
      </c>
      <c r="AU180" s="238" t="s">
        <v>165</v>
      </c>
      <c r="AY180" s="14" t="s">
        <v>158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165</v>
      </c>
      <c r="BK180" s="239">
        <f>ROUND(I180*H180,2)</f>
        <v>0</v>
      </c>
      <c r="BL180" s="14" t="s">
        <v>188</v>
      </c>
      <c r="BM180" s="238" t="s">
        <v>331</v>
      </c>
    </row>
    <row r="181" s="2" customFormat="1" ht="33" customHeight="1">
      <c r="A181" s="35"/>
      <c r="B181" s="36"/>
      <c r="C181" s="240" t="s">
        <v>248</v>
      </c>
      <c r="D181" s="240" t="s">
        <v>300</v>
      </c>
      <c r="E181" s="241" t="s">
        <v>805</v>
      </c>
      <c r="F181" s="242" t="s">
        <v>806</v>
      </c>
      <c r="G181" s="243" t="s">
        <v>240</v>
      </c>
      <c r="H181" s="244">
        <v>78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38</v>
      </c>
      <c r="O181" s="94"/>
      <c r="P181" s="236">
        <f>O181*H181</f>
        <v>0</v>
      </c>
      <c r="Q181" s="236">
        <v>0.00010000000000000001</v>
      </c>
      <c r="R181" s="236">
        <f>Q181*H181</f>
        <v>0.0078000000000000005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218</v>
      </c>
      <c r="AT181" s="238" t="s">
        <v>300</v>
      </c>
      <c r="AU181" s="238" t="s">
        <v>165</v>
      </c>
      <c r="AY181" s="14" t="s">
        <v>158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165</v>
      </c>
      <c r="BK181" s="239">
        <f>ROUND(I181*H181,2)</f>
        <v>0</v>
      </c>
      <c r="BL181" s="14" t="s">
        <v>188</v>
      </c>
      <c r="BM181" s="238" t="s">
        <v>335</v>
      </c>
    </row>
    <row r="182" s="2" customFormat="1" ht="24.15" customHeight="1">
      <c r="A182" s="35"/>
      <c r="B182" s="36"/>
      <c r="C182" s="226" t="s">
        <v>336</v>
      </c>
      <c r="D182" s="226" t="s">
        <v>160</v>
      </c>
      <c r="E182" s="227" t="s">
        <v>807</v>
      </c>
      <c r="F182" s="228" t="s">
        <v>808</v>
      </c>
      <c r="G182" s="229" t="s">
        <v>240</v>
      </c>
      <c r="H182" s="230">
        <v>135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5.4444444444444398E-05</v>
      </c>
      <c r="R182" s="236">
        <f>Q182*H182</f>
        <v>0.0073499999999999937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188</v>
      </c>
      <c r="AT182" s="238" t="s">
        <v>160</v>
      </c>
      <c r="AU182" s="238" t="s">
        <v>165</v>
      </c>
      <c r="AY182" s="14" t="s">
        <v>158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165</v>
      </c>
      <c r="BK182" s="239">
        <f>ROUND(I182*H182,2)</f>
        <v>0</v>
      </c>
      <c r="BL182" s="14" t="s">
        <v>188</v>
      </c>
      <c r="BM182" s="238" t="s">
        <v>339</v>
      </c>
    </row>
    <row r="183" s="2" customFormat="1" ht="24.15" customHeight="1">
      <c r="A183" s="35"/>
      <c r="B183" s="36"/>
      <c r="C183" s="240" t="s">
        <v>252</v>
      </c>
      <c r="D183" s="240" t="s">
        <v>300</v>
      </c>
      <c r="E183" s="241" t="s">
        <v>809</v>
      </c>
      <c r="F183" s="242" t="s">
        <v>810</v>
      </c>
      <c r="G183" s="243" t="s">
        <v>240</v>
      </c>
      <c r="H183" s="244">
        <v>135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38</v>
      </c>
      <c r="O183" s="94"/>
      <c r="P183" s="236">
        <f>O183*H183</f>
        <v>0</v>
      </c>
      <c r="Q183" s="236">
        <v>0.00046000000000000001</v>
      </c>
      <c r="R183" s="236">
        <f>Q183*H183</f>
        <v>0.062100000000000002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218</v>
      </c>
      <c r="AT183" s="238" t="s">
        <v>300</v>
      </c>
      <c r="AU183" s="238" t="s">
        <v>165</v>
      </c>
      <c r="AY183" s="14" t="s">
        <v>158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165</v>
      </c>
      <c r="BK183" s="239">
        <f>ROUND(I183*H183,2)</f>
        <v>0</v>
      </c>
      <c r="BL183" s="14" t="s">
        <v>188</v>
      </c>
      <c r="BM183" s="238" t="s">
        <v>342</v>
      </c>
    </row>
    <row r="184" s="2" customFormat="1" ht="24.15" customHeight="1">
      <c r="A184" s="35"/>
      <c r="B184" s="36"/>
      <c r="C184" s="226" t="s">
        <v>343</v>
      </c>
      <c r="D184" s="226" t="s">
        <v>160</v>
      </c>
      <c r="E184" s="227" t="s">
        <v>811</v>
      </c>
      <c r="F184" s="228" t="s">
        <v>812</v>
      </c>
      <c r="G184" s="229" t="s">
        <v>403</v>
      </c>
      <c r="H184" s="230">
        <v>121.575</v>
      </c>
      <c r="I184" s="231"/>
      <c r="J184" s="232">
        <f>ROUND(I184*H184,2)</f>
        <v>0</v>
      </c>
      <c r="K184" s="233"/>
      <c r="L184" s="41"/>
      <c r="M184" s="234" t="s">
        <v>1</v>
      </c>
      <c r="N184" s="235" t="s">
        <v>38</v>
      </c>
      <c r="O184" s="94"/>
      <c r="P184" s="236">
        <f>O184*H184</f>
        <v>0</v>
      </c>
      <c r="Q184" s="236">
        <v>0.000186551511412708</v>
      </c>
      <c r="R184" s="236">
        <f>Q184*H184</f>
        <v>0.022679999999999974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188</v>
      </c>
      <c r="AT184" s="238" t="s">
        <v>160</v>
      </c>
      <c r="AU184" s="238" t="s">
        <v>165</v>
      </c>
      <c r="AY184" s="14" t="s">
        <v>158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165</v>
      </c>
      <c r="BK184" s="239">
        <f>ROUND(I184*H184,2)</f>
        <v>0</v>
      </c>
      <c r="BL184" s="14" t="s">
        <v>188</v>
      </c>
      <c r="BM184" s="238" t="s">
        <v>346</v>
      </c>
    </row>
    <row r="185" s="2" customFormat="1" ht="24.15" customHeight="1">
      <c r="A185" s="35"/>
      <c r="B185" s="36"/>
      <c r="C185" s="226" t="s">
        <v>256</v>
      </c>
      <c r="D185" s="226" t="s">
        <v>160</v>
      </c>
      <c r="E185" s="227" t="s">
        <v>813</v>
      </c>
      <c r="F185" s="228" t="s">
        <v>814</v>
      </c>
      <c r="G185" s="229" t="s">
        <v>403</v>
      </c>
      <c r="H185" s="230">
        <v>121.575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1.00349578449517E-05</v>
      </c>
      <c r="R185" s="236">
        <f>Q185*H185</f>
        <v>0.001220000000000003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188</v>
      </c>
      <c r="AT185" s="238" t="s">
        <v>160</v>
      </c>
      <c r="AU185" s="238" t="s">
        <v>165</v>
      </c>
      <c r="AY185" s="14" t="s">
        <v>158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165</v>
      </c>
      <c r="BK185" s="239">
        <f>ROUND(I185*H185,2)</f>
        <v>0</v>
      </c>
      <c r="BL185" s="14" t="s">
        <v>188</v>
      </c>
      <c r="BM185" s="238" t="s">
        <v>349</v>
      </c>
    </row>
    <row r="186" s="2" customFormat="1" ht="16.5" customHeight="1">
      <c r="A186" s="35"/>
      <c r="B186" s="36"/>
      <c r="C186" s="226" t="s">
        <v>350</v>
      </c>
      <c r="D186" s="226" t="s">
        <v>160</v>
      </c>
      <c r="E186" s="227" t="s">
        <v>815</v>
      </c>
      <c r="F186" s="228" t="s">
        <v>816</v>
      </c>
      <c r="G186" s="229" t="s">
        <v>787</v>
      </c>
      <c r="H186" s="230">
        <v>12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188</v>
      </c>
      <c r="AT186" s="238" t="s">
        <v>160</v>
      </c>
      <c r="AU186" s="238" t="s">
        <v>165</v>
      </c>
      <c r="AY186" s="14" t="s">
        <v>158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165</v>
      </c>
      <c r="BK186" s="239">
        <f>ROUND(I186*H186,2)</f>
        <v>0</v>
      </c>
      <c r="BL186" s="14" t="s">
        <v>188</v>
      </c>
      <c r="BM186" s="238" t="s">
        <v>353</v>
      </c>
    </row>
    <row r="187" s="2" customFormat="1" ht="24.15" customHeight="1">
      <c r="A187" s="35"/>
      <c r="B187" s="36"/>
      <c r="C187" s="226" t="s">
        <v>260</v>
      </c>
      <c r="D187" s="226" t="s">
        <v>160</v>
      </c>
      <c r="E187" s="227" t="s">
        <v>817</v>
      </c>
      <c r="F187" s="228" t="s">
        <v>818</v>
      </c>
      <c r="G187" s="229" t="s">
        <v>640</v>
      </c>
      <c r="H187" s="251"/>
      <c r="I187" s="231"/>
      <c r="J187" s="232">
        <f>ROUND(I187*H187,2)</f>
        <v>0</v>
      </c>
      <c r="K187" s="233"/>
      <c r="L187" s="41"/>
      <c r="M187" s="234" t="s">
        <v>1</v>
      </c>
      <c r="N187" s="235" t="s">
        <v>38</v>
      </c>
      <c r="O187" s="94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188</v>
      </c>
      <c r="AT187" s="238" t="s">
        <v>160</v>
      </c>
      <c r="AU187" s="238" t="s">
        <v>165</v>
      </c>
      <c r="AY187" s="14" t="s">
        <v>158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165</v>
      </c>
      <c r="BK187" s="239">
        <f>ROUND(I187*H187,2)</f>
        <v>0</v>
      </c>
      <c r="BL187" s="14" t="s">
        <v>188</v>
      </c>
      <c r="BM187" s="238" t="s">
        <v>356</v>
      </c>
    </row>
    <row r="188" s="12" customFormat="1" ht="22.8" customHeight="1">
      <c r="A188" s="12"/>
      <c r="B188" s="210"/>
      <c r="C188" s="211"/>
      <c r="D188" s="212" t="s">
        <v>71</v>
      </c>
      <c r="E188" s="224" t="s">
        <v>819</v>
      </c>
      <c r="F188" s="224" t="s">
        <v>820</v>
      </c>
      <c r="G188" s="211"/>
      <c r="H188" s="211"/>
      <c r="I188" s="214"/>
      <c r="J188" s="225">
        <f>BK188</f>
        <v>0</v>
      </c>
      <c r="K188" s="211"/>
      <c r="L188" s="216"/>
      <c r="M188" s="217"/>
      <c r="N188" s="218"/>
      <c r="O188" s="218"/>
      <c r="P188" s="219">
        <f>SUM(P189:P224)</f>
        <v>0</v>
      </c>
      <c r="Q188" s="218"/>
      <c r="R188" s="219">
        <f>SUM(R189:R224)</f>
        <v>1.5618999999999998</v>
      </c>
      <c r="S188" s="218"/>
      <c r="T188" s="220">
        <f>SUM(T189:T224)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1" t="s">
        <v>165</v>
      </c>
      <c r="AT188" s="222" t="s">
        <v>71</v>
      </c>
      <c r="AU188" s="222" t="s">
        <v>79</v>
      </c>
      <c r="AY188" s="221" t="s">
        <v>158</v>
      </c>
      <c r="BK188" s="223">
        <f>SUM(BK189:BK224)</f>
        <v>0</v>
      </c>
    </row>
    <row r="189" s="2" customFormat="1" ht="24.15" customHeight="1">
      <c r="A189" s="35"/>
      <c r="B189" s="36"/>
      <c r="C189" s="226" t="s">
        <v>486</v>
      </c>
      <c r="D189" s="226" t="s">
        <v>160</v>
      </c>
      <c r="E189" s="227" t="s">
        <v>821</v>
      </c>
      <c r="F189" s="228" t="s">
        <v>822</v>
      </c>
      <c r="G189" s="229" t="s">
        <v>240</v>
      </c>
      <c r="H189" s="230">
        <v>20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38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188</v>
      </c>
      <c r="AT189" s="238" t="s">
        <v>160</v>
      </c>
      <c r="AU189" s="238" t="s">
        <v>165</v>
      </c>
      <c r="AY189" s="14" t="s">
        <v>158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165</v>
      </c>
      <c r="BK189" s="239">
        <f>ROUND(I189*H189,2)</f>
        <v>0</v>
      </c>
      <c r="BL189" s="14" t="s">
        <v>188</v>
      </c>
      <c r="BM189" s="238" t="s">
        <v>360</v>
      </c>
    </row>
    <row r="190" s="2" customFormat="1" ht="37.8" customHeight="1">
      <c r="A190" s="35"/>
      <c r="B190" s="36"/>
      <c r="C190" s="240" t="s">
        <v>324</v>
      </c>
      <c r="D190" s="240" t="s">
        <v>300</v>
      </c>
      <c r="E190" s="241" t="s">
        <v>823</v>
      </c>
      <c r="F190" s="242" t="s">
        <v>824</v>
      </c>
      <c r="G190" s="243" t="s">
        <v>240</v>
      </c>
      <c r="H190" s="244">
        <v>20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38</v>
      </c>
      <c r="O190" s="94"/>
      <c r="P190" s="236">
        <f>O190*H190</f>
        <v>0</v>
      </c>
      <c r="Q190" s="236">
        <v>0.016049999999999998</v>
      </c>
      <c r="R190" s="236">
        <f>Q190*H190</f>
        <v>0.32099999999999995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218</v>
      </c>
      <c r="AT190" s="238" t="s">
        <v>300</v>
      </c>
      <c r="AU190" s="238" t="s">
        <v>165</v>
      </c>
      <c r="AY190" s="14" t="s">
        <v>158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165</v>
      </c>
      <c r="BK190" s="239">
        <f>ROUND(I190*H190,2)</f>
        <v>0</v>
      </c>
      <c r="BL190" s="14" t="s">
        <v>188</v>
      </c>
      <c r="BM190" s="238" t="s">
        <v>363</v>
      </c>
    </row>
    <row r="191" s="2" customFormat="1" ht="24.15" customHeight="1">
      <c r="A191" s="35"/>
      <c r="B191" s="36"/>
      <c r="C191" s="226" t="s">
        <v>357</v>
      </c>
      <c r="D191" s="226" t="s">
        <v>160</v>
      </c>
      <c r="E191" s="227" t="s">
        <v>825</v>
      </c>
      <c r="F191" s="228" t="s">
        <v>826</v>
      </c>
      <c r="G191" s="229" t="s">
        <v>240</v>
      </c>
      <c r="H191" s="230">
        <v>20</v>
      </c>
      <c r="I191" s="231"/>
      <c r="J191" s="232">
        <f>ROUND(I191*H191,2)</f>
        <v>0</v>
      </c>
      <c r="K191" s="233"/>
      <c r="L191" s="41"/>
      <c r="M191" s="234" t="s">
        <v>1</v>
      </c>
      <c r="N191" s="235" t="s">
        <v>38</v>
      </c>
      <c r="O191" s="94"/>
      <c r="P191" s="236">
        <f>O191*H191</f>
        <v>0</v>
      </c>
      <c r="Q191" s="236">
        <v>0.00017000000000000001</v>
      </c>
      <c r="R191" s="236">
        <f>Q191*H191</f>
        <v>0.0034000000000000002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188</v>
      </c>
      <c r="AT191" s="238" t="s">
        <v>160</v>
      </c>
      <c r="AU191" s="238" t="s">
        <v>165</v>
      </c>
      <c r="AY191" s="14" t="s">
        <v>158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165</v>
      </c>
      <c r="BK191" s="239">
        <f>ROUND(I191*H191,2)</f>
        <v>0</v>
      </c>
      <c r="BL191" s="14" t="s">
        <v>188</v>
      </c>
      <c r="BM191" s="238" t="s">
        <v>367</v>
      </c>
    </row>
    <row r="192" s="2" customFormat="1" ht="49.05" customHeight="1">
      <c r="A192" s="35"/>
      <c r="B192" s="36"/>
      <c r="C192" s="240" t="s">
        <v>263</v>
      </c>
      <c r="D192" s="240" t="s">
        <v>300</v>
      </c>
      <c r="E192" s="241" t="s">
        <v>827</v>
      </c>
      <c r="F192" s="242" t="s">
        <v>828</v>
      </c>
      <c r="G192" s="243" t="s">
        <v>240</v>
      </c>
      <c r="H192" s="244">
        <v>20</v>
      </c>
      <c r="I192" s="245"/>
      <c r="J192" s="246">
        <f>ROUND(I192*H192,2)</f>
        <v>0</v>
      </c>
      <c r="K192" s="247"/>
      <c r="L192" s="248"/>
      <c r="M192" s="249" t="s">
        <v>1</v>
      </c>
      <c r="N192" s="250" t="s">
        <v>38</v>
      </c>
      <c r="O192" s="94"/>
      <c r="P192" s="236">
        <f>O192*H192</f>
        <v>0</v>
      </c>
      <c r="Q192" s="236">
        <v>0.0138</v>
      </c>
      <c r="R192" s="236">
        <f>Q192*H192</f>
        <v>0.27600000000000002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218</v>
      </c>
      <c r="AT192" s="238" t="s">
        <v>300</v>
      </c>
      <c r="AU192" s="238" t="s">
        <v>165</v>
      </c>
      <c r="AY192" s="14" t="s">
        <v>158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165</v>
      </c>
      <c r="BK192" s="239">
        <f>ROUND(I192*H192,2)</f>
        <v>0</v>
      </c>
      <c r="BL192" s="14" t="s">
        <v>188</v>
      </c>
      <c r="BM192" s="238" t="s">
        <v>370</v>
      </c>
    </row>
    <row r="193" s="2" customFormat="1" ht="44.25" customHeight="1">
      <c r="A193" s="35"/>
      <c r="B193" s="36"/>
      <c r="C193" s="240" t="s">
        <v>364</v>
      </c>
      <c r="D193" s="240" t="s">
        <v>300</v>
      </c>
      <c r="E193" s="241" t="s">
        <v>829</v>
      </c>
      <c r="F193" s="242" t="s">
        <v>830</v>
      </c>
      <c r="G193" s="243" t="s">
        <v>240</v>
      </c>
      <c r="H193" s="244">
        <v>20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38</v>
      </c>
      <c r="O193" s="94"/>
      <c r="P193" s="236">
        <f>O193*H193</f>
        <v>0</v>
      </c>
      <c r="Q193" s="236">
        <v>0.0029399999999999999</v>
      </c>
      <c r="R193" s="236">
        <f>Q193*H193</f>
        <v>0.058799999999999998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218</v>
      </c>
      <c r="AT193" s="238" t="s">
        <v>300</v>
      </c>
      <c r="AU193" s="238" t="s">
        <v>165</v>
      </c>
      <c r="AY193" s="14" t="s">
        <v>158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165</v>
      </c>
      <c r="BK193" s="239">
        <f>ROUND(I193*H193,2)</f>
        <v>0</v>
      </c>
      <c r="BL193" s="14" t="s">
        <v>188</v>
      </c>
      <c r="BM193" s="238" t="s">
        <v>374</v>
      </c>
    </row>
    <row r="194" s="2" customFormat="1" ht="24.15" customHeight="1">
      <c r="A194" s="35"/>
      <c r="B194" s="36"/>
      <c r="C194" s="226" t="s">
        <v>267</v>
      </c>
      <c r="D194" s="226" t="s">
        <v>160</v>
      </c>
      <c r="E194" s="227" t="s">
        <v>821</v>
      </c>
      <c r="F194" s="228" t="s">
        <v>822</v>
      </c>
      <c r="G194" s="229" t="s">
        <v>240</v>
      </c>
      <c r="H194" s="230">
        <v>6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188</v>
      </c>
      <c r="AT194" s="238" t="s">
        <v>160</v>
      </c>
      <c r="AU194" s="238" t="s">
        <v>165</v>
      </c>
      <c r="AY194" s="14" t="s">
        <v>158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165</v>
      </c>
      <c r="BK194" s="239">
        <f>ROUND(I194*H194,2)</f>
        <v>0</v>
      </c>
      <c r="BL194" s="14" t="s">
        <v>188</v>
      </c>
      <c r="BM194" s="238" t="s">
        <v>377</v>
      </c>
    </row>
    <row r="195" s="2" customFormat="1" ht="49.05" customHeight="1">
      <c r="A195" s="35"/>
      <c r="B195" s="36"/>
      <c r="C195" s="240" t="s">
        <v>371</v>
      </c>
      <c r="D195" s="240" t="s">
        <v>300</v>
      </c>
      <c r="E195" s="241" t="s">
        <v>831</v>
      </c>
      <c r="F195" s="242" t="s">
        <v>832</v>
      </c>
      <c r="G195" s="243" t="s">
        <v>240</v>
      </c>
      <c r="H195" s="244">
        <v>6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38</v>
      </c>
      <c r="O195" s="94"/>
      <c r="P195" s="236">
        <f>O195*H195</f>
        <v>0</v>
      </c>
      <c r="Q195" s="236">
        <v>0.01668</v>
      </c>
      <c r="R195" s="236">
        <f>Q195*H195</f>
        <v>0.10008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218</v>
      </c>
      <c r="AT195" s="238" t="s">
        <v>300</v>
      </c>
      <c r="AU195" s="238" t="s">
        <v>165</v>
      </c>
      <c r="AY195" s="14" t="s">
        <v>158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165</v>
      </c>
      <c r="BK195" s="239">
        <f>ROUND(I195*H195,2)</f>
        <v>0</v>
      </c>
      <c r="BL195" s="14" t="s">
        <v>188</v>
      </c>
      <c r="BM195" s="238" t="s">
        <v>381</v>
      </c>
    </row>
    <row r="196" s="2" customFormat="1" ht="16.5" customHeight="1">
      <c r="A196" s="35"/>
      <c r="B196" s="36"/>
      <c r="C196" s="226" t="s">
        <v>270</v>
      </c>
      <c r="D196" s="226" t="s">
        <v>160</v>
      </c>
      <c r="E196" s="227" t="s">
        <v>833</v>
      </c>
      <c r="F196" s="228" t="s">
        <v>834</v>
      </c>
      <c r="G196" s="229" t="s">
        <v>240</v>
      </c>
      <c r="H196" s="230">
        <v>6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188</v>
      </c>
      <c r="AT196" s="238" t="s">
        <v>160</v>
      </c>
      <c r="AU196" s="238" t="s">
        <v>165</v>
      </c>
      <c r="AY196" s="14" t="s">
        <v>158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165</v>
      </c>
      <c r="BK196" s="239">
        <f>ROUND(I196*H196,2)</f>
        <v>0</v>
      </c>
      <c r="BL196" s="14" t="s">
        <v>188</v>
      </c>
      <c r="BM196" s="238" t="s">
        <v>384</v>
      </c>
    </row>
    <row r="197" s="2" customFormat="1" ht="33" customHeight="1">
      <c r="A197" s="35"/>
      <c r="B197" s="36"/>
      <c r="C197" s="240" t="s">
        <v>378</v>
      </c>
      <c r="D197" s="240" t="s">
        <v>300</v>
      </c>
      <c r="E197" s="241" t="s">
        <v>835</v>
      </c>
      <c r="F197" s="242" t="s">
        <v>836</v>
      </c>
      <c r="G197" s="243" t="s">
        <v>240</v>
      </c>
      <c r="H197" s="244">
        <v>6</v>
      </c>
      <c r="I197" s="245"/>
      <c r="J197" s="246">
        <f>ROUND(I197*H197,2)</f>
        <v>0</v>
      </c>
      <c r="K197" s="247"/>
      <c r="L197" s="248"/>
      <c r="M197" s="249" t="s">
        <v>1</v>
      </c>
      <c r="N197" s="250" t="s">
        <v>38</v>
      </c>
      <c r="O197" s="94"/>
      <c r="P197" s="236">
        <f>O197*H197</f>
        <v>0</v>
      </c>
      <c r="Q197" s="236">
        <v>0.025899999999999999</v>
      </c>
      <c r="R197" s="236">
        <f>Q197*H197</f>
        <v>0.15539999999999998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218</v>
      </c>
      <c r="AT197" s="238" t="s">
        <v>300</v>
      </c>
      <c r="AU197" s="238" t="s">
        <v>165</v>
      </c>
      <c r="AY197" s="14" t="s">
        <v>158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165</v>
      </c>
      <c r="BK197" s="239">
        <f>ROUND(I197*H197,2)</f>
        <v>0</v>
      </c>
      <c r="BL197" s="14" t="s">
        <v>188</v>
      </c>
      <c r="BM197" s="238" t="s">
        <v>389</v>
      </c>
    </row>
    <row r="198" s="2" customFormat="1" ht="16.5" customHeight="1">
      <c r="A198" s="35"/>
      <c r="B198" s="36"/>
      <c r="C198" s="226" t="s">
        <v>274</v>
      </c>
      <c r="D198" s="226" t="s">
        <v>160</v>
      </c>
      <c r="E198" s="227" t="s">
        <v>837</v>
      </c>
      <c r="F198" s="228" t="s">
        <v>838</v>
      </c>
      <c r="G198" s="229" t="s">
        <v>240</v>
      </c>
      <c r="H198" s="230">
        <v>17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188</v>
      </c>
      <c r="AT198" s="238" t="s">
        <v>160</v>
      </c>
      <c r="AU198" s="238" t="s">
        <v>165</v>
      </c>
      <c r="AY198" s="14" t="s">
        <v>158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165</v>
      </c>
      <c r="BK198" s="239">
        <f>ROUND(I198*H198,2)</f>
        <v>0</v>
      </c>
      <c r="BL198" s="14" t="s">
        <v>188</v>
      </c>
      <c r="BM198" s="238" t="s">
        <v>392</v>
      </c>
    </row>
    <row r="199" s="2" customFormat="1" ht="16.5" customHeight="1">
      <c r="A199" s="35"/>
      <c r="B199" s="36"/>
      <c r="C199" s="240" t="s">
        <v>386</v>
      </c>
      <c r="D199" s="240" t="s">
        <v>300</v>
      </c>
      <c r="E199" s="241" t="s">
        <v>839</v>
      </c>
      <c r="F199" s="242" t="s">
        <v>840</v>
      </c>
      <c r="G199" s="243" t="s">
        <v>240</v>
      </c>
      <c r="H199" s="244">
        <v>17</v>
      </c>
      <c r="I199" s="245"/>
      <c r="J199" s="246">
        <f>ROUND(I199*H199,2)</f>
        <v>0</v>
      </c>
      <c r="K199" s="247"/>
      <c r="L199" s="248"/>
      <c r="M199" s="249" t="s">
        <v>1</v>
      </c>
      <c r="N199" s="250" t="s">
        <v>38</v>
      </c>
      <c r="O199" s="94"/>
      <c r="P199" s="236">
        <f>O199*H199</f>
        <v>0</v>
      </c>
      <c r="Q199" s="236">
        <v>0.00528</v>
      </c>
      <c r="R199" s="236">
        <f>Q199*H199</f>
        <v>0.089760000000000006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218</v>
      </c>
      <c r="AT199" s="238" t="s">
        <v>300</v>
      </c>
      <c r="AU199" s="238" t="s">
        <v>165</v>
      </c>
      <c r="AY199" s="14" t="s">
        <v>158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165</v>
      </c>
      <c r="BK199" s="239">
        <f>ROUND(I199*H199,2)</f>
        <v>0</v>
      </c>
      <c r="BL199" s="14" t="s">
        <v>188</v>
      </c>
      <c r="BM199" s="238" t="s">
        <v>396</v>
      </c>
    </row>
    <row r="200" s="2" customFormat="1" ht="24.15" customHeight="1">
      <c r="A200" s="35"/>
      <c r="B200" s="36"/>
      <c r="C200" s="226" t="s">
        <v>277</v>
      </c>
      <c r="D200" s="226" t="s">
        <v>160</v>
      </c>
      <c r="E200" s="227" t="s">
        <v>841</v>
      </c>
      <c r="F200" s="228" t="s">
        <v>842</v>
      </c>
      <c r="G200" s="229" t="s">
        <v>240</v>
      </c>
      <c r="H200" s="230">
        <v>7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0.00027999999999999998</v>
      </c>
      <c r="R200" s="236">
        <f>Q200*H200</f>
        <v>0.0019599999999999999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188</v>
      </c>
      <c r="AT200" s="238" t="s">
        <v>160</v>
      </c>
      <c r="AU200" s="238" t="s">
        <v>165</v>
      </c>
      <c r="AY200" s="14" t="s">
        <v>158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165</v>
      </c>
      <c r="BK200" s="239">
        <f>ROUND(I200*H200,2)</f>
        <v>0</v>
      </c>
      <c r="BL200" s="14" t="s">
        <v>188</v>
      </c>
      <c r="BM200" s="238" t="s">
        <v>399</v>
      </c>
    </row>
    <row r="201" s="2" customFormat="1" ht="16.5" customHeight="1">
      <c r="A201" s="35"/>
      <c r="B201" s="36"/>
      <c r="C201" s="240" t="s">
        <v>393</v>
      </c>
      <c r="D201" s="240" t="s">
        <v>300</v>
      </c>
      <c r="E201" s="241" t="s">
        <v>843</v>
      </c>
      <c r="F201" s="242" t="s">
        <v>844</v>
      </c>
      <c r="G201" s="243" t="s">
        <v>240</v>
      </c>
      <c r="H201" s="244">
        <v>7</v>
      </c>
      <c r="I201" s="245"/>
      <c r="J201" s="246">
        <f>ROUND(I201*H201,2)</f>
        <v>0</v>
      </c>
      <c r="K201" s="247"/>
      <c r="L201" s="248"/>
      <c r="M201" s="249" t="s">
        <v>1</v>
      </c>
      <c r="N201" s="250" t="s">
        <v>38</v>
      </c>
      <c r="O201" s="94"/>
      <c r="P201" s="236">
        <f>O201*H201</f>
        <v>0</v>
      </c>
      <c r="Q201" s="236">
        <v>0.0141</v>
      </c>
      <c r="R201" s="236">
        <f>Q201*H201</f>
        <v>0.098699999999999996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218</v>
      </c>
      <c r="AT201" s="238" t="s">
        <v>300</v>
      </c>
      <c r="AU201" s="238" t="s">
        <v>165</v>
      </c>
      <c r="AY201" s="14" t="s">
        <v>158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165</v>
      </c>
      <c r="BK201" s="239">
        <f>ROUND(I201*H201,2)</f>
        <v>0</v>
      </c>
      <c r="BL201" s="14" t="s">
        <v>188</v>
      </c>
      <c r="BM201" s="238" t="s">
        <v>404</v>
      </c>
    </row>
    <row r="202" s="2" customFormat="1" ht="24.15" customHeight="1">
      <c r="A202" s="35"/>
      <c r="B202" s="36"/>
      <c r="C202" s="226" t="s">
        <v>281</v>
      </c>
      <c r="D202" s="226" t="s">
        <v>160</v>
      </c>
      <c r="E202" s="227" t="s">
        <v>845</v>
      </c>
      <c r="F202" s="228" t="s">
        <v>846</v>
      </c>
      <c r="G202" s="229" t="s">
        <v>240</v>
      </c>
      <c r="H202" s="230">
        <v>24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38</v>
      </c>
      <c r="O202" s="94"/>
      <c r="P202" s="236">
        <f>O202*H202</f>
        <v>0</v>
      </c>
      <c r="Q202" s="236">
        <v>0.00017000000000000001</v>
      </c>
      <c r="R202" s="236">
        <f>Q202*H202</f>
        <v>0.0040800000000000003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188</v>
      </c>
      <c r="AT202" s="238" t="s">
        <v>160</v>
      </c>
      <c r="AU202" s="238" t="s">
        <v>165</v>
      </c>
      <c r="AY202" s="14" t="s">
        <v>158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165</v>
      </c>
      <c r="BK202" s="239">
        <f>ROUND(I202*H202,2)</f>
        <v>0</v>
      </c>
      <c r="BL202" s="14" t="s">
        <v>188</v>
      </c>
      <c r="BM202" s="238" t="s">
        <v>407</v>
      </c>
    </row>
    <row r="203" s="2" customFormat="1" ht="37.8" customHeight="1">
      <c r="A203" s="35"/>
      <c r="B203" s="36"/>
      <c r="C203" s="240" t="s">
        <v>400</v>
      </c>
      <c r="D203" s="240" t="s">
        <v>300</v>
      </c>
      <c r="E203" s="241" t="s">
        <v>847</v>
      </c>
      <c r="F203" s="242" t="s">
        <v>848</v>
      </c>
      <c r="G203" s="243" t="s">
        <v>240</v>
      </c>
      <c r="H203" s="244">
        <v>24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38</v>
      </c>
      <c r="O203" s="94"/>
      <c r="P203" s="236">
        <f>O203*H203</f>
        <v>0</v>
      </c>
      <c r="Q203" s="236">
        <v>0.0094999999999999998</v>
      </c>
      <c r="R203" s="236">
        <f>Q203*H203</f>
        <v>0.22799999999999998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218</v>
      </c>
      <c r="AT203" s="238" t="s">
        <v>300</v>
      </c>
      <c r="AU203" s="238" t="s">
        <v>165</v>
      </c>
      <c r="AY203" s="14" t="s">
        <v>158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165</v>
      </c>
      <c r="BK203" s="239">
        <f>ROUND(I203*H203,2)</f>
        <v>0</v>
      </c>
      <c r="BL203" s="14" t="s">
        <v>188</v>
      </c>
      <c r="BM203" s="238" t="s">
        <v>411</v>
      </c>
    </row>
    <row r="204" s="2" customFormat="1" ht="24.15" customHeight="1">
      <c r="A204" s="35"/>
      <c r="B204" s="36"/>
      <c r="C204" s="226" t="s">
        <v>284</v>
      </c>
      <c r="D204" s="226" t="s">
        <v>160</v>
      </c>
      <c r="E204" s="227" t="s">
        <v>849</v>
      </c>
      <c r="F204" s="228" t="s">
        <v>850</v>
      </c>
      <c r="G204" s="229" t="s">
        <v>240</v>
      </c>
      <c r="H204" s="230">
        <v>4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38</v>
      </c>
      <c r="O204" s="94"/>
      <c r="P204" s="236">
        <f>O204*H204</f>
        <v>0</v>
      </c>
      <c r="Q204" s="236">
        <v>0.00051000000000000004</v>
      </c>
      <c r="R204" s="236">
        <f>Q204*H204</f>
        <v>0.0020400000000000001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188</v>
      </c>
      <c r="AT204" s="238" t="s">
        <v>160</v>
      </c>
      <c r="AU204" s="238" t="s">
        <v>165</v>
      </c>
      <c r="AY204" s="14" t="s">
        <v>158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165</v>
      </c>
      <c r="BK204" s="239">
        <f>ROUND(I204*H204,2)</f>
        <v>0</v>
      </c>
      <c r="BL204" s="14" t="s">
        <v>188</v>
      </c>
      <c r="BM204" s="238" t="s">
        <v>418</v>
      </c>
    </row>
    <row r="205" s="2" customFormat="1" ht="24.15" customHeight="1">
      <c r="A205" s="35"/>
      <c r="B205" s="36"/>
      <c r="C205" s="240" t="s">
        <v>408</v>
      </c>
      <c r="D205" s="240" t="s">
        <v>300</v>
      </c>
      <c r="E205" s="241" t="s">
        <v>851</v>
      </c>
      <c r="F205" s="242" t="s">
        <v>852</v>
      </c>
      <c r="G205" s="243" t="s">
        <v>240</v>
      </c>
      <c r="H205" s="244">
        <v>4</v>
      </c>
      <c r="I205" s="245"/>
      <c r="J205" s="246">
        <f>ROUND(I205*H205,2)</f>
        <v>0</v>
      </c>
      <c r="K205" s="247"/>
      <c r="L205" s="248"/>
      <c r="M205" s="249" t="s">
        <v>1</v>
      </c>
      <c r="N205" s="250" t="s">
        <v>38</v>
      </c>
      <c r="O205" s="94"/>
      <c r="P205" s="236">
        <f>O205*H205</f>
        <v>0</v>
      </c>
      <c r="Q205" s="236">
        <v>0.012500000000000001</v>
      </c>
      <c r="R205" s="236">
        <f>Q205*H205</f>
        <v>0.050000000000000003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218</v>
      </c>
      <c r="AT205" s="238" t="s">
        <v>300</v>
      </c>
      <c r="AU205" s="238" t="s">
        <v>165</v>
      </c>
      <c r="AY205" s="14" t="s">
        <v>158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165</v>
      </c>
      <c r="BK205" s="239">
        <f>ROUND(I205*H205,2)</f>
        <v>0</v>
      </c>
      <c r="BL205" s="14" t="s">
        <v>188</v>
      </c>
      <c r="BM205" s="238" t="s">
        <v>422</v>
      </c>
    </row>
    <row r="206" s="2" customFormat="1" ht="16.5" customHeight="1">
      <c r="A206" s="35"/>
      <c r="B206" s="36"/>
      <c r="C206" s="226" t="s">
        <v>288</v>
      </c>
      <c r="D206" s="226" t="s">
        <v>160</v>
      </c>
      <c r="E206" s="227" t="s">
        <v>853</v>
      </c>
      <c r="F206" s="228" t="s">
        <v>854</v>
      </c>
      <c r="G206" s="229" t="s">
        <v>240</v>
      </c>
      <c r="H206" s="230">
        <v>6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188</v>
      </c>
      <c r="AT206" s="238" t="s">
        <v>160</v>
      </c>
      <c r="AU206" s="238" t="s">
        <v>165</v>
      </c>
      <c r="AY206" s="14" t="s">
        <v>158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165</v>
      </c>
      <c r="BK206" s="239">
        <f>ROUND(I206*H206,2)</f>
        <v>0</v>
      </c>
      <c r="BL206" s="14" t="s">
        <v>188</v>
      </c>
      <c r="BM206" s="238" t="s">
        <v>425</v>
      </c>
    </row>
    <row r="207" s="2" customFormat="1" ht="16.5" customHeight="1">
      <c r="A207" s="35"/>
      <c r="B207" s="36"/>
      <c r="C207" s="240" t="s">
        <v>419</v>
      </c>
      <c r="D207" s="240" t="s">
        <v>300</v>
      </c>
      <c r="E207" s="241" t="s">
        <v>855</v>
      </c>
      <c r="F207" s="242" t="s">
        <v>856</v>
      </c>
      <c r="G207" s="243" t="s">
        <v>240</v>
      </c>
      <c r="H207" s="244">
        <v>6</v>
      </c>
      <c r="I207" s="245"/>
      <c r="J207" s="246">
        <f>ROUND(I207*H207,2)</f>
        <v>0</v>
      </c>
      <c r="K207" s="247"/>
      <c r="L207" s="248"/>
      <c r="M207" s="249" t="s">
        <v>1</v>
      </c>
      <c r="N207" s="250" t="s">
        <v>38</v>
      </c>
      <c r="O207" s="94"/>
      <c r="P207" s="236">
        <f>O207*H207</f>
        <v>0</v>
      </c>
      <c r="Q207" s="236">
        <v>0.002</v>
      </c>
      <c r="R207" s="236">
        <f>Q207*H207</f>
        <v>0.012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218</v>
      </c>
      <c r="AT207" s="238" t="s">
        <v>300</v>
      </c>
      <c r="AU207" s="238" t="s">
        <v>165</v>
      </c>
      <c r="AY207" s="14" t="s">
        <v>158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165</v>
      </c>
      <c r="BK207" s="239">
        <f>ROUND(I207*H207,2)</f>
        <v>0</v>
      </c>
      <c r="BL207" s="14" t="s">
        <v>188</v>
      </c>
      <c r="BM207" s="238" t="s">
        <v>429</v>
      </c>
    </row>
    <row r="208" s="2" customFormat="1" ht="33" customHeight="1">
      <c r="A208" s="35"/>
      <c r="B208" s="36"/>
      <c r="C208" s="226" t="s">
        <v>291</v>
      </c>
      <c r="D208" s="226" t="s">
        <v>160</v>
      </c>
      <c r="E208" s="227" t="s">
        <v>857</v>
      </c>
      <c r="F208" s="228" t="s">
        <v>858</v>
      </c>
      <c r="G208" s="229" t="s">
        <v>240</v>
      </c>
      <c r="H208" s="230">
        <v>2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0.00072000000000000005</v>
      </c>
      <c r="R208" s="236">
        <f>Q208*H208</f>
        <v>0.0014400000000000001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188</v>
      </c>
      <c r="AT208" s="238" t="s">
        <v>160</v>
      </c>
      <c r="AU208" s="238" t="s">
        <v>165</v>
      </c>
      <c r="AY208" s="14" t="s">
        <v>158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165</v>
      </c>
      <c r="BK208" s="239">
        <f>ROUND(I208*H208,2)</f>
        <v>0</v>
      </c>
      <c r="BL208" s="14" t="s">
        <v>188</v>
      </c>
      <c r="BM208" s="238" t="s">
        <v>432</v>
      </c>
    </row>
    <row r="209" s="2" customFormat="1" ht="24.15" customHeight="1">
      <c r="A209" s="35"/>
      <c r="B209" s="36"/>
      <c r="C209" s="240" t="s">
        <v>426</v>
      </c>
      <c r="D209" s="240" t="s">
        <v>300</v>
      </c>
      <c r="E209" s="241" t="s">
        <v>859</v>
      </c>
      <c r="F209" s="242" t="s">
        <v>860</v>
      </c>
      <c r="G209" s="243" t="s">
        <v>240</v>
      </c>
      <c r="H209" s="244">
        <v>2</v>
      </c>
      <c r="I209" s="245"/>
      <c r="J209" s="246">
        <f>ROUND(I209*H209,2)</f>
        <v>0</v>
      </c>
      <c r="K209" s="247"/>
      <c r="L209" s="248"/>
      <c r="M209" s="249" t="s">
        <v>1</v>
      </c>
      <c r="N209" s="250" t="s">
        <v>38</v>
      </c>
      <c r="O209" s="94"/>
      <c r="P209" s="236">
        <f>O209*H209</f>
        <v>0</v>
      </c>
      <c r="Q209" s="236">
        <v>0.0043499999999999997</v>
      </c>
      <c r="R209" s="236">
        <f>Q209*H209</f>
        <v>0.0086999999999999994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218</v>
      </c>
      <c r="AT209" s="238" t="s">
        <v>300</v>
      </c>
      <c r="AU209" s="238" t="s">
        <v>165</v>
      </c>
      <c r="AY209" s="14" t="s">
        <v>158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165</v>
      </c>
      <c r="BK209" s="239">
        <f>ROUND(I209*H209,2)</f>
        <v>0</v>
      </c>
      <c r="BL209" s="14" t="s">
        <v>188</v>
      </c>
      <c r="BM209" s="238" t="s">
        <v>438</v>
      </c>
    </row>
    <row r="210" s="2" customFormat="1" ht="24.15" customHeight="1">
      <c r="A210" s="35"/>
      <c r="B210" s="36"/>
      <c r="C210" s="226" t="s">
        <v>295</v>
      </c>
      <c r="D210" s="226" t="s">
        <v>160</v>
      </c>
      <c r="E210" s="227" t="s">
        <v>861</v>
      </c>
      <c r="F210" s="228" t="s">
        <v>862</v>
      </c>
      <c r="G210" s="229" t="s">
        <v>240</v>
      </c>
      <c r="H210" s="230">
        <v>3</v>
      </c>
      <c r="I210" s="231"/>
      <c r="J210" s="232">
        <f>ROUND(I210*H210,2)</f>
        <v>0</v>
      </c>
      <c r="K210" s="233"/>
      <c r="L210" s="41"/>
      <c r="M210" s="234" t="s">
        <v>1</v>
      </c>
      <c r="N210" s="235" t="s">
        <v>38</v>
      </c>
      <c r="O210" s="94"/>
      <c r="P210" s="236">
        <f>O210*H210</f>
        <v>0</v>
      </c>
      <c r="Q210" s="236">
        <v>0.00072999999999999996</v>
      </c>
      <c r="R210" s="236">
        <f>Q210*H210</f>
        <v>0.0021900000000000001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188</v>
      </c>
      <c r="AT210" s="238" t="s">
        <v>160</v>
      </c>
      <c r="AU210" s="238" t="s">
        <v>165</v>
      </c>
      <c r="AY210" s="14" t="s">
        <v>158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165</v>
      </c>
      <c r="BK210" s="239">
        <f>ROUND(I210*H210,2)</f>
        <v>0</v>
      </c>
      <c r="BL210" s="14" t="s">
        <v>188</v>
      </c>
      <c r="BM210" s="238" t="s">
        <v>441</v>
      </c>
    </row>
    <row r="211" s="2" customFormat="1" ht="24.15" customHeight="1">
      <c r="A211" s="35"/>
      <c r="B211" s="36"/>
      <c r="C211" s="240" t="s">
        <v>435</v>
      </c>
      <c r="D211" s="240" t="s">
        <v>300</v>
      </c>
      <c r="E211" s="241" t="s">
        <v>863</v>
      </c>
      <c r="F211" s="242" t="s">
        <v>864</v>
      </c>
      <c r="G211" s="243" t="s">
        <v>240</v>
      </c>
      <c r="H211" s="244">
        <v>3</v>
      </c>
      <c r="I211" s="245"/>
      <c r="J211" s="246">
        <f>ROUND(I211*H211,2)</f>
        <v>0</v>
      </c>
      <c r="K211" s="247"/>
      <c r="L211" s="248"/>
      <c r="M211" s="249" t="s">
        <v>1</v>
      </c>
      <c r="N211" s="250" t="s">
        <v>38</v>
      </c>
      <c r="O211" s="94"/>
      <c r="P211" s="236">
        <f>O211*H211</f>
        <v>0</v>
      </c>
      <c r="Q211" s="236">
        <v>0.018499999999999999</v>
      </c>
      <c r="R211" s="236">
        <f>Q211*H211</f>
        <v>0.055499999999999994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218</v>
      </c>
      <c r="AT211" s="238" t="s">
        <v>300</v>
      </c>
      <c r="AU211" s="238" t="s">
        <v>165</v>
      </c>
      <c r="AY211" s="14" t="s">
        <v>158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165</v>
      </c>
      <c r="BK211" s="239">
        <f>ROUND(I211*H211,2)</f>
        <v>0</v>
      </c>
      <c r="BL211" s="14" t="s">
        <v>188</v>
      </c>
      <c r="BM211" s="238" t="s">
        <v>445</v>
      </c>
    </row>
    <row r="212" s="2" customFormat="1" ht="33" customHeight="1">
      <c r="A212" s="35"/>
      <c r="B212" s="36"/>
      <c r="C212" s="226" t="s">
        <v>298</v>
      </c>
      <c r="D212" s="226" t="s">
        <v>160</v>
      </c>
      <c r="E212" s="227" t="s">
        <v>865</v>
      </c>
      <c r="F212" s="228" t="s">
        <v>866</v>
      </c>
      <c r="G212" s="229" t="s">
        <v>240</v>
      </c>
      <c r="H212" s="230">
        <v>7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4.2857142857142897E-06</v>
      </c>
      <c r="R212" s="236">
        <f>Q212*H212</f>
        <v>3.0000000000000028E-05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188</v>
      </c>
      <c r="AT212" s="238" t="s">
        <v>160</v>
      </c>
      <c r="AU212" s="238" t="s">
        <v>165</v>
      </c>
      <c r="AY212" s="14" t="s">
        <v>158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165</v>
      </c>
      <c r="BK212" s="239">
        <f>ROUND(I212*H212,2)</f>
        <v>0</v>
      </c>
      <c r="BL212" s="14" t="s">
        <v>188</v>
      </c>
      <c r="BM212" s="238" t="s">
        <v>448</v>
      </c>
    </row>
    <row r="213" s="2" customFormat="1" ht="16.5" customHeight="1">
      <c r="A213" s="35"/>
      <c r="B213" s="36"/>
      <c r="C213" s="240" t="s">
        <v>442</v>
      </c>
      <c r="D213" s="240" t="s">
        <v>300</v>
      </c>
      <c r="E213" s="241" t="s">
        <v>867</v>
      </c>
      <c r="F213" s="242" t="s">
        <v>868</v>
      </c>
      <c r="G213" s="243" t="s">
        <v>240</v>
      </c>
      <c r="H213" s="244">
        <v>7</v>
      </c>
      <c r="I213" s="245"/>
      <c r="J213" s="246">
        <f>ROUND(I213*H213,2)</f>
        <v>0</v>
      </c>
      <c r="K213" s="247"/>
      <c r="L213" s="248"/>
      <c r="M213" s="249" t="s">
        <v>1</v>
      </c>
      <c r="N213" s="250" t="s">
        <v>38</v>
      </c>
      <c r="O213" s="94"/>
      <c r="P213" s="236">
        <f>O213*H213</f>
        <v>0</v>
      </c>
      <c r="Q213" s="236">
        <v>0.002</v>
      </c>
      <c r="R213" s="236">
        <f>Q213*H213</f>
        <v>0.014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218</v>
      </c>
      <c r="AT213" s="238" t="s">
        <v>300</v>
      </c>
      <c r="AU213" s="238" t="s">
        <v>165</v>
      </c>
      <c r="AY213" s="14" t="s">
        <v>158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165</v>
      </c>
      <c r="BK213" s="239">
        <f>ROUND(I213*H213,2)</f>
        <v>0</v>
      </c>
      <c r="BL213" s="14" t="s">
        <v>188</v>
      </c>
      <c r="BM213" s="238" t="s">
        <v>452</v>
      </c>
    </row>
    <row r="214" s="2" customFormat="1" ht="37.8" customHeight="1">
      <c r="A214" s="35"/>
      <c r="B214" s="36"/>
      <c r="C214" s="226" t="s">
        <v>303</v>
      </c>
      <c r="D214" s="226" t="s">
        <v>160</v>
      </c>
      <c r="E214" s="227" t="s">
        <v>869</v>
      </c>
      <c r="F214" s="228" t="s">
        <v>870</v>
      </c>
      <c r="G214" s="229" t="s">
        <v>240</v>
      </c>
      <c r="H214" s="230">
        <v>24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188</v>
      </c>
      <c r="AT214" s="238" t="s">
        <v>160</v>
      </c>
      <c r="AU214" s="238" t="s">
        <v>165</v>
      </c>
      <c r="AY214" s="14" t="s">
        <v>158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165</v>
      </c>
      <c r="BK214" s="239">
        <f>ROUND(I214*H214,2)</f>
        <v>0</v>
      </c>
      <c r="BL214" s="14" t="s">
        <v>188</v>
      </c>
      <c r="BM214" s="238" t="s">
        <v>455</v>
      </c>
    </row>
    <row r="215" s="2" customFormat="1" ht="16.5" customHeight="1">
      <c r="A215" s="35"/>
      <c r="B215" s="36"/>
      <c r="C215" s="240" t="s">
        <v>449</v>
      </c>
      <c r="D215" s="240" t="s">
        <v>300</v>
      </c>
      <c r="E215" s="241" t="s">
        <v>871</v>
      </c>
      <c r="F215" s="242" t="s">
        <v>872</v>
      </c>
      <c r="G215" s="243" t="s">
        <v>240</v>
      </c>
      <c r="H215" s="244">
        <v>24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38</v>
      </c>
      <c r="O215" s="94"/>
      <c r="P215" s="236">
        <f>O215*H215</f>
        <v>0</v>
      </c>
      <c r="Q215" s="236">
        <v>0.00148</v>
      </c>
      <c r="R215" s="236">
        <f>Q215*H215</f>
        <v>0.035519999999999996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218</v>
      </c>
      <c r="AT215" s="238" t="s">
        <v>300</v>
      </c>
      <c r="AU215" s="238" t="s">
        <v>165</v>
      </c>
      <c r="AY215" s="14" t="s">
        <v>158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165</v>
      </c>
      <c r="BK215" s="239">
        <f>ROUND(I215*H215,2)</f>
        <v>0</v>
      </c>
      <c r="BL215" s="14" t="s">
        <v>188</v>
      </c>
      <c r="BM215" s="238" t="s">
        <v>459</v>
      </c>
    </row>
    <row r="216" s="2" customFormat="1" ht="24.15" customHeight="1">
      <c r="A216" s="35"/>
      <c r="B216" s="36"/>
      <c r="C216" s="226" t="s">
        <v>306</v>
      </c>
      <c r="D216" s="226" t="s">
        <v>160</v>
      </c>
      <c r="E216" s="227" t="s">
        <v>873</v>
      </c>
      <c r="F216" s="228" t="s">
        <v>874</v>
      </c>
      <c r="G216" s="229" t="s">
        <v>240</v>
      </c>
      <c r="H216" s="230">
        <v>5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3.9999999999999998E-06</v>
      </c>
      <c r="R216" s="236">
        <f>Q216*H216</f>
        <v>1.9999999999999998E-05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188</v>
      </c>
      <c r="AT216" s="238" t="s">
        <v>160</v>
      </c>
      <c r="AU216" s="238" t="s">
        <v>165</v>
      </c>
      <c r="AY216" s="14" t="s">
        <v>158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165</v>
      </c>
      <c r="BK216" s="239">
        <f>ROUND(I216*H216,2)</f>
        <v>0</v>
      </c>
      <c r="BL216" s="14" t="s">
        <v>188</v>
      </c>
      <c r="BM216" s="238" t="s">
        <v>462</v>
      </c>
    </row>
    <row r="217" s="2" customFormat="1" ht="37.8" customHeight="1">
      <c r="A217" s="35"/>
      <c r="B217" s="36"/>
      <c r="C217" s="240" t="s">
        <v>456</v>
      </c>
      <c r="D217" s="240" t="s">
        <v>300</v>
      </c>
      <c r="E217" s="241" t="s">
        <v>875</v>
      </c>
      <c r="F217" s="242" t="s">
        <v>876</v>
      </c>
      <c r="G217" s="243" t="s">
        <v>240</v>
      </c>
      <c r="H217" s="244">
        <v>5</v>
      </c>
      <c r="I217" s="245"/>
      <c r="J217" s="246">
        <f>ROUND(I217*H217,2)</f>
        <v>0</v>
      </c>
      <c r="K217" s="247"/>
      <c r="L217" s="248"/>
      <c r="M217" s="249" t="s">
        <v>1</v>
      </c>
      <c r="N217" s="250" t="s">
        <v>38</v>
      </c>
      <c r="O217" s="94"/>
      <c r="P217" s="236">
        <f>O217*H217</f>
        <v>0</v>
      </c>
      <c r="Q217" s="236">
        <v>0.0035699999999999998</v>
      </c>
      <c r="R217" s="236">
        <f>Q217*H217</f>
        <v>0.017849999999999998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218</v>
      </c>
      <c r="AT217" s="238" t="s">
        <v>300</v>
      </c>
      <c r="AU217" s="238" t="s">
        <v>165</v>
      </c>
      <c r="AY217" s="14" t="s">
        <v>158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165</v>
      </c>
      <c r="BK217" s="239">
        <f>ROUND(I217*H217,2)</f>
        <v>0</v>
      </c>
      <c r="BL217" s="14" t="s">
        <v>188</v>
      </c>
      <c r="BM217" s="238" t="s">
        <v>466</v>
      </c>
    </row>
    <row r="218" s="2" customFormat="1" ht="33" customHeight="1">
      <c r="A218" s="35"/>
      <c r="B218" s="36"/>
      <c r="C218" s="226" t="s">
        <v>310</v>
      </c>
      <c r="D218" s="226" t="s">
        <v>160</v>
      </c>
      <c r="E218" s="227" t="s">
        <v>877</v>
      </c>
      <c r="F218" s="228" t="s">
        <v>878</v>
      </c>
      <c r="G218" s="229" t="s">
        <v>240</v>
      </c>
      <c r="H218" s="230">
        <v>31</v>
      </c>
      <c r="I218" s="231"/>
      <c r="J218" s="232">
        <f>ROUND(I218*H218,2)</f>
        <v>0</v>
      </c>
      <c r="K218" s="233"/>
      <c r="L218" s="41"/>
      <c r="M218" s="234" t="s">
        <v>1</v>
      </c>
      <c r="N218" s="23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188</v>
      </c>
      <c r="AT218" s="238" t="s">
        <v>160</v>
      </c>
      <c r="AU218" s="238" t="s">
        <v>165</v>
      </c>
      <c r="AY218" s="14" t="s">
        <v>158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165</v>
      </c>
      <c r="BK218" s="239">
        <f>ROUND(I218*H218,2)</f>
        <v>0</v>
      </c>
      <c r="BL218" s="14" t="s">
        <v>188</v>
      </c>
      <c r="BM218" s="238" t="s">
        <v>469</v>
      </c>
    </row>
    <row r="219" s="2" customFormat="1" ht="21.75" customHeight="1">
      <c r="A219" s="35"/>
      <c r="B219" s="36"/>
      <c r="C219" s="240" t="s">
        <v>463</v>
      </c>
      <c r="D219" s="240" t="s">
        <v>300</v>
      </c>
      <c r="E219" s="241" t="s">
        <v>879</v>
      </c>
      <c r="F219" s="242" t="s">
        <v>880</v>
      </c>
      <c r="G219" s="243" t="s">
        <v>240</v>
      </c>
      <c r="H219" s="244">
        <v>31</v>
      </c>
      <c r="I219" s="245"/>
      <c r="J219" s="246">
        <f>ROUND(I219*H219,2)</f>
        <v>0</v>
      </c>
      <c r="K219" s="247"/>
      <c r="L219" s="248"/>
      <c r="M219" s="249" t="s">
        <v>1</v>
      </c>
      <c r="N219" s="250" t="s">
        <v>38</v>
      </c>
      <c r="O219" s="94"/>
      <c r="P219" s="236">
        <f>O219*H219</f>
        <v>0</v>
      </c>
      <c r="Q219" s="236">
        <v>0.00073999999999999999</v>
      </c>
      <c r="R219" s="236">
        <f>Q219*H219</f>
        <v>0.022939999999999999</v>
      </c>
      <c r="S219" s="236">
        <v>0</v>
      </c>
      <c r="T219" s="23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8" t="s">
        <v>218</v>
      </c>
      <c r="AT219" s="238" t="s">
        <v>300</v>
      </c>
      <c r="AU219" s="238" t="s">
        <v>165</v>
      </c>
      <c r="AY219" s="14" t="s">
        <v>158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4" t="s">
        <v>165</v>
      </c>
      <c r="BK219" s="239">
        <f>ROUND(I219*H219,2)</f>
        <v>0</v>
      </c>
      <c r="BL219" s="14" t="s">
        <v>188</v>
      </c>
      <c r="BM219" s="238" t="s">
        <v>475</v>
      </c>
    </row>
    <row r="220" s="2" customFormat="1" ht="24.15" customHeight="1">
      <c r="A220" s="35"/>
      <c r="B220" s="36"/>
      <c r="C220" s="226" t="s">
        <v>313</v>
      </c>
      <c r="D220" s="226" t="s">
        <v>160</v>
      </c>
      <c r="E220" s="227" t="s">
        <v>881</v>
      </c>
      <c r="F220" s="228" t="s">
        <v>882</v>
      </c>
      <c r="G220" s="229" t="s">
        <v>240</v>
      </c>
      <c r="H220" s="230">
        <v>5</v>
      </c>
      <c r="I220" s="231"/>
      <c r="J220" s="232">
        <f>ROUND(I220*H220,2)</f>
        <v>0</v>
      </c>
      <c r="K220" s="233"/>
      <c r="L220" s="41"/>
      <c r="M220" s="234" t="s">
        <v>1</v>
      </c>
      <c r="N220" s="235" t="s">
        <v>38</v>
      </c>
      <c r="O220" s="94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188</v>
      </c>
      <c r="AT220" s="238" t="s">
        <v>160</v>
      </c>
      <c r="AU220" s="238" t="s">
        <v>165</v>
      </c>
      <c r="AY220" s="14" t="s">
        <v>158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165</v>
      </c>
      <c r="BK220" s="239">
        <f>ROUND(I220*H220,2)</f>
        <v>0</v>
      </c>
      <c r="BL220" s="14" t="s">
        <v>188</v>
      </c>
      <c r="BM220" s="238" t="s">
        <v>478</v>
      </c>
    </row>
    <row r="221" s="2" customFormat="1" ht="37.8" customHeight="1">
      <c r="A221" s="35"/>
      <c r="B221" s="36"/>
      <c r="C221" s="240" t="s">
        <v>472</v>
      </c>
      <c r="D221" s="240" t="s">
        <v>300</v>
      </c>
      <c r="E221" s="241" t="s">
        <v>883</v>
      </c>
      <c r="F221" s="242" t="s">
        <v>884</v>
      </c>
      <c r="G221" s="243" t="s">
        <v>240</v>
      </c>
      <c r="H221" s="244">
        <v>5</v>
      </c>
      <c r="I221" s="245"/>
      <c r="J221" s="246">
        <f>ROUND(I221*H221,2)</f>
        <v>0</v>
      </c>
      <c r="K221" s="247"/>
      <c r="L221" s="248"/>
      <c r="M221" s="249" t="s">
        <v>1</v>
      </c>
      <c r="N221" s="250" t="s">
        <v>38</v>
      </c>
      <c r="O221" s="94"/>
      <c r="P221" s="236">
        <f>O221*H221</f>
        <v>0</v>
      </c>
      <c r="Q221" s="236">
        <v>0.00033</v>
      </c>
      <c r="R221" s="236">
        <f>Q221*H221</f>
        <v>0.00165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218</v>
      </c>
      <c r="AT221" s="238" t="s">
        <v>300</v>
      </c>
      <c r="AU221" s="238" t="s">
        <v>165</v>
      </c>
      <c r="AY221" s="14" t="s">
        <v>158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165</v>
      </c>
      <c r="BK221" s="239">
        <f>ROUND(I221*H221,2)</f>
        <v>0</v>
      </c>
      <c r="BL221" s="14" t="s">
        <v>188</v>
      </c>
      <c r="BM221" s="238" t="s">
        <v>482</v>
      </c>
    </row>
    <row r="222" s="2" customFormat="1" ht="24.15" customHeight="1">
      <c r="A222" s="35"/>
      <c r="B222" s="36"/>
      <c r="C222" s="226" t="s">
        <v>317</v>
      </c>
      <c r="D222" s="226" t="s">
        <v>160</v>
      </c>
      <c r="E222" s="227" t="s">
        <v>885</v>
      </c>
      <c r="F222" s="228" t="s">
        <v>886</v>
      </c>
      <c r="G222" s="229" t="s">
        <v>240</v>
      </c>
      <c r="H222" s="230">
        <v>3</v>
      </c>
      <c r="I222" s="231"/>
      <c r="J222" s="232">
        <f>ROUND(I222*H222,2)</f>
        <v>0</v>
      </c>
      <c r="K222" s="233"/>
      <c r="L222" s="41"/>
      <c r="M222" s="234" t="s">
        <v>1</v>
      </c>
      <c r="N222" s="235" t="s">
        <v>38</v>
      </c>
      <c r="O222" s="94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188</v>
      </c>
      <c r="AT222" s="238" t="s">
        <v>160</v>
      </c>
      <c r="AU222" s="238" t="s">
        <v>165</v>
      </c>
      <c r="AY222" s="14" t="s">
        <v>158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165</v>
      </c>
      <c r="BK222" s="239">
        <f>ROUND(I222*H222,2)</f>
        <v>0</v>
      </c>
      <c r="BL222" s="14" t="s">
        <v>188</v>
      </c>
      <c r="BM222" s="238" t="s">
        <v>485</v>
      </c>
    </row>
    <row r="223" s="2" customFormat="1" ht="44.25" customHeight="1">
      <c r="A223" s="35"/>
      <c r="B223" s="36"/>
      <c r="C223" s="240" t="s">
        <v>479</v>
      </c>
      <c r="D223" s="240" t="s">
        <v>300</v>
      </c>
      <c r="E223" s="241" t="s">
        <v>887</v>
      </c>
      <c r="F223" s="242" t="s">
        <v>888</v>
      </c>
      <c r="G223" s="243" t="s">
        <v>240</v>
      </c>
      <c r="H223" s="244">
        <v>3</v>
      </c>
      <c r="I223" s="245"/>
      <c r="J223" s="246">
        <f>ROUND(I223*H223,2)</f>
        <v>0</v>
      </c>
      <c r="K223" s="247"/>
      <c r="L223" s="248"/>
      <c r="M223" s="249" t="s">
        <v>1</v>
      </c>
      <c r="N223" s="250" t="s">
        <v>38</v>
      </c>
      <c r="O223" s="94"/>
      <c r="P223" s="236">
        <f>O223*H223</f>
        <v>0</v>
      </c>
      <c r="Q223" s="236">
        <v>0.00027999999999999998</v>
      </c>
      <c r="R223" s="236">
        <f>Q223*H223</f>
        <v>0.00083999999999999993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218</v>
      </c>
      <c r="AT223" s="238" t="s">
        <v>300</v>
      </c>
      <c r="AU223" s="238" t="s">
        <v>165</v>
      </c>
      <c r="AY223" s="14" t="s">
        <v>158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165</v>
      </c>
      <c r="BK223" s="239">
        <f>ROUND(I223*H223,2)</f>
        <v>0</v>
      </c>
      <c r="BL223" s="14" t="s">
        <v>188</v>
      </c>
      <c r="BM223" s="238" t="s">
        <v>489</v>
      </c>
    </row>
    <row r="224" s="2" customFormat="1" ht="24.15" customHeight="1">
      <c r="A224" s="35"/>
      <c r="B224" s="36"/>
      <c r="C224" s="226" t="s">
        <v>320</v>
      </c>
      <c r="D224" s="226" t="s">
        <v>160</v>
      </c>
      <c r="E224" s="227" t="s">
        <v>889</v>
      </c>
      <c r="F224" s="228" t="s">
        <v>890</v>
      </c>
      <c r="G224" s="229" t="s">
        <v>195</v>
      </c>
      <c r="H224" s="230">
        <v>1.236</v>
      </c>
      <c r="I224" s="231"/>
      <c r="J224" s="232">
        <f>ROUND(I224*H224,2)</f>
        <v>0</v>
      </c>
      <c r="K224" s="233"/>
      <c r="L224" s="41"/>
      <c r="M224" s="252" t="s">
        <v>1</v>
      </c>
      <c r="N224" s="253" t="s">
        <v>38</v>
      </c>
      <c r="O224" s="254"/>
      <c r="P224" s="255">
        <f>O224*H224</f>
        <v>0</v>
      </c>
      <c r="Q224" s="255">
        <v>0</v>
      </c>
      <c r="R224" s="255">
        <f>Q224*H224</f>
        <v>0</v>
      </c>
      <c r="S224" s="255">
        <v>0</v>
      </c>
      <c r="T224" s="25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188</v>
      </c>
      <c r="AT224" s="238" t="s">
        <v>160</v>
      </c>
      <c r="AU224" s="238" t="s">
        <v>165</v>
      </c>
      <c r="AY224" s="14" t="s">
        <v>158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165</v>
      </c>
      <c r="BK224" s="239">
        <f>ROUND(I224*H224,2)</f>
        <v>0</v>
      </c>
      <c r="BL224" s="14" t="s">
        <v>188</v>
      </c>
      <c r="BM224" s="238" t="s">
        <v>492</v>
      </c>
    </row>
    <row r="225" s="2" customFormat="1" ht="6.96" customHeight="1">
      <c r="A225" s="35"/>
      <c r="B225" s="69"/>
      <c r="C225" s="70"/>
      <c r="D225" s="70"/>
      <c r="E225" s="70"/>
      <c r="F225" s="70"/>
      <c r="G225" s="70"/>
      <c r="H225" s="70"/>
      <c r="I225" s="70"/>
      <c r="J225" s="70"/>
      <c r="K225" s="70"/>
      <c r="L225" s="41"/>
      <c r="M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</row>
  </sheetData>
  <sheetProtection sheet="1" autoFilter="0" formatColumns="0" formatRows="0" objects="1" scenarios="1" spinCount="100000" saltValue="4j0P3xMjQWcL2kKLRE8OttqEJPDNvMVWR4wpMmeQKVlZ7zSsm8Nj9os+9zizAkMWrUP5SI02N+i5rfny1sUtOw==" hashValue="calBJwOJRAWvIc+jZx+ndmWNNnJy7z//DxkZC0O7phFurXdI1/btlHwyzdN/A3JjOUiDL9IqMGa/3OCFN3km3g==" algorithmName="SHA-512" password="CC35"/>
  <autoFilter ref="C124:K224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891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ROUND(J126,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ROUND((SUM(BE126:BE254)),  2)</f>
        <v>0</v>
      </c>
      <c r="G33" s="159"/>
      <c r="H33" s="159"/>
      <c r="I33" s="160">
        <v>0.20000000000000001</v>
      </c>
      <c r="J33" s="158">
        <f>ROUND(((SUM(BE126:BE254))*I33),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ROUND((SUM(BF126:BF254)),  2)</f>
        <v>0</v>
      </c>
      <c r="G34" s="159"/>
      <c r="H34" s="159"/>
      <c r="I34" s="160">
        <v>0.20000000000000001</v>
      </c>
      <c r="J34" s="158">
        <f>ROUND(((SUM(BF126:BF254))*I34),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ROUND((SUM(BG126:BG254)),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ROUND((SUM(BH126:BH254)),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ROUND((SUM(BI126:BI254)),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SO-03 - Výkurovanie  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J126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J127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J128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128</v>
      </c>
      <c r="E99" s="195"/>
      <c r="F99" s="195"/>
      <c r="G99" s="195"/>
      <c r="H99" s="195"/>
      <c r="I99" s="195"/>
      <c r="J99" s="196">
        <f>J130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129</v>
      </c>
      <c r="E100" s="189"/>
      <c r="F100" s="189"/>
      <c r="G100" s="189"/>
      <c r="H100" s="189"/>
      <c r="I100" s="189"/>
      <c r="J100" s="190">
        <f>J135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132</v>
      </c>
      <c r="E101" s="195"/>
      <c r="F101" s="195"/>
      <c r="G101" s="195"/>
      <c r="H101" s="195"/>
      <c r="I101" s="195"/>
      <c r="J101" s="196">
        <f>J136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892</v>
      </c>
      <c r="E102" s="195"/>
      <c r="F102" s="195"/>
      <c r="G102" s="195"/>
      <c r="H102" s="195"/>
      <c r="I102" s="195"/>
      <c r="J102" s="196">
        <f>J140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893</v>
      </c>
      <c r="E103" s="195"/>
      <c r="F103" s="195"/>
      <c r="G103" s="195"/>
      <c r="H103" s="195"/>
      <c r="I103" s="195"/>
      <c r="J103" s="196">
        <f>J180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894</v>
      </c>
      <c r="E104" s="195"/>
      <c r="F104" s="195"/>
      <c r="G104" s="195"/>
      <c r="H104" s="195"/>
      <c r="I104" s="195"/>
      <c r="J104" s="196">
        <f>J210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2"/>
      <c r="C105" s="193"/>
      <c r="D105" s="194" t="s">
        <v>895</v>
      </c>
      <c r="E105" s="195"/>
      <c r="F105" s="195"/>
      <c r="G105" s="195"/>
      <c r="H105" s="195"/>
      <c r="I105" s="195"/>
      <c r="J105" s="196">
        <f>J219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896</v>
      </c>
      <c r="E106" s="195"/>
      <c r="F106" s="195"/>
      <c r="G106" s="195"/>
      <c r="H106" s="195"/>
      <c r="I106" s="195"/>
      <c r="J106" s="196">
        <f>J240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144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81" t="str">
        <f>E7</f>
        <v xml:space="preserve">99gtrui-2021 - Materská  škola   Lubina_23.03.2023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115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E9</f>
        <v xml:space="preserve">SO-03 - Výkurovanie    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F12</f>
        <v xml:space="preserve"> </v>
      </c>
      <c r="G120" s="37"/>
      <c r="H120" s="37"/>
      <c r="I120" s="29" t="s">
        <v>21</v>
      </c>
      <c r="J120" s="82" t="str">
        <f>IF(J12="","",J12)</f>
        <v>23. 3. 2023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23</v>
      </c>
      <c r="D122" s="37"/>
      <c r="E122" s="37"/>
      <c r="F122" s="24" t="str">
        <f>E15</f>
        <v xml:space="preserve"> </v>
      </c>
      <c r="G122" s="37"/>
      <c r="H122" s="37"/>
      <c r="I122" s="29" t="s">
        <v>28</v>
      </c>
      <c r="J122" s="33" t="str">
        <f>E21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26</v>
      </c>
      <c r="D123" s="37"/>
      <c r="E123" s="37"/>
      <c r="F123" s="24" t="str">
        <f>IF(E18="","",E18)</f>
        <v>Vyplň údaj</v>
      </c>
      <c r="G123" s="37"/>
      <c r="H123" s="37"/>
      <c r="I123" s="29" t="s">
        <v>30</v>
      </c>
      <c r="J123" s="33" t="str">
        <f>E24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98"/>
      <c r="B125" s="199"/>
      <c r="C125" s="200" t="s">
        <v>145</v>
      </c>
      <c r="D125" s="201" t="s">
        <v>57</v>
      </c>
      <c r="E125" s="201" t="s">
        <v>53</v>
      </c>
      <c r="F125" s="201" t="s">
        <v>54</v>
      </c>
      <c r="G125" s="201" t="s">
        <v>146</v>
      </c>
      <c r="H125" s="201" t="s">
        <v>147</v>
      </c>
      <c r="I125" s="201" t="s">
        <v>148</v>
      </c>
      <c r="J125" s="202" t="s">
        <v>119</v>
      </c>
      <c r="K125" s="203" t="s">
        <v>149</v>
      </c>
      <c r="L125" s="204"/>
      <c r="M125" s="103" t="s">
        <v>1</v>
      </c>
      <c r="N125" s="104" t="s">
        <v>36</v>
      </c>
      <c r="O125" s="104" t="s">
        <v>150</v>
      </c>
      <c r="P125" s="104" t="s">
        <v>151</v>
      </c>
      <c r="Q125" s="104" t="s">
        <v>152</v>
      </c>
      <c r="R125" s="104" t="s">
        <v>153</v>
      </c>
      <c r="S125" s="104" t="s">
        <v>154</v>
      </c>
      <c r="T125" s="105" t="s">
        <v>155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5"/>
      <c r="B126" s="36"/>
      <c r="C126" s="110" t="s">
        <v>120</v>
      </c>
      <c r="D126" s="37"/>
      <c r="E126" s="37"/>
      <c r="F126" s="37"/>
      <c r="G126" s="37"/>
      <c r="H126" s="37"/>
      <c r="I126" s="37"/>
      <c r="J126" s="205">
        <f>BK126</f>
        <v>0</v>
      </c>
      <c r="K126" s="37"/>
      <c r="L126" s="41"/>
      <c r="M126" s="106"/>
      <c r="N126" s="206"/>
      <c r="O126" s="107"/>
      <c r="P126" s="207">
        <f>P127+P135</f>
        <v>0</v>
      </c>
      <c r="Q126" s="107"/>
      <c r="R126" s="207">
        <f>R127+R135</f>
        <v>10.107035</v>
      </c>
      <c r="S126" s="107"/>
      <c r="T126" s="208">
        <f>T127+T135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71</v>
      </c>
      <c r="AU126" s="14" t="s">
        <v>121</v>
      </c>
      <c r="BK126" s="209">
        <f>BK127+BK135</f>
        <v>0</v>
      </c>
    </row>
    <row r="127" s="12" customFormat="1" ht="25.92" customHeight="1">
      <c r="A127" s="12"/>
      <c r="B127" s="210"/>
      <c r="C127" s="211"/>
      <c r="D127" s="212" t="s">
        <v>71</v>
      </c>
      <c r="E127" s="213" t="s">
        <v>156</v>
      </c>
      <c r="F127" s="213" t="s">
        <v>157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P128+P130</f>
        <v>0</v>
      </c>
      <c r="Q127" s="218"/>
      <c r="R127" s="219">
        <f>R128+R130</f>
        <v>0.46146000000000015</v>
      </c>
      <c r="S127" s="218"/>
      <c r="T127" s="220">
        <f>T128+T130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79</v>
      </c>
      <c r="AT127" s="222" t="s">
        <v>71</v>
      </c>
      <c r="AU127" s="222" t="s">
        <v>72</v>
      </c>
      <c r="AY127" s="221" t="s">
        <v>158</v>
      </c>
      <c r="BK127" s="223">
        <f>BK128+BK130</f>
        <v>0</v>
      </c>
    </row>
    <row r="128" s="12" customFormat="1" ht="22.8" customHeight="1">
      <c r="A128" s="12"/>
      <c r="B128" s="210"/>
      <c r="C128" s="211"/>
      <c r="D128" s="212" t="s">
        <v>71</v>
      </c>
      <c r="E128" s="224" t="s">
        <v>171</v>
      </c>
      <c r="F128" s="224" t="s">
        <v>332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P129</f>
        <v>0</v>
      </c>
      <c r="Q128" s="218"/>
      <c r="R128" s="219">
        <f>R129</f>
        <v>0.42291000000000017</v>
      </c>
      <c r="S128" s="218"/>
      <c r="T128" s="22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79</v>
      </c>
      <c r="AT128" s="222" t="s">
        <v>71</v>
      </c>
      <c r="AU128" s="222" t="s">
        <v>79</v>
      </c>
      <c r="AY128" s="221" t="s">
        <v>158</v>
      </c>
      <c r="BK128" s="223">
        <f>BK129</f>
        <v>0</v>
      </c>
    </row>
    <row r="129" s="2" customFormat="1" ht="24.15" customHeight="1">
      <c r="A129" s="35"/>
      <c r="B129" s="36"/>
      <c r="C129" s="226" t="s">
        <v>79</v>
      </c>
      <c r="D129" s="226" t="s">
        <v>160</v>
      </c>
      <c r="E129" s="227" t="s">
        <v>897</v>
      </c>
      <c r="F129" s="228" t="s">
        <v>898</v>
      </c>
      <c r="G129" s="229" t="s">
        <v>217</v>
      </c>
      <c r="H129" s="230">
        <v>5.5999999999999996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0.075519642857142896</v>
      </c>
      <c r="R129" s="236">
        <f>Q129*H129</f>
        <v>0.42291000000000017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165</v>
      </c>
    </row>
    <row r="130" s="12" customFormat="1" ht="22.8" customHeight="1">
      <c r="A130" s="12"/>
      <c r="B130" s="210"/>
      <c r="C130" s="211"/>
      <c r="D130" s="212" t="s">
        <v>71</v>
      </c>
      <c r="E130" s="224" t="s">
        <v>189</v>
      </c>
      <c r="F130" s="224" t="s">
        <v>385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SUM(P131:P134)</f>
        <v>0</v>
      </c>
      <c r="Q130" s="218"/>
      <c r="R130" s="219">
        <f>SUM(R131:R134)</f>
        <v>0.038549999999999994</v>
      </c>
      <c r="S130" s="218"/>
      <c r="T130" s="220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79</v>
      </c>
      <c r="AT130" s="222" t="s">
        <v>71</v>
      </c>
      <c r="AU130" s="222" t="s">
        <v>79</v>
      </c>
      <c r="AY130" s="221" t="s">
        <v>158</v>
      </c>
      <c r="BK130" s="223">
        <f>SUM(BK131:BK134)</f>
        <v>0</v>
      </c>
    </row>
    <row r="131" s="2" customFormat="1" ht="24.15" customHeight="1">
      <c r="A131" s="35"/>
      <c r="B131" s="36"/>
      <c r="C131" s="226" t="s">
        <v>165</v>
      </c>
      <c r="D131" s="226" t="s">
        <v>160</v>
      </c>
      <c r="E131" s="227" t="s">
        <v>899</v>
      </c>
      <c r="F131" s="228" t="s">
        <v>900</v>
      </c>
      <c r="G131" s="229" t="s">
        <v>217</v>
      </c>
      <c r="H131" s="230">
        <v>5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0.0015299999999999999</v>
      </c>
      <c r="R131" s="236">
        <f>Q131*H131</f>
        <v>0.0076499999999999997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164</v>
      </c>
      <c r="AT131" s="238" t="s">
        <v>160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164</v>
      </c>
    </row>
    <row r="132" s="2" customFormat="1" ht="24.15" customHeight="1">
      <c r="A132" s="35"/>
      <c r="B132" s="36"/>
      <c r="C132" s="226" t="s">
        <v>168</v>
      </c>
      <c r="D132" s="226" t="s">
        <v>160</v>
      </c>
      <c r="E132" s="227" t="s">
        <v>901</v>
      </c>
      <c r="F132" s="228" t="s">
        <v>902</v>
      </c>
      <c r="G132" s="229" t="s">
        <v>217</v>
      </c>
      <c r="H132" s="230">
        <v>5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0.0061799999999999997</v>
      </c>
      <c r="R132" s="236">
        <f>Q132*H132</f>
        <v>0.030899999999999997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164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171</v>
      </c>
    </row>
    <row r="133" s="2" customFormat="1" ht="24.15" customHeight="1">
      <c r="A133" s="35"/>
      <c r="B133" s="36"/>
      <c r="C133" s="226" t="s">
        <v>164</v>
      </c>
      <c r="D133" s="226" t="s">
        <v>160</v>
      </c>
      <c r="E133" s="227" t="s">
        <v>903</v>
      </c>
      <c r="F133" s="228" t="s">
        <v>904</v>
      </c>
      <c r="G133" s="229" t="s">
        <v>240</v>
      </c>
      <c r="H133" s="230">
        <v>13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164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164</v>
      </c>
      <c r="BM133" s="238" t="s">
        <v>174</v>
      </c>
    </row>
    <row r="134" s="2" customFormat="1" ht="24.15" customHeight="1">
      <c r="A134" s="35"/>
      <c r="B134" s="36"/>
      <c r="C134" s="226" t="s">
        <v>175</v>
      </c>
      <c r="D134" s="226" t="s">
        <v>160</v>
      </c>
      <c r="E134" s="227" t="s">
        <v>905</v>
      </c>
      <c r="F134" s="228" t="s">
        <v>906</v>
      </c>
      <c r="G134" s="229" t="s">
        <v>240</v>
      </c>
      <c r="H134" s="230">
        <v>2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164</v>
      </c>
      <c r="AT134" s="238" t="s">
        <v>160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164</v>
      </c>
      <c r="BM134" s="238" t="s">
        <v>178</v>
      </c>
    </row>
    <row r="135" s="12" customFormat="1" ht="25.92" customHeight="1">
      <c r="A135" s="12"/>
      <c r="B135" s="210"/>
      <c r="C135" s="211"/>
      <c r="D135" s="212" t="s">
        <v>71</v>
      </c>
      <c r="E135" s="213" t="s">
        <v>412</v>
      </c>
      <c r="F135" s="213" t="s">
        <v>413</v>
      </c>
      <c r="G135" s="211"/>
      <c r="H135" s="211"/>
      <c r="I135" s="214"/>
      <c r="J135" s="215">
        <f>BK135</f>
        <v>0</v>
      </c>
      <c r="K135" s="211"/>
      <c r="L135" s="216"/>
      <c r="M135" s="217"/>
      <c r="N135" s="218"/>
      <c r="O135" s="218"/>
      <c r="P135" s="219">
        <f>P136+P140+P180+P210+P240</f>
        <v>0</v>
      </c>
      <c r="Q135" s="218"/>
      <c r="R135" s="219">
        <f>R136+R140+R180+R210+R240</f>
        <v>9.6455749999999991</v>
      </c>
      <c r="S135" s="218"/>
      <c r="T135" s="220">
        <f>T136+T140+T180+T210+T240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165</v>
      </c>
      <c r="AT135" s="222" t="s">
        <v>71</v>
      </c>
      <c r="AU135" s="222" t="s">
        <v>72</v>
      </c>
      <c r="AY135" s="221" t="s">
        <v>158</v>
      </c>
      <c r="BK135" s="223">
        <f>BK136+BK140+BK180+BK210+BK240</f>
        <v>0</v>
      </c>
    </row>
    <row r="136" s="12" customFormat="1" ht="22.8" customHeight="1">
      <c r="A136" s="12"/>
      <c r="B136" s="210"/>
      <c r="C136" s="211"/>
      <c r="D136" s="212" t="s">
        <v>71</v>
      </c>
      <c r="E136" s="224" t="s">
        <v>470</v>
      </c>
      <c r="F136" s="224" t="s">
        <v>471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SUM(P137:P139)</f>
        <v>0</v>
      </c>
      <c r="Q136" s="218"/>
      <c r="R136" s="219">
        <f>SUM(R137:R139)</f>
        <v>0.047849999999999927</v>
      </c>
      <c r="S136" s="218"/>
      <c r="T136" s="220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165</v>
      </c>
      <c r="AT136" s="222" t="s">
        <v>71</v>
      </c>
      <c r="AU136" s="222" t="s">
        <v>79</v>
      </c>
      <c r="AY136" s="221" t="s">
        <v>158</v>
      </c>
      <c r="BK136" s="223">
        <f>SUM(BK137:BK139)</f>
        <v>0</v>
      </c>
    </row>
    <row r="137" s="2" customFormat="1" ht="21.75" customHeight="1">
      <c r="A137" s="35"/>
      <c r="B137" s="36"/>
      <c r="C137" s="226" t="s">
        <v>171</v>
      </c>
      <c r="D137" s="226" t="s">
        <v>160</v>
      </c>
      <c r="E137" s="227" t="s">
        <v>907</v>
      </c>
      <c r="F137" s="228" t="s">
        <v>908</v>
      </c>
      <c r="G137" s="229" t="s">
        <v>403</v>
      </c>
      <c r="H137" s="230">
        <v>299.09500000000003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4.99841187582541E-05</v>
      </c>
      <c r="R137" s="236">
        <f>Q137*H137</f>
        <v>0.014950000000000012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188</v>
      </c>
      <c r="AT137" s="238" t="s">
        <v>160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188</v>
      </c>
      <c r="BM137" s="238" t="s">
        <v>181</v>
      </c>
    </row>
    <row r="138" s="2" customFormat="1" ht="24.15" customHeight="1">
      <c r="A138" s="35"/>
      <c r="B138" s="36"/>
      <c r="C138" s="240" t="s">
        <v>182</v>
      </c>
      <c r="D138" s="240" t="s">
        <v>300</v>
      </c>
      <c r="E138" s="241" t="s">
        <v>909</v>
      </c>
      <c r="F138" s="242" t="s">
        <v>910</v>
      </c>
      <c r="G138" s="243" t="s">
        <v>403</v>
      </c>
      <c r="H138" s="244">
        <v>299.09500000000003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0.00010999849546130799</v>
      </c>
      <c r="R138" s="236">
        <f>Q138*H138</f>
        <v>0.032899999999999915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218</v>
      </c>
      <c r="AT138" s="238" t="s">
        <v>300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188</v>
      </c>
      <c r="BM138" s="238" t="s">
        <v>185</v>
      </c>
    </row>
    <row r="139" s="2" customFormat="1" ht="24.15" customHeight="1">
      <c r="A139" s="35"/>
      <c r="B139" s="36"/>
      <c r="C139" s="226" t="s">
        <v>174</v>
      </c>
      <c r="D139" s="226" t="s">
        <v>160</v>
      </c>
      <c r="E139" s="227" t="s">
        <v>911</v>
      </c>
      <c r="F139" s="228" t="s">
        <v>760</v>
      </c>
      <c r="G139" s="229" t="s">
        <v>640</v>
      </c>
      <c r="H139" s="251"/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188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188</v>
      </c>
      <c r="BM139" s="238" t="s">
        <v>188</v>
      </c>
    </row>
    <row r="140" s="12" customFormat="1" ht="22.8" customHeight="1">
      <c r="A140" s="12"/>
      <c r="B140" s="210"/>
      <c r="C140" s="211"/>
      <c r="D140" s="212" t="s">
        <v>71</v>
      </c>
      <c r="E140" s="224" t="s">
        <v>912</v>
      </c>
      <c r="F140" s="224" t="s">
        <v>913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SUM(P141:P179)</f>
        <v>0</v>
      </c>
      <c r="Q140" s="218"/>
      <c r="R140" s="219">
        <f>SUM(R141:R179)</f>
        <v>0.41698000000000002</v>
      </c>
      <c r="S140" s="218"/>
      <c r="T140" s="220">
        <f>SUM(T141:T179)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165</v>
      </c>
      <c r="AT140" s="222" t="s">
        <v>71</v>
      </c>
      <c r="AU140" s="222" t="s">
        <v>79</v>
      </c>
      <c r="AY140" s="221" t="s">
        <v>158</v>
      </c>
      <c r="BK140" s="223">
        <f>SUM(BK141:BK179)</f>
        <v>0</v>
      </c>
    </row>
    <row r="141" s="2" customFormat="1" ht="24.15" customHeight="1">
      <c r="A141" s="35"/>
      <c r="B141" s="36"/>
      <c r="C141" s="226" t="s">
        <v>189</v>
      </c>
      <c r="D141" s="226" t="s">
        <v>160</v>
      </c>
      <c r="E141" s="227" t="s">
        <v>914</v>
      </c>
      <c r="F141" s="228" t="s">
        <v>915</v>
      </c>
      <c r="G141" s="229" t="s">
        <v>240</v>
      </c>
      <c r="H141" s="230">
        <v>1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188</v>
      </c>
      <c r="AT141" s="238" t="s">
        <v>160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188</v>
      </c>
      <c r="BM141" s="238" t="s">
        <v>192</v>
      </c>
    </row>
    <row r="142" s="2" customFormat="1" ht="37.8" customHeight="1">
      <c r="A142" s="35"/>
      <c r="B142" s="36"/>
      <c r="C142" s="240" t="s">
        <v>178</v>
      </c>
      <c r="D142" s="240" t="s">
        <v>300</v>
      </c>
      <c r="E142" s="241" t="s">
        <v>916</v>
      </c>
      <c r="F142" s="242" t="s">
        <v>917</v>
      </c>
      <c r="G142" s="243" t="s">
        <v>240</v>
      </c>
      <c r="H142" s="244">
        <v>1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38</v>
      </c>
      <c r="O142" s="94"/>
      <c r="P142" s="236">
        <f>O142*H142</f>
        <v>0</v>
      </c>
      <c r="Q142" s="236">
        <v>0.20499999999999999</v>
      </c>
      <c r="R142" s="236">
        <f>Q142*H142</f>
        <v>0.20499999999999999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218</v>
      </c>
      <c r="AT142" s="238" t="s">
        <v>300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188</v>
      </c>
      <c r="BM142" s="238" t="s">
        <v>7</v>
      </c>
    </row>
    <row r="143" s="2" customFormat="1" ht="24.15" customHeight="1">
      <c r="A143" s="35"/>
      <c r="B143" s="36"/>
      <c r="C143" s="226" t="s">
        <v>197</v>
      </c>
      <c r="D143" s="226" t="s">
        <v>160</v>
      </c>
      <c r="E143" s="227" t="s">
        <v>918</v>
      </c>
      <c r="F143" s="228" t="s">
        <v>919</v>
      </c>
      <c r="G143" s="229" t="s">
        <v>240</v>
      </c>
      <c r="H143" s="230">
        <v>1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188</v>
      </c>
      <c r="AT143" s="238" t="s">
        <v>160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188</v>
      </c>
      <c r="BM143" s="238" t="s">
        <v>200</v>
      </c>
    </row>
    <row r="144" s="2" customFormat="1" ht="37.8" customHeight="1">
      <c r="A144" s="35"/>
      <c r="B144" s="36"/>
      <c r="C144" s="240" t="s">
        <v>181</v>
      </c>
      <c r="D144" s="240" t="s">
        <v>300</v>
      </c>
      <c r="E144" s="241" t="s">
        <v>920</v>
      </c>
      <c r="F144" s="242" t="s">
        <v>921</v>
      </c>
      <c r="G144" s="243" t="s">
        <v>240</v>
      </c>
      <c r="H144" s="244">
        <v>1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0.20499999999999999</v>
      </c>
      <c r="R144" s="236">
        <f>Q144*H144</f>
        <v>0.20499999999999999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218</v>
      </c>
      <c r="AT144" s="238" t="s">
        <v>300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188</v>
      </c>
      <c r="BM144" s="238" t="s">
        <v>203</v>
      </c>
    </row>
    <row r="145" s="2" customFormat="1" ht="21.75" customHeight="1">
      <c r="A145" s="35"/>
      <c r="B145" s="36"/>
      <c r="C145" s="226" t="s">
        <v>204</v>
      </c>
      <c r="D145" s="226" t="s">
        <v>160</v>
      </c>
      <c r="E145" s="227" t="s">
        <v>922</v>
      </c>
      <c r="F145" s="228" t="s">
        <v>923</v>
      </c>
      <c r="G145" s="229" t="s">
        <v>240</v>
      </c>
      <c r="H145" s="230">
        <v>2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188</v>
      </c>
      <c r="AT145" s="238" t="s">
        <v>160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188</v>
      </c>
      <c r="BM145" s="238" t="s">
        <v>207</v>
      </c>
    </row>
    <row r="146" s="2" customFormat="1" ht="33" customHeight="1">
      <c r="A146" s="35"/>
      <c r="B146" s="36"/>
      <c r="C146" s="240" t="s">
        <v>185</v>
      </c>
      <c r="D146" s="240" t="s">
        <v>300</v>
      </c>
      <c r="E146" s="241" t="s">
        <v>924</v>
      </c>
      <c r="F146" s="242" t="s">
        <v>925</v>
      </c>
      <c r="G146" s="243" t="s">
        <v>240</v>
      </c>
      <c r="H146" s="244">
        <v>2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218</v>
      </c>
      <c r="AT146" s="238" t="s">
        <v>300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188</v>
      </c>
      <c r="BM146" s="238" t="s">
        <v>210</v>
      </c>
    </row>
    <row r="147" s="2" customFormat="1" ht="21.75" customHeight="1">
      <c r="A147" s="35"/>
      <c r="B147" s="36"/>
      <c r="C147" s="226" t="s">
        <v>211</v>
      </c>
      <c r="D147" s="226" t="s">
        <v>160</v>
      </c>
      <c r="E147" s="227" t="s">
        <v>926</v>
      </c>
      <c r="F147" s="228" t="s">
        <v>927</v>
      </c>
      <c r="G147" s="229" t="s">
        <v>240</v>
      </c>
      <c r="H147" s="230">
        <v>2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38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188</v>
      </c>
      <c r="AT147" s="238" t="s">
        <v>160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188</v>
      </c>
      <c r="BM147" s="238" t="s">
        <v>214</v>
      </c>
    </row>
    <row r="148" s="2" customFormat="1" ht="33" customHeight="1">
      <c r="A148" s="35"/>
      <c r="B148" s="36"/>
      <c r="C148" s="240" t="s">
        <v>188</v>
      </c>
      <c r="D148" s="240" t="s">
        <v>300</v>
      </c>
      <c r="E148" s="241" t="s">
        <v>928</v>
      </c>
      <c r="F148" s="242" t="s">
        <v>929</v>
      </c>
      <c r="G148" s="243" t="s">
        <v>240</v>
      </c>
      <c r="H148" s="244">
        <v>6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218</v>
      </c>
      <c r="AT148" s="238" t="s">
        <v>300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188</v>
      </c>
      <c r="BM148" s="238" t="s">
        <v>218</v>
      </c>
    </row>
    <row r="149" s="2" customFormat="1" ht="33" customHeight="1">
      <c r="A149" s="35"/>
      <c r="B149" s="36"/>
      <c r="C149" s="240" t="s">
        <v>219</v>
      </c>
      <c r="D149" s="240" t="s">
        <v>300</v>
      </c>
      <c r="E149" s="241" t="s">
        <v>930</v>
      </c>
      <c r="F149" s="242" t="s">
        <v>931</v>
      </c>
      <c r="G149" s="243" t="s">
        <v>240</v>
      </c>
      <c r="H149" s="244">
        <v>6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218</v>
      </c>
      <c r="AT149" s="238" t="s">
        <v>300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188</v>
      </c>
      <c r="BM149" s="238" t="s">
        <v>222</v>
      </c>
    </row>
    <row r="150" s="2" customFormat="1" ht="24.15" customHeight="1">
      <c r="A150" s="35"/>
      <c r="B150" s="36"/>
      <c r="C150" s="226" t="s">
        <v>192</v>
      </c>
      <c r="D150" s="226" t="s">
        <v>160</v>
      </c>
      <c r="E150" s="227" t="s">
        <v>932</v>
      </c>
      <c r="F150" s="228" t="s">
        <v>933</v>
      </c>
      <c r="G150" s="229" t="s">
        <v>240</v>
      </c>
      <c r="H150" s="230">
        <v>2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188</v>
      </c>
      <c r="AT150" s="238" t="s">
        <v>160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188</v>
      </c>
      <c r="BM150" s="238" t="s">
        <v>225</v>
      </c>
    </row>
    <row r="151" s="2" customFormat="1" ht="24.15" customHeight="1">
      <c r="A151" s="35"/>
      <c r="B151" s="36"/>
      <c r="C151" s="240" t="s">
        <v>226</v>
      </c>
      <c r="D151" s="240" t="s">
        <v>300</v>
      </c>
      <c r="E151" s="241" t="s">
        <v>934</v>
      </c>
      <c r="F151" s="242" t="s">
        <v>935</v>
      </c>
      <c r="G151" s="243" t="s">
        <v>240</v>
      </c>
      <c r="H151" s="244">
        <v>1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218</v>
      </c>
      <c r="AT151" s="238" t="s">
        <v>300</v>
      </c>
      <c r="AU151" s="238" t="s">
        <v>165</v>
      </c>
      <c r="AY151" s="14" t="s">
        <v>158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165</v>
      </c>
      <c r="BK151" s="239">
        <f>ROUND(I151*H151,2)</f>
        <v>0</v>
      </c>
      <c r="BL151" s="14" t="s">
        <v>188</v>
      </c>
      <c r="BM151" s="238" t="s">
        <v>229</v>
      </c>
    </row>
    <row r="152" s="2" customFormat="1" ht="16.5" customHeight="1">
      <c r="A152" s="35"/>
      <c r="B152" s="36"/>
      <c r="C152" s="226" t="s">
        <v>7</v>
      </c>
      <c r="D152" s="226" t="s">
        <v>160</v>
      </c>
      <c r="E152" s="227" t="s">
        <v>936</v>
      </c>
      <c r="F152" s="228" t="s">
        <v>937</v>
      </c>
      <c r="G152" s="229" t="s">
        <v>240</v>
      </c>
      <c r="H152" s="230">
        <v>2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188</v>
      </c>
      <c r="AT152" s="238" t="s">
        <v>160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188</v>
      </c>
      <c r="BM152" s="238" t="s">
        <v>232</v>
      </c>
    </row>
    <row r="153" s="2" customFormat="1" ht="24.15" customHeight="1">
      <c r="A153" s="35"/>
      <c r="B153" s="36"/>
      <c r="C153" s="240" t="s">
        <v>234</v>
      </c>
      <c r="D153" s="240" t="s">
        <v>300</v>
      </c>
      <c r="E153" s="241" t="s">
        <v>938</v>
      </c>
      <c r="F153" s="242" t="s">
        <v>939</v>
      </c>
      <c r="G153" s="243" t="s">
        <v>240</v>
      </c>
      <c r="H153" s="244">
        <v>1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218</v>
      </c>
      <c r="AT153" s="238" t="s">
        <v>300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188</v>
      </c>
      <c r="BM153" s="238" t="s">
        <v>237</v>
      </c>
    </row>
    <row r="154" s="2" customFormat="1" ht="33" customHeight="1">
      <c r="A154" s="35"/>
      <c r="B154" s="36"/>
      <c r="C154" s="240" t="s">
        <v>200</v>
      </c>
      <c r="D154" s="240" t="s">
        <v>300</v>
      </c>
      <c r="E154" s="241" t="s">
        <v>940</v>
      </c>
      <c r="F154" s="242" t="s">
        <v>941</v>
      </c>
      <c r="G154" s="243" t="s">
        <v>240</v>
      </c>
      <c r="H154" s="244">
        <v>1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218</v>
      </c>
      <c r="AT154" s="238" t="s">
        <v>300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188</v>
      </c>
      <c r="BM154" s="238" t="s">
        <v>241</v>
      </c>
    </row>
    <row r="155" s="2" customFormat="1" ht="33" customHeight="1">
      <c r="A155" s="35"/>
      <c r="B155" s="36"/>
      <c r="C155" s="226" t="s">
        <v>242</v>
      </c>
      <c r="D155" s="226" t="s">
        <v>160</v>
      </c>
      <c r="E155" s="227" t="s">
        <v>942</v>
      </c>
      <c r="F155" s="228" t="s">
        <v>943</v>
      </c>
      <c r="G155" s="229" t="s">
        <v>240</v>
      </c>
      <c r="H155" s="230">
        <v>2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0.00349</v>
      </c>
      <c r="R155" s="236">
        <f>Q155*H155</f>
        <v>0.0069800000000000001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188</v>
      </c>
      <c r="AT155" s="238" t="s">
        <v>160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188</v>
      </c>
      <c r="BM155" s="238" t="s">
        <v>245</v>
      </c>
    </row>
    <row r="156" s="2" customFormat="1" ht="16.5" customHeight="1">
      <c r="A156" s="35"/>
      <c r="B156" s="36"/>
      <c r="C156" s="226" t="s">
        <v>203</v>
      </c>
      <c r="D156" s="226" t="s">
        <v>160</v>
      </c>
      <c r="E156" s="227" t="s">
        <v>944</v>
      </c>
      <c r="F156" s="228" t="s">
        <v>945</v>
      </c>
      <c r="G156" s="229" t="s">
        <v>240</v>
      </c>
      <c r="H156" s="230">
        <v>2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188</v>
      </c>
      <c r="AT156" s="238" t="s">
        <v>160</v>
      </c>
      <c r="AU156" s="238" t="s">
        <v>165</v>
      </c>
      <c r="AY156" s="14" t="s">
        <v>158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165</v>
      </c>
      <c r="BK156" s="239">
        <f>ROUND(I156*H156,2)</f>
        <v>0</v>
      </c>
      <c r="BL156" s="14" t="s">
        <v>188</v>
      </c>
      <c r="BM156" s="238" t="s">
        <v>248</v>
      </c>
    </row>
    <row r="157" s="2" customFormat="1" ht="16.5" customHeight="1">
      <c r="A157" s="35"/>
      <c r="B157" s="36"/>
      <c r="C157" s="240" t="s">
        <v>249</v>
      </c>
      <c r="D157" s="240" t="s">
        <v>300</v>
      </c>
      <c r="E157" s="241" t="s">
        <v>946</v>
      </c>
      <c r="F157" s="242" t="s">
        <v>947</v>
      </c>
      <c r="G157" s="243" t="s">
        <v>240</v>
      </c>
      <c r="H157" s="244">
        <v>2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38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218</v>
      </c>
      <c r="AT157" s="238" t="s">
        <v>300</v>
      </c>
      <c r="AU157" s="238" t="s">
        <v>165</v>
      </c>
      <c r="AY157" s="14" t="s">
        <v>158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165</v>
      </c>
      <c r="BK157" s="239">
        <f>ROUND(I157*H157,2)</f>
        <v>0</v>
      </c>
      <c r="BL157" s="14" t="s">
        <v>188</v>
      </c>
      <c r="BM157" s="238" t="s">
        <v>252</v>
      </c>
    </row>
    <row r="158" s="2" customFormat="1" ht="24.15" customHeight="1">
      <c r="A158" s="35"/>
      <c r="B158" s="36"/>
      <c r="C158" s="226" t="s">
        <v>207</v>
      </c>
      <c r="D158" s="226" t="s">
        <v>160</v>
      </c>
      <c r="E158" s="227" t="s">
        <v>948</v>
      </c>
      <c r="F158" s="228" t="s">
        <v>949</v>
      </c>
      <c r="G158" s="229" t="s">
        <v>240</v>
      </c>
      <c r="H158" s="230">
        <v>2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188</v>
      </c>
      <c r="AT158" s="238" t="s">
        <v>160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188</v>
      </c>
      <c r="BM158" s="238" t="s">
        <v>256</v>
      </c>
    </row>
    <row r="159" s="2" customFormat="1" ht="24.15" customHeight="1">
      <c r="A159" s="35"/>
      <c r="B159" s="36"/>
      <c r="C159" s="240" t="s">
        <v>257</v>
      </c>
      <c r="D159" s="240" t="s">
        <v>300</v>
      </c>
      <c r="E159" s="241" t="s">
        <v>950</v>
      </c>
      <c r="F159" s="242" t="s">
        <v>951</v>
      </c>
      <c r="G159" s="243" t="s">
        <v>240</v>
      </c>
      <c r="H159" s="244">
        <v>1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218</v>
      </c>
      <c r="AT159" s="238" t="s">
        <v>300</v>
      </c>
      <c r="AU159" s="238" t="s">
        <v>165</v>
      </c>
      <c r="AY159" s="14" t="s">
        <v>158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165</v>
      </c>
      <c r="BK159" s="239">
        <f>ROUND(I159*H159,2)</f>
        <v>0</v>
      </c>
      <c r="BL159" s="14" t="s">
        <v>188</v>
      </c>
      <c r="BM159" s="238" t="s">
        <v>260</v>
      </c>
    </row>
    <row r="160" s="2" customFormat="1" ht="24.15" customHeight="1">
      <c r="A160" s="35"/>
      <c r="B160" s="36"/>
      <c r="C160" s="226" t="s">
        <v>210</v>
      </c>
      <c r="D160" s="226" t="s">
        <v>160</v>
      </c>
      <c r="E160" s="227" t="s">
        <v>952</v>
      </c>
      <c r="F160" s="228" t="s">
        <v>953</v>
      </c>
      <c r="G160" s="229" t="s">
        <v>240</v>
      </c>
      <c r="H160" s="230">
        <v>2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188</v>
      </c>
      <c r="AT160" s="238" t="s">
        <v>160</v>
      </c>
      <c r="AU160" s="238" t="s">
        <v>165</v>
      </c>
      <c r="AY160" s="14" t="s">
        <v>158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165</v>
      </c>
      <c r="BK160" s="239">
        <f>ROUND(I160*H160,2)</f>
        <v>0</v>
      </c>
      <c r="BL160" s="14" t="s">
        <v>188</v>
      </c>
      <c r="BM160" s="238" t="s">
        <v>263</v>
      </c>
    </row>
    <row r="161" s="2" customFormat="1" ht="24.15" customHeight="1">
      <c r="A161" s="35"/>
      <c r="B161" s="36"/>
      <c r="C161" s="240" t="s">
        <v>264</v>
      </c>
      <c r="D161" s="240" t="s">
        <v>300</v>
      </c>
      <c r="E161" s="241" t="s">
        <v>954</v>
      </c>
      <c r="F161" s="242" t="s">
        <v>955</v>
      </c>
      <c r="G161" s="243" t="s">
        <v>240</v>
      </c>
      <c r="H161" s="244">
        <v>2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218</v>
      </c>
      <c r="AT161" s="238" t="s">
        <v>300</v>
      </c>
      <c r="AU161" s="238" t="s">
        <v>165</v>
      </c>
      <c r="AY161" s="14" t="s">
        <v>158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165</v>
      </c>
      <c r="BK161" s="239">
        <f>ROUND(I161*H161,2)</f>
        <v>0</v>
      </c>
      <c r="BL161" s="14" t="s">
        <v>188</v>
      </c>
      <c r="BM161" s="238" t="s">
        <v>267</v>
      </c>
    </row>
    <row r="162" s="2" customFormat="1" ht="16.5" customHeight="1">
      <c r="A162" s="35"/>
      <c r="B162" s="36"/>
      <c r="C162" s="226" t="s">
        <v>214</v>
      </c>
      <c r="D162" s="226" t="s">
        <v>160</v>
      </c>
      <c r="E162" s="227" t="s">
        <v>956</v>
      </c>
      <c r="F162" s="228" t="s">
        <v>957</v>
      </c>
      <c r="G162" s="229" t="s">
        <v>240</v>
      </c>
      <c r="H162" s="230">
        <v>2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188</v>
      </c>
      <c r="AT162" s="238" t="s">
        <v>160</v>
      </c>
      <c r="AU162" s="238" t="s">
        <v>165</v>
      </c>
      <c r="AY162" s="14" t="s">
        <v>158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165</v>
      </c>
      <c r="BK162" s="239">
        <f>ROUND(I162*H162,2)</f>
        <v>0</v>
      </c>
      <c r="BL162" s="14" t="s">
        <v>188</v>
      </c>
      <c r="BM162" s="238" t="s">
        <v>270</v>
      </c>
    </row>
    <row r="163" s="2" customFormat="1" ht="16.5" customHeight="1">
      <c r="A163" s="35"/>
      <c r="B163" s="36"/>
      <c r="C163" s="240" t="s">
        <v>271</v>
      </c>
      <c r="D163" s="240" t="s">
        <v>300</v>
      </c>
      <c r="E163" s="241" t="s">
        <v>958</v>
      </c>
      <c r="F163" s="242" t="s">
        <v>959</v>
      </c>
      <c r="G163" s="243" t="s">
        <v>240</v>
      </c>
      <c r="H163" s="244">
        <v>2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218</v>
      </c>
      <c r="AT163" s="238" t="s">
        <v>300</v>
      </c>
      <c r="AU163" s="238" t="s">
        <v>165</v>
      </c>
      <c r="AY163" s="14" t="s">
        <v>158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165</v>
      </c>
      <c r="BK163" s="239">
        <f>ROUND(I163*H163,2)</f>
        <v>0</v>
      </c>
      <c r="BL163" s="14" t="s">
        <v>188</v>
      </c>
      <c r="BM163" s="238" t="s">
        <v>274</v>
      </c>
    </row>
    <row r="164" s="2" customFormat="1" ht="16.5" customHeight="1">
      <c r="A164" s="35"/>
      <c r="B164" s="36"/>
      <c r="C164" s="226" t="s">
        <v>218</v>
      </c>
      <c r="D164" s="226" t="s">
        <v>160</v>
      </c>
      <c r="E164" s="227" t="s">
        <v>960</v>
      </c>
      <c r="F164" s="228" t="s">
        <v>961</v>
      </c>
      <c r="G164" s="229" t="s">
        <v>240</v>
      </c>
      <c r="H164" s="230">
        <v>1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188</v>
      </c>
      <c r="AT164" s="238" t="s">
        <v>160</v>
      </c>
      <c r="AU164" s="238" t="s">
        <v>165</v>
      </c>
      <c r="AY164" s="14" t="s">
        <v>158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165</v>
      </c>
      <c r="BK164" s="239">
        <f>ROUND(I164*H164,2)</f>
        <v>0</v>
      </c>
      <c r="BL164" s="14" t="s">
        <v>188</v>
      </c>
      <c r="BM164" s="238" t="s">
        <v>277</v>
      </c>
    </row>
    <row r="165" s="2" customFormat="1" ht="21.75" customHeight="1">
      <c r="A165" s="35"/>
      <c r="B165" s="36"/>
      <c r="C165" s="240" t="s">
        <v>278</v>
      </c>
      <c r="D165" s="240" t="s">
        <v>300</v>
      </c>
      <c r="E165" s="241" t="s">
        <v>962</v>
      </c>
      <c r="F165" s="242" t="s">
        <v>963</v>
      </c>
      <c r="G165" s="243" t="s">
        <v>240</v>
      </c>
      <c r="H165" s="244">
        <v>1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218</v>
      </c>
      <c r="AT165" s="238" t="s">
        <v>300</v>
      </c>
      <c r="AU165" s="238" t="s">
        <v>165</v>
      </c>
      <c r="AY165" s="14" t="s">
        <v>158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165</v>
      </c>
      <c r="BK165" s="239">
        <f>ROUND(I165*H165,2)</f>
        <v>0</v>
      </c>
      <c r="BL165" s="14" t="s">
        <v>188</v>
      </c>
      <c r="BM165" s="238" t="s">
        <v>281</v>
      </c>
    </row>
    <row r="166" s="2" customFormat="1" ht="16.5" customHeight="1">
      <c r="A166" s="35"/>
      <c r="B166" s="36"/>
      <c r="C166" s="226" t="s">
        <v>222</v>
      </c>
      <c r="D166" s="226" t="s">
        <v>160</v>
      </c>
      <c r="E166" s="227" t="s">
        <v>964</v>
      </c>
      <c r="F166" s="228" t="s">
        <v>965</v>
      </c>
      <c r="G166" s="229" t="s">
        <v>240</v>
      </c>
      <c r="H166" s="230">
        <v>1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188</v>
      </c>
      <c r="AT166" s="238" t="s">
        <v>160</v>
      </c>
      <c r="AU166" s="238" t="s">
        <v>165</v>
      </c>
      <c r="AY166" s="14" t="s">
        <v>158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165</v>
      </c>
      <c r="BK166" s="239">
        <f>ROUND(I166*H166,2)</f>
        <v>0</v>
      </c>
      <c r="BL166" s="14" t="s">
        <v>188</v>
      </c>
      <c r="BM166" s="238" t="s">
        <v>284</v>
      </c>
    </row>
    <row r="167" s="2" customFormat="1" ht="37.8" customHeight="1">
      <c r="A167" s="35"/>
      <c r="B167" s="36"/>
      <c r="C167" s="240" t="s">
        <v>285</v>
      </c>
      <c r="D167" s="240" t="s">
        <v>300</v>
      </c>
      <c r="E167" s="241" t="s">
        <v>966</v>
      </c>
      <c r="F167" s="242" t="s">
        <v>967</v>
      </c>
      <c r="G167" s="243" t="s">
        <v>240</v>
      </c>
      <c r="H167" s="244">
        <v>1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218</v>
      </c>
      <c r="AT167" s="238" t="s">
        <v>300</v>
      </c>
      <c r="AU167" s="238" t="s">
        <v>165</v>
      </c>
      <c r="AY167" s="14" t="s">
        <v>158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165</v>
      </c>
      <c r="BK167" s="239">
        <f>ROUND(I167*H167,2)</f>
        <v>0</v>
      </c>
      <c r="BL167" s="14" t="s">
        <v>188</v>
      </c>
      <c r="BM167" s="238" t="s">
        <v>288</v>
      </c>
    </row>
    <row r="168" s="2" customFormat="1" ht="16.5" customHeight="1">
      <c r="A168" s="35"/>
      <c r="B168" s="36"/>
      <c r="C168" s="226" t="s">
        <v>225</v>
      </c>
      <c r="D168" s="226" t="s">
        <v>160</v>
      </c>
      <c r="E168" s="227" t="s">
        <v>968</v>
      </c>
      <c r="F168" s="228" t="s">
        <v>969</v>
      </c>
      <c r="G168" s="229" t="s">
        <v>240</v>
      </c>
      <c r="H168" s="230">
        <v>2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188</v>
      </c>
      <c r="AT168" s="238" t="s">
        <v>160</v>
      </c>
      <c r="AU168" s="238" t="s">
        <v>165</v>
      </c>
      <c r="AY168" s="14" t="s">
        <v>158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165</v>
      </c>
      <c r="BK168" s="239">
        <f>ROUND(I168*H168,2)</f>
        <v>0</v>
      </c>
      <c r="BL168" s="14" t="s">
        <v>188</v>
      </c>
      <c r="BM168" s="238" t="s">
        <v>291</v>
      </c>
    </row>
    <row r="169" s="2" customFormat="1" ht="16.5" customHeight="1">
      <c r="A169" s="35"/>
      <c r="B169" s="36"/>
      <c r="C169" s="240" t="s">
        <v>292</v>
      </c>
      <c r="D169" s="240" t="s">
        <v>300</v>
      </c>
      <c r="E169" s="241" t="s">
        <v>970</v>
      </c>
      <c r="F169" s="242" t="s">
        <v>971</v>
      </c>
      <c r="G169" s="243" t="s">
        <v>240</v>
      </c>
      <c r="H169" s="244">
        <v>2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218</v>
      </c>
      <c r="AT169" s="238" t="s">
        <v>300</v>
      </c>
      <c r="AU169" s="238" t="s">
        <v>165</v>
      </c>
      <c r="AY169" s="14" t="s">
        <v>158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165</v>
      </c>
      <c r="BK169" s="239">
        <f>ROUND(I169*H169,2)</f>
        <v>0</v>
      </c>
      <c r="BL169" s="14" t="s">
        <v>188</v>
      </c>
      <c r="BM169" s="238" t="s">
        <v>295</v>
      </c>
    </row>
    <row r="170" s="2" customFormat="1" ht="21.75" customHeight="1">
      <c r="A170" s="35"/>
      <c r="B170" s="36"/>
      <c r="C170" s="226" t="s">
        <v>229</v>
      </c>
      <c r="D170" s="226" t="s">
        <v>160</v>
      </c>
      <c r="E170" s="227" t="s">
        <v>972</v>
      </c>
      <c r="F170" s="228" t="s">
        <v>973</v>
      </c>
      <c r="G170" s="229" t="s">
        <v>240</v>
      </c>
      <c r="H170" s="230">
        <v>2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188</v>
      </c>
      <c r="AT170" s="238" t="s">
        <v>160</v>
      </c>
      <c r="AU170" s="238" t="s">
        <v>165</v>
      </c>
      <c r="AY170" s="14" t="s">
        <v>158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165</v>
      </c>
      <c r="BK170" s="239">
        <f>ROUND(I170*H170,2)</f>
        <v>0</v>
      </c>
      <c r="BL170" s="14" t="s">
        <v>188</v>
      </c>
      <c r="BM170" s="238" t="s">
        <v>298</v>
      </c>
    </row>
    <row r="171" s="2" customFormat="1" ht="21.75" customHeight="1">
      <c r="A171" s="35"/>
      <c r="B171" s="36"/>
      <c r="C171" s="240" t="s">
        <v>299</v>
      </c>
      <c r="D171" s="240" t="s">
        <v>300</v>
      </c>
      <c r="E171" s="241" t="s">
        <v>974</v>
      </c>
      <c r="F171" s="242" t="s">
        <v>975</v>
      </c>
      <c r="G171" s="243" t="s">
        <v>240</v>
      </c>
      <c r="H171" s="244">
        <v>2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218</v>
      </c>
      <c r="AT171" s="238" t="s">
        <v>300</v>
      </c>
      <c r="AU171" s="238" t="s">
        <v>165</v>
      </c>
      <c r="AY171" s="14" t="s">
        <v>158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165</v>
      </c>
      <c r="BK171" s="239">
        <f>ROUND(I171*H171,2)</f>
        <v>0</v>
      </c>
      <c r="BL171" s="14" t="s">
        <v>188</v>
      </c>
      <c r="BM171" s="238" t="s">
        <v>303</v>
      </c>
    </row>
    <row r="172" s="2" customFormat="1" ht="24.15" customHeight="1">
      <c r="A172" s="35"/>
      <c r="B172" s="36"/>
      <c r="C172" s="226" t="s">
        <v>232</v>
      </c>
      <c r="D172" s="226" t="s">
        <v>160</v>
      </c>
      <c r="E172" s="227" t="s">
        <v>976</v>
      </c>
      <c r="F172" s="228" t="s">
        <v>977</v>
      </c>
      <c r="G172" s="229" t="s">
        <v>240</v>
      </c>
      <c r="H172" s="230">
        <v>2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188</v>
      </c>
      <c r="AT172" s="238" t="s">
        <v>160</v>
      </c>
      <c r="AU172" s="238" t="s">
        <v>165</v>
      </c>
      <c r="AY172" s="14" t="s">
        <v>158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165</v>
      </c>
      <c r="BK172" s="239">
        <f>ROUND(I172*H172,2)</f>
        <v>0</v>
      </c>
      <c r="BL172" s="14" t="s">
        <v>188</v>
      </c>
      <c r="BM172" s="238" t="s">
        <v>306</v>
      </c>
    </row>
    <row r="173" s="2" customFormat="1" ht="24.15" customHeight="1">
      <c r="A173" s="35"/>
      <c r="B173" s="36"/>
      <c r="C173" s="240" t="s">
        <v>307</v>
      </c>
      <c r="D173" s="240" t="s">
        <v>300</v>
      </c>
      <c r="E173" s="241" t="s">
        <v>978</v>
      </c>
      <c r="F173" s="242" t="s">
        <v>979</v>
      </c>
      <c r="G173" s="243" t="s">
        <v>240</v>
      </c>
      <c r="H173" s="244">
        <v>1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218</v>
      </c>
      <c r="AT173" s="238" t="s">
        <v>300</v>
      </c>
      <c r="AU173" s="238" t="s">
        <v>165</v>
      </c>
      <c r="AY173" s="14" t="s">
        <v>158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165</v>
      </c>
      <c r="BK173" s="239">
        <f>ROUND(I173*H173,2)</f>
        <v>0</v>
      </c>
      <c r="BL173" s="14" t="s">
        <v>188</v>
      </c>
      <c r="BM173" s="238" t="s">
        <v>310</v>
      </c>
    </row>
    <row r="174" s="2" customFormat="1" ht="24.15" customHeight="1">
      <c r="A174" s="35"/>
      <c r="B174" s="36"/>
      <c r="C174" s="240" t="s">
        <v>237</v>
      </c>
      <c r="D174" s="240" t="s">
        <v>300</v>
      </c>
      <c r="E174" s="241" t="s">
        <v>980</v>
      </c>
      <c r="F174" s="242" t="s">
        <v>981</v>
      </c>
      <c r="G174" s="243" t="s">
        <v>240</v>
      </c>
      <c r="H174" s="244">
        <v>4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218</v>
      </c>
      <c r="AT174" s="238" t="s">
        <v>300</v>
      </c>
      <c r="AU174" s="238" t="s">
        <v>165</v>
      </c>
      <c r="AY174" s="14" t="s">
        <v>158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165</v>
      </c>
      <c r="BK174" s="239">
        <f>ROUND(I174*H174,2)</f>
        <v>0</v>
      </c>
      <c r="BL174" s="14" t="s">
        <v>188</v>
      </c>
      <c r="BM174" s="238" t="s">
        <v>313</v>
      </c>
    </row>
    <row r="175" s="2" customFormat="1" ht="24.15" customHeight="1">
      <c r="A175" s="35"/>
      <c r="B175" s="36"/>
      <c r="C175" s="240" t="s">
        <v>237</v>
      </c>
      <c r="D175" s="240" t="s">
        <v>300</v>
      </c>
      <c r="E175" s="241" t="s">
        <v>982</v>
      </c>
      <c r="F175" s="242" t="s">
        <v>983</v>
      </c>
      <c r="G175" s="243" t="s">
        <v>240</v>
      </c>
      <c r="H175" s="244">
        <v>4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218</v>
      </c>
      <c r="AT175" s="238" t="s">
        <v>300</v>
      </c>
      <c r="AU175" s="238" t="s">
        <v>165</v>
      </c>
      <c r="AY175" s="14" t="s">
        <v>158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165</v>
      </c>
      <c r="BK175" s="239">
        <f>ROUND(I175*H175,2)</f>
        <v>0</v>
      </c>
      <c r="BL175" s="14" t="s">
        <v>188</v>
      </c>
      <c r="BM175" s="238" t="s">
        <v>317</v>
      </c>
    </row>
    <row r="176" s="2" customFormat="1" ht="24.15" customHeight="1">
      <c r="A176" s="35"/>
      <c r="B176" s="36"/>
      <c r="C176" s="240" t="s">
        <v>314</v>
      </c>
      <c r="D176" s="240" t="s">
        <v>300</v>
      </c>
      <c r="E176" s="241" t="s">
        <v>984</v>
      </c>
      <c r="F176" s="242" t="s">
        <v>985</v>
      </c>
      <c r="G176" s="243" t="s">
        <v>240</v>
      </c>
      <c r="H176" s="244">
        <v>2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218</v>
      </c>
      <c r="AT176" s="238" t="s">
        <v>300</v>
      </c>
      <c r="AU176" s="238" t="s">
        <v>165</v>
      </c>
      <c r="AY176" s="14" t="s">
        <v>158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165</v>
      </c>
      <c r="BK176" s="239">
        <f>ROUND(I176*H176,2)</f>
        <v>0</v>
      </c>
      <c r="BL176" s="14" t="s">
        <v>188</v>
      </c>
      <c r="BM176" s="238" t="s">
        <v>320</v>
      </c>
    </row>
    <row r="177" s="2" customFormat="1" ht="24.15" customHeight="1">
      <c r="A177" s="35"/>
      <c r="B177" s="36"/>
      <c r="C177" s="240" t="s">
        <v>241</v>
      </c>
      <c r="D177" s="240" t="s">
        <v>300</v>
      </c>
      <c r="E177" s="241" t="s">
        <v>986</v>
      </c>
      <c r="F177" s="242" t="s">
        <v>987</v>
      </c>
      <c r="G177" s="243" t="s">
        <v>240</v>
      </c>
      <c r="H177" s="244">
        <v>5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218</v>
      </c>
      <c r="AT177" s="238" t="s">
        <v>300</v>
      </c>
      <c r="AU177" s="238" t="s">
        <v>165</v>
      </c>
      <c r="AY177" s="14" t="s">
        <v>158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165</v>
      </c>
      <c r="BK177" s="239">
        <f>ROUND(I177*H177,2)</f>
        <v>0</v>
      </c>
      <c r="BL177" s="14" t="s">
        <v>188</v>
      </c>
      <c r="BM177" s="238" t="s">
        <v>324</v>
      </c>
    </row>
    <row r="178" s="2" customFormat="1" ht="24.15" customHeight="1">
      <c r="A178" s="35"/>
      <c r="B178" s="36"/>
      <c r="C178" s="240" t="s">
        <v>321</v>
      </c>
      <c r="D178" s="240" t="s">
        <v>300</v>
      </c>
      <c r="E178" s="241" t="s">
        <v>988</v>
      </c>
      <c r="F178" s="242" t="s">
        <v>989</v>
      </c>
      <c r="G178" s="243" t="s">
        <v>240</v>
      </c>
      <c r="H178" s="244">
        <v>2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218</v>
      </c>
      <c r="AT178" s="238" t="s">
        <v>300</v>
      </c>
      <c r="AU178" s="238" t="s">
        <v>165</v>
      </c>
      <c r="AY178" s="14" t="s">
        <v>158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165</v>
      </c>
      <c r="BK178" s="239">
        <f>ROUND(I178*H178,2)</f>
        <v>0</v>
      </c>
      <c r="BL178" s="14" t="s">
        <v>188</v>
      </c>
      <c r="BM178" s="238" t="s">
        <v>327</v>
      </c>
    </row>
    <row r="179" s="2" customFormat="1" ht="24.15" customHeight="1">
      <c r="A179" s="35"/>
      <c r="B179" s="36"/>
      <c r="C179" s="240" t="s">
        <v>245</v>
      </c>
      <c r="D179" s="240" t="s">
        <v>300</v>
      </c>
      <c r="E179" s="241" t="s">
        <v>990</v>
      </c>
      <c r="F179" s="242" t="s">
        <v>991</v>
      </c>
      <c r="G179" s="243" t="s">
        <v>240</v>
      </c>
      <c r="H179" s="244">
        <v>10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218</v>
      </c>
      <c r="AT179" s="238" t="s">
        <v>300</v>
      </c>
      <c r="AU179" s="238" t="s">
        <v>165</v>
      </c>
      <c r="AY179" s="14" t="s">
        <v>158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165</v>
      </c>
      <c r="BK179" s="239">
        <f>ROUND(I179*H179,2)</f>
        <v>0</v>
      </c>
      <c r="BL179" s="14" t="s">
        <v>188</v>
      </c>
      <c r="BM179" s="238" t="s">
        <v>331</v>
      </c>
    </row>
    <row r="180" s="12" customFormat="1" ht="22.8" customHeight="1">
      <c r="A180" s="12"/>
      <c r="B180" s="210"/>
      <c r="C180" s="211"/>
      <c r="D180" s="212" t="s">
        <v>71</v>
      </c>
      <c r="E180" s="224" t="s">
        <v>992</v>
      </c>
      <c r="F180" s="224" t="s">
        <v>993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SUM(P181:P209)</f>
        <v>0</v>
      </c>
      <c r="Q180" s="218"/>
      <c r="R180" s="219">
        <f>SUM(R181:R209)</f>
        <v>2.4057149999999998</v>
      </c>
      <c r="S180" s="218"/>
      <c r="T180" s="220">
        <f>SUM(T181:T209)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165</v>
      </c>
      <c r="AT180" s="222" t="s">
        <v>71</v>
      </c>
      <c r="AU180" s="222" t="s">
        <v>79</v>
      </c>
      <c r="AY180" s="221" t="s">
        <v>158</v>
      </c>
      <c r="BK180" s="223">
        <f>SUM(BK181:BK209)</f>
        <v>0</v>
      </c>
    </row>
    <row r="181" s="2" customFormat="1" ht="16.5" customHeight="1">
      <c r="A181" s="35"/>
      <c r="B181" s="36"/>
      <c r="C181" s="226" t="s">
        <v>328</v>
      </c>
      <c r="D181" s="226" t="s">
        <v>160</v>
      </c>
      <c r="E181" s="227" t="s">
        <v>994</v>
      </c>
      <c r="F181" s="228" t="s">
        <v>995</v>
      </c>
      <c r="G181" s="229" t="s">
        <v>996</v>
      </c>
      <c r="H181" s="230">
        <v>1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188</v>
      </c>
      <c r="AT181" s="238" t="s">
        <v>160</v>
      </c>
      <c r="AU181" s="238" t="s">
        <v>165</v>
      </c>
      <c r="AY181" s="14" t="s">
        <v>158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165</v>
      </c>
      <c r="BK181" s="239">
        <f>ROUND(I181*H181,2)</f>
        <v>0</v>
      </c>
      <c r="BL181" s="14" t="s">
        <v>188</v>
      </c>
      <c r="BM181" s="238" t="s">
        <v>335</v>
      </c>
    </row>
    <row r="182" s="2" customFormat="1" ht="21.75" customHeight="1">
      <c r="A182" s="35"/>
      <c r="B182" s="36"/>
      <c r="C182" s="240" t="s">
        <v>248</v>
      </c>
      <c r="D182" s="240" t="s">
        <v>300</v>
      </c>
      <c r="E182" s="241" t="s">
        <v>997</v>
      </c>
      <c r="F182" s="242" t="s">
        <v>998</v>
      </c>
      <c r="G182" s="243" t="s">
        <v>240</v>
      </c>
      <c r="H182" s="244">
        <v>1</v>
      </c>
      <c r="I182" s="245"/>
      <c r="J182" s="246">
        <f>ROUND(I182*H182,2)</f>
        <v>0</v>
      </c>
      <c r="K182" s="247"/>
      <c r="L182" s="248"/>
      <c r="M182" s="249" t="s">
        <v>1</v>
      </c>
      <c r="N182" s="250" t="s">
        <v>38</v>
      </c>
      <c r="O182" s="94"/>
      <c r="P182" s="236">
        <f>O182*H182</f>
        <v>0</v>
      </c>
      <c r="Q182" s="236">
        <v>0.00265</v>
      </c>
      <c r="R182" s="236">
        <f>Q182*H182</f>
        <v>0.00265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218</v>
      </c>
      <c r="AT182" s="238" t="s">
        <v>300</v>
      </c>
      <c r="AU182" s="238" t="s">
        <v>165</v>
      </c>
      <c r="AY182" s="14" t="s">
        <v>158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165</v>
      </c>
      <c r="BK182" s="239">
        <f>ROUND(I182*H182,2)</f>
        <v>0</v>
      </c>
      <c r="BL182" s="14" t="s">
        <v>188</v>
      </c>
      <c r="BM182" s="238" t="s">
        <v>339</v>
      </c>
    </row>
    <row r="183" s="2" customFormat="1" ht="16.5" customHeight="1">
      <c r="A183" s="35"/>
      <c r="B183" s="36"/>
      <c r="C183" s="226" t="s">
        <v>336</v>
      </c>
      <c r="D183" s="226" t="s">
        <v>160</v>
      </c>
      <c r="E183" s="227" t="s">
        <v>999</v>
      </c>
      <c r="F183" s="228" t="s">
        <v>1000</v>
      </c>
      <c r="G183" s="229" t="s">
        <v>996</v>
      </c>
      <c r="H183" s="230">
        <v>1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188</v>
      </c>
      <c r="AT183" s="238" t="s">
        <v>160</v>
      </c>
      <c r="AU183" s="238" t="s">
        <v>165</v>
      </c>
      <c r="AY183" s="14" t="s">
        <v>158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165</v>
      </c>
      <c r="BK183" s="239">
        <f>ROUND(I183*H183,2)</f>
        <v>0</v>
      </c>
      <c r="BL183" s="14" t="s">
        <v>188</v>
      </c>
      <c r="BM183" s="238" t="s">
        <v>342</v>
      </c>
    </row>
    <row r="184" s="2" customFormat="1" ht="16.5" customHeight="1">
      <c r="A184" s="35"/>
      <c r="B184" s="36"/>
      <c r="C184" s="240" t="s">
        <v>252</v>
      </c>
      <c r="D184" s="240" t="s">
        <v>300</v>
      </c>
      <c r="E184" s="241" t="s">
        <v>1001</v>
      </c>
      <c r="F184" s="242" t="s">
        <v>1002</v>
      </c>
      <c r="G184" s="243" t="s">
        <v>240</v>
      </c>
      <c r="H184" s="244">
        <v>1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38</v>
      </c>
      <c r="O184" s="94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218</v>
      </c>
      <c r="AT184" s="238" t="s">
        <v>300</v>
      </c>
      <c r="AU184" s="238" t="s">
        <v>165</v>
      </c>
      <c r="AY184" s="14" t="s">
        <v>158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165</v>
      </c>
      <c r="BK184" s="239">
        <f>ROUND(I184*H184,2)</f>
        <v>0</v>
      </c>
      <c r="BL184" s="14" t="s">
        <v>188</v>
      </c>
      <c r="BM184" s="238" t="s">
        <v>346</v>
      </c>
    </row>
    <row r="185" s="2" customFormat="1" ht="24.15" customHeight="1">
      <c r="A185" s="35"/>
      <c r="B185" s="36"/>
      <c r="C185" s="226" t="s">
        <v>343</v>
      </c>
      <c r="D185" s="226" t="s">
        <v>160</v>
      </c>
      <c r="E185" s="227" t="s">
        <v>1003</v>
      </c>
      <c r="F185" s="228" t="s">
        <v>1004</v>
      </c>
      <c r="G185" s="229" t="s">
        <v>240</v>
      </c>
      <c r="H185" s="230">
        <v>2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0.00025000000000000001</v>
      </c>
      <c r="R185" s="236">
        <f>Q185*H185</f>
        <v>0.00050000000000000001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188</v>
      </c>
      <c r="AT185" s="238" t="s">
        <v>160</v>
      </c>
      <c r="AU185" s="238" t="s">
        <v>165</v>
      </c>
      <c r="AY185" s="14" t="s">
        <v>158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165</v>
      </c>
      <c r="BK185" s="239">
        <f>ROUND(I185*H185,2)</f>
        <v>0</v>
      </c>
      <c r="BL185" s="14" t="s">
        <v>188</v>
      </c>
      <c r="BM185" s="238" t="s">
        <v>349</v>
      </c>
    </row>
    <row r="186" s="2" customFormat="1" ht="24.15" customHeight="1">
      <c r="A186" s="35"/>
      <c r="B186" s="36"/>
      <c r="C186" s="240" t="s">
        <v>256</v>
      </c>
      <c r="D186" s="240" t="s">
        <v>300</v>
      </c>
      <c r="E186" s="241" t="s">
        <v>1005</v>
      </c>
      <c r="F186" s="242" t="s">
        <v>1006</v>
      </c>
      <c r="G186" s="243" t="s">
        <v>403</v>
      </c>
      <c r="H186" s="244">
        <v>2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38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218</v>
      </c>
      <c r="AT186" s="238" t="s">
        <v>300</v>
      </c>
      <c r="AU186" s="238" t="s">
        <v>165</v>
      </c>
      <c r="AY186" s="14" t="s">
        <v>158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165</v>
      </c>
      <c r="BK186" s="239">
        <f>ROUND(I186*H186,2)</f>
        <v>0</v>
      </c>
      <c r="BL186" s="14" t="s">
        <v>188</v>
      </c>
      <c r="BM186" s="238" t="s">
        <v>353</v>
      </c>
    </row>
    <row r="187" s="2" customFormat="1" ht="24.15" customHeight="1">
      <c r="A187" s="35"/>
      <c r="B187" s="36"/>
      <c r="C187" s="240" t="s">
        <v>350</v>
      </c>
      <c r="D187" s="240" t="s">
        <v>300</v>
      </c>
      <c r="E187" s="241" t="s">
        <v>1007</v>
      </c>
      <c r="F187" s="242" t="s">
        <v>1008</v>
      </c>
      <c r="G187" s="243" t="s">
        <v>240</v>
      </c>
      <c r="H187" s="244">
        <v>2</v>
      </c>
      <c r="I187" s="245"/>
      <c r="J187" s="246">
        <f>ROUND(I187*H187,2)</f>
        <v>0</v>
      </c>
      <c r="K187" s="247"/>
      <c r="L187" s="248"/>
      <c r="M187" s="249" t="s">
        <v>1</v>
      </c>
      <c r="N187" s="250" t="s">
        <v>38</v>
      </c>
      <c r="O187" s="94"/>
      <c r="P187" s="236">
        <f>O187*H187</f>
        <v>0</v>
      </c>
      <c r="Q187" s="236">
        <v>0.00014999999999999999</v>
      </c>
      <c r="R187" s="236">
        <f>Q187*H187</f>
        <v>0.00029999999999999997</v>
      </c>
      <c r="S187" s="236">
        <v>0</v>
      </c>
      <c r="T187" s="23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218</v>
      </c>
      <c r="AT187" s="238" t="s">
        <v>300</v>
      </c>
      <c r="AU187" s="238" t="s">
        <v>165</v>
      </c>
      <c r="AY187" s="14" t="s">
        <v>158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165</v>
      </c>
      <c r="BK187" s="239">
        <f>ROUND(I187*H187,2)</f>
        <v>0</v>
      </c>
      <c r="BL187" s="14" t="s">
        <v>188</v>
      </c>
      <c r="BM187" s="238" t="s">
        <v>356</v>
      </c>
    </row>
    <row r="188" s="2" customFormat="1" ht="24.15" customHeight="1">
      <c r="A188" s="35"/>
      <c r="B188" s="36"/>
      <c r="C188" s="226" t="s">
        <v>260</v>
      </c>
      <c r="D188" s="226" t="s">
        <v>160</v>
      </c>
      <c r="E188" s="227" t="s">
        <v>1009</v>
      </c>
      <c r="F188" s="228" t="s">
        <v>1010</v>
      </c>
      <c r="G188" s="229" t="s">
        <v>240</v>
      </c>
      <c r="H188" s="230">
        <v>2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0.00040499999999999998</v>
      </c>
      <c r="R188" s="236">
        <f>Q188*H188</f>
        <v>0.00080999999999999996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188</v>
      </c>
      <c r="AT188" s="238" t="s">
        <v>160</v>
      </c>
      <c r="AU188" s="238" t="s">
        <v>165</v>
      </c>
      <c r="AY188" s="14" t="s">
        <v>158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165</v>
      </c>
      <c r="BK188" s="239">
        <f>ROUND(I188*H188,2)</f>
        <v>0</v>
      </c>
      <c r="BL188" s="14" t="s">
        <v>188</v>
      </c>
      <c r="BM188" s="238" t="s">
        <v>360</v>
      </c>
    </row>
    <row r="189" s="2" customFormat="1" ht="33" customHeight="1">
      <c r="A189" s="35"/>
      <c r="B189" s="36"/>
      <c r="C189" s="240" t="s">
        <v>357</v>
      </c>
      <c r="D189" s="240" t="s">
        <v>300</v>
      </c>
      <c r="E189" s="241" t="s">
        <v>1011</v>
      </c>
      <c r="F189" s="242" t="s">
        <v>1012</v>
      </c>
      <c r="G189" s="243" t="s">
        <v>403</v>
      </c>
      <c r="H189" s="244">
        <v>2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38</v>
      </c>
      <c r="O189" s="94"/>
      <c r="P189" s="236">
        <f>O189*H189</f>
        <v>0</v>
      </c>
      <c r="Q189" s="236">
        <v>0.105</v>
      </c>
      <c r="R189" s="236">
        <f>Q189*H189</f>
        <v>0.20999999999999999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218</v>
      </c>
      <c r="AT189" s="238" t="s">
        <v>300</v>
      </c>
      <c r="AU189" s="238" t="s">
        <v>165</v>
      </c>
      <c r="AY189" s="14" t="s">
        <v>158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165</v>
      </c>
      <c r="BK189" s="239">
        <f>ROUND(I189*H189,2)</f>
        <v>0</v>
      </c>
      <c r="BL189" s="14" t="s">
        <v>188</v>
      </c>
      <c r="BM189" s="238" t="s">
        <v>363</v>
      </c>
    </row>
    <row r="190" s="2" customFormat="1" ht="24.15" customHeight="1">
      <c r="A190" s="35"/>
      <c r="B190" s="36"/>
      <c r="C190" s="240" t="s">
        <v>263</v>
      </c>
      <c r="D190" s="240" t="s">
        <v>300</v>
      </c>
      <c r="E190" s="241" t="s">
        <v>1013</v>
      </c>
      <c r="F190" s="242" t="s">
        <v>1014</v>
      </c>
      <c r="G190" s="243" t="s">
        <v>240</v>
      </c>
      <c r="H190" s="244">
        <v>4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38</v>
      </c>
      <c r="O190" s="94"/>
      <c r="P190" s="236">
        <f>O190*H190</f>
        <v>0</v>
      </c>
      <c r="Q190" s="236">
        <v>0.0040000000000000001</v>
      </c>
      <c r="R190" s="236">
        <f>Q190*H190</f>
        <v>0.016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218</v>
      </c>
      <c r="AT190" s="238" t="s">
        <v>300</v>
      </c>
      <c r="AU190" s="238" t="s">
        <v>165</v>
      </c>
      <c r="AY190" s="14" t="s">
        <v>158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165</v>
      </c>
      <c r="BK190" s="239">
        <f>ROUND(I190*H190,2)</f>
        <v>0</v>
      </c>
      <c r="BL190" s="14" t="s">
        <v>188</v>
      </c>
      <c r="BM190" s="238" t="s">
        <v>367</v>
      </c>
    </row>
    <row r="191" s="2" customFormat="1" ht="24.15" customHeight="1">
      <c r="A191" s="35"/>
      <c r="B191" s="36"/>
      <c r="C191" s="226" t="s">
        <v>364</v>
      </c>
      <c r="D191" s="226" t="s">
        <v>160</v>
      </c>
      <c r="E191" s="227" t="s">
        <v>1009</v>
      </c>
      <c r="F191" s="228" t="s">
        <v>1010</v>
      </c>
      <c r="G191" s="229" t="s">
        <v>240</v>
      </c>
      <c r="H191" s="230">
        <v>1</v>
      </c>
      <c r="I191" s="231"/>
      <c r="J191" s="232">
        <f>ROUND(I191*H191,2)</f>
        <v>0</v>
      </c>
      <c r="K191" s="233"/>
      <c r="L191" s="41"/>
      <c r="M191" s="234" t="s">
        <v>1</v>
      </c>
      <c r="N191" s="235" t="s">
        <v>38</v>
      </c>
      <c r="O191" s="94"/>
      <c r="P191" s="236">
        <f>O191*H191</f>
        <v>0</v>
      </c>
      <c r="Q191" s="236">
        <v>0.00040499999999999998</v>
      </c>
      <c r="R191" s="236">
        <f>Q191*H191</f>
        <v>0.00040499999999999998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188</v>
      </c>
      <c r="AT191" s="238" t="s">
        <v>160</v>
      </c>
      <c r="AU191" s="238" t="s">
        <v>165</v>
      </c>
      <c r="AY191" s="14" t="s">
        <v>158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165</v>
      </c>
      <c r="BK191" s="239">
        <f>ROUND(I191*H191,2)</f>
        <v>0</v>
      </c>
      <c r="BL191" s="14" t="s">
        <v>188</v>
      </c>
      <c r="BM191" s="238" t="s">
        <v>370</v>
      </c>
    </row>
    <row r="192" s="2" customFormat="1" ht="33" customHeight="1">
      <c r="A192" s="35"/>
      <c r="B192" s="36"/>
      <c r="C192" s="240" t="s">
        <v>267</v>
      </c>
      <c r="D192" s="240" t="s">
        <v>300</v>
      </c>
      <c r="E192" s="241" t="s">
        <v>1011</v>
      </c>
      <c r="F192" s="242" t="s">
        <v>1012</v>
      </c>
      <c r="G192" s="243" t="s">
        <v>403</v>
      </c>
      <c r="H192" s="244">
        <v>1</v>
      </c>
      <c r="I192" s="245"/>
      <c r="J192" s="246">
        <f>ROUND(I192*H192,2)</f>
        <v>0</v>
      </c>
      <c r="K192" s="247"/>
      <c r="L192" s="248"/>
      <c r="M192" s="249" t="s">
        <v>1</v>
      </c>
      <c r="N192" s="250" t="s">
        <v>38</v>
      </c>
      <c r="O192" s="94"/>
      <c r="P192" s="236">
        <f>O192*H192</f>
        <v>0</v>
      </c>
      <c r="Q192" s="236">
        <v>0.105</v>
      </c>
      <c r="R192" s="236">
        <f>Q192*H192</f>
        <v>0.105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218</v>
      </c>
      <c r="AT192" s="238" t="s">
        <v>300</v>
      </c>
      <c r="AU192" s="238" t="s">
        <v>165</v>
      </c>
      <c r="AY192" s="14" t="s">
        <v>158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165</v>
      </c>
      <c r="BK192" s="239">
        <f>ROUND(I192*H192,2)</f>
        <v>0</v>
      </c>
      <c r="BL192" s="14" t="s">
        <v>188</v>
      </c>
      <c r="BM192" s="238" t="s">
        <v>374</v>
      </c>
    </row>
    <row r="193" s="2" customFormat="1" ht="24.15" customHeight="1">
      <c r="A193" s="35"/>
      <c r="B193" s="36"/>
      <c r="C193" s="240" t="s">
        <v>371</v>
      </c>
      <c r="D193" s="240" t="s">
        <v>300</v>
      </c>
      <c r="E193" s="241" t="s">
        <v>1013</v>
      </c>
      <c r="F193" s="242" t="s">
        <v>1014</v>
      </c>
      <c r="G193" s="243" t="s">
        <v>240</v>
      </c>
      <c r="H193" s="244">
        <v>2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38</v>
      </c>
      <c r="O193" s="94"/>
      <c r="P193" s="236">
        <f>O193*H193</f>
        <v>0</v>
      </c>
      <c r="Q193" s="236">
        <v>0.0040000000000000001</v>
      </c>
      <c r="R193" s="236">
        <f>Q193*H193</f>
        <v>0.0080000000000000002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218</v>
      </c>
      <c r="AT193" s="238" t="s">
        <v>300</v>
      </c>
      <c r="AU193" s="238" t="s">
        <v>165</v>
      </c>
      <c r="AY193" s="14" t="s">
        <v>158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165</v>
      </c>
      <c r="BK193" s="239">
        <f>ROUND(I193*H193,2)</f>
        <v>0</v>
      </c>
      <c r="BL193" s="14" t="s">
        <v>188</v>
      </c>
      <c r="BM193" s="238" t="s">
        <v>377</v>
      </c>
    </row>
    <row r="194" s="2" customFormat="1" ht="16.5" customHeight="1">
      <c r="A194" s="35"/>
      <c r="B194" s="36"/>
      <c r="C194" s="226" t="s">
        <v>270</v>
      </c>
      <c r="D194" s="226" t="s">
        <v>160</v>
      </c>
      <c r="E194" s="227" t="s">
        <v>1015</v>
      </c>
      <c r="F194" s="228" t="s">
        <v>1016</v>
      </c>
      <c r="G194" s="229" t="s">
        <v>996</v>
      </c>
      <c r="H194" s="230">
        <v>4</v>
      </c>
      <c r="I194" s="231"/>
      <c r="J194" s="232">
        <f>ROUND(I194*H194,2)</f>
        <v>0</v>
      </c>
      <c r="K194" s="233"/>
      <c r="L194" s="41"/>
      <c r="M194" s="234" t="s">
        <v>1</v>
      </c>
      <c r="N194" s="235" t="s">
        <v>38</v>
      </c>
      <c r="O194" s="94"/>
      <c r="P194" s="236">
        <f>O194*H194</f>
        <v>0</v>
      </c>
      <c r="Q194" s="236">
        <v>0.00114</v>
      </c>
      <c r="R194" s="236">
        <f>Q194*H194</f>
        <v>0.0045599999999999998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188</v>
      </c>
      <c r="AT194" s="238" t="s">
        <v>160</v>
      </c>
      <c r="AU194" s="238" t="s">
        <v>165</v>
      </c>
      <c r="AY194" s="14" t="s">
        <v>158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165</v>
      </c>
      <c r="BK194" s="239">
        <f>ROUND(I194*H194,2)</f>
        <v>0</v>
      </c>
      <c r="BL194" s="14" t="s">
        <v>188</v>
      </c>
      <c r="BM194" s="238" t="s">
        <v>381</v>
      </c>
    </row>
    <row r="195" s="2" customFormat="1" ht="21.75" customHeight="1">
      <c r="A195" s="35"/>
      <c r="B195" s="36"/>
      <c r="C195" s="240" t="s">
        <v>378</v>
      </c>
      <c r="D195" s="240" t="s">
        <v>300</v>
      </c>
      <c r="E195" s="241" t="s">
        <v>1017</v>
      </c>
      <c r="F195" s="242" t="s">
        <v>1018</v>
      </c>
      <c r="G195" s="243" t="s">
        <v>240</v>
      </c>
      <c r="H195" s="244">
        <v>4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38</v>
      </c>
      <c r="O195" s="94"/>
      <c r="P195" s="236">
        <f>O195*H195</f>
        <v>0</v>
      </c>
      <c r="Q195" s="236">
        <v>0.00014999999999999999</v>
      </c>
      <c r="R195" s="236">
        <f>Q195*H195</f>
        <v>0.00059999999999999995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218</v>
      </c>
      <c r="AT195" s="238" t="s">
        <v>300</v>
      </c>
      <c r="AU195" s="238" t="s">
        <v>165</v>
      </c>
      <c r="AY195" s="14" t="s">
        <v>158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165</v>
      </c>
      <c r="BK195" s="239">
        <f>ROUND(I195*H195,2)</f>
        <v>0</v>
      </c>
      <c r="BL195" s="14" t="s">
        <v>188</v>
      </c>
      <c r="BM195" s="238" t="s">
        <v>384</v>
      </c>
    </row>
    <row r="196" s="2" customFormat="1" ht="21.75" customHeight="1">
      <c r="A196" s="35"/>
      <c r="B196" s="36"/>
      <c r="C196" s="226" t="s">
        <v>274</v>
      </c>
      <c r="D196" s="226" t="s">
        <v>160</v>
      </c>
      <c r="E196" s="227" t="s">
        <v>1019</v>
      </c>
      <c r="F196" s="228" t="s">
        <v>1020</v>
      </c>
      <c r="G196" s="229" t="s">
        <v>240</v>
      </c>
      <c r="H196" s="230">
        <v>1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188</v>
      </c>
      <c r="AT196" s="238" t="s">
        <v>160</v>
      </c>
      <c r="AU196" s="238" t="s">
        <v>165</v>
      </c>
      <c r="AY196" s="14" t="s">
        <v>158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165</v>
      </c>
      <c r="BK196" s="239">
        <f>ROUND(I196*H196,2)</f>
        <v>0</v>
      </c>
      <c r="BL196" s="14" t="s">
        <v>188</v>
      </c>
      <c r="BM196" s="238" t="s">
        <v>389</v>
      </c>
    </row>
    <row r="197" s="2" customFormat="1" ht="16.5" customHeight="1">
      <c r="A197" s="35"/>
      <c r="B197" s="36"/>
      <c r="C197" s="240" t="s">
        <v>386</v>
      </c>
      <c r="D197" s="240" t="s">
        <v>300</v>
      </c>
      <c r="E197" s="241" t="s">
        <v>1021</v>
      </c>
      <c r="F197" s="242" t="s">
        <v>1022</v>
      </c>
      <c r="G197" s="243" t="s">
        <v>240</v>
      </c>
      <c r="H197" s="244">
        <v>1</v>
      </c>
      <c r="I197" s="245"/>
      <c r="J197" s="246">
        <f>ROUND(I197*H197,2)</f>
        <v>0</v>
      </c>
      <c r="K197" s="247"/>
      <c r="L197" s="248"/>
      <c r="M197" s="249" t="s">
        <v>1</v>
      </c>
      <c r="N197" s="250" t="s">
        <v>38</v>
      </c>
      <c r="O197" s="94"/>
      <c r="P197" s="236">
        <f>O197*H197</f>
        <v>0</v>
      </c>
      <c r="Q197" s="236">
        <v>0.01328</v>
      </c>
      <c r="R197" s="236">
        <f>Q197*H197</f>
        <v>0.01328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218</v>
      </c>
      <c r="AT197" s="238" t="s">
        <v>300</v>
      </c>
      <c r="AU197" s="238" t="s">
        <v>165</v>
      </c>
      <c r="AY197" s="14" t="s">
        <v>158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165</v>
      </c>
      <c r="BK197" s="239">
        <f>ROUND(I197*H197,2)</f>
        <v>0</v>
      </c>
      <c r="BL197" s="14" t="s">
        <v>188</v>
      </c>
      <c r="BM197" s="238" t="s">
        <v>392</v>
      </c>
    </row>
    <row r="198" s="2" customFormat="1" ht="21.75" customHeight="1">
      <c r="A198" s="35"/>
      <c r="B198" s="36"/>
      <c r="C198" s="226" t="s">
        <v>277</v>
      </c>
      <c r="D198" s="226" t="s">
        <v>160</v>
      </c>
      <c r="E198" s="227" t="s">
        <v>1023</v>
      </c>
      <c r="F198" s="228" t="s">
        <v>1024</v>
      </c>
      <c r="G198" s="229" t="s">
        <v>240</v>
      </c>
      <c r="H198" s="230">
        <v>1</v>
      </c>
      <c r="I198" s="231"/>
      <c r="J198" s="232">
        <f>ROUND(I198*H198,2)</f>
        <v>0</v>
      </c>
      <c r="K198" s="233"/>
      <c r="L198" s="41"/>
      <c r="M198" s="234" t="s">
        <v>1</v>
      </c>
      <c r="N198" s="235" t="s">
        <v>38</v>
      </c>
      <c r="O198" s="94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188</v>
      </c>
      <c r="AT198" s="238" t="s">
        <v>160</v>
      </c>
      <c r="AU198" s="238" t="s">
        <v>165</v>
      </c>
      <c r="AY198" s="14" t="s">
        <v>158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165</v>
      </c>
      <c r="BK198" s="239">
        <f>ROUND(I198*H198,2)</f>
        <v>0</v>
      </c>
      <c r="BL198" s="14" t="s">
        <v>188</v>
      </c>
      <c r="BM198" s="238" t="s">
        <v>396</v>
      </c>
    </row>
    <row r="199" s="2" customFormat="1" ht="24.15" customHeight="1">
      <c r="A199" s="35"/>
      <c r="B199" s="36"/>
      <c r="C199" s="240" t="s">
        <v>393</v>
      </c>
      <c r="D199" s="240" t="s">
        <v>300</v>
      </c>
      <c r="E199" s="241" t="s">
        <v>1025</v>
      </c>
      <c r="F199" s="242" t="s">
        <v>1026</v>
      </c>
      <c r="G199" s="243" t="s">
        <v>240</v>
      </c>
      <c r="H199" s="244">
        <v>1</v>
      </c>
      <c r="I199" s="245"/>
      <c r="J199" s="246">
        <f>ROUND(I199*H199,2)</f>
        <v>0</v>
      </c>
      <c r="K199" s="247"/>
      <c r="L199" s="248"/>
      <c r="M199" s="249" t="s">
        <v>1</v>
      </c>
      <c r="N199" s="250" t="s">
        <v>38</v>
      </c>
      <c r="O199" s="94"/>
      <c r="P199" s="236">
        <f>O199*H199</f>
        <v>0</v>
      </c>
      <c r="Q199" s="236">
        <v>0.047</v>
      </c>
      <c r="R199" s="236">
        <f>Q199*H199</f>
        <v>0.047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218</v>
      </c>
      <c r="AT199" s="238" t="s">
        <v>300</v>
      </c>
      <c r="AU199" s="238" t="s">
        <v>165</v>
      </c>
      <c r="AY199" s="14" t="s">
        <v>158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165</v>
      </c>
      <c r="BK199" s="239">
        <f>ROUND(I199*H199,2)</f>
        <v>0</v>
      </c>
      <c r="BL199" s="14" t="s">
        <v>188</v>
      </c>
      <c r="BM199" s="238" t="s">
        <v>399</v>
      </c>
    </row>
    <row r="200" s="2" customFormat="1" ht="37.8" customHeight="1">
      <c r="A200" s="35"/>
      <c r="B200" s="36"/>
      <c r="C200" s="226" t="s">
        <v>281</v>
      </c>
      <c r="D200" s="226" t="s">
        <v>160</v>
      </c>
      <c r="E200" s="227" t="s">
        <v>1027</v>
      </c>
      <c r="F200" s="228" t="s">
        <v>1028</v>
      </c>
      <c r="G200" s="229" t="s">
        <v>240</v>
      </c>
      <c r="H200" s="230">
        <v>1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188</v>
      </c>
      <c r="AT200" s="238" t="s">
        <v>160</v>
      </c>
      <c r="AU200" s="238" t="s">
        <v>165</v>
      </c>
      <c r="AY200" s="14" t="s">
        <v>158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165</v>
      </c>
      <c r="BK200" s="239">
        <f>ROUND(I200*H200,2)</f>
        <v>0</v>
      </c>
      <c r="BL200" s="14" t="s">
        <v>188</v>
      </c>
      <c r="BM200" s="238" t="s">
        <v>404</v>
      </c>
    </row>
    <row r="201" s="2" customFormat="1" ht="33" customHeight="1">
      <c r="A201" s="35"/>
      <c r="B201" s="36"/>
      <c r="C201" s="240" t="s">
        <v>400</v>
      </c>
      <c r="D201" s="240" t="s">
        <v>300</v>
      </c>
      <c r="E201" s="241" t="s">
        <v>1029</v>
      </c>
      <c r="F201" s="242" t="s">
        <v>1030</v>
      </c>
      <c r="G201" s="243" t="s">
        <v>240</v>
      </c>
      <c r="H201" s="244">
        <v>1</v>
      </c>
      <c r="I201" s="245"/>
      <c r="J201" s="246">
        <f>ROUND(I201*H201,2)</f>
        <v>0</v>
      </c>
      <c r="K201" s="247"/>
      <c r="L201" s="248"/>
      <c r="M201" s="249" t="s">
        <v>1</v>
      </c>
      <c r="N201" s="250" t="s">
        <v>38</v>
      </c>
      <c r="O201" s="94"/>
      <c r="P201" s="236">
        <f>O201*H201</f>
        <v>0</v>
      </c>
      <c r="Q201" s="236">
        <v>0.14699999999999999</v>
      </c>
      <c r="R201" s="236">
        <f>Q201*H201</f>
        <v>0.14699999999999999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218</v>
      </c>
      <c r="AT201" s="238" t="s">
        <v>300</v>
      </c>
      <c r="AU201" s="238" t="s">
        <v>165</v>
      </c>
      <c r="AY201" s="14" t="s">
        <v>158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165</v>
      </c>
      <c r="BK201" s="239">
        <f>ROUND(I201*H201,2)</f>
        <v>0</v>
      </c>
      <c r="BL201" s="14" t="s">
        <v>188</v>
      </c>
      <c r="BM201" s="238" t="s">
        <v>407</v>
      </c>
    </row>
    <row r="202" s="2" customFormat="1" ht="24.15" customHeight="1">
      <c r="A202" s="35"/>
      <c r="B202" s="36"/>
      <c r="C202" s="226" t="s">
        <v>284</v>
      </c>
      <c r="D202" s="226" t="s">
        <v>160</v>
      </c>
      <c r="E202" s="227" t="s">
        <v>1031</v>
      </c>
      <c r="F202" s="228" t="s">
        <v>1032</v>
      </c>
      <c r="G202" s="229" t="s">
        <v>996</v>
      </c>
      <c r="H202" s="230">
        <v>3</v>
      </c>
      <c r="I202" s="231"/>
      <c r="J202" s="232">
        <f>ROUND(I202*H202,2)</f>
        <v>0</v>
      </c>
      <c r="K202" s="233"/>
      <c r="L202" s="41"/>
      <c r="M202" s="234" t="s">
        <v>1</v>
      </c>
      <c r="N202" s="235" t="s">
        <v>38</v>
      </c>
      <c r="O202" s="94"/>
      <c r="P202" s="236">
        <f>O202*H202</f>
        <v>0</v>
      </c>
      <c r="Q202" s="236">
        <v>0.00062</v>
      </c>
      <c r="R202" s="236">
        <f>Q202*H202</f>
        <v>0.0018600000000000001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188</v>
      </c>
      <c r="AT202" s="238" t="s">
        <v>160</v>
      </c>
      <c r="AU202" s="238" t="s">
        <v>165</v>
      </c>
      <c r="AY202" s="14" t="s">
        <v>158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165</v>
      </c>
      <c r="BK202" s="239">
        <f>ROUND(I202*H202,2)</f>
        <v>0</v>
      </c>
      <c r="BL202" s="14" t="s">
        <v>188</v>
      </c>
      <c r="BM202" s="238" t="s">
        <v>411</v>
      </c>
    </row>
    <row r="203" s="2" customFormat="1" ht="44.25" customHeight="1">
      <c r="A203" s="35"/>
      <c r="B203" s="36"/>
      <c r="C203" s="240" t="s">
        <v>408</v>
      </c>
      <c r="D203" s="240" t="s">
        <v>300</v>
      </c>
      <c r="E203" s="241" t="s">
        <v>1033</v>
      </c>
      <c r="F203" s="242" t="s">
        <v>1034</v>
      </c>
      <c r="G203" s="243" t="s">
        <v>240</v>
      </c>
      <c r="H203" s="244">
        <v>3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38</v>
      </c>
      <c r="O203" s="94"/>
      <c r="P203" s="236">
        <f>O203*H203</f>
        <v>0</v>
      </c>
      <c r="Q203" s="236">
        <v>0.00132</v>
      </c>
      <c r="R203" s="236">
        <f>Q203*H203</f>
        <v>0.00396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218</v>
      </c>
      <c r="AT203" s="238" t="s">
        <v>300</v>
      </c>
      <c r="AU203" s="238" t="s">
        <v>165</v>
      </c>
      <c r="AY203" s="14" t="s">
        <v>158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165</v>
      </c>
      <c r="BK203" s="239">
        <f>ROUND(I203*H203,2)</f>
        <v>0</v>
      </c>
      <c r="BL203" s="14" t="s">
        <v>188</v>
      </c>
      <c r="BM203" s="238" t="s">
        <v>418</v>
      </c>
    </row>
    <row r="204" s="2" customFormat="1" ht="24.15" customHeight="1">
      <c r="A204" s="35"/>
      <c r="B204" s="36"/>
      <c r="C204" s="226" t="s">
        <v>288</v>
      </c>
      <c r="D204" s="226" t="s">
        <v>160</v>
      </c>
      <c r="E204" s="227" t="s">
        <v>1035</v>
      </c>
      <c r="F204" s="228" t="s">
        <v>1036</v>
      </c>
      <c r="G204" s="229" t="s">
        <v>240</v>
      </c>
      <c r="H204" s="230">
        <v>1</v>
      </c>
      <c r="I204" s="231"/>
      <c r="J204" s="232">
        <f>ROUND(I204*H204,2)</f>
        <v>0</v>
      </c>
      <c r="K204" s="233"/>
      <c r="L204" s="41"/>
      <c r="M204" s="234" t="s">
        <v>1</v>
      </c>
      <c r="N204" s="235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188</v>
      </c>
      <c r="AT204" s="238" t="s">
        <v>160</v>
      </c>
      <c r="AU204" s="238" t="s">
        <v>165</v>
      </c>
      <c r="AY204" s="14" t="s">
        <v>158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165</v>
      </c>
      <c r="BK204" s="239">
        <f>ROUND(I204*H204,2)</f>
        <v>0</v>
      </c>
      <c r="BL204" s="14" t="s">
        <v>188</v>
      </c>
      <c r="BM204" s="238" t="s">
        <v>422</v>
      </c>
    </row>
    <row r="205" s="2" customFormat="1" ht="37.8" customHeight="1">
      <c r="A205" s="35"/>
      <c r="B205" s="36"/>
      <c r="C205" s="240" t="s">
        <v>419</v>
      </c>
      <c r="D205" s="240" t="s">
        <v>300</v>
      </c>
      <c r="E205" s="241" t="s">
        <v>1037</v>
      </c>
      <c r="F205" s="242" t="s">
        <v>1038</v>
      </c>
      <c r="G205" s="243" t="s">
        <v>240</v>
      </c>
      <c r="H205" s="244">
        <v>1</v>
      </c>
      <c r="I205" s="245"/>
      <c r="J205" s="246">
        <f>ROUND(I205*H205,2)</f>
        <v>0</v>
      </c>
      <c r="K205" s="247"/>
      <c r="L205" s="248"/>
      <c r="M205" s="249" t="s">
        <v>1</v>
      </c>
      <c r="N205" s="250" t="s">
        <v>38</v>
      </c>
      <c r="O205" s="94"/>
      <c r="P205" s="236">
        <f>O205*H205</f>
        <v>0</v>
      </c>
      <c r="Q205" s="236">
        <v>0.0049899999999999996</v>
      </c>
      <c r="R205" s="236">
        <f>Q205*H205</f>
        <v>0.0049899999999999996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218</v>
      </c>
      <c r="AT205" s="238" t="s">
        <v>300</v>
      </c>
      <c r="AU205" s="238" t="s">
        <v>165</v>
      </c>
      <c r="AY205" s="14" t="s">
        <v>158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165</v>
      </c>
      <c r="BK205" s="239">
        <f>ROUND(I205*H205,2)</f>
        <v>0</v>
      </c>
      <c r="BL205" s="14" t="s">
        <v>188</v>
      </c>
      <c r="BM205" s="238" t="s">
        <v>425</v>
      </c>
    </row>
    <row r="206" s="2" customFormat="1" ht="24.15" customHeight="1">
      <c r="A206" s="35"/>
      <c r="B206" s="36"/>
      <c r="C206" s="226" t="s">
        <v>291</v>
      </c>
      <c r="D206" s="226" t="s">
        <v>160</v>
      </c>
      <c r="E206" s="227" t="s">
        <v>1039</v>
      </c>
      <c r="F206" s="228" t="s">
        <v>1040</v>
      </c>
      <c r="G206" s="229" t="s">
        <v>240</v>
      </c>
      <c r="H206" s="230">
        <v>8</v>
      </c>
      <c r="I206" s="231"/>
      <c r="J206" s="232">
        <f>ROUND(I206*H206,2)</f>
        <v>0</v>
      </c>
      <c r="K206" s="233"/>
      <c r="L206" s="41"/>
      <c r="M206" s="234" t="s">
        <v>1</v>
      </c>
      <c r="N206" s="235" t="s">
        <v>38</v>
      </c>
      <c r="O206" s="94"/>
      <c r="P206" s="236">
        <f>O206*H206</f>
        <v>0</v>
      </c>
      <c r="Q206" s="236">
        <v>0.029850000000000002</v>
      </c>
      <c r="R206" s="236">
        <f>Q206*H206</f>
        <v>0.23880000000000001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188</v>
      </c>
      <c r="AT206" s="238" t="s">
        <v>160</v>
      </c>
      <c r="AU206" s="238" t="s">
        <v>165</v>
      </c>
      <c r="AY206" s="14" t="s">
        <v>158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165</v>
      </c>
      <c r="BK206" s="239">
        <f>ROUND(I206*H206,2)</f>
        <v>0</v>
      </c>
      <c r="BL206" s="14" t="s">
        <v>188</v>
      </c>
      <c r="BM206" s="238" t="s">
        <v>429</v>
      </c>
    </row>
    <row r="207" s="2" customFormat="1" ht="37.8" customHeight="1">
      <c r="A207" s="35"/>
      <c r="B207" s="36"/>
      <c r="C207" s="240" t="s">
        <v>426</v>
      </c>
      <c r="D207" s="240" t="s">
        <v>300</v>
      </c>
      <c r="E207" s="241" t="s">
        <v>1041</v>
      </c>
      <c r="F207" s="242" t="s">
        <v>1042</v>
      </c>
      <c r="G207" s="243" t="s">
        <v>996</v>
      </c>
      <c r="H207" s="244">
        <v>32</v>
      </c>
      <c r="I207" s="245"/>
      <c r="J207" s="246">
        <f>ROUND(I207*H207,2)</f>
        <v>0</v>
      </c>
      <c r="K207" s="247"/>
      <c r="L207" s="248"/>
      <c r="M207" s="249" t="s">
        <v>1</v>
      </c>
      <c r="N207" s="250" t="s">
        <v>38</v>
      </c>
      <c r="O207" s="94"/>
      <c r="P207" s="236">
        <f>O207*H207</f>
        <v>0</v>
      </c>
      <c r="Q207" s="236">
        <v>0.050000000000000003</v>
      </c>
      <c r="R207" s="236">
        <f>Q207*H207</f>
        <v>1.6000000000000001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218</v>
      </c>
      <c r="AT207" s="238" t="s">
        <v>300</v>
      </c>
      <c r="AU207" s="238" t="s">
        <v>165</v>
      </c>
      <c r="AY207" s="14" t="s">
        <v>158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165</v>
      </c>
      <c r="BK207" s="239">
        <f>ROUND(I207*H207,2)</f>
        <v>0</v>
      </c>
      <c r="BL207" s="14" t="s">
        <v>188</v>
      </c>
      <c r="BM207" s="238" t="s">
        <v>432</v>
      </c>
    </row>
    <row r="208" s="2" customFormat="1" ht="21.75" customHeight="1">
      <c r="A208" s="35"/>
      <c r="B208" s="36"/>
      <c r="C208" s="226" t="s">
        <v>295</v>
      </c>
      <c r="D208" s="226" t="s">
        <v>160</v>
      </c>
      <c r="E208" s="227" t="s">
        <v>1043</v>
      </c>
      <c r="F208" s="228" t="s">
        <v>1044</v>
      </c>
      <c r="G208" s="229" t="s">
        <v>240</v>
      </c>
      <c r="H208" s="230">
        <v>1</v>
      </c>
      <c r="I208" s="231"/>
      <c r="J208" s="232">
        <f>ROUND(I208*H208,2)</f>
        <v>0</v>
      </c>
      <c r="K208" s="233"/>
      <c r="L208" s="41"/>
      <c r="M208" s="234" t="s">
        <v>1</v>
      </c>
      <c r="N208" s="235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188</v>
      </c>
      <c r="AT208" s="238" t="s">
        <v>160</v>
      </c>
      <c r="AU208" s="238" t="s">
        <v>165</v>
      </c>
      <c r="AY208" s="14" t="s">
        <v>158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165</v>
      </c>
      <c r="BK208" s="239">
        <f>ROUND(I208*H208,2)</f>
        <v>0</v>
      </c>
      <c r="BL208" s="14" t="s">
        <v>188</v>
      </c>
      <c r="BM208" s="238" t="s">
        <v>438</v>
      </c>
    </row>
    <row r="209" s="2" customFormat="1" ht="16.5" customHeight="1">
      <c r="A209" s="35"/>
      <c r="B209" s="36"/>
      <c r="C209" s="240" t="s">
        <v>435</v>
      </c>
      <c r="D209" s="240" t="s">
        <v>300</v>
      </c>
      <c r="E209" s="241" t="s">
        <v>1045</v>
      </c>
      <c r="F209" s="242" t="s">
        <v>1046</v>
      </c>
      <c r="G209" s="243" t="s">
        <v>240</v>
      </c>
      <c r="H209" s="244">
        <v>1</v>
      </c>
      <c r="I209" s="245"/>
      <c r="J209" s="246">
        <f>ROUND(I209*H209,2)</f>
        <v>0</v>
      </c>
      <c r="K209" s="247"/>
      <c r="L209" s="248"/>
      <c r="M209" s="249" t="s">
        <v>1</v>
      </c>
      <c r="N209" s="250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218</v>
      </c>
      <c r="AT209" s="238" t="s">
        <v>300</v>
      </c>
      <c r="AU209" s="238" t="s">
        <v>165</v>
      </c>
      <c r="AY209" s="14" t="s">
        <v>158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165</v>
      </c>
      <c r="BK209" s="239">
        <f>ROUND(I209*H209,2)</f>
        <v>0</v>
      </c>
      <c r="BL209" s="14" t="s">
        <v>188</v>
      </c>
      <c r="BM209" s="238" t="s">
        <v>441</v>
      </c>
    </row>
    <row r="210" s="12" customFormat="1" ht="22.8" customHeight="1">
      <c r="A210" s="12"/>
      <c r="B210" s="210"/>
      <c r="C210" s="211"/>
      <c r="D210" s="212" t="s">
        <v>71</v>
      </c>
      <c r="E210" s="224" t="s">
        <v>1047</v>
      </c>
      <c r="F210" s="224" t="s">
        <v>1048</v>
      </c>
      <c r="G210" s="211"/>
      <c r="H210" s="211"/>
      <c r="I210" s="214"/>
      <c r="J210" s="225">
        <f>BK210</f>
        <v>0</v>
      </c>
      <c r="K210" s="211"/>
      <c r="L210" s="216"/>
      <c r="M210" s="217"/>
      <c r="N210" s="218"/>
      <c r="O210" s="218"/>
      <c r="P210" s="219">
        <f>P211+SUM(P212:P219)</f>
        <v>0</v>
      </c>
      <c r="Q210" s="218"/>
      <c r="R210" s="219">
        <f>R211+SUM(R212:R219)</f>
        <v>6.7714299999999978</v>
      </c>
      <c r="S210" s="218"/>
      <c r="T210" s="220">
        <f>T211+SUM(T212:T219)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1" t="s">
        <v>165</v>
      </c>
      <c r="AT210" s="222" t="s">
        <v>71</v>
      </c>
      <c r="AU210" s="222" t="s">
        <v>79</v>
      </c>
      <c r="AY210" s="221" t="s">
        <v>158</v>
      </c>
      <c r="BK210" s="223">
        <f>BK211+SUM(BK212:BK219)</f>
        <v>0</v>
      </c>
    </row>
    <row r="211" s="2" customFormat="1" ht="24.15" customHeight="1">
      <c r="A211" s="35"/>
      <c r="B211" s="36"/>
      <c r="C211" s="226" t="s">
        <v>298</v>
      </c>
      <c r="D211" s="226" t="s">
        <v>160</v>
      </c>
      <c r="E211" s="227" t="s">
        <v>1049</v>
      </c>
      <c r="F211" s="228" t="s">
        <v>1050</v>
      </c>
      <c r="G211" s="229" t="s">
        <v>403</v>
      </c>
      <c r="H211" s="230">
        <v>15.26</v>
      </c>
      <c r="I211" s="231"/>
      <c r="J211" s="232">
        <f>ROUND(I211*H211,2)</f>
        <v>0</v>
      </c>
      <c r="K211" s="233"/>
      <c r="L211" s="41"/>
      <c r="M211" s="234" t="s">
        <v>1</v>
      </c>
      <c r="N211" s="235" t="s">
        <v>38</v>
      </c>
      <c r="O211" s="94"/>
      <c r="P211" s="236">
        <f>O211*H211</f>
        <v>0</v>
      </c>
      <c r="Q211" s="236">
        <v>0.0017300131061599</v>
      </c>
      <c r="R211" s="236">
        <f>Q211*H211</f>
        <v>0.026400000000000073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188</v>
      </c>
      <c r="AT211" s="238" t="s">
        <v>160</v>
      </c>
      <c r="AU211" s="238" t="s">
        <v>165</v>
      </c>
      <c r="AY211" s="14" t="s">
        <v>158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165</v>
      </c>
      <c r="BK211" s="239">
        <f>ROUND(I211*H211,2)</f>
        <v>0</v>
      </c>
      <c r="BL211" s="14" t="s">
        <v>188</v>
      </c>
      <c r="BM211" s="238" t="s">
        <v>445</v>
      </c>
    </row>
    <row r="212" s="2" customFormat="1" ht="24.15" customHeight="1">
      <c r="A212" s="35"/>
      <c r="B212" s="36"/>
      <c r="C212" s="226" t="s">
        <v>442</v>
      </c>
      <c r="D212" s="226" t="s">
        <v>160</v>
      </c>
      <c r="E212" s="227" t="s">
        <v>1051</v>
      </c>
      <c r="F212" s="228" t="s">
        <v>1052</v>
      </c>
      <c r="G212" s="229" t="s">
        <v>403</v>
      </c>
      <c r="H212" s="230">
        <v>41.18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0.0019800874210781898</v>
      </c>
      <c r="R212" s="236">
        <f>Q212*H212</f>
        <v>0.081539999999999863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188</v>
      </c>
      <c r="AT212" s="238" t="s">
        <v>160</v>
      </c>
      <c r="AU212" s="238" t="s">
        <v>165</v>
      </c>
      <c r="AY212" s="14" t="s">
        <v>158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165</v>
      </c>
      <c r="BK212" s="239">
        <f>ROUND(I212*H212,2)</f>
        <v>0</v>
      </c>
      <c r="BL212" s="14" t="s">
        <v>188</v>
      </c>
      <c r="BM212" s="238" t="s">
        <v>448</v>
      </c>
    </row>
    <row r="213" s="2" customFormat="1" ht="24.15" customHeight="1">
      <c r="A213" s="35"/>
      <c r="B213" s="36"/>
      <c r="C213" s="226" t="s">
        <v>303</v>
      </c>
      <c r="D213" s="226" t="s">
        <v>160</v>
      </c>
      <c r="E213" s="227" t="s">
        <v>1053</v>
      </c>
      <c r="F213" s="228" t="s">
        <v>1054</v>
      </c>
      <c r="G213" s="229" t="s">
        <v>403</v>
      </c>
      <c r="H213" s="230">
        <v>30.469999999999999</v>
      </c>
      <c r="I213" s="231"/>
      <c r="J213" s="232">
        <f>ROUND(I213*H213,2)</f>
        <v>0</v>
      </c>
      <c r="K213" s="233"/>
      <c r="L213" s="41"/>
      <c r="M213" s="234" t="s">
        <v>1</v>
      </c>
      <c r="N213" s="235" t="s">
        <v>38</v>
      </c>
      <c r="O213" s="94"/>
      <c r="P213" s="236">
        <f>O213*H213</f>
        <v>0</v>
      </c>
      <c r="Q213" s="236">
        <v>0.0039701345585822102</v>
      </c>
      <c r="R213" s="236">
        <f>Q213*H213</f>
        <v>0.12096999999999994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188</v>
      </c>
      <c r="AT213" s="238" t="s">
        <v>160</v>
      </c>
      <c r="AU213" s="238" t="s">
        <v>165</v>
      </c>
      <c r="AY213" s="14" t="s">
        <v>158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165</v>
      </c>
      <c r="BK213" s="239">
        <f>ROUND(I213*H213,2)</f>
        <v>0</v>
      </c>
      <c r="BL213" s="14" t="s">
        <v>188</v>
      </c>
      <c r="BM213" s="238" t="s">
        <v>452</v>
      </c>
    </row>
    <row r="214" s="2" customFormat="1" ht="24.15" customHeight="1">
      <c r="A214" s="35"/>
      <c r="B214" s="36"/>
      <c r="C214" s="226" t="s">
        <v>449</v>
      </c>
      <c r="D214" s="226" t="s">
        <v>160</v>
      </c>
      <c r="E214" s="227" t="s">
        <v>1055</v>
      </c>
      <c r="F214" s="228" t="s">
        <v>1056</v>
      </c>
      <c r="G214" s="229" t="s">
        <v>403</v>
      </c>
      <c r="H214" s="230">
        <v>299.09500000000003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188</v>
      </c>
      <c r="AT214" s="238" t="s">
        <v>160</v>
      </c>
      <c r="AU214" s="238" t="s">
        <v>165</v>
      </c>
      <c r="AY214" s="14" t="s">
        <v>158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165</v>
      </c>
      <c r="BK214" s="239">
        <f>ROUND(I214*H214,2)</f>
        <v>0</v>
      </c>
      <c r="BL214" s="14" t="s">
        <v>188</v>
      </c>
      <c r="BM214" s="238" t="s">
        <v>455</v>
      </c>
    </row>
    <row r="215" s="2" customFormat="1" ht="37.8" customHeight="1">
      <c r="A215" s="35"/>
      <c r="B215" s="36"/>
      <c r="C215" s="240" t="s">
        <v>306</v>
      </c>
      <c r="D215" s="240" t="s">
        <v>300</v>
      </c>
      <c r="E215" s="241" t="s">
        <v>1057</v>
      </c>
      <c r="F215" s="242" t="s">
        <v>1058</v>
      </c>
      <c r="G215" s="243" t="s">
        <v>403</v>
      </c>
      <c r="H215" s="244">
        <v>299.09500000000003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38</v>
      </c>
      <c r="O215" s="94"/>
      <c r="P215" s="236">
        <f>O215*H215</f>
        <v>0</v>
      </c>
      <c r="Q215" s="236">
        <v>0.00021999699092261699</v>
      </c>
      <c r="R215" s="236">
        <f>Q215*H215</f>
        <v>0.065800000000000136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218</v>
      </c>
      <c r="AT215" s="238" t="s">
        <v>300</v>
      </c>
      <c r="AU215" s="238" t="s">
        <v>165</v>
      </c>
      <c r="AY215" s="14" t="s">
        <v>158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165</v>
      </c>
      <c r="BK215" s="239">
        <f>ROUND(I215*H215,2)</f>
        <v>0</v>
      </c>
      <c r="BL215" s="14" t="s">
        <v>188</v>
      </c>
      <c r="BM215" s="238" t="s">
        <v>459</v>
      </c>
    </row>
    <row r="216" s="2" customFormat="1" ht="21.75" customHeight="1">
      <c r="A216" s="35"/>
      <c r="B216" s="36"/>
      <c r="C216" s="226" t="s">
        <v>456</v>
      </c>
      <c r="D216" s="226" t="s">
        <v>160</v>
      </c>
      <c r="E216" s="227" t="s">
        <v>1059</v>
      </c>
      <c r="F216" s="228" t="s">
        <v>1060</v>
      </c>
      <c r="G216" s="229" t="s">
        <v>403</v>
      </c>
      <c r="H216" s="230">
        <v>86.909999999999997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188</v>
      </c>
      <c r="AT216" s="238" t="s">
        <v>160</v>
      </c>
      <c r="AU216" s="238" t="s">
        <v>165</v>
      </c>
      <c r="AY216" s="14" t="s">
        <v>158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165</v>
      </c>
      <c r="BK216" s="239">
        <f>ROUND(I216*H216,2)</f>
        <v>0</v>
      </c>
      <c r="BL216" s="14" t="s">
        <v>188</v>
      </c>
      <c r="BM216" s="238" t="s">
        <v>462</v>
      </c>
    </row>
    <row r="217" s="2" customFormat="1" ht="16.5" customHeight="1">
      <c r="A217" s="35"/>
      <c r="B217" s="36"/>
      <c r="C217" s="226" t="s">
        <v>310</v>
      </c>
      <c r="D217" s="226" t="s">
        <v>160</v>
      </c>
      <c r="E217" s="227" t="s">
        <v>1061</v>
      </c>
      <c r="F217" s="228" t="s">
        <v>1062</v>
      </c>
      <c r="G217" s="229" t="s">
        <v>403</v>
      </c>
      <c r="H217" s="230">
        <v>299.09500000000003</v>
      </c>
      <c r="I217" s="231"/>
      <c r="J217" s="232">
        <f>ROUND(I217*H217,2)</f>
        <v>0</v>
      </c>
      <c r="K217" s="233"/>
      <c r="L217" s="41"/>
      <c r="M217" s="234" t="s">
        <v>1</v>
      </c>
      <c r="N217" s="235" t="s">
        <v>38</v>
      </c>
      <c r="O217" s="94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188</v>
      </c>
      <c r="AT217" s="238" t="s">
        <v>160</v>
      </c>
      <c r="AU217" s="238" t="s">
        <v>165</v>
      </c>
      <c r="AY217" s="14" t="s">
        <v>158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165</v>
      </c>
      <c r="BK217" s="239">
        <f>ROUND(I217*H217,2)</f>
        <v>0</v>
      </c>
      <c r="BL217" s="14" t="s">
        <v>188</v>
      </c>
      <c r="BM217" s="238" t="s">
        <v>466</v>
      </c>
    </row>
    <row r="218" s="2" customFormat="1" ht="24.15" customHeight="1">
      <c r="A218" s="35"/>
      <c r="B218" s="36"/>
      <c r="C218" s="226" t="s">
        <v>463</v>
      </c>
      <c r="D218" s="226" t="s">
        <v>160</v>
      </c>
      <c r="E218" s="227" t="s">
        <v>1063</v>
      </c>
      <c r="F218" s="228" t="s">
        <v>1064</v>
      </c>
      <c r="G218" s="229" t="s">
        <v>195</v>
      </c>
      <c r="H218" s="230">
        <v>6.7750000000000004</v>
      </c>
      <c r="I218" s="231"/>
      <c r="J218" s="232">
        <f>ROUND(I218*H218,2)</f>
        <v>0</v>
      </c>
      <c r="K218" s="233"/>
      <c r="L218" s="41"/>
      <c r="M218" s="234" t="s">
        <v>1</v>
      </c>
      <c r="N218" s="235" t="s">
        <v>38</v>
      </c>
      <c r="O218" s="94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8" t="s">
        <v>188</v>
      </c>
      <c r="AT218" s="238" t="s">
        <v>160</v>
      </c>
      <c r="AU218" s="238" t="s">
        <v>165</v>
      </c>
      <c r="AY218" s="14" t="s">
        <v>158</v>
      </c>
      <c r="BE218" s="239">
        <f>IF(N218="základná",J218,0)</f>
        <v>0</v>
      </c>
      <c r="BF218" s="239">
        <f>IF(N218="znížená",J218,0)</f>
        <v>0</v>
      </c>
      <c r="BG218" s="239">
        <f>IF(N218="zákl. prenesená",J218,0)</f>
        <v>0</v>
      </c>
      <c r="BH218" s="239">
        <f>IF(N218="zníž. prenesená",J218,0)</f>
        <v>0</v>
      </c>
      <c r="BI218" s="239">
        <f>IF(N218="nulová",J218,0)</f>
        <v>0</v>
      </c>
      <c r="BJ218" s="14" t="s">
        <v>165</v>
      </c>
      <c r="BK218" s="239">
        <f>ROUND(I218*H218,2)</f>
        <v>0</v>
      </c>
      <c r="BL218" s="14" t="s">
        <v>188</v>
      </c>
      <c r="BM218" s="238" t="s">
        <v>469</v>
      </c>
    </row>
    <row r="219" s="12" customFormat="1" ht="20.88" customHeight="1">
      <c r="A219" s="12"/>
      <c r="B219" s="210"/>
      <c r="C219" s="211"/>
      <c r="D219" s="212" t="s">
        <v>71</v>
      </c>
      <c r="E219" s="224" t="s">
        <v>1065</v>
      </c>
      <c r="F219" s="224" t="s">
        <v>1066</v>
      </c>
      <c r="G219" s="211"/>
      <c r="H219" s="211"/>
      <c r="I219" s="214"/>
      <c r="J219" s="225">
        <f>BK219</f>
        <v>0</v>
      </c>
      <c r="K219" s="211"/>
      <c r="L219" s="216"/>
      <c r="M219" s="217"/>
      <c r="N219" s="218"/>
      <c r="O219" s="218"/>
      <c r="P219" s="219">
        <f>SUM(P220:P239)</f>
        <v>0</v>
      </c>
      <c r="Q219" s="218"/>
      <c r="R219" s="219">
        <f>SUM(R220:R239)</f>
        <v>6.4767199999999985</v>
      </c>
      <c r="S219" s="218"/>
      <c r="T219" s="220">
        <f>SUM(T220:T239)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1" t="s">
        <v>165</v>
      </c>
      <c r="AT219" s="222" t="s">
        <v>71</v>
      </c>
      <c r="AU219" s="222" t="s">
        <v>165</v>
      </c>
      <c r="AY219" s="221" t="s">
        <v>158</v>
      </c>
      <c r="BK219" s="223">
        <f>SUM(BK220:BK239)</f>
        <v>0</v>
      </c>
    </row>
    <row r="220" s="2" customFormat="1" ht="37.8" customHeight="1">
      <c r="A220" s="35"/>
      <c r="B220" s="36"/>
      <c r="C220" s="226" t="s">
        <v>313</v>
      </c>
      <c r="D220" s="226" t="s">
        <v>160</v>
      </c>
      <c r="E220" s="227" t="s">
        <v>1067</v>
      </c>
      <c r="F220" s="228" t="s">
        <v>1068</v>
      </c>
      <c r="G220" s="229" t="s">
        <v>217</v>
      </c>
      <c r="H220" s="230">
        <v>1459.4100000000001</v>
      </c>
      <c r="I220" s="231"/>
      <c r="J220" s="232">
        <f>ROUND(I220*H220,2)</f>
        <v>0</v>
      </c>
      <c r="K220" s="233"/>
      <c r="L220" s="41"/>
      <c r="M220" s="234" t="s">
        <v>1</v>
      </c>
      <c r="N220" s="235" t="s">
        <v>38</v>
      </c>
      <c r="O220" s="94"/>
      <c r="P220" s="236">
        <f>O220*H220</f>
        <v>0</v>
      </c>
      <c r="Q220" s="236">
        <v>0.0042600023297085796</v>
      </c>
      <c r="R220" s="236">
        <f>Q220*H220</f>
        <v>6.2170899999999989</v>
      </c>
      <c r="S220" s="236">
        <v>0</v>
      </c>
      <c r="T220" s="23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8" t="s">
        <v>188</v>
      </c>
      <c r="AT220" s="238" t="s">
        <v>160</v>
      </c>
      <c r="AU220" s="238" t="s">
        <v>168</v>
      </c>
      <c r="AY220" s="14" t="s">
        <v>158</v>
      </c>
      <c r="BE220" s="239">
        <f>IF(N220="základná",J220,0)</f>
        <v>0</v>
      </c>
      <c r="BF220" s="239">
        <f>IF(N220="znížená",J220,0)</f>
        <v>0</v>
      </c>
      <c r="BG220" s="239">
        <f>IF(N220="zákl. prenesená",J220,0)</f>
        <v>0</v>
      </c>
      <c r="BH220" s="239">
        <f>IF(N220="zníž. prenesená",J220,0)</f>
        <v>0</v>
      </c>
      <c r="BI220" s="239">
        <f>IF(N220="nulová",J220,0)</f>
        <v>0</v>
      </c>
      <c r="BJ220" s="14" t="s">
        <v>165</v>
      </c>
      <c r="BK220" s="239">
        <f>ROUND(I220*H220,2)</f>
        <v>0</v>
      </c>
      <c r="BL220" s="14" t="s">
        <v>188</v>
      </c>
      <c r="BM220" s="238" t="s">
        <v>475</v>
      </c>
    </row>
    <row r="221" s="2" customFormat="1" ht="21.75" customHeight="1">
      <c r="A221" s="35"/>
      <c r="B221" s="36"/>
      <c r="C221" s="226" t="s">
        <v>472</v>
      </c>
      <c r="D221" s="226" t="s">
        <v>160</v>
      </c>
      <c r="E221" s="227" t="s">
        <v>1069</v>
      </c>
      <c r="F221" s="228" t="s">
        <v>1070</v>
      </c>
      <c r="G221" s="229" t="s">
        <v>240</v>
      </c>
      <c r="H221" s="230">
        <v>4</v>
      </c>
      <c r="I221" s="231"/>
      <c r="J221" s="232">
        <f>ROUND(I221*H221,2)</f>
        <v>0</v>
      </c>
      <c r="K221" s="233"/>
      <c r="L221" s="41"/>
      <c r="M221" s="234" t="s">
        <v>1</v>
      </c>
      <c r="N221" s="235" t="s">
        <v>38</v>
      </c>
      <c r="O221" s="94"/>
      <c r="P221" s="236">
        <f>O221*H221</f>
        <v>0</v>
      </c>
      <c r="Q221" s="236">
        <v>2.0000000000000002E-05</v>
      </c>
      <c r="R221" s="236">
        <f>Q221*H221</f>
        <v>8.0000000000000007E-05</v>
      </c>
      <c r="S221" s="236">
        <v>0</v>
      </c>
      <c r="T221" s="23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8" t="s">
        <v>188</v>
      </c>
      <c r="AT221" s="238" t="s">
        <v>160</v>
      </c>
      <c r="AU221" s="238" t="s">
        <v>168</v>
      </c>
      <c r="AY221" s="14" t="s">
        <v>158</v>
      </c>
      <c r="BE221" s="239">
        <f>IF(N221="základná",J221,0)</f>
        <v>0</v>
      </c>
      <c r="BF221" s="239">
        <f>IF(N221="znížená",J221,0)</f>
        <v>0</v>
      </c>
      <c r="BG221" s="239">
        <f>IF(N221="zákl. prenesená",J221,0)</f>
        <v>0</v>
      </c>
      <c r="BH221" s="239">
        <f>IF(N221="zníž. prenesená",J221,0)</f>
        <v>0</v>
      </c>
      <c r="BI221" s="239">
        <f>IF(N221="nulová",J221,0)</f>
        <v>0</v>
      </c>
      <c r="BJ221" s="14" t="s">
        <v>165</v>
      </c>
      <c r="BK221" s="239">
        <f>ROUND(I221*H221,2)</f>
        <v>0</v>
      </c>
      <c r="BL221" s="14" t="s">
        <v>188</v>
      </c>
      <c r="BM221" s="238" t="s">
        <v>478</v>
      </c>
    </row>
    <row r="222" s="2" customFormat="1" ht="24.15" customHeight="1">
      <c r="A222" s="35"/>
      <c r="B222" s="36"/>
      <c r="C222" s="240" t="s">
        <v>317</v>
      </c>
      <c r="D222" s="240" t="s">
        <v>300</v>
      </c>
      <c r="E222" s="241" t="s">
        <v>1071</v>
      </c>
      <c r="F222" s="242" t="s">
        <v>1072</v>
      </c>
      <c r="G222" s="243" t="s">
        <v>240</v>
      </c>
      <c r="H222" s="244">
        <v>4</v>
      </c>
      <c r="I222" s="245"/>
      <c r="J222" s="246">
        <f>ROUND(I222*H222,2)</f>
        <v>0</v>
      </c>
      <c r="K222" s="247"/>
      <c r="L222" s="248"/>
      <c r="M222" s="249" t="s">
        <v>1</v>
      </c>
      <c r="N222" s="250" t="s">
        <v>38</v>
      </c>
      <c r="O222" s="94"/>
      <c r="P222" s="236">
        <f>O222*H222</f>
        <v>0</v>
      </c>
      <c r="Q222" s="236">
        <v>0.01736</v>
      </c>
      <c r="R222" s="236">
        <f>Q222*H222</f>
        <v>0.069440000000000002</v>
      </c>
      <c r="S222" s="236">
        <v>0</v>
      </c>
      <c r="T222" s="23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8" t="s">
        <v>218</v>
      </c>
      <c r="AT222" s="238" t="s">
        <v>300</v>
      </c>
      <c r="AU222" s="238" t="s">
        <v>168</v>
      </c>
      <c r="AY222" s="14" t="s">
        <v>158</v>
      </c>
      <c r="BE222" s="239">
        <f>IF(N222="základná",J222,0)</f>
        <v>0</v>
      </c>
      <c r="BF222" s="239">
        <f>IF(N222="znížená",J222,0)</f>
        <v>0</v>
      </c>
      <c r="BG222" s="239">
        <f>IF(N222="zákl. prenesená",J222,0)</f>
        <v>0</v>
      </c>
      <c r="BH222" s="239">
        <f>IF(N222="zníž. prenesená",J222,0)</f>
        <v>0</v>
      </c>
      <c r="BI222" s="239">
        <f>IF(N222="nulová",J222,0)</f>
        <v>0</v>
      </c>
      <c r="BJ222" s="14" t="s">
        <v>165</v>
      </c>
      <c r="BK222" s="239">
        <f>ROUND(I222*H222,2)</f>
        <v>0</v>
      </c>
      <c r="BL222" s="14" t="s">
        <v>188</v>
      </c>
      <c r="BM222" s="238" t="s">
        <v>482</v>
      </c>
    </row>
    <row r="223" s="2" customFormat="1" ht="24.15" customHeight="1">
      <c r="A223" s="35"/>
      <c r="B223" s="36"/>
      <c r="C223" s="226" t="s">
        <v>479</v>
      </c>
      <c r="D223" s="226" t="s">
        <v>160</v>
      </c>
      <c r="E223" s="227" t="s">
        <v>1073</v>
      </c>
      <c r="F223" s="228" t="s">
        <v>1074</v>
      </c>
      <c r="G223" s="229" t="s">
        <v>240</v>
      </c>
      <c r="H223" s="230">
        <v>2</v>
      </c>
      <c r="I223" s="231"/>
      <c r="J223" s="232">
        <f>ROUND(I223*H223,2)</f>
        <v>0</v>
      </c>
      <c r="K223" s="233"/>
      <c r="L223" s="41"/>
      <c r="M223" s="234" t="s">
        <v>1</v>
      </c>
      <c r="N223" s="235" t="s">
        <v>38</v>
      </c>
      <c r="O223" s="94"/>
      <c r="P223" s="236">
        <f>O223*H223</f>
        <v>0</v>
      </c>
      <c r="Q223" s="236">
        <v>9.0000000000000006E-05</v>
      </c>
      <c r="R223" s="236">
        <f>Q223*H223</f>
        <v>0.00018000000000000001</v>
      </c>
      <c r="S223" s="236">
        <v>0</v>
      </c>
      <c r="T223" s="23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8" t="s">
        <v>188</v>
      </c>
      <c r="AT223" s="238" t="s">
        <v>160</v>
      </c>
      <c r="AU223" s="238" t="s">
        <v>168</v>
      </c>
      <c r="AY223" s="14" t="s">
        <v>158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4" t="s">
        <v>165</v>
      </c>
      <c r="BK223" s="239">
        <f>ROUND(I223*H223,2)</f>
        <v>0</v>
      </c>
      <c r="BL223" s="14" t="s">
        <v>188</v>
      </c>
      <c r="BM223" s="238" t="s">
        <v>485</v>
      </c>
    </row>
    <row r="224" s="2" customFormat="1" ht="37.8" customHeight="1">
      <c r="A224" s="35"/>
      <c r="B224" s="36"/>
      <c r="C224" s="240" t="s">
        <v>320</v>
      </c>
      <c r="D224" s="240" t="s">
        <v>300</v>
      </c>
      <c r="E224" s="241" t="s">
        <v>1075</v>
      </c>
      <c r="F224" s="242" t="s">
        <v>1076</v>
      </c>
      <c r="G224" s="243" t="s">
        <v>240</v>
      </c>
      <c r="H224" s="244">
        <v>2</v>
      </c>
      <c r="I224" s="245"/>
      <c r="J224" s="246">
        <f>ROUND(I224*H224,2)</f>
        <v>0</v>
      </c>
      <c r="K224" s="247"/>
      <c r="L224" s="248"/>
      <c r="M224" s="249" t="s">
        <v>1</v>
      </c>
      <c r="N224" s="250" t="s">
        <v>38</v>
      </c>
      <c r="O224" s="94"/>
      <c r="P224" s="236">
        <f>O224*H224</f>
        <v>0</v>
      </c>
      <c r="Q224" s="236">
        <v>0.0037499999999999999</v>
      </c>
      <c r="R224" s="236">
        <f>Q224*H224</f>
        <v>0.0074999999999999997</v>
      </c>
      <c r="S224" s="236">
        <v>0</v>
      </c>
      <c r="T224" s="23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8" t="s">
        <v>218</v>
      </c>
      <c r="AT224" s="238" t="s">
        <v>300</v>
      </c>
      <c r="AU224" s="238" t="s">
        <v>168</v>
      </c>
      <c r="AY224" s="14" t="s">
        <v>158</v>
      </c>
      <c r="BE224" s="239">
        <f>IF(N224="základná",J224,0)</f>
        <v>0</v>
      </c>
      <c r="BF224" s="239">
        <f>IF(N224="znížená",J224,0)</f>
        <v>0</v>
      </c>
      <c r="BG224" s="239">
        <f>IF(N224="zákl. prenesená",J224,0)</f>
        <v>0</v>
      </c>
      <c r="BH224" s="239">
        <f>IF(N224="zníž. prenesená",J224,0)</f>
        <v>0</v>
      </c>
      <c r="BI224" s="239">
        <f>IF(N224="nulová",J224,0)</f>
        <v>0</v>
      </c>
      <c r="BJ224" s="14" t="s">
        <v>165</v>
      </c>
      <c r="BK224" s="239">
        <f>ROUND(I224*H224,2)</f>
        <v>0</v>
      </c>
      <c r="BL224" s="14" t="s">
        <v>188</v>
      </c>
      <c r="BM224" s="238" t="s">
        <v>489</v>
      </c>
    </row>
    <row r="225" s="2" customFormat="1" ht="24.15" customHeight="1">
      <c r="A225" s="35"/>
      <c r="B225" s="36"/>
      <c r="C225" s="240" t="s">
        <v>486</v>
      </c>
      <c r="D225" s="240" t="s">
        <v>300</v>
      </c>
      <c r="E225" s="241" t="s">
        <v>1077</v>
      </c>
      <c r="F225" s="242" t="s">
        <v>1078</v>
      </c>
      <c r="G225" s="243" t="s">
        <v>240</v>
      </c>
      <c r="H225" s="244">
        <v>2</v>
      </c>
      <c r="I225" s="245"/>
      <c r="J225" s="246">
        <f>ROUND(I225*H225,2)</f>
        <v>0</v>
      </c>
      <c r="K225" s="247"/>
      <c r="L225" s="248"/>
      <c r="M225" s="249" t="s">
        <v>1</v>
      </c>
      <c r="N225" s="250" t="s">
        <v>38</v>
      </c>
      <c r="O225" s="94"/>
      <c r="P225" s="236">
        <f>O225*H225</f>
        <v>0</v>
      </c>
      <c r="Q225" s="236">
        <v>0.00115</v>
      </c>
      <c r="R225" s="236">
        <f>Q225*H225</f>
        <v>0.0023</v>
      </c>
      <c r="S225" s="236">
        <v>0</v>
      </c>
      <c r="T225" s="23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8" t="s">
        <v>218</v>
      </c>
      <c r="AT225" s="238" t="s">
        <v>300</v>
      </c>
      <c r="AU225" s="238" t="s">
        <v>168</v>
      </c>
      <c r="AY225" s="14" t="s">
        <v>158</v>
      </c>
      <c r="BE225" s="239">
        <f>IF(N225="základná",J225,0)</f>
        <v>0</v>
      </c>
      <c r="BF225" s="239">
        <f>IF(N225="znížená",J225,0)</f>
        <v>0</v>
      </c>
      <c r="BG225" s="239">
        <f>IF(N225="zákl. prenesená",J225,0)</f>
        <v>0</v>
      </c>
      <c r="BH225" s="239">
        <f>IF(N225="zníž. prenesená",J225,0)</f>
        <v>0</v>
      </c>
      <c r="BI225" s="239">
        <f>IF(N225="nulová",J225,0)</f>
        <v>0</v>
      </c>
      <c r="BJ225" s="14" t="s">
        <v>165</v>
      </c>
      <c r="BK225" s="239">
        <f>ROUND(I225*H225,2)</f>
        <v>0</v>
      </c>
      <c r="BL225" s="14" t="s">
        <v>188</v>
      </c>
      <c r="BM225" s="238" t="s">
        <v>492</v>
      </c>
    </row>
    <row r="226" s="2" customFormat="1" ht="24.15" customHeight="1">
      <c r="A226" s="35"/>
      <c r="B226" s="36"/>
      <c r="C226" s="226" t="s">
        <v>324</v>
      </c>
      <c r="D226" s="226" t="s">
        <v>160</v>
      </c>
      <c r="E226" s="227" t="s">
        <v>1079</v>
      </c>
      <c r="F226" s="228" t="s">
        <v>1080</v>
      </c>
      <c r="G226" s="229" t="s">
        <v>240</v>
      </c>
      <c r="H226" s="230">
        <v>2</v>
      </c>
      <c r="I226" s="231"/>
      <c r="J226" s="232">
        <f>ROUND(I226*H226,2)</f>
        <v>0</v>
      </c>
      <c r="K226" s="233"/>
      <c r="L226" s="41"/>
      <c r="M226" s="234" t="s">
        <v>1</v>
      </c>
      <c r="N226" s="235" t="s">
        <v>38</v>
      </c>
      <c r="O226" s="94"/>
      <c r="P226" s="236">
        <f>O226*H226</f>
        <v>0</v>
      </c>
      <c r="Q226" s="236">
        <v>9.0000000000000006E-05</v>
      </c>
      <c r="R226" s="236">
        <f>Q226*H226</f>
        <v>0.00018000000000000001</v>
      </c>
      <c r="S226" s="236">
        <v>0</v>
      </c>
      <c r="T226" s="23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8" t="s">
        <v>188</v>
      </c>
      <c r="AT226" s="238" t="s">
        <v>160</v>
      </c>
      <c r="AU226" s="238" t="s">
        <v>168</v>
      </c>
      <c r="AY226" s="14" t="s">
        <v>158</v>
      </c>
      <c r="BE226" s="239">
        <f>IF(N226="základná",J226,0)</f>
        <v>0</v>
      </c>
      <c r="BF226" s="239">
        <f>IF(N226="znížená",J226,0)</f>
        <v>0</v>
      </c>
      <c r="BG226" s="239">
        <f>IF(N226="zákl. prenesená",J226,0)</f>
        <v>0</v>
      </c>
      <c r="BH226" s="239">
        <f>IF(N226="zníž. prenesená",J226,0)</f>
        <v>0</v>
      </c>
      <c r="BI226" s="239">
        <f>IF(N226="nulová",J226,0)</f>
        <v>0</v>
      </c>
      <c r="BJ226" s="14" t="s">
        <v>165</v>
      </c>
      <c r="BK226" s="239">
        <f>ROUND(I226*H226,2)</f>
        <v>0</v>
      </c>
      <c r="BL226" s="14" t="s">
        <v>188</v>
      </c>
      <c r="BM226" s="238" t="s">
        <v>496</v>
      </c>
    </row>
    <row r="227" s="2" customFormat="1" ht="37.8" customHeight="1">
      <c r="A227" s="35"/>
      <c r="B227" s="36"/>
      <c r="C227" s="240" t="s">
        <v>493</v>
      </c>
      <c r="D227" s="240" t="s">
        <v>300</v>
      </c>
      <c r="E227" s="241" t="s">
        <v>1081</v>
      </c>
      <c r="F227" s="242" t="s">
        <v>1082</v>
      </c>
      <c r="G227" s="243" t="s">
        <v>240</v>
      </c>
      <c r="H227" s="244">
        <v>2</v>
      </c>
      <c r="I227" s="245"/>
      <c r="J227" s="246">
        <f>ROUND(I227*H227,2)</f>
        <v>0</v>
      </c>
      <c r="K227" s="247"/>
      <c r="L227" s="248"/>
      <c r="M227" s="249" t="s">
        <v>1</v>
      </c>
      <c r="N227" s="250" t="s">
        <v>38</v>
      </c>
      <c r="O227" s="94"/>
      <c r="P227" s="236">
        <f>O227*H227</f>
        <v>0</v>
      </c>
      <c r="Q227" s="236">
        <v>0.0053400000000000001</v>
      </c>
      <c r="R227" s="236">
        <f>Q227*H227</f>
        <v>0.01068</v>
      </c>
      <c r="S227" s="236">
        <v>0</v>
      </c>
      <c r="T227" s="23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8" t="s">
        <v>218</v>
      </c>
      <c r="AT227" s="238" t="s">
        <v>300</v>
      </c>
      <c r="AU227" s="238" t="s">
        <v>168</v>
      </c>
      <c r="AY227" s="14" t="s">
        <v>158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4" t="s">
        <v>165</v>
      </c>
      <c r="BK227" s="239">
        <f>ROUND(I227*H227,2)</f>
        <v>0</v>
      </c>
      <c r="BL227" s="14" t="s">
        <v>188</v>
      </c>
      <c r="BM227" s="238" t="s">
        <v>499</v>
      </c>
    </row>
    <row r="228" s="2" customFormat="1" ht="24.15" customHeight="1">
      <c r="A228" s="35"/>
      <c r="B228" s="36"/>
      <c r="C228" s="240" t="s">
        <v>327</v>
      </c>
      <c r="D228" s="240" t="s">
        <v>300</v>
      </c>
      <c r="E228" s="241" t="s">
        <v>1083</v>
      </c>
      <c r="F228" s="242" t="s">
        <v>1084</v>
      </c>
      <c r="G228" s="243" t="s">
        <v>240</v>
      </c>
      <c r="H228" s="244">
        <v>2</v>
      </c>
      <c r="I228" s="245"/>
      <c r="J228" s="246">
        <f>ROUND(I228*H228,2)</f>
        <v>0</v>
      </c>
      <c r="K228" s="247"/>
      <c r="L228" s="248"/>
      <c r="M228" s="249" t="s">
        <v>1</v>
      </c>
      <c r="N228" s="250" t="s">
        <v>38</v>
      </c>
      <c r="O228" s="94"/>
      <c r="P228" s="236">
        <f>O228*H228</f>
        <v>0</v>
      </c>
      <c r="Q228" s="236">
        <v>0.00063000000000000003</v>
      </c>
      <c r="R228" s="236">
        <f>Q228*H228</f>
        <v>0.0012600000000000001</v>
      </c>
      <c r="S228" s="236">
        <v>0</v>
      </c>
      <c r="T228" s="23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8" t="s">
        <v>218</v>
      </c>
      <c r="AT228" s="238" t="s">
        <v>300</v>
      </c>
      <c r="AU228" s="238" t="s">
        <v>168</v>
      </c>
      <c r="AY228" s="14" t="s">
        <v>158</v>
      </c>
      <c r="BE228" s="239">
        <f>IF(N228="základná",J228,0)</f>
        <v>0</v>
      </c>
      <c r="BF228" s="239">
        <f>IF(N228="znížená",J228,0)</f>
        <v>0</v>
      </c>
      <c r="BG228" s="239">
        <f>IF(N228="zákl. prenesená",J228,0)</f>
        <v>0</v>
      </c>
      <c r="BH228" s="239">
        <f>IF(N228="zníž. prenesená",J228,0)</f>
        <v>0</v>
      </c>
      <c r="BI228" s="239">
        <f>IF(N228="nulová",J228,0)</f>
        <v>0</v>
      </c>
      <c r="BJ228" s="14" t="s">
        <v>165</v>
      </c>
      <c r="BK228" s="239">
        <f>ROUND(I228*H228,2)</f>
        <v>0</v>
      </c>
      <c r="BL228" s="14" t="s">
        <v>188</v>
      </c>
      <c r="BM228" s="238" t="s">
        <v>503</v>
      </c>
    </row>
    <row r="229" s="2" customFormat="1" ht="24.15" customHeight="1">
      <c r="A229" s="35"/>
      <c r="B229" s="36"/>
      <c r="C229" s="226" t="s">
        <v>500</v>
      </c>
      <c r="D229" s="226" t="s">
        <v>160</v>
      </c>
      <c r="E229" s="227" t="s">
        <v>1085</v>
      </c>
      <c r="F229" s="228" t="s">
        <v>1086</v>
      </c>
      <c r="G229" s="229" t="s">
        <v>240</v>
      </c>
      <c r="H229" s="230">
        <v>1</v>
      </c>
      <c r="I229" s="231"/>
      <c r="J229" s="232">
        <f>ROUND(I229*H229,2)</f>
        <v>0</v>
      </c>
      <c r="K229" s="233"/>
      <c r="L229" s="41"/>
      <c r="M229" s="234" t="s">
        <v>1</v>
      </c>
      <c r="N229" s="235" t="s">
        <v>38</v>
      </c>
      <c r="O229" s="94"/>
      <c r="P229" s="236">
        <f>O229*H229</f>
        <v>0</v>
      </c>
      <c r="Q229" s="236">
        <v>9.0000000000000006E-05</v>
      </c>
      <c r="R229" s="236">
        <f>Q229*H229</f>
        <v>9.0000000000000006E-05</v>
      </c>
      <c r="S229" s="236">
        <v>0</v>
      </c>
      <c r="T229" s="23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8" t="s">
        <v>188</v>
      </c>
      <c r="AT229" s="238" t="s">
        <v>160</v>
      </c>
      <c r="AU229" s="238" t="s">
        <v>168</v>
      </c>
      <c r="AY229" s="14" t="s">
        <v>158</v>
      </c>
      <c r="BE229" s="239">
        <f>IF(N229="základná",J229,0)</f>
        <v>0</v>
      </c>
      <c r="BF229" s="239">
        <f>IF(N229="znížená",J229,0)</f>
        <v>0</v>
      </c>
      <c r="BG229" s="239">
        <f>IF(N229="zákl. prenesená",J229,0)</f>
        <v>0</v>
      </c>
      <c r="BH229" s="239">
        <f>IF(N229="zníž. prenesená",J229,0)</f>
        <v>0</v>
      </c>
      <c r="BI229" s="239">
        <f>IF(N229="nulová",J229,0)</f>
        <v>0</v>
      </c>
      <c r="BJ229" s="14" t="s">
        <v>165</v>
      </c>
      <c r="BK229" s="239">
        <f>ROUND(I229*H229,2)</f>
        <v>0</v>
      </c>
      <c r="BL229" s="14" t="s">
        <v>188</v>
      </c>
      <c r="BM229" s="238" t="s">
        <v>506</v>
      </c>
    </row>
    <row r="230" s="2" customFormat="1" ht="37.8" customHeight="1">
      <c r="A230" s="35"/>
      <c r="B230" s="36"/>
      <c r="C230" s="240" t="s">
        <v>331</v>
      </c>
      <c r="D230" s="240" t="s">
        <v>300</v>
      </c>
      <c r="E230" s="241" t="s">
        <v>1087</v>
      </c>
      <c r="F230" s="242" t="s">
        <v>1088</v>
      </c>
      <c r="G230" s="243" t="s">
        <v>240</v>
      </c>
      <c r="H230" s="244">
        <v>1</v>
      </c>
      <c r="I230" s="245"/>
      <c r="J230" s="246">
        <f>ROUND(I230*H230,2)</f>
        <v>0</v>
      </c>
      <c r="K230" s="247"/>
      <c r="L230" s="248"/>
      <c r="M230" s="249" t="s">
        <v>1</v>
      </c>
      <c r="N230" s="250" t="s">
        <v>38</v>
      </c>
      <c r="O230" s="94"/>
      <c r="P230" s="236">
        <f>O230*H230</f>
        <v>0</v>
      </c>
      <c r="Q230" s="236">
        <v>0.0057400000000000003</v>
      </c>
      <c r="R230" s="236">
        <f>Q230*H230</f>
        <v>0.0057400000000000003</v>
      </c>
      <c r="S230" s="236">
        <v>0</v>
      </c>
      <c r="T230" s="23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8" t="s">
        <v>218</v>
      </c>
      <c r="AT230" s="238" t="s">
        <v>300</v>
      </c>
      <c r="AU230" s="238" t="s">
        <v>168</v>
      </c>
      <c r="AY230" s="14" t="s">
        <v>158</v>
      </c>
      <c r="BE230" s="239">
        <f>IF(N230="základná",J230,0)</f>
        <v>0</v>
      </c>
      <c r="BF230" s="239">
        <f>IF(N230="znížená",J230,0)</f>
        <v>0</v>
      </c>
      <c r="BG230" s="239">
        <f>IF(N230="zákl. prenesená",J230,0)</f>
        <v>0</v>
      </c>
      <c r="BH230" s="239">
        <f>IF(N230="zníž. prenesená",J230,0)</f>
        <v>0</v>
      </c>
      <c r="BI230" s="239">
        <f>IF(N230="nulová",J230,0)</f>
        <v>0</v>
      </c>
      <c r="BJ230" s="14" t="s">
        <v>165</v>
      </c>
      <c r="BK230" s="239">
        <f>ROUND(I230*H230,2)</f>
        <v>0</v>
      </c>
      <c r="BL230" s="14" t="s">
        <v>188</v>
      </c>
      <c r="BM230" s="238" t="s">
        <v>510</v>
      </c>
    </row>
    <row r="231" s="2" customFormat="1" ht="24.15" customHeight="1">
      <c r="A231" s="35"/>
      <c r="B231" s="36"/>
      <c r="C231" s="240" t="s">
        <v>507</v>
      </c>
      <c r="D231" s="240" t="s">
        <v>300</v>
      </c>
      <c r="E231" s="241" t="s">
        <v>1083</v>
      </c>
      <c r="F231" s="242" t="s">
        <v>1084</v>
      </c>
      <c r="G231" s="243" t="s">
        <v>240</v>
      </c>
      <c r="H231" s="244">
        <v>1</v>
      </c>
      <c r="I231" s="245"/>
      <c r="J231" s="246">
        <f>ROUND(I231*H231,2)</f>
        <v>0</v>
      </c>
      <c r="K231" s="247"/>
      <c r="L231" s="248"/>
      <c r="M231" s="249" t="s">
        <v>1</v>
      </c>
      <c r="N231" s="250" t="s">
        <v>38</v>
      </c>
      <c r="O231" s="94"/>
      <c r="P231" s="236">
        <f>O231*H231</f>
        <v>0</v>
      </c>
      <c r="Q231" s="236">
        <v>0.00063000000000000003</v>
      </c>
      <c r="R231" s="236">
        <f>Q231*H231</f>
        <v>0.00063000000000000003</v>
      </c>
      <c r="S231" s="236">
        <v>0</v>
      </c>
      <c r="T231" s="23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8" t="s">
        <v>218</v>
      </c>
      <c r="AT231" s="238" t="s">
        <v>300</v>
      </c>
      <c r="AU231" s="238" t="s">
        <v>168</v>
      </c>
      <c r="AY231" s="14" t="s">
        <v>158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4" t="s">
        <v>165</v>
      </c>
      <c r="BK231" s="239">
        <f>ROUND(I231*H231,2)</f>
        <v>0</v>
      </c>
      <c r="BL231" s="14" t="s">
        <v>188</v>
      </c>
      <c r="BM231" s="238" t="s">
        <v>513</v>
      </c>
    </row>
    <row r="232" s="2" customFormat="1" ht="24.15" customHeight="1">
      <c r="A232" s="35"/>
      <c r="B232" s="36"/>
      <c r="C232" s="226" t="s">
        <v>335</v>
      </c>
      <c r="D232" s="226" t="s">
        <v>160</v>
      </c>
      <c r="E232" s="227" t="s">
        <v>1089</v>
      </c>
      <c r="F232" s="228" t="s">
        <v>1090</v>
      </c>
      <c r="G232" s="229" t="s">
        <v>240</v>
      </c>
      <c r="H232" s="230">
        <v>3</v>
      </c>
      <c r="I232" s="231"/>
      <c r="J232" s="232">
        <f>ROUND(I232*H232,2)</f>
        <v>0</v>
      </c>
      <c r="K232" s="233"/>
      <c r="L232" s="41"/>
      <c r="M232" s="234" t="s">
        <v>1</v>
      </c>
      <c r="N232" s="235" t="s">
        <v>38</v>
      </c>
      <c r="O232" s="94"/>
      <c r="P232" s="236">
        <f>O232*H232</f>
        <v>0</v>
      </c>
      <c r="Q232" s="236">
        <v>9.0000000000000006E-05</v>
      </c>
      <c r="R232" s="236">
        <f>Q232*H232</f>
        <v>0.00027</v>
      </c>
      <c r="S232" s="236">
        <v>0</v>
      </c>
      <c r="T232" s="23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8" t="s">
        <v>188</v>
      </c>
      <c r="AT232" s="238" t="s">
        <v>160</v>
      </c>
      <c r="AU232" s="238" t="s">
        <v>168</v>
      </c>
      <c r="AY232" s="14" t="s">
        <v>158</v>
      </c>
      <c r="BE232" s="239">
        <f>IF(N232="základná",J232,0)</f>
        <v>0</v>
      </c>
      <c r="BF232" s="239">
        <f>IF(N232="znížená",J232,0)</f>
        <v>0</v>
      </c>
      <c r="BG232" s="239">
        <f>IF(N232="zákl. prenesená",J232,0)</f>
        <v>0</v>
      </c>
      <c r="BH232" s="239">
        <f>IF(N232="zníž. prenesená",J232,0)</f>
        <v>0</v>
      </c>
      <c r="BI232" s="239">
        <f>IF(N232="nulová",J232,0)</f>
        <v>0</v>
      </c>
      <c r="BJ232" s="14" t="s">
        <v>165</v>
      </c>
      <c r="BK232" s="239">
        <f>ROUND(I232*H232,2)</f>
        <v>0</v>
      </c>
      <c r="BL232" s="14" t="s">
        <v>188</v>
      </c>
      <c r="BM232" s="238" t="s">
        <v>520</v>
      </c>
    </row>
    <row r="233" s="2" customFormat="1" ht="37.8" customHeight="1">
      <c r="A233" s="35"/>
      <c r="B233" s="36"/>
      <c r="C233" s="240" t="s">
        <v>516</v>
      </c>
      <c r="D233" s="240" t="s">
        <v>300</v>
      </c>
      <c r="E233" s="241" t="s">
        <v>1091</v>
      </c>
      <c r="F233" s="242" t="s">
        <v>1092</v>
      </c>
      <c r="G233" s="243" t="s">
        <v>240</v>
      </c>
      <c r="H233" s="244">
        <v>3</v>
      </c>
      <c r="I233" s="245"/>
      <c r="J233" s="246">
        <f>ROUND(I233*H233,2)</f>
        <v>0</v>
      </c>
      <c r="K233" s="247"/>
      <c r="L233" s="248"/>
      <c r="M233" s="249" t="s">
        <v>1</v>
      </c>
      <c r="N233" s="250" t="s">
        <v>38</v>
      </c>
      <c r="O233" s="94"/>
      <c r="P233" s="236">
        <f>O233*H233</f>
        <v>0</v>
      </c>
      <c r="Q233" s="236">
        <v>0.0061399999999999996</v>
      </c>
      <c r="R233" s="236">
        <f>Q233*H233</f>
        <v>0.018419999999999999</v>
      </c>
      <c r="S233" s="236">
        <v>0</v>
      </c>
      <c r="T233" s="23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8" t="s">
        <v>218</v>
      </c>
      <c r="AT233" s="238" t="s">
        <v>300</v>
      </c>
      <c r="AU233" s="238" t="s">
        <v>168</v>
      </c>
      <c r="AY233" s="14" t="s">
        <v>158</v>
      </c>
      <c r="BE233" s="239">
        <f>IF(N233="základná",J233,0)</f>
        <v>0</v>
      </c>
      <c r="BF233" s="239">
        <f>IF(N233="znížená",J233,0)</f>
        <v>0</v>
      </c>
      <c r="BG233" s="239">
        <f>IF(N233="zákl. prenesená",J233,0)</f>
        <v>0</v>
      </c>
      <c r="BH233" s="239">
        <f>IF(N233="zníž. prenesená",J233,0)</f>
        <v>0</v>
      </c>
      <c r="BI233" s="239">
        <f>IF(N233="nulová",J233,0)</f>
        <v>0</v>
      </c>
      <c r="BJ233" s="14" t="s">
        <v>165</v>
      </c>
      <c r="BK233" s="239">
        <f>ROUND(I233*H233,2)</f>
        <v>0</v>
      </c>
      <c r="BL233" s="14" t="s">
        <v>188</v>
      </c>
      <c r="BM233" s="238" t="s">
        <v>523</v>
      </c>
    </row>
    <row r="234" s="2" customFormat="1" ht="24.15" customHeight="1">
      <c r="A234" s="35"/>
      <c r="B234" s="36"/>
      <c r="C234" s="240" t="s">
        <v>339</v>
      </c>
      <c r="D234" s="240" t="s">
        <v>300</v>
      </c>
      <c r="E234" s="241" t="s">
        <v>1077</v>
      </c>
      <c r="F234" s="242" t="s">
        <v>1078</v>
      </c>
      <c r="G234" s="243" t="s">
        <v>240</v>
      </c>
      <c r="H234" s="244">
        <v>3</v>
      </c>
      <c r="I234" s="245"/>
      <c r="J234" s="246">
        <f>ROUND(I234*H234,2)</f>
        <v>0</v>
      </c>
      <c r="K234" s="247"/>
      <c r="L234" s="248"/>
      <c r="M234" s="249" t="s">
        <v>1</v>
      </c>
      <c r="N234" s="250" t="s">
        <v>38</v>
      </c>
      <c r="O234" s="94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8" t="s">
        <v>218</v>
      </c>
      <c r="AT234" s="238" t="s">
        <v>300</v>
      </c>
      <c r="AU234" s="238" t="s">
        <v>168</v>
      </c>
      <c r="AY234" s="14" t="s">
        <v>158</v>
      </c>
      <c r="BE234" s="239">
        <f>IF(N234="základná",J234,0)</f>
        <v>0</v>
      </c>
      <c r="BF234" s="239">
        <f>IF(N234="znížená",J234,0)</f>
        <v>0</v>
      </c>
      <c r="BG234" s="239">
        <f>IF(N234="zákl. prenesená",J234,0)</f>
        <v>0</v>
      </c>
      <c r="BH234" s="239">
        <f>IF(N234="zníž. prenesená",J234,0)</f>
        <v>0</v>
      </c>
      <c r="BI234" s="239">
        <f>IF(N234="nulová",J234,0)</f>
        <v>0</v>
      </c>
      <c r="BJ234" s="14" t="s">
        <v>165</v>
      </c>
      <c r="BK234" s="239">
        <f>ROUND(I234*H234,2)</f>
        <v>0</v>
      </c>
      <c r="BL234" s="14" t="s">
        <v>188</v>
      </c>
      <c r="BM234" s="238" t="s">
        <v>527</v>
      </c>
    </row>
    <row r="235" s="2" customFormat="1" ht="21.75" customHeight="1">
      <c r="A235" s="35"/>
      <c r="B235" s="36"/>
      <c r="C235" s="226" t="s">
        <v>524</v>
      </c>
      <c r="D235" s="226" t="s">
        <v>160</v>
      </c>
      <c r="E235" s="227" t="s">
        <v>1093</v>
      </c>
      <c r="F235" s="228" t="s">
        <v>1094</v>
      </c>
      <c r="G235" s="229" t="s">
        <v>240</v>
      </c>
      <c r="H235" s="230">
        <v>2</v>
      </c>
      <c r="I235" s="231"/>
      <c r="J235" s="232">
        <f>ROUND(I235*H235,2)</f>
        <v>0</v>
      </c>
      <c r="K235" s="233"/>
      <c r="L235" s="41"/>
      <c r="M235" s="234" t="s">
        <v>1</v>
      </c>
      <c r="N235" s="235" t="s">
        <v>38</v>
      </c>
      <c r="O235" s="94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8" t="s">
        <v>188</v>
      </c>
      <c r="AT235" s="238" t="s">
        <v>160</v>
      </c>
      <c r="AU235" s="238" t="s">
        <v>168</v>
      </c>
      <c r="AY235" s="14" t="s">
        <v>158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4" t="s">
        <v>165</v>
      </c>
      <c r="BK235" s="239">
        <f>ROUND(I235*H235,2)</f>
        <v>0</v>
      </c>
      <c r="BL235" s="14" t="s">
        <v>188</v>
      </c>
      <c r="BM235" s="238" t="s">
        <v>532</v>
      </c>
    </row>
    <row r="236" s="2" customFormat="1" ht="37.8" customHeight="1">
      <c r="A236" s="35"/>
      <c r="B236" s="36"/>
      <c r="C236" s="240" t="s">
        <v>342</v>
      </c>
      <c r="D236" s="240" t="s">
        <v>300</v>
      </c>
      <c r="E236" s="241" t="s">
        <v>1095</v>
      </c>
      <c r="F236" s="242" t="s">
        <v>1096</v>
      </c>
      <c r="G236" s="243" t="s">
        <v>240</v>
      </c>
      <c r="H236" s="244">
        <v>2</v>
      </c>
      <c r="I236" s="245"/>
      <c r="J236" s="246">
        <f>ROUND(I236*H236,2)</f>
        <v>0</v>
      </c>
      <c r="K236" s="247"/>
      <c r="L236" s="248"/>
      <c r="M236" s="249" t="s">
        <v>1</v>
      </c>
      <c r="N236" s="250" t="s">
        <v>38</v>
      </c>
      <c r="O236" s="94"/>
      <c r="P236" s="236">
        <f>O236*H236</f>
        <v>0</v>
      </c>
      <c r="Q236" s="236">
        <v>0.013769999999999999</v>
      </c>
      <c r="R236" s="236">
        <f>Q236*H236</f>
        <v>0.027539999999999999</v>
      </c>
      <c r="S236" s="236">
        <v>0</v>
      </c>
      <c r="T236" s="23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8" t="s">
        <v>218</v>
      </c>
      <c r="AT236" s="238" t="s">
        <v>300</v>
      </c>
      <c r="AU236" s="238" t="s">
        <v>168</v>
      </c>
      <c r="AY236" s="14" t="s">
        <v>158</v>
      </c>
      <c r="BE236" s="239">
        <f>IF(N236="základná",J236,0)</f>
        <v>0</v>
      </c>
      <c r="BF236" s="239">
        <f>IF(N236="znížená",J236,0)</f>
        <v>0</v>
      </c>
      <c r="BG236" s="239">
        <f>IF(N236="zákl. prenesená",J236,0)</f>
        <v>0</v>
      </c>
      <c r="BH236" s="239">
        <f>IF(N236="zníž. prenesená",J236,0)</f>
        <v>0</v>
      </c>
      <c r="BI236" s="239">
        <f>IF(N236="nulová",J236,0)</f>
        <v>0</v>
      </c>
      <c r="BJ236" s="14" t="s">
        <v>165</v>
      </c>
      <c r="BK236" s="239">
        <f>ROUND(I236*H236,2)</f>
        <v>0</v>
      </c>
      <c r="BL236" s="14" t="s">
        <v>188</v>
      </c>
      <c r="BM236" s="238" t="s">
        <v>536</v>
      </c>
    </row>
    <row r="237" s="2" customFormat="1" ht="21.75" customHeight="1">
      <c r="A237" s="35"/>
      <c r="B237" s="36"/>
      <c r="C237" s="226" t="s">
        <v>533</v>
      </c>
      <c r="D237" s="226" t="s">
        <v>160</v>
      </c>
      <c r="E237" s="227" t="s">
        <v>1097</v>
      </c>
      <c r="F237" s="228" t="s">
        <v>1098</v>
      </c>
      <c r="G237" s="229" t="s">
        <v>240</v>
      </c>
      <c r="H237" s="230">
        <v>6</v>
      </c>
      <c r="I237" s="231"/>
      <c r="J237" s="232">
        <f>ROUND(I237*H237,2)</f>
        <v>0</v>
      </c>
      <c r="K237" s="233"/>
      <c r="L237" s="41"/>
      <c r="M237" s="234" t="s">
        <v>1</v>
      </c>
      <c r="N237" s="235" t="s">
        <v>38</v>
      </c>
      <c r="O237" s="94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8" t="s">
        <v>188</v>
      </c>
      <c r="AT237" s="238" t="s">
        <v>160</v>
      </c>
      <c r="AU237" s="238" t="s">
        <v>168</v>
      </c>
      <c r="AY237" s="14" t="s">
        <v>158</v>
      </c>
      <c r="BE237" s="239">
        <f>IF(N237="základná",J237,0)</f>
        <v>0</v>
      </c>
      <c r="BF237" s="239">
        <f>IF(N237="znížená",J237,0)</f>
        <v>0</v>
      </c>
      <c r="BG237" s="239">
        <f>IF(N237="zákl. prenesená",J237,0)</f>
        <v>0</v>
      </c>
      <c r="BH237" s="239">
        <f>IF(N237="zníž. prenesená",J237,0)</f>
        <v>0</v>
      </c>
      <c r="BI237" s="239">
        <f>IF(N237="nulová",J237,0)</f>
        <v>0</v>
      </c>
      <c r="BJ237" s="14" t="s">
        <v>165</v>
      </c>
      <c r="BK237" s="239">
        <f>ROUND(I237*H237,2)</f>
        <v>0</v>
      </c>
      <c r="BL237" s="14" t="s">
        <v>188</v>
      </c>
      <c r="BM237" s="238" t="s">
        <v>541</v>
      </c>
    </row>
    <row r="238" s="2" customFormat="1" ht="37.8" customHeight="1">
      <c r="A238" s="35"/>
      <c r="B238" s="36"/>
      <c r="C238" s="240" t="s">
        <v>346</v>
      </c>
      <c r="D238" s="240" t="s">
        <v>300</v>
      </c>
      <c r="E238" s="241" t="s">
        <v>1099</v>
      </c>
      <c r="F238" s="242" t="s">
        <v>1100</v>
      </c>
      <c r="G238" s="243" t="s">
        <v>240</v>
      </c>
      <c r="H238" s="244">
        <v>6</v>
      </c>
      <c r="I238" s="245"/>
      <c r="J238" s="246">
        <f>ROUND(I238*H238,2)</f>
        <v>0</v>
      </c>
      <c r="K238" s="247"/>
      <c r="L238" s="248"/>
      <c r="M238" s="249" t="s">
        <v>1</v>
      </c>
      <c r="N238" s="250" t="s">
        <v>38</v>
      </c>
      <c r="O238" s="94"/>
      <c r="P238" s="236">
        <f>O238*H238</f>
        <v>0</v>
      </c>
      <c r="Q238" s="236">
        <v>0.019220000000000001</v>
      </c>
      <c r="R238" s="236">
        <f>Q238*H238</f>
        <v>0.11532000000000001</v>
      </c>
      <c r="S238" s="236">
        <v>0</v>
      </c>
      <c r="T238" s="23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8" t="s">
        <v>218</v>
      </c>
      <c r="AT238" s="238" t="s">
        <v>300</v>
      </c>
      <c r="AU238" s="238" t="s">
        <v>168</v>
      </c>
      <c r="AY238" s="14" t="s">
        <v>158</v>
      </c>
      <c r="BE238" s="239">
        <f>IF(N238="základná",J238,0)</f>
        <v>0</v>
      </c>
      <c r="BF238" s="239">
        <f>IF(N238="znížená",J238,0)</f>
        <v>0</v>
      </c>
      <c r="BG238" s="239">
        <f>IF(N238="zákl. prenesená",J238,0)</f>
        <v>0</v>
      </c>
      <c r="BH238" s="239">
        <f>IF(N238="zníž. prenesená",J238,0)</f>
        <v>0</v>
      </c>
      <c r="BI238" s="239">
        <f>IF(N238="nulová",J238,0)</f>
        <v>0</v>
      </c>
      <c r="BJ238" s="14" t="s">
        <v>165</v>
      </c>
      <c r="BK238" s="239">
        <f>ROUND(I238*H238,2)</f>
        <v>0</v>
      </c>
      <c r="BL238" s="14" t="s">
        <v>188</v>
      </c>
      <c r="BM238" s="238" t="s">
        <v>545</v>
      </c>
    </row>
    <row r="239" s="2" customFormat="1" ht="24.15" customHeight="1">
      <c r="A239" s="35"/>
      <c r="B239" s="36"/>
      <c r="C239" s="226" t="s">
        <v>542</v>
      </c>
      <c r="D239" s="226" t="s">
        <v>160</v>
      </c>
      <c r="E239" s="227" t="s">
        <v>1101</v>
      </c>
      <c r="F239" s="228" t="s">
        <v>1102</v>
      </c>
      <c r="G239" s="229" t="s">
        <v>195</v>
      </c>
      <c r="H239" s="230">
        <v>6.4800000000000004</v>
      </c>
      <c r="I239" s="231"/>
      <c r="J239" s="232">
        <f>ROUND(I239*H239,2)</f>
        <v>0</v>
      </c>
      <c r="K239" s="233"/>
      <c r="L239" s="41"/>
      <c r="M239" s="234" t="s">
        <v>1</v>
      </c>
      <c r="N239" s="235" t="s">
        <v>38</v>
      </c>
      <c r="O239" s="94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8" t="s">
        <v>188</v>
      </c>
      <c r="AT239" s="238" t="s">
        <v>160</v>
      </c>
      <c r="AU239" s="238" t="s">
        <v>168</v>
      </c>
      <c r="AY239" s="14" t="s">
        <v>158</v>
      </c>
      <c r="BE239" s="239">
        <f>IF(N239="základná",J239,0)</f>
        <v>0</v>
      </c>
      <c r="BF239" s="239">
        <f>IF(N239="znížená",J239,0)</f>
        <v>0</v>
      </c>
      <c r="BG239" s="239">
        <f>IF(N239="zákl. prenesená",J239,0)</f>
        <v>0</v>
      </c>
      <c r="BH239" s="239">
        <f>IF(N239="zníž. prenesená",J239,0)</f>
        <v>0</v>
      </c>
      <c r="BI239" s="239">
        <f>IF(N239="nulová",J239,0)</f>
        <v>0</v>
      </c>
      <c r="BJ239" s="14" t="s">
        <v>165</v>
      </c>
      <c r="BK239" s="239">
        <f>ROUND(I239*H239,2)</f>
        <v>0</v>
      </c>
      <c r="BL239" s="14" t="s">
        <v>188</v>
      </c>
      <c r="BM239" s="238" t="s">
        <v>548</v>
      </c>
    </row>
    <row r="240" s="12" customFormat="1" ht="22.8" customHeight="1">
      <c r="A240" s="12"/>
      <c r="B240" s="210"/>
      <c r="C240" s="211"/>
      <c r="D240" s="212" t="s">
        <v>71</v>
      </c>
      <c r="E240" s="224" t="s">
        <v>1103</v>
      </c>
      <c r="F240" s="224" t="s">
        <v>1104</v>
      </c>
      <c r="G240" s="211"/>
      <c r="H240" s="211"/>
      <c r="I240" s="214"/>
      <c r="J240" s="225">
        <f>BK240</f>
        <v>0</v>
      </c>
      <c r="K240" s="211"/>
      <c r="L240" s="216"/>
      <c r="M240" s="217"/>
      <c r="N240" s="218"/>
      <c r="O240" s="218"/>
      <c r="P240" s="219">
        <f>SUM(P241:P254)</f>
        <v>0</v>
      </c>
      <c r="Q240" s="218"/>
      <c r="R240" s="219">
        <f>SUM(R241:R254)</f>
        <v>0.0035999999999999999</v>
      </c>
      <c r="S240" s="218"/>
      <c r="T240" s="220">
        <f>SUM(T241:T254)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1" t="s">
        <v>165</v>
      </c>
      <c r="AT240" s="222" t="s">
        <v>71</v>
      </c>
      <c r="AU240" s="222" t="s">
        <v>79</v>
      </c>
      <c r="AY240" s="221" t="s">
        <v>158</v>
      </c>
      <c r="BK240" s="223">
        <f>SUM(BK241:BK254)</f>
        <v>0</v>
      </c>
    </row>
    <row r="241" s="2" customFormat="1" ht="16.5" customHeight="1">
      <c r="A241" s="35"/>
      <c r="B241" s="36"/>
      <c r="C241" s="226" t="s">
        <v>349</v>
      </c>
      <c r="D241" s="226" t="s">
        <v>160</v>
      </c>
      <c r="E241" s="227" t="s">
        <v>1105</v>
      </c>
      <c r="F241" s="228" t="s">
        <v>1106</v>
      </c>
      <c r="G241" s="229" t="s">
        <v>240</v>
      </c>
      <c r="H241" s="230">
        <v>4</v>
      </c>
      <c r="I241" s="231"/>
      <c r="J241" s="232">
        <f>ROUND(I241*H241,2)</f>
        <v>0</v>
      </c>
      <c r="K241" s="233"/>
      <c r="L241" s="41"/>
      <c r="M241" s="234" t="s">
        <v>1</v>
      </c>
      <c r="N241" s="235" t="s">
        <v>38</v>
      </c>
      <c r="O241" s="94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8" t="s">
        <v>188</v>
      </c>
      <c r="AT241" s="238" t="s">
        <v>160</v>
      </c>
      <c r="AU241" s="238" t="s">
        <v>165</v>
      </c>
      <c r="AY241" s="14" t="s">
        <v>158</v>
      </c>
      <c r="BE241" s="239">
        <f>IF(N241="základná",J241,0)</f>
        <v>0</v>
      </c>
      <c r="BF241" s="239">
        <f>IF(N241="znížená",J241,0)</f>
        <v>0</v>
      </c>
      <c r="BG241" s="239">
        <f>IF(N241="zákl. prenesená",J241,0)</f>
        <v>0</v>
      </c>
      <c r="BH241" s="239">
        <f>IF(N241="zníž. prenesená",J241,0)</f>
        <v>0</v>
      </c>
      <c r="BI241" s="239">
        <f>IF(N241="nulová",J241,0)</f>
        <v>0</v>
      </c>
      <c r="BJ241" s="14" t="s">
        <v>165</v>
      </c>
      <c r="BK241" s="239">
        <f>ROUND(I241*H241,2)</f>
        <v>0</v>
      </c>
      <c r="BL241" s="14" t="s">
        <v>188</v>
      </c>
      <c r="BM241" s="238" t="s">
        <v>552</v>
      </c>
    </row>
    <row r="242" s="2" customFormat="1" ht="24.15" customHeight="1">
      <c r="A242" s="35"/>
      <c r="B242" s="36"/>
      <c r="C242" s="226" t="s">
        <v>549</v>
      </c>
      <c r="D242" s="226" t="s">
        <v>160</v>
      </c>
      <c r="E242" s="227" t="s">
        <v>1107</v>
      </c>
      <c r="F242" s="228" t="s">
        <v>1108</v>
      </c>
      <c r="G242" s="229" t="s">
        <v>240</v>
      </c>
      <c r="H242" s="230">
        <v>4</v>
      </c>
      <c r="I242" s="231"/>
      <c r="J242" s="232">
        <f>ROUND(I242*H242,2)</f>
        <v>0</v>
      </c>
      <c r="K242" s="233"/>
      <c r="L242" s="41"/>
      <c r="M242" s="234" t="s">
        <v>1</v>
      </c>
      <c r="N242" s="235" t="s">
        <v>38</v>
      </c>
      <c r="O242" s="94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8" t="s">
        <v>188</v>
      </c>
      <c r="AT242" s="238" t="s">
        <v>160</v>
      </c>
      <c r="AU242" s="238" t="s">
        <v>165</v>
      </c>
      <c r="AY242" s="14" t="s">
        <v>158</v>
      </c>
      <c r="BE242" s="239">
        <f>IF(N242="základná",J242,0)</f>
        <v>0</v>
      </c>
      <c r="BF242" s="239">
        <f>IF(N242="znížená",J242,0)</f>
        <v>0</v>
      </c>
      <c r="BG242" s="239">
        <f>IF(N242="zákl. prenesená",J242,0)</f>
        <v>0</v>
      </c>
      <c r="BH242" s="239">
        <f>IF(N242="zníž. prenesená",J242,0)</f>
        <v>0</v>
      </c>
      <c r="BI242" s="239">
        <f>IF(N242="nulová",J242,0)</f>
        <v>0</v>
      </c>
      <c r="BJ242" s="14" t="s">
        <v>165</v>
      </c>
      <c r="BK242" s="239">
        <f>ROUND(I242*H242,2)</f>
        <v>0</v>
      </c>
      <c r="BL242" s="14" t="s">
        <v>188</v>
      </c>
      <c r="BM242" s="238" t="s">
        <v>555</v>
      </c>
    </row>
    <row r="243" s="2" customFormat="1" ht="33" customHeight="1">
      <c r="A243" s="35"/>
      <c r="B243" s="36"/>
      <c r="C243" s="226" t="s">
        <v>353</v>
      </c>
      <c r="D243" s="226" t="s">
        <v>160</v>
      </c>
      <c r="E243" s="227" t="s">
        <v>1109</v>
      </c>
      <c r="F243" s="228" t="s">
        <v>1110</v>
      </c>
      <c r="G243" s="229" t="s">
        <v>240</v>
      </c>
      <c r="H243" s="230">
        <v>4</v>
      </c>
      <c r="I243" s="231"/>
      <c r="J243" s="232">
        <f>ROUND(I243*H243,2)</f>
        <v>0</v>
      </c>
      <c r="K243" s="233"/>
      <c r="L243" s="41"/>
      <c r="M243" s="234" t="s">
        <v>1</v>
      </c>
      <c r="N243" s="235" t="s">
        <v>38</v>
      </c>
      <c r="O243" s="94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8" t="s">
        <v>188</v>
      </c>
      <c r="AT243" s="238" t="s">
        <v>160</v>
      </c>
      <c r="AU243" s="238" t="s">
        <v>165</v>
      </c>
      <c r="AY243" s="14" t="s">
        <v>158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4" t="s">
        <v>165</v>
      </c>
      <c r="BK243" s="239">
        <f>ROUND(I243*H243,2)</f>
        <v>0</v>
      </c>
      <c r="BL243" s="14" t="s">
        <v>188</v>
      </c>
      <c r="BM243" s="238" t="s">
        <v>561</v>
      </c>
    </row>
    <row r="244" s="2" customFormat="1" ht="24.15" customHeight="1">
      <c r="A244" s="35"/>
      <c r="B244" s="36"/>
      <c r="C244" s="226" t="s">
        <v>558</v>
      </c>
      <c r="D244" s="226" t="s">
        <v>160</v>
      </c>
      <c r="E244" s="227" t="s">
        <v>1111</v>
      </c>
      <c r="F244" s="228" t="s">
        <v>1112</v>
      </c>
      <c r="G244" s="229" t="s">
        <v>240</v>
      </c>
      <c r="H244" s="230">
        <v>10</v>
      </c>
      <c r="I244" s="231"/>
      <c r="J244" s="232">
        <f>ROUND(I244*H244,2)</f>
        <v>0</v>
      </c>
      <c r="K244" s="233"/>
      <c r="L244" s="41"/>
      <c r="M244" s="234" t="s">
        <v>1</v>
      </c>
      <c r="N244" s="235" t="s">
        <v>38</v>
      </c>
      <c r="O244" s="94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8" t="s">
        <v>188</v>
      </c>
      <c r="AT244" s="238" t="s">
        <v>160</v>
      </c>
      <c r="AU244" s="238" t="s">
        <v>165</v>
      </c>
      <c r="AY244" s="14" t="s">
        <v>158</v>
      </c>
      <c r="BE244" s="239">
        <f>IF(N244="základná",J244,0)</f>
        <v>0</v>
      </c>
      <c r="BF244" s="239">
        <f>IF(N244="znížená",J244,0)</f>
        <v>0</v>
      </c>
      <c r="BG244" s="239">
        <f>IF(N244="zákl. prenesená",J244,0)</f>
        <v>0</v>
      </c>
      <c r="BH244" s="239">
        <f>IF(N244="zníž. prenesená",J244,0)</f>
        <v>0</v>
      </c>
      <c r="BI244" s="239">
        <f>IF(N244="nulová",J244,0)</f>
        <v>0</v>
      </c>
      <c r="BJ244" s="14" t="s">
        <v>165</v>
      </c>
      <c r="BK244" s="239">
        <f>ROUND(I244*H244,2)</f>
        <v>0</v>
      </c>
      <c r="BL244" s="14" t="s">
        <v>188</v>
      </c>
      <c r="BM244" s="238" t="s">
        <v>564</v>
      </c>
    </row>
    <row r="245" s="2" customFormat="1" ht="24.15" customHeight="1">
      <c r="A245" s="35"/>
      <c r="B245" s="36"/>
      <c r="C245" s="240" t="s">
        <v>356</v>
      </c>
      <c r="D245" s="240" t="s">
        <v>300</v>
      </c>
      <c r="E245" s="241" t="s">
        <v>1113</v>
      </c>
      <c r="F245" s="242" t="s">
        <v>1114</v>
      </c>
      <c r="G245" s="243" t="s">
        <v>240</v>
      </c>
      <c r="H245" s="244">
        <v>10</v>
      </c>
      <c r="I245" s="245"/>
      <c r="J245" s="246">
        <f>ROUND(I245*H245,2)</f>
        <v>0</v>
      </c>
      <c r="K245" s="247"/>
      <c r="L245" s="248"/>
      <c r="M245" s="249" t="s">
        <v>1</v>
      </c>
      <c r="N245" s="250" t="s">
        <v>38</v>
      </c>
      <c r="O245" s="94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8" t="s">
        <v>218</v>
      </c>
      <c r="AT245" s="238" t="s">
        <v>300</v>
      </c>
      <c r="AU245" s="238" t="s">
        <v>165</v>
      </c>
      <c r="AY245" s="14" t="s">
        <v>158</v>
      </c>
      <c r="BE245" s="239">
        <f>IF(N245="základná",J245,0)</f>
        <v>0</v>
      </c>
      <c r="BF245" s="239">
        <f>IF(N245="znížená",J245,0)</f>
        <v>0</v>
      </c>
      <c r="BG245" s="239">
        <f>IF(N245="zákl. prenesená",J245,0)</f>
        <v>0</v>
      </c>
      <c r="BH245" s="239">
        <f>IF(N245="zníž. prenesená",J245,0)</f>
        <v>0</v>
      </c>
      <c r="BI245" s="239">
        <f>IF(N245="nulová",J245,0)</f>
        <v>0</v>
      </c>
      <c r="BJ245" s="14" t="s">
        <v>165</v>
      </c>
      <c r="BK245" s="239">
        <f>ROUND(I245*H245,2)</f>
        <v>0</v>
      </c>
      <c r="BL245" s="14" t="s">
        <v>188</v>
      </c>
      <c r="BM245" s="238" t="s">
        <v>568</v>
      </c>
    </row>
    <row r="246" s="2" customFormat="1" ht="24.15" customHeight="1">
      <c r="A246" s="35"/>
      <c r="B246" s="36"/>
      <c r="C246" s="240" t="s">
        <v>565</v>
      </c>
      <c r="D246" s="240" t="s">
        <v>300</v>
      </c>
      <c r="E246" s="241" t="s">
        <v>1115</v>
      </c>
      <c r="F246" s="242" t="s">
        <v>1116</v>
      </c>
      <c r="G246" s="243" t="s">
        <v>240</v>
      </c>
      <c r="H246" s="244">
        <v>10</v>
      </c>
      <c r="I246" s="245"/>
      <c r="J246" s="246">
        <f>ROUND(I246*H246,2)</f>
        <v>0</v>
      </c>
      <c r="K246" s="247"/>
      <c r="L246" s="248"/>
      <c r="M246" s="249" t="s">
        <v>1</v>
      </c>
      <c r="N246" s="250" t="s">
        <v>38</v>
      </c>
      <c r="O246" s="94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8" t="s">
        <v>218</v>
      </c>
      <c r="AT246" s="238" t="s">
        <v>300</v>
      </c>
      <c r="AU246" s="238" t="s">
        <v>165</v>
      </c>
      <c r="AY246" s="14" t="s">
        <v>158</v>
      </c>
      <c r="BE246" s="239">
        <f>IF(N246="základná",J246,0)</f>
        <v>0</v>
      </c>
      <c r="BF246" s="239">
        <f>IF(N246="znížená",J246,0)</f>
        <v>0</v>
      </c>
      <c r="BG246" s="239">
        <f>IF(N246="zákl. prenesená",J246,0)</f>
        <v>0</v>
      </c>
      <c r="BH246" s="239">
        <f>IF(N246="zníž. prenesená",J246,0)</f>
        <v>0</v>
      </c>
      <c r="BI246" s="239">
        <f>IF(N246="nulová",J246,0)</f>
        <v>0</v>
      </c>
      <c r="BJ246" s="14" t="s">
        <v>165</v>
      </c>
      <c r="BK246" s="239">
        <f>ROUND(I246*H246,2)</f>
        <v>0</v>
      </c>
      <c r="BL246" s="14" t="s">
        <v>188</v>
      </c>
      <c r="BM246" s="238" t="s">
        <v>572</v>
      </c>
    </row>
    <row r="247" s="2" customFormat="1" ht="24.15" customHeight="1">
      <c r="A247" s="35"/>
      <c r="B247" s="36"/>
      <c r="C247" s="226" t="s">
        <v>360</v>
      </c>
      <c r="D247" s="226" t="s">
        <v>160</v>
      </c>
      <c r="E247" s="227" t="s">
        <v>1117</v>
      </c>
      <c r="F247" s="228" t="s">
        <v>1118</v>
      </c>
      <c r="G247" s="229" t="s">
        <v>240</v>
      </c>
      <c r="H247" s="230">
        <v>4</v>
      </c>
      <c r="I247" s="231"/>
      <c r="J247" s="232">
        <f>ROUND(I247*H247,2)</f>
        <v>0</v>
      </c>
      <c r="K247" s="233"/>
      <c r="L247" s="41"/>
      <c r="M247" s="234" t="s">
        <v>1</v>
      </c>
      <c r="N247" s="235" t="s">
        <v>38</v>
      </c>
      <c r="O247" s="94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8" t="s">
        <v>188</v>
      </c>
      <c r="AT247" s="238" t="s">
        <v>160</v>
      </c>
      <c r="AU247" s="238" t="s">
        <v>165</v>
      </c>
      <c r="AY247" s="14" t="s">
        <v>158</v>
      </c>
      <c r="BE247" s="239">
        <f>IF(N247="základná",J247,0)</f>
        <v>0</v>
      </c>
      <c r="BF247" s="239">
        <f>IF(N247="znížená",J247,0)</f>
        <v>0</v>
      </c>
      <c r="BG247" s="239">
        <f>IF(N247="zákl. prenesená",J247,0)</f>
        <v>0</v>
      </c>
      <c r="BH247" s="239">
        <f>IF(N247="zníž. prenesená",J247,0)</f>
        <v>0</v>
      </c>
      <c r="BI247" s="239">
        <f>IF(N247="nulová",J247,0)</f>
        <v>0</v>
      </c>
      <c r="BJ247" s="14" t="s">
        <v>165</v>
      </c>
      <c r="BK247" s="239">
        <f>ROUND(I247*H247,2)</f>
        <v>0</v>
      </c>
      <c r="BL247" s="14" t="s">
        <v>188</v>
      </c>
      <c r="BM247" s="238" t="s">
        <v>576</v>
      </c>
    </row>
    <row r="248" s="2" customFormat="1" ht="24.15" customHeight="1">
      <c r="A248" s="35"/>
      <c r="B248" s="36"/>
      <c r="C248" s="240" t="s">
        <v>573</v>
      </c>
      <c r="D248" s="240" t="s">
        <v>300</v>
      </c>
      <c r="E248" s="241" t="s">
        <v>1119</v>
      </c>
      <c r="F248" s="242" t="s">
        <v>1120</v>
      </c>
      <c r="G248" s="243" t="s">
        <v>240</v>
      </c>
      <c r="H248" s="244">
        <v>4</v>
      </c>
      <c r="I248" s="245"/>
      <c r="J248" s="246">
        <f>ROUND(I248*H248,2)</f>
        <v>0</v>
      </c>
      <c r="K248" s="247"/>
      <c r="L248" s="248"/>
      <c r="M248" s="249" t="s">
        <v>1</v>
      </c>
      <c r="N248" s="250" t="s">
        <v>38</v>
      </c>
      <c r="O248" s="94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8" t="s">
        <v>218</v>
      </c>
      <c r="AT248" s="238" t="s">
        <v>300</v>
      </c>
      <c r="AU248" s="238" t="s">
        <v>165</v>
      </c>
      <c r="AY248" s="14" t="s">
        <v>158</v>
      </c>
      <c r="BE248" s="239">
        <f>IF(N248="základná",J248,0)</f>
        <v>0</v>
      </c>
      <c r="BF248" s="239">
        <f>IF(N248="znížená",J248,0)</f>
        <v>0</v>
      </c>
      <c r="BG248" s="239">
        <f>IF(N248="zákl. prenesená",J248,0)</f>
        <v>0</v>
      </c>
      <c r="BH248" s="239">
        <f>IF(N248="zníž. prenesená",J248,0)</f>
        <v>0</v>
      </c>
      <c r="BI248" s="239">
        <f>IF(N248="nulová",J248,0)</f>
        <v>0</v>
      </c>
      <c r="BJ248" s="14" t="s">
        <v>165</v>
      </c>
      <c r="BK248" s="239">
        <f>ROUND(I248*H248,2)</f>
        <v>0</v>
      </c>
      <c r="BL248" s="14" t="s">
        <v>188</v>
      </c>
      <c r="BM248" s="238" t="s">
        <v>579</v>
      </c>
    </row>
    <row r="249" s="2" customFormat="1" ht="21.75" customHeight="1">
      <c r="A249" s="35"/>
      <c r="B249" s="36"/>
      <c r="C249" s="226" t="s">
        <v>363</v>
      </c>
      <c r="D249" s="226" t="s">
        <v>160</v>
      </c>
      <c r="E249" s="227" t="s">
        <v>1121</v>
      </c>
      <c r="F249" s="228" t="s">
        <v>1122</v>
      </c>
      <c r="G249" s="229" t="s">
        <v>996</v>
      </c>
      <c r="H249" s="230">
        <v>4</v>
      </c>
      <c r="I249" s="231"/>
      <c r="J249" s="232">
        <f>ROUND(I249*H249,2)</f>
        <v>0</v>
      </c>
      <c r="K249" s="233"/>
      <c r="L249" s="41"/>
      <c r="M249" s="234" t="s">
        <v>1</v>
      </c>
      <c r="N249" s="235" t="s">
        <v>38</v>
      </c>
      <c r="O249" s="94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8" t="s">
        <v>188</v>
      </c>
      <c r="AT249" s="238" t="s">
        <v>160</v>
      </c>
      <c r="AU249" s="238" t="s">
        <v>165</v>
      </c>
      <c r="AY249" s="14" t="s">
        <v>158</v>
      </c>
      <c r="BE249" s="239">
        <f>IF(N249="základná",J249,0)</f>
        <v>0</v>
      </c>
      <c r="BF249" s="239">
        <f>IF(N249="znížená",J249,0)</f>
        <v>0</v>
      </c>
      <c r="BG249" s="239">
        <f>IF(N249="zákl. prenesená",J249,0)</f>
        <v>0</v>
      </c>
      <c r="BH249" s="239">
        <f>IF(N249="zníž. prenesená",J249,0)</f>
        <v>0</v>
      </c>
      <c r="BI249" s="239">
        <f>IF(N249="nulová",J249,0)</f>
        <v>0</v>
      </c>
      <c r="BJ249" s="14" t="s">
        <v>165</v>
      </c>
      <c r="BK249" s="239">
        <f>ROUND(I249*H249,2)</f>
        <v>0</v>
      </c>
      <c r="BL249" s="14" t="s">
        <v>188</v>
      </c>
      <c r="BM249" s="238" t="s">
        <v>583</v>
      </c>
    </row>
    <row r="250" s="2" customFormat="1" ht="62.7" customHeight="1">
      <c r="A250" s="35"/>
      <c r="B250" s="36"/>
      <c r="C250" s="240" t="s">
        <v>580</v>
      </c>
      <c r="D250" s="240" t="s">
        <v>300</v>
      </c>
      <c r="E250" s="241" t="s">
        <v>1123</v>
      </c>
      <c r="F250" s="242" t="s">
        <v>1124</v>
      </c>
      <c r="G250" s="243" t="s">
        <v>240</v>
      </c>
      <c r="H250" s="244">
        <v>4</v>
      </c>
      <c r="I250" s="245"/>
      <c r="J250" s="246">
        <f>ROUND(I250*H250,2)</f>
        <v>0</v>
      </c>
      <c r="K250" s="247"/>
      <c r="L250" s="248"/>
      <c r="M250" s="249" t="s">
        <v>1</v>
      </c>
      <c r="N250" s="250" t="s">
        <v>38</v>
      </c>
      <c r="O250" s="94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8" t="s">
        <v>218</v>
      </c>
      <c r="AT250" s="238" t="s">
        <v>300</v>
      </c>
      <c r="AU250" s="238" t="s">
        <v>165</v>
      </c>
      <c r="AY250" s="14" t="s">
        <v>158</v>
      </c>
      <c r="BE250" s="239">
        <f>IF(N250="základná",J250,0)</f>
        <v>0</v>
      </c>
      <c r="BF250" s="239">
        <f>IF(N250="znížená",J250,0)</f>
        <v>0</v>
      </c>
      <c r="BG250" s="239">
        <f>IF(N250="zákl. prenesená",J250,0)</f>
        <v>0</v>
      </c>
      <c r="BH250" s="239">
        <f>IF(N250="zníž. prenesená",J250,0)</f>
        <v>0</v>
      </c>
      <c r="BI250" s="239">
        <f>IF(N250="nulová",J250,0)</f>
        <v>0</v>
      </c>
      <c r="BJ250" s="14" t="s">
        <v>165</v>
      </c>
      <c r="BK250" s="239">
        <f>ROUND(I250*H250,2)</f>
        <v>0</v>
      </c>
      <c r="BL250" s="14" t="s">
        <v>188</v>
      </c>
      <c r="BM250" s="238" t="s">
        <v>586</v>
      </c>
    </row>
    <row r="251" s="2" customFormat="1" ht="24.15" customHeight="1">
      <c r="A251" s="35"/>
      <c r="B251" s="36"/>
      <c r="C251" s="226" t="s">
        <v>367</v>
      </c>
      <c r="D251" s="226" t="s">
        <v>160</v>
      </c>
      <c r="E251" s="227" t="s">
        <v>1125</v>
      </c>
      <c r="F251" s="228" t="s">
        <v>1126</v>
      </c>
      <c r="G251" s="229" t="s">
        <v>240</v>
      </c>
      <c r="H251" s="230">
        <v>6</v>
      </c>
      <c r="I251" s="231"/>
      <c r="J251" s="232">
        <f>ROUND(I251*H251,2)</f>
        <v>0</v>
      </c>
      <c r="K251" s="233"/>
      <c r="L251" s="41"/>
      <c r="M251" s="234" t="s">
        <v>1</v>
      </c>
      <c r="N251" s="235" t="s">
        <v>38</v>
      </c>
      <c r="O251" s="94"/>
      <c r="P251" s="236">
        <f>O251*H251</f>
        <v>0</v>
      </c>
      <c r="Q251" s="236">
        <v>0.00059999999999999995</v>
      </c>
      <c r="R251" s="236">
        <f>Q251*H251</f>
        <v>0.0035999999999999999</v>
      </c>
      <c r="S251" s="236">
        <v>0</v>
      </c>
      <c r="T251" s="23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8" t="s">
        <v>188</v>
      </c>
      <c r="AT251" s="238" t="s">
        <v>160</v>
      </c>
      <c r="AU251" s="238" t="s">
        <v>165</v>
      </c>
      <c r="AY251" s="14" t="s">
        <v>158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4" t="s">
        <v>165</v>
      </c>
      <c r="BK251" s="239">
        <f>ROUND(I251*H251,2)</f>
        <v>0</v>
      </c>
      <c r="BL251" s="14" t="s">
        <v>188</v>
      </c>
      <c r="BM251" s="238" t="s">
        <v>590</v>
      </c>
    </row>
    <row r="252" s="2" customFormat="1" ht="24.15" customHeight="1">
      <c r="A252" s="35"/>
      <c r="B252" s="36"/>
      <c r="C252" s="226" t="s">
        <v>587</v>
      </c>
      <c r="D252" s="226" t="s">
        <v>160</v>
      </c>
      <c r="E252" s="227" t="s">
        <v>1127</v>
      </c>
      <c r="F252" s="228" t="s">
        <v>1128</v>
      </c>
      <c r="G252" s="229" t="s">
        <v>240</v>
      </c>
      <c r="H252" s="230">
        <v>3</v>
      </c>
      <c r="I252" s="231"/>
      <c r="J252" s="232">
        <f>ROUND(I252*H252,2)</f>
        <v>0</v>
      </c>
      <c r="K252" s="233"/>
      <c r="L252" s="41"/>
      <c r="M252" s="234" t="s">
        <v>1</v>
      </c>
      <c r="N252" s="235" t="s">
        <v>38</v>
      </c>
      <c r="O252" s="94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8" t="s">
        <v>188</v>
      </c>
      <c r="AT252" s="238" t="s">
        <v>160</v>
      </c>
      <c r="AU252" s="238" t="s">
        <v>165</v>
      </c>
      <c r="AY252" s="14" t="s">
        <v>158</v>
      </c>
      <c r="BE252" s="239">
        <f>IF(N252="základná",J252,0)</f>
        <v>0</v>
      </c>
      <c r="BF252" s="239">
        <f>IF(N252="znížená",J252,0)</f>
        <v>0</v>
      </c>
      <c r="BG252" s="239">
        <f>IF(N252="zákl. prenesená",J252,0)</f>
        <v>0</v>
      </c>
      <c r="BH252" s="239">
        <f>IF(N252="zníž. prenesená",J252,0)</f>
        <v>0</v>
      </c>
      <c r="BI252" s="239">
        <f>IF(N252="nulová",J252,0)</f>
        <v>0</v>
      </c>
      <c r="BJ252" s="14" t="s">
        <v>165</v>
      </c>
      <c r="BK252" s="239">
        <f>ROUND(I252*H252,2)</f>
        <v>0</v>
      </c>
      <c r="BL252" s="14" t="s">
        <v>188</v>
      </c>
      <c r="BM252" s="238" t="s">
        <v>595</v>
      </c>
    </row>
    <row r="253" s="2" customFormat="1" ht="16.5" customHeight="1">
      <c r="A253" s="35"/>
      <c r="B253" s="36"/>
      <c r="C253" s="240" t="s">
        <v>370</v>
      </c>
      <c r="D253" s="240" t="s">
        <v>300</v>
      </c>
      <c r="E253" s="241" t="s">
        <v>1129</v>
      </c>
      <c r="F253" s="242" t="s">
        <v>1130</v>
      </c>
      <c r="G253" s="243" t="s">
        <v>240</v>
      </c>
      <c r="H253" s="244">
        <v>3</v>
      </c>
      <c r="I253" s="245"/>
      <c r="J253" s="246">
        <f>ROUND(I253*H253,2)</f>
        <v>0</v>
      </c>
      <c r="K253" s="247"/>
      <c r="L253" s="248"/>
      <c r="M253" s="249" t="s">
        <v>1</v>
      </c>
      <c r="N253" s="250" t="s">
        <v>38</v>
      </c>
      <c r="O253" s="94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8" t="s">
        <v>218</v>
      </c>
      <c r="AT253" s="238" t="s">
        <v>300</v>
      </c>
      <c r="AU253" s="238" t="s">
        <v>165</v>
      </c>
      <c r="AY253" s="14" t="s">
        <v>158</v>
      </c>
      <c r="BE253" s="239">
        <f>IF(N253="základná",J253,0)</f>
        <v>0</v>
      </c>
      <c r="BF253" s="239">
        <f>IF(N253="znížená",J253,0)</f>
        <v>0</v>
      </c>
      <c r="BG253" s="239">
        <f>IF(N253="zákl. prenesená",J253,0)</f>
        <v>0</v>
      </c>
      <c r="BH253" s="239">
        <f>IF(N253="zníž. prenesená",J253,0)</f>
        <v>0</v>
      </c>
      <c r="BI253" s="239">
        <f>IF(N253="nulová",J253,0)</f>
        <v>0</v>
      </c>
      <c r="BJ253" s="14" t="s">
        <v>165</v>
      </c>
      <c r="BK253" s="239">
        <f>ROUND(I253*H253,2)</f>
        <v>0</v>
      </c>
      <c r="BL253" s="14" t="s">
        <v>188</v>
      </c>
      <c r="BM253" s="238" t="s">
        <v>599</v>
      </c>
    </row>
    <row r="254" s="2" customFormat="1" ht="21.75" customHeight="1">
      <c r="A254" s="35"/>
      <c r="B254" s="36"/>
      <c r="C254" s="226" t="s">
        <v>596</v>
      </c>
      <c r="D254" s="226" t="s">
        <v>160</v>
      </c>
      <c r="E254" s="227" t="s">
        <v>1131</v>
      </c>
      <c r="F254" s="228" t="s">
        <v>1132</v>
      </c>
      <c r="G254" s="229" t="s">
        <v>195</v>
      </c>
      <c r="H254" s="230">
        <v>0.13</v>
      </c>
      <c r="I254" s="231"/>
      <c r="J254" s="232">
        <f>ROUND(I254*H254,2)</f>
        <v>0</v>
      </c>
      <c r="K254" s="233"/>
      <c r="L254" s="41"/>
      <c r="M254" s="252" t="s">
        <v>1</v>
      </c>
      <c r="N254" s="253" t="s">
        <v>38</v>
      </c>
      <c r="O254" s="254"/>
      <c r="P254" s="255">
        <f>O254*H254</f>
        <v>0</v>
      </c>
      <c r="Q254" s="255">
        <v>0</v>
      </c>
      <c r="R254" s="255">
        <f>Q254*H254</f>
        <v>0</v>
      </c>
      <c r="S254" s="255">
        <v>0</v>
      </c>
      <c r="T254" s="256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8" t="s">
        <v>188</v>
      </c>
      <c r="AT254" s="238" t="s">
        <v>160</v>
      </c>
      <c r="AU254" s="238" t="s">
        <v>165</v>
      </c>
      <c r="AY254" s="14" t="s">
        <v>158</v>
      </c>
      <c r="BE254" s="239">
        <f>IF(N254="základná",J254,0)</f>
        <v>0</v>
      </c>
      <c r="BF254" s="239">
        <f>IF(N254="znížená",J254,0)</f>
        <v>0</v>
      </c>
      <c r="BG254" s="239">
        <f>IF(N254="zákl. prenesená",J254,0)</f>
        <v>0</v>
      </c>
      <c r="BH254" s="239">
        <f>IF(N254="zníž. prenesená",J254,0)</f>
        <v>0</v>
      </c>
      <c r="BI254" s="239">
        <f>IF(N254="nulová",J254,0)</f>
        <v>0</v>
      </c>
      <c r="BJ254" s="14" t="s">
        <v>165</v>
      </c>
      <c r="BK254" s="239">
        <f>ROUND(I254*H254,2)</f>
        <v>0</v>
      </c>
      <c r="BL254" s="14" t="s">
        <v>188</v>
      </c>
      <c r="BM254" s="238" t="s">
        <v>602</v>
      </c>
    </row>
    <row r="255" s="2" customFormat="1" ht="6.96" customHeight="1">
      <c r="A255" s="35"/>
      <c r="B255" s="69"/>
      <c r="C255" s="70"/>
      <c r="D255" s="70"/>
      <c r="E255" s="70"/>
      <c r="F255" s="70"/>
      <c r="G255" s="70"/>
      <c r="H255" s="70"/>
      <c r="I255" s="70"/>
      <c r="J255" s="70"/>
      <c r="K255" s="70"/>
      <c r="L255" s="41"/>
      <c r="M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</row>
  </sheetData>
  <sheetProtection sheet="1" autoFilter="0" formatColumns="0" formatRows="0" objects="1" scenarios="1" spinCount="100000" saltValue="cBdoyM86okJC94V+/Iug0KHnbMnLmL7knm6NvWMrFChDNh94dZWoBS4i4c6tem1rxyEUz9eqqNItdG/dEqF2Yw==" hashValue="Q+p566OovxpTMaJqhTm65vtlGOPoomylQCrCicMd6ksb9x3BUbzIfIrLA1vLNkUkf36l/OQyOwojG2m6wvJhNA==" algorithmName="SHA-512" password="CC35"/>
  <autoFilter ref="C125:K254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1133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ROUND((SUM(BE120:BE217)),  2)</f>
        <v>0</v>
      </c>
      <c r="G33" s="159"/>
      <c r="H33" s="159"/>
      <c r="I33" s="160">
        <v>0.20000000000000001</v>
      </c>
      <c r="J33" s="158">
        <f>ROUND(((SUM(BE120:BE217))*I33),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ROUND((SUM(BF120:BF217)),  2)</f>
        <v>0</v>
      </c>
      <c r="G34" s="159"/>
      <c r="H34" s="159"/>
      <c r="I34" s="160">
        <v>0.20000000000000001</v>
      </c>
      <c r="J34" s="158">
        <f>ROUND(((SUM(BF120:BF217))*I34),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ROUND((SUM(BG120:BG217)),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ROUND((SUM(BH120:BH217)),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ROUND((SUM(BI120:BI217)),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SO-04 - Elektroinštalacia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1134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1135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1136</v>
      </c>
      <c r="E99" s="195"/>
      <c r="F99" s="195"/>
      <c r="G99" s="195"/>
      <c r="H99" s="195"/>
      <c r="I99" s="195"/>
      <c r="J99" s="196">
        <f>J177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1137</v>
      </c>
      <c r="E100" s="195"/>
      <c r="F100" s="195"/>
      <c r="G100" s="195"/>
      <c r="H100" s="195"/>
      <c r="I100" s="195"/>
      <c r="J100" s="196">
        <f>J187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144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 xml:space="preserve">99gtrui-2021 - Materská  škola   Lubina_23.03.2023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>SO-04 - Elektroinštalacia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 </v>
      </c>
      <c r="G114" s="37"/>
      <c r="H114" s="37"/>
      <c r="I114" s="29" t="s">
        <v>21</v>
      </c>
      <c r="J114" s="82" t="str">
        <f>IF(J12="","",J12)</f>
        <v>23. 3. 2023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 xml:space="preserve"> </v>
      </c>
      <c r="G116" s="37"/>
      <c r="H116" s="37"/>
      <c r="I116" s="29" t="s">
        <v>28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IF(E18="","",E18)</f>
        <v>Vyplň údaj</v>
      </c>
      <c r="G117" s="37"/>
      <c r="H117" s="37"/>
      <c r="I117" s="29" t="s">
        <v>30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145</v>
      </c>
      <c r="D119" s="201" t="s">
        <v>57</v>
      </c>
      <c r="E119" s="201" t="s">
        <v>53</v>
      </c>
      <c r="F119" s="201" t="s">
        <v>54</v>
      </c>
      <c r="G119" s="201" t="s">
        <v>146</v>
      </c>
      <c r="H119" s="201" t="s">
        <v>147</v>
      </c>
      <c r="I119" s="201" t="s">
        <v>148</v>
      </c>
      <c r="J119" s="202" t="s">
        <v>119</v>
      </c>
      <c r="K119" s="203" t="s">
        <v>149</v>
      </c>
      <c r="L119" s="204"/>
      <c r="M119" s="103" t="s">
        <v>1</v>
      </c>
      <c r="N119" s="104" t="s">
        <v>36</v>
      </c>
      <c r="O119" s="104" t="s">
        <v>150</v>
      </c>
      <c r="P119" s="104" t="s">
        <v>151</v>
      </c>
      <c r="Q119" s="104" t="s">
        <v>152</v>
      </c>
      <c r="R119" s="104" t="s">
        <v>153</v>
      </c>
      <c r="S119" s="104" t="s">
        <v>154</v>
      </c>
      <c r="T119" s="105" t="s">
        <v>155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120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</f>
        <v>0</v>
      </c>
      <c r="Q120" s="107"/>
      <c r="R120" s="207">
        <f>R121</f>
        <v>2.2949799999999998</v>
      </c>
      <c r="S120" s="107"/>
      <c r="T120" s="208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71</v>
      </c>
      <c r="AU120" s="14" t="s">
        <v>121</v>
      </c>
      <c r="BK120" s="209">
        <f>BK121</f>
        <v>0</v>
      </c>
    </row>
    <row r="121" s="12" customFormat="1" ht="25.92" customHeight="1">
      <c r="A121" s="12"/>
      <c r="B121" s="210"/>
      <c r="C121" s="211"/>
      <c r="D121" s="212" t="s">
        <v>71</v>
      </c>
      <c r="E121" s="213" t="s">
        <v>300</v>
      </c>
      <c r="F121" s="213" t="s">
        <v>1138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P122+P177+P187</f>
        <v>0</v>
      </c>
      <c r="Q121" s="218"/>
      <c r="R121" s="219">
        <f>R122+R177+R187</f>
        <v>2.2949799999999998</v>
      </c>
      <c r="S121" s="218"/>
      <c r="T121" s="220">
        <f>T122+T177+T187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168</v>
      </c>
      <c r="AT121" s="222" t="s">
        <v>71</v>
      </c>
      <c r="AU121" s="222" t="s">
        <v>72</v>
      </c>
      <c r="AY121" s="221" t="s">
        <v>158</v>
      </c>
      <c r="BK121" s="223">
        <f>BK122+BK177+BK187</f>
        <v>0</v>
      </c>
    </row>
    <row r="122" s="12" customFormat="1" ht="22.8" customHeight="1">
      <c r="A122" s="12"/>
      <c r="B122" s="210"/>
      <c r="C122" s="211"/>
      <c r="D122" s="212" t="s">
        <v>71</v>
      </c>
      <c r="E122" s="224" t="s">
        <v>1139</v>
      </c>
      <c r="F122" s="224" t="s">
        <v>1140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SUM(P123:P176)</f>
        <v>0</v>
      </c>
      <c r="Q122" s="218"/>
      <c r="R122" s="219">
        <f>SUM(R123:R176)</f>
        <v>1.3145899999999999</v>
      </c>
      <c r="S122" s="218"/>
      <c r="T122" s="220">
        <f>SUM(T123:T176)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168</v>
      </c>
      <c r="AT122" s="222" t="s">
        <v>71</v>
      </c>
      <c r="AU122" s="222" t="s">
        <v>79</v>
      </c>
      <c r="AY122" s="221" t="s">
        <v>158</v>
      </c>
      <c r="BK122" s="223">
        <f>SUM(BK123:BK176)</f>
        <v>0</v>
      </c>
    </row>
    <row r="123" s="2" customFormat="1" ht="21.75" customHeight="1">
      <c r="A123" s="35"/>
      <c r="B123" s="36"/>
      <c r="C123" s="226" t="s">
        <v>79</v>
      </c>
      <c r="D123" s="226" t="s">
        <v>160</v>
      </c>
      <c r="E123" s="227" t="s">
        <v>1141</v>
      </c>
      <c r="F123" s="228" t="s">
        <v>1142</v>
      </c>
      <c r="G123" s="229" t="s">
        <v>240</v>
      </c>
      <c r="H123" s="230">
        <v>191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277</v>
      </c>
      <c r="AT123" s="238" t="s">
        <v>160</v>
      </c>
      <c r="AU123" s="238" t="s">
        <v>165</v>
      </c>
      <c r="AY123" s="14" t="s">
        <v>158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165</v>
      </c>
      <c r="BK123" s="239">
        <f>ROUND(I123*H123,2)</f>
        <v>0</v>
      </c>
      <c r="BL123" s="14" t="s">
        <v>277</v>
      </c>
      <c r="BM123" s="238" t="s">
        <v>165</v>
      </c>
    </row>
    <row r="124" s="2" customFormat="1" ht="16.5" customHeight="1">
      <c r="A124" s="35"/>
      <c r="B124" s="36"/>
      <c r="C124" s="240" t="s">
        <v>165</v>
      </c>
      <c r="D124" s="240" t="s">
        <v>300</v>
      </c>
      <c r="E124" s="241" t="s">
        <v>1143</v>
      </c>
      <c r="F124" s="242" t="s">
        <v>1144</v>
      </c>
      <c r="G124" s="243" t="s">
        <v>240</v>
      </c>
      <c r="H124" s="244">
        <v>191</v>
      </c>
      <c r="I124" s="245"/>
      <c r="J124" s="246">
        <f>ROUND(I124*H124,2)</f>
        <v>0</v>
      </c>
      <c r="K124" s="247"/>
      <c r="L124" s="248"/>
      <c r="M124" s="249" t="s">
        <v>1</v>
      </c>
      <c r="N124" s="250" t="s">
        <v>38</v>
      </c>
      <c r="O124" s="94"/>
      <c r="P124" s="236">
        <f>O124*H124</f>
        <v>0</v>
      </c>
      <c r="Q124" s="236">
        <v>3.0000000000000001E-05</v>
      </c>
      <c r="R124" s="236">
        <f>Q124*H124</f>
        <v>0.0057299999999999999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641</v>
      </c>
      <c r="AT124" s="238" t="s">
        <v>300</v>
      </c>
      <c r="AU124" s="238" t="s">
        <v>165</v>
      </c>
      <c r="AY124" s="14" t="s">
        <v>158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165</v>
      </c>
      <c r="BK124" s="239">
        <f>ROUND(I124*H124,2)</f>
        <v>0</v>
      </c>
      <c r="BL124" s="14" t="s">
        <v>277</v>
      </c>
      <c r="BM124" s="238" t="s">
        <v>164</v>
      </c>
    </row>
    <row r="125" s="2" customFormat="1" ht="24.15" customHeight="1">
      <c r="A125" s="35"/>
      <c r="B125" s="36"/>
      <c r="C125" s="226" t="s">
        <v>168</v>
      </c>
      <c r="D125" s="226" t="s">
        <v>160</v>
      </c>
      <c r="E125" s="227" t="s">
        <v>1145</v>
      </c>
      <c r="F125" s="228" t="s">
        <v>1146</v>
      </c>
      <c r="G125" s="229" t="s">
        <v>240</v>
      </c>
      <c r="H125" s="230">
        <v>42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277</v>
      </c>
      <c r="AT125" s="238" t="s">
        <v>160</v>
      </c>
      <c r="AU125" s="238" t="s">
        <v>165</v>
      </c>
      <c r="AY125" s="14" t="s">
        <v>158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165</v>
      </c>
      <c r="BK125" s="239">
        <f>ROUND(I125*H125,2)</f>
        <v>0</v>
      </c>
      <c r="BL125" s="14" t="s">
        <v>277</v>
      </c>
      <c r="BM125" s="238" t="s">
        <v>171</v>
      </c>
    </row>
    <row r="126" s="2" customFormat="1" ht="16.5" customHeight="1">
      <c r="A126" s="35"/>
      <c r="B126" s="36"/>
      <c r="C126" s="240" t="s">
        <v>164</v>
      </c>
      <c r="D126" s="240" t="s">
        <v>300</v>
      </c>
      <c r="E126" s="241" t="s">
        <v>1147</v>
      </c>
      <c r="F126" s="242" t="s">
        <v>1148</v>
      </c>
      <c r="G126" s="243" t="s">
        <v>240</v>
      </c>
      <c r="H126" s="244">
        <v>42</v>
      </c>
      <c r="I126" s="245"/>
      <c r="J126" s="246">
        <f>ROUND(I126*H126,2)</f>
        <v>0</v>
      </c>
      <c r="K126" s="247"/>
      <c r="L126" s="248"/>
      <c r="M126" s="249" t="s">
        <v>1</v>
      </c>
      <c r="N126" s="250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641</v>
      </c>
      <c r="AT126" s="238" t="s">
        <v>300</v>
      </c>
      <c r="AU126" s="238" t="s">
        <v>165</v>
      </c>
      <c r="AY126" s="14" t="s">
        <v>158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165</v>
      </c>
      <c r="BK126" s="239">
        <f>ROUND(I126*H126,2)</f>
        <v>0</v>
      </c>
      <c r="BL126" s="14" t="s">
        <v>277</v>
      </c>
      <c r="BM126" s="238" t="s">
        <v>174</v>
      </c>
    </row>
    <row r="127" s="2" customFormat="1" ht="24.15" customHeight="1">
      <c r="A127" s="35"/>
      <c r="B127" s="36"/>
      <c r="C127" s="226" t="s">
        <v>175</v>
      </c>
      <c r="D127" s="226" t="s">
        <v>160</v>
      </c>
      <c r="E127" s="227" t="s">
        <v>1149</v>
      </c>
      <c r="F127" s="228" t="s">
        <v>1150</v>
      </c>
      <c r="G127" s="229" t="s">
        <v>240</v>
      </c>
      <c r="H127" s="230">
        <v>65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277</v>
      </c>
      <c r="AT127" s="238" t="s">
        <v>160</v>
      </c>
      <c r="AU127" s="238" t="s">
        <v>165</v>
      </c>
      <c r="AY127" s="14" t="s">
        <v>158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165</v>
      </c>
      <c r="BK127" s="239">
        <f>ROUND(I127*H127,2)</f>
        <v>0</v>
      </c>
      <c r="BL127" s="14" t="s">
        <v>277</v>
      </c>
      <c r="BM127" s="238" t="s">
        <v>178</v>
      </c>
    </row>
    <row r="128" s="2" customFormat="1" ht="16.5" customHeight="1">
      <c r="A128" s="35"/>
      <c r="B128" s="36"/>
      <c r="C128" s="240" t="s">
        <v>171</v>
      </c>
      <c r="D128" s="240" t="s">
        <v>300</v>
      </c>
      <c r="E128" s="241" t="s">
        <v>1151</v>
      </c>
      <c r="F128" s="242" t="s">
        <v>1152</v>
      </c>
      <c r="G128" s="243" t="s">
        <v>240</v>
      </c>
      <c r="H128" s="244">
        <v>65</v>
      </c>
      <c r="I128" s="245"/>
      <c r="J128" s="246">
        <f>ROUND(I128*H128,2)</f>
        <v>0</v>
      </c>
      <c r="K128" s="247"/>
      <c r="L128" s="248"/>
      <c r="M128" s="249" t="s">
        <v>1</v>
      </c>
      <c r="N128" s="250" t="s">
        <v>38</v>
      </c>
      <c r="O128" s="94"/>
      <c r="P128" s="236">
        <f>O128*H128</f>
        <v>0</v>
      </c>
      <c r="Q128" s="236">
        <v>0.00010000000000000001</v>
      </c>
      <c r="R128" s="236">
        <f>Q128*H128</f>
        <v>0.0065000000000000006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641</v>
      </c>
      <c r="AT128" s="238" t="s">
        <v>300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277</v>
      </c>
      <c r="BM128" s="238" t="s">
        <v>181</v>
      </c>
    </row>
    <row r="129" s="2" customFormat="1" ht="33" customHeight="1">
      <c r="A129" s="35"/>
      <c r="B129" s="36"/>
      <c r="C129" s="226" t="s">
        <v>182</v>
      </c>
      <c r="D129" s="226" t="s">
        <v>160</v>
      </c>
      <c r="E129" s="227" t="s">
        <v>1153</v>
      </c>
      <c r="F129" s="228" t="s">
        <v>1154</v>
      </c>
      <c r="G129" s="229" t="s">
        <v>240</v>
      </c>
      <c r="H129" s="230">
        <v>15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277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277</v>
      </c>
      <c r="BM129" s="238" t="s">
        <v>185</v>
      </c>
    </row>
    <row r="130" s="2" customFormat="1" ht="16.5" customHeight="1">
      <c r="A130" s="35"/>
      <c r="B130" s="36"/>
      <c r="C130" s="240" t="s">
        <v>174</v>
      </c>
      <c r="D130" s="240" t="s">
        <v>300</v>
      </c>
      <c r="E130" s="241" t="s">
        <v>1155</v>
      </c>
      <c r="F130" s="242" t="s">
        <v>1156</v>
      </c>
      <c r="G130" s="243" t="s">
        <v>240</v>
      </c>
      <c r="H130" s="244">
        <v>15</v>
      </c>
      <c r="I130" s="245"/>
      <c r="J130" s="246">
        <f>ROUND(I130*H130,2)</f>
        <v>0</v>
      </c>
      <c r="K130" s="247"/>
      <c r="L130" s="248"/>
      <c r="M130" s="249" t="s">
        <v>1</v>
      </c>
      <c r="N130" s="250" t="s">
        <v>38</v>
      </c>
      <c r="O130" s="94"/>
      <c r="P130" s="236">
        <f>O130*H130</f>
        <v>0</v>
      </c>
      <c r="Q130" s="236">
        <v>0.00010000000000000001</v>
      </c>
      <c r="R130" s="236">
        <f>Q130*H130</f>
        <v>0.0015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641</v>
      </c>
      <c r="AT130" s="238" t="s">
        <v>300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277</v>
      </c>
      <c r="BM130" s="238" t="s">
        <v>188</v>
      </c>
    </row>
    <row r="131" s="2" customFormat="1" ht="33" customHeight="1">
      <c r="A131" s="35"/>
      <c r="B131" s="36"/>
      <c r="C131" s="226" t="s">
        <v>189</v>
      </c>
      <c r="D131" s="226" t="s">
        <v>160</v>
      </c>
      <c r="E131" s="227" t="s">
        <v>1157</v>
      </c>
      <c r="F131" s="228" t="s">
        <v>1158</v>
      </c>
      <c r="G131" s="229" t="s">
        <v>240</v>
      </c>
      <c r="H131" s="230">
        <v>2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277</v>
      </c>
      <c r="AT131" s="238" t="s">
        <v>160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277</v>
      </c>
      <c r="BM131" s="238" t="s">
        <v>192</v>
      </c>
    </row>
    <row r="132" s="2" customFormat="1" ht="16.5" customHeight="1">
      <c r="A132" s="35"/>
      <c r="B132" s="36"/>
      <c r="C132" s="240" t="s">
        <v>178</v>
      </c>
      <c r="D132" s="240" t="s">
        <v>300</v>
      </c>
      <c r="E132" s="241" t="s">
        <v>1159</v>
      </c>
      <c r="F132" s="242" t="s">
        <v>1160</v>
      </c>
      <c r="G132" s="243" t="s">
        <v>240</v>
      </c>
      <c r="H132" s="244">
        <v>2</v>
      </c>
      <c r="I132" s="245"/>
      <c r="J132" s="246">
        <f>ROUND(I132*H132,2)</f>
        <v>0</v>
      </c>
      <c r="K132" s="247"/>
      <c r="L132" s="248"/>
      <c r="M132" s="249" t="s">
        <v>1</v>
      </c>
      <c r="N132" s="250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641</v>
      </c>
      <c r="AT132" s="238" t="s">
        <v>300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277</v>
      </c>
      <c r="BM132" s="238" t="s">
        <v>7</v>
      </c>
    </row>
    <row r="133" s="2" customFormat="1" ht="24.15" customHeight="1">
      <c r="A133" s="35"/>
      <c r="B133" s="36"/>
      <c r="C133" s="226" t="s">
        <v>197</v>
      </c>
      <c r="D133" s="226" t="s">
        <v>160</v>
      </c>
      <c r="E133" s="227" t="s">
        <v>1161</v>
      </c>
      <c r="F133" s="228" t="s">
        <v>1162</v>
      </c>
      <c r="G133" s="229" t="s">
        <v>240</v>
      </c>
      <c r="H133" s="230">
        <v>11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277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277</v>
      </c>
      <c r="BM133" s="238" t="s">
        <v>200</v>
      </c>
    </row>
    <row r="134" s="2" customFormat="1" ht="16.5" customHeight="1">
      <c r="A134" s="35"/>
      <c r="B134" s="36"/>
      <c r="C134" s="240" t="s">
        <v>181</v>
      </c>
      <c r="D134" s="240" t="s">
        <v>300</v>
      </c>
      <c r="E134" s="241" t="s">
        <v>1163</v>
      </c>
      <c r="F134" s="242" t="s">
        <v>1164</v>
      </c>
      <c r="G134" s="243" t="s">
        <v>240</v>
      </c>
      <c r="H134" s="244">
        <v>11</v>
      </c>
      <c r="I134" s="245"/>
      <c r="J134" s="246">
        <f>ROUND(I134*H134,2)</f>
        <v>0</v>
      </c>
      <c r="K134" s="247"/>
      <c r="L134" s="248"/>
      <c r="M134" s="249" t="s">
        <v>1</v>
      </c>
      <c r="N134" s="250" t="s">
        <v>38</v>
      </c>
      <c r="O134" s="94"/>
      <c r="P134" s="236">
        <f>O134*H134</f>
        <v>0</v>
      </c>
      <c r="Q134" s="236">
        <v>0.00011</v>
      </c>
      <c r="R134" s="236">
        <f>Q134*H134</f>
        <v>0.0012100000000000001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641</v>
      </c>
      <c r="AT134" s="238" t="s">
        <v>300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277</v>
      </c>
      <c r="BM134" s="238" t="s">
        <v>203</v>
      </c>
    </row>
    <row r="135" s="2" customFormat="1" ht="33" customHeight="1">
      <c r="A135" s="35"/>
      <c r="B135" s="36"/>
      <c r="C135" s="226" t="s">
        <v>204</v>
      </c>
      <c r="D135" s="226" t="s">
        <v>160</v>
      </c>
      <c r="E135" s="227" t="s">
        <v>1165</v>
      </c>
      <c r="F135" s="228" t="s">
        <v>1166</v>
      </c>
      <c r="G135" s="229" t="s">
        <v>240</v>
      </c>
      <c r="H135" s="230">
        <v>11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277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277</v>
      </c>
      <c r="BM135" s="238" t="s">
        <v>207</v>
      </c>
    </row>
    <row r="136" s="2" customFormat="1" ht="16.5" customHeight="1">
      <c r="A136" s="35"/>
      <c r="B136" s="36"/>
      <c r="C136" s="240" t="s">
        <v>185</v>
      </c>
      <c r="D136" s="240" t="s">
        <v>300</v>
      </c>
      <c r="E136" s="241" t="s">
        <v>1167</v>
      </c>
      <c r="F136" s="242" t="s">
        <v>1168</v>
      </c>
      <c r="G136" s="243" t="s">
        <v>240</v>
      </c>
      <c r="H136" s="244">
        <v>11</v>
      </c>
      <c r="I136" s="245"/>
      <c r="J136" s="246">
        <f>ROUND(I136*H136,2)</f>
        <v>0</v>
      </c>
      <c r="K136" s="247"/>
      <c r="L136" s="248"/>
      <c r="M136" s="249" t="s">
        <v>1</v>
      </c>
      <c r="N136" s="250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641</v>
      </c>
      <c r="AT136" s="238" t="s">
        <v>300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277</v>
      </c>
      <c r="BM136" s="238" t="s">
        <v>210</v>
      </c>
    </row>
    <row r="137" s="2" customFormat="1" ht="24.15" customHeight="1">
      <c r="A137" s="35"/>
      <c r="B137" s="36"/>
      <c r="C137" s="226" t="s">
        <v>211</v>
      </c>
      <c r="D137" s="226" t="s">
        <v>160</v>
      </c>
      <c r="E137" s="227" t="s">
        <v>1169</v>
      </c>
      <c r="F137" s="228" t="s">
        <v>1170</v>
      </c>
      <c r="G137" s="229" t="s">
        <v>240</v>
      </c>
      <c r="H137" s="230">
        <v>12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277</v>
      </c>
      <c r="AT137" s="238" t="s">
        <v>160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277</v>
      </c>
      <c r="BM137" s="238" t="s">
        <v>214</v>
      </c>
    </row>
    <row r="138" s="2" customFormat="1" ht="16.5" customHeight="1">
      <c r="A138" s="35"/>
      <c r="B138" s="36"/>
      <c r="C138" s="240" t="s">
        <v>188</v>
      </c>
      <c r="D138" s="240" t="s">
        <v>300</v>
      </c>
      <c r="E138" s="241" t="s">
        <v>1171</v>
      </c>
      <c r="F138" s="242" t="s">
        <v>1172</v>
      </c>
      <c r="G138" s="243" t="s">
        <v>240</v>
      </c>
      <c r="H138" s="244">
        <v>12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0.00011</v>
      </c>
      <c r="R138" s="236">
        <f>Q138*H138</f>
        <v>0.00132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641</v>
      </c>
      <c r="AT138" s="238" t="s">
        <v>300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277</v>
      </c>
      <c r="BM138" s="238" t="s">
        <v>218</v>
      </c>
    </row>
    <row r="139" s="2" customFormat="1" ht="16.5" customHeight="1">
      <c r="A139" s="35"/>
      <c r="B139" s="36"/>
      <c r="C139" s="226" t="s">
        <v>219</v>
      </c>
      <c r="D139" s="226" t="s">
        <v>160</v>
      </c>
      <c r="E139" s="227" t="s">
        <v>1173</v>
      </c>
      <c r="F139" s="228" t="s">
        <v>1174</v>
      </c>
      <c r="G139" s="229" t="s">
        <v>240</v>
      </c>
      <c r="H139" s="230">
        <v>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277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277</v>
      </c>
      <c r="BM139" s="238" t="s">
        <v>222</v>
      </c>
    </row>
    <row r="140" s="2" customFormat="1" ht="16.5" customHeight="1">
      <c r="A140" s="35"/>
      <c r="B140" s="36"/>
      <c r="C140" s="240" t="s">
        <v>192</v>
      </c>
      <c r="D140" s="240" t="s">
        <v>300</v>
      </c>
      <c r="E140" s="241" t="s">
        <v>1175</v>
      </c>
      <c r="F140" s="242" t="s">
        <v>1176</v>
      </c>
      <c r="G140" s="243" t="s">
        <v>240</v>
      </c>
      <c r="H140" s="244">
        <v>1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38</v>
      </c>
      <c r="O140" s="94"/>
      <c r="P140" s="236">
        <f>O140*H140</f>
        <v>0</v>
      </c>
      <c r="Q140" s="236">
        <v>0.00012999999999999999</v>
      </c>
      <c r="R140" s="236">
        <f>Q140*H140</f>
        <v>0.00012999999999999999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641</v>
      </c>
      <c r="AT140" s="238" t="s">
        <v>300</v>
      </c>
      <c r="AU140" s="238" t="s">
        <v>165</v>
      </c>
      <c r="AY140" s="14" t="s">
        <v>158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165</v>
      </c>
      <c r="BK140" s="239">
        <f>ROUND(I140*H140,2)</f>
        <v>0</v>
      </c>
      <c r="BL140" s="14" t="s">
        <v>277</v>
      </c>
      <c r="BM140" s="238" t="s">
        <v>225</v>
      </c>
    </row>
    <row r="141" s="2" customFormat="1" ht="24.15" customHeight="1">
      <c r="A141" s="35"/>
      <c r="B141" s="36"/>
      <c r="C141" s="226" t="s">
        <v>226</v>
      </c>
      <c r="D141" s="226" t="s">
        <v>160</v>
      </c>
      <c r="E141" s="227" t="s">
        <v>1177</v>
      </c>
      <c r="F141" s="228" t="s">
        <v>1178</v>
      </c>
      <c r="G141" s="229" t="s">
        <v>240</v>
      </c>
      <c r="H141" s="230">
        <v>140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277</v>
      </c>
      <c r="AT141" s="238" t="s">
        <v>160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277</v>
      </c>
      <c r="BM141" s="238" t="s">
        <v>229</v>
      </c>
    </row>
    <row r="142" s="2" customFormat="1" ht="16.5" customHeight="1">
      <c r="A142" s="35"/>
      <c r="B142" s="36"/>
      <c r="C142" s="240" t="s">
        <v>7</v>
      </c>
      <c r="D142" s="240" t="s">
        <v>300</v>
      </c>
      <c r="E142" s="241" t="s">
        <v>1179</v>
      </c>
      <c r="F142" s="242" t="s">
        <v>1180</v>
      </c>
      <c r="G142" s="243" t="s">
        <v>240</v>
      </c>
      <c r="H142" s="244">
        <v>140</v>
      </c>
      <c r="I142" s="245"/>
      <c r="J142" s="246">
        <f>ROUND(I142*H142,2)</f>
        <v>0</v>
      </c>
      <c r="K142" s="247"/>
      <c r="L142" s="248"/>
      <c r="M142" s="249" t="s">
        <v>1</v>
      </c>
      <c r="N142" s="250" t="s">
        <v>38</v>
      </c>
      <c r="O142" s="94"/>
      <c r="P142" s="236">
        <f>O142*H142</f>
        <v>0</v>
      </c>
      <c r="Q142" s="236">
        <v>3.0000000000000001E-05</v>
      </c>
      <c r="R142" s="236">
        <f>Q142*H142</f>
        <v>0.0041999999999999997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641</v>
      </c>
      <c r="AT142" s="238" t="s">
        <v>300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277</v>
      </c>
      <c r="BM142" s="238" t="s">
        <v>232</v>
      </c>
    </row>
    <row r="143" s="2" customFormat="1" ht="24.15" customHeight="1">
      <c r="A143" s="35"/>
      <c r="B143" s="36"/>
      <c r="C143" s="240" t="s">
        <v>234</v>
      </c>
      <c r="D143" s="240" t="s">
        <v>300</v>
      </c>
      <c r="E143" s="241" t="s">
        <v>1181</v>
      </c>
      <c r="F143" s="242" t="s">
        <v>1182</v>
      </c>
      <c r="G143" s="243" t="s">
        <v>240</v>
      </c>
      <c r="H143" s="244">
        <v>140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38</v>
      </c>
      <c r="O143" s="94"/>
      <c r="P143" s="236">
        <f>O143*H143</f>
        <v>0</v>
      </c>
      <c r="Q143" s="236">
        <v>6.0000000000000002E-05</v>
      </c>
      <c r="R143" s="236">
        <f>Q143*H143</f>
        <v>0.0083999999999999995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641</v>
      </c>
      <c r="AT143" s="238" t="s">
        <v>300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277</v>
      </c>
      <c r="BM143" s="238" t="s">
        <v>237</v>
      </c>
    </row>
    <row r="144" s="2" customFormat="1" ht="16.5" customHeight="1">
      <c r="A144" s="35"/>
      <c r="B144" s="36"/>
      <c r="C144" s="226" t="s">
        <v>200</v>
      </c>
      <c r="D144" s="226" t="s">
        <v>160</v>
      </c>
      <c r="E144" s="227" t="s">
        <v>1183</v>
      </c>
      <c r="F144" s="228" t="s">
        <v>1184</v>
      </c>
      <c r="G144" s="229" t="s">
        <v>240</v>
      </c>
      <c r="H144" s="230">
        <v>1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277</v>
      </c>
      <c r="AT144" s="238" t="s">
        <v>160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277</v>
      </c>
      <c r="BM144" s="238" t="s">
        <v>241</v>
      </c>
    </row>
    <row r="145" s="2" customFormat="1" ht="21.75" customHeight="1">
      <c r="A145" s="35"/>
      <c r="B145" s="36"/>
      <c r="C145" s="240" t="s">
        <v>242</v>
      </c>
      <c r="D145" s="240" t="s">
        <v>300</v>
      </c>
      <c r="E145" s="241" t="s">
        <v>1185</v>
      </c>
      <c r="F145" s="242" t="s">
        <v>1186</v>
      </c>
      <c r="G145" s="243" t="s">
        <v>240</v>
      </c>
      <c r="H145" s="244">
        <v>1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0.00032000000000000003</v>
      </c>
      <c r="R145" s="236">
        <f>Q145*H145</f>
        <v>0.00032000000000000003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641</v>
      </c>
      <c r="AT145" s="238" t="s">
        <v>300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277</v>
      </c>
      <c r="BM145" s="238" t="s">
        <v>245</v>
      </c>
    </row>
    <row r="146" s="2" customFormat="1" ht="16.5" customHeight="1">
      <c r="A146" s="35"/>
      <c r="B146" s="36"/>
      <c r="C146" s="226" t="s">
        <v>203</v>
      </c>
      <c r="D146" s="226" t="s">
        <v>160</v>
      </c>
      <c r="E146" s="227" t="s">
        <v>1187</v>
      </c>
      <c r="F146" s="228" t="s">
        <v>1188</v>
      </c>
      <c r="G146" s="229" t="s">
        <v>240</v>
      </c>
      <c r="H146" s="230">
        <v>1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277</v>
      </c>
      <c r="AT146" s="238" t="s">
        <v>160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277</v>
      </c>
      <c r="BM146" s="238" t="s">
        <v>248</v>
      </c>
    </row>
    <row r="147" s="2" customFormat="1" ht="16.5" customHeight="1">
      <c r="A147" s="35"/>
      <c r="B147" s="36"/>
      <c r="C147" s="240" t="s">
        <v>249</v>
      </c>
      <c r="D147" s="240" t="s">
        <v>300</v>
      </c>
      <c r="E147" s="241" t="s">
        <v>1189</v>
      </c>
      <c r="F147" s="242" t="s">
        <v>1190</v>
      </c>
      <c r="G147" s="243" t="s">
        <v>240</v>
      </c>
      <c r="H147" s="244">
        <v>1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0.01643</v>
      </c>
      <c r="R147" s="236">
        <f>Q147*H147</f>
        <v>0.01643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641</v>
      </c>
      <c r="AT147" s="238" t="s">
        <v>300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277</v>
      </c>
      <c r="BM147" s="238" t="s">
        <v>252</v>
      </c>
    </row>
    <row r="148" s="2" customFormat="1" ht="24.15" customHeight="1">
      <c r="A148" s="35"/>
      <c r="B148" s="36"/>
      <c r="C148" s="226" t="s">
        <v>207</v>
      </c>
      <c r="D148" s="226" t="s">
        <v>160</v>
      </c>
      <c r="E148" s="227" t="s">
        <v>1191</v>
      </c>
      <c r="F148" s="228" t="s">
        <v>1192</v>
      </c>
      <c r="G148" s="229" t="s">
        <v>240</v>
      </c>
      <c r="H148" s="230">
        <v>8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277</v>
      </c>
      <c r="AT148" s="238" t="s">
        <v>160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277</v>
      </c>
      <c r="BM148" s="238" t="s">
        <v>256</v>
      </c>
    </row>
    <row r="149" s="2" customFormat="1" ht="21.75" customHeight="1">
      <c r="A149" s="35"/>
      <c r="B149" s="36"/>
      <c r="C149" s="240" t="s">
        <v>257</v>
      </c>
      <c r="D149" s="240" t="s">
        <v>300</v>
      </c>
      <c r="E149" s="241" t="s">
        <v>1193</v>
      </c>
      <c r="F149" s="242" t="s">
        <v>1194</v>
      </c>
      <c r="G149" s="243" t="s">
        <v>240</v>
      </c>
      <c r="H149" s="244">
        <v>8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0.0010399999999999999</v>
      </c>
      <c r="R149" s="236">
        <f>Q149*H149</f>
        <v>0.0083199999999999993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641</v>
      </c>
      <c r="AT149" s="238" t="s">
        <v>300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277</v>
      </c>
      <c r="BM149" s="238" t="s">
        <v>260</v>
      </c>
    </row>
    <row r="150" s="2" customFormat="1" ht="24.15" customHeight="1">
      <c r="A150" s="35"/>
      <c r="B150" s="36"/>
      <c r="C150" s="226" t="s">
        <v>210</v>
      </c>
      <c r="D150" s="226" t="s">
        <v>160</v>
      </c>
      <c r="E150" s="227" t="s">
        <v>1195</v>
      </c>
      <c r="F150" s="228" t="s">
        <v>1196</v>
      </c>
      <c r="G150" s="229" t="s">
        <v>240</v>
      </c>
      <c r="H150" s="230">
        <v>23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277</v>
      </c>
      <c r="AT150" s="238" t="s">
        <v>160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277</v>
      </c>
      <c r="BM150" s="238" t="s">
        <v>263</v>
      </c>
    </row>
    <row r="151" s="2" customFormat="1" ht="21.75" customHeight="1">
      <c r="A151" s="35"/>
      <c r="B151" s="36"/>
      <c r="C151" s="240" t="s">
        <v>264</v>
      </c>
      <c r="D151" s="240" t="s">
        <v>300</v>
      </c>
      <c r="E151" s="241" t="s">
        <v>1197</v>
      </c>
      <c r="F151" s="242" t="s">
        <v>1198</v>
      </c>
      <c r="G151" s="243" t="s">
        <v>240</v>
      </c>
      <c r="H151" s="244">
        <v>23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0.0022899999999999999</v>
      </c>
      <c r="R151" s="236">
        <f>Q151*H151</f>
        <v>0.052670000000000002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641</v>
      </c>
      <c r="AT151" s="238" t="s">
        <v>300</v>
      </c>
      <c r="AU151" s="238" t="s">
        <v>165</v>
      </c>
      <c r="AY151" s="14" t="s">
        <v>158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165</v>
      </c>
      <c r="BK151" s="239">
        <f>ROUND(I151*H151,2)</f>
        <v>0</v>
      </c>
      <c r="BL151" s="14" t="s">
        <v>277</v>
      </c>
      <c r="BM151" s="238" t="s">
        <v>267</v>
      </c>
    </row>
    <row r="152" s="2" customFormat="1" ht="21.75" customHeight="1">
      <c r="A152" s="35"/>
      <c r="B152" s="36"/>
      <c r="C152" s="226" t="s">
        <v>214</v>
      </c>
      <c r="D152" s="226" t="s">
        <v>160</v>
      </c>
      <c r="E152" s="227" t="s">
        <v>1199</v>
      </c>
      <c r="F152" s="228" t="s">
        <v>1200</v>
      </c>
      <c r="G152" s="229" t="s">
        <v>240</v>
      </c>
      <c r="H152" s="230">
        <v>18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277</v>
      </c>
      <c r="AT152" s="238" t="s">
        <v>160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277</v>
      </c>
      <c r="BM152" s="238" t="s">
        <v>270</v>
      </c>
    </row>
    <row r="153" s="2" customFormat="1" ht="24.15" customHeight="1">
      <c r="A153" s="35"/>
      <c r="B153" s="36"/>
      <c r="C153" s="240" t="s">
        <v>271</v>
      </c>
      <c r="D153" s="240" t="s">
        <v>300</v>
      </c>
      <c r="E153" s="241" t="s">
        <v>1201</v>
      </c>
      <c r="F153" s="242" t="s">
        <v>1202</v>
      </c>
      <c r="G153" s="243" t="s">
        <v>240</v>
      </c>
      <c r="H153" s="244">
        <v>18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38</v>
      </c>
      <c r="O153" s="94"/>
      <c r="P153" s="236">
        <f>O153*H153</f>
        <v>0</v>
      </c>
      <c r="Q153" s="236">
        <v>0.0011000000000000001</v>
      </c>
      <c r="R153" s="236">
        <f>Q153*H153</f>
        <v>0.019800000000000002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641</v>
      </c>
      <c r="AT153" s="238" t="s">
        <v>300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277</v>
      </c>
      <c r="BM153" s="238" t="s">
        <v>274</v>
      </c>
    </row>
    <row r="154" s="2" customFormat="1" ht="24.15" customHeight="1">
      <c r="A154" s="35"/>
      <c r="B154" s="36"/>
      <c r="C154" s="226" t="s">
        <v>218</v>
      </c>
      <c r="D154" s="226" t="s">
        <v>160</v>
      </c>
      <c r="E154" s="227" t="s">
        <v>1203</v>
      </c>
      <c r="F154" s="228" t="s">
        <v>1204</v>
      </c>
      <c r="G154" s="229" t="s">
        <v>240</v>
      </c>
      <c r="H154" s="230">
        <v>100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277</v>
      </c>
      <c r="AT154" s="238" t="s">
        <v>160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277</v>
      </c>
      <c r="BM154" s="238" t="s">
        <v>277</v>
      </c>
    </row>
    <row r="155" s="2" customFormat="1" ht="37.8" customHeight="1">
      <c r="A155" s="35"/>
      <c r="B155" s="36"/>
      <c r="C155" s="240" t="s">
        <v>278</v>
      </c>
      <c r="D155" s="240" t="s">
        <v>300</v>
      </c>
      <c r="E155" s="241" t="s">
        <v>1205</v>
      </c>
      <c r="F155" s="242" t="s">
        <v>1206</v>
      </c>
      <c r="G155" s="243" t="s">
        <v>240</v>
      </c>
      <c r="H155" s="244">
        <v>100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38</v>
      </c>
      <c r="O155" s="94"/>
      <c r="P155" s="236">
        <f>O155*H155</f>
        <v>0</v>
      </c>
      <c r="Q155" s="236">
        <v>0.0020999999999999999</v>
      </c>
      <c r="R155" s="236">
        <f>Q155*H155</f>
        <v>0.20999999999999999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641</v>
      </c>
      <c r="AT155" s="238" t="s">
        <v>300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277</v>
      </c>
      <c r="BM155" s="238" t="s">
        <v>281</v>
      </c>
    </row>
    <row r="156" s="2" customFormat="1" ht="24.15" customHeight="1">
      <c r="A156" s="35"/>
      <c r="B156" s="36"/>
      <c r="C156" s="226" t="s">
        <v>222</v>
      </c>
      <c r="D156" s="226" t="s">
        <v>160</v>
      </c>
      <c r="E156" s="227" t="s">
        <v>1207</v>
      </c>
      <c r="F156" s="228" t="s">
        <v>1208</v>
      </c>
      <c r="G156" s="229" t="s">
        <v>240</v>
      </c>
      <c r="H156" s="230">
        <v>20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277</v>
      </c>
      <c r="AT156" s="238" t="s">
        <v>160</v>
      </c>
      <c r="AU156" s="238" t="s">
        <v>165</v>
      </c>
      <c r="AY156" s="14" t="s">
        <v>158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165</v>
      </c>
      <c r="BK156" s="239">
        <f>ROUND(I156*H156,2)</f>
        <v>0</v>
      </c>
      <c r="BL156" s="14" t="s">
        <v>277</v>
      </c>
      <c r="BM156" s="238" t="s">
        <v>284</v>
      </c>
    </row>
    <row r="157" s="2" customFormat="1" ht="33" customHeight="1">
      <c r="A157" s="35"/>
      <c r="B157" s="36"/>
      <c r="C157" s="240" t="s">
        <v>285</v>
      </c>
      <c r="D157" s="240" t="s">
        <v>300</v>
      </c>
      <c r="E157" s="241" t="s">
        <v>1209</v>
      </c>
      <c r="F157" s="242" t="s">
        <v>1210</v>
      </c>
      <c r="G157" s="243" t="s">
        <v>240</v>
      </c>
      <c r="H157" s="244">
        <v>20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38</v>
      </c>
      <c r="O157" s="94"/>
      <c r="P157" s="236">
        <f>O157*H157</f>
        <v>0</v>
      </c>
      <c r="Q157" s="236">
        <v>0.0014</v>
      </c>
      <c r="R157" s="236">
        <f>Q157*H157</f>
        <v>0.028000000000000001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641</v>
      </c>
      <c r="AT157" s="238" t="s">
        <v>300</v>
      </c>
      <c r="AU157" s="238" t="s">
        <v>165</v>
      </c>
      <c r="AY157" s="14" t="s">
        <v>158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165</v>
      </c>
      <c r="BK157" s="239">
        <f>ROUND(I157*H157,2)</f>
        <v>0</v>
      </c>
      <c r="BL157" s="14" t="s">
        <v>277</v>
      </c>
      <c r="BM157" s="238" t="s">
        <v>288</v>
      </c>
    </row>
    <row r="158" s="2" customFormat="1" ht="21.75" customHeight="1">
      <c r="A158" s="35"/>
      <c r="B158" s="36"/>
      <c r="C158" s="226" t="s">
        <v>225</v>
      </c>
      <c r="D158" s="226" t="s">
        <v>160</v>
      </c>
      <c r="E158" s="227" t="s">
        <v>1211</v>
      </c>
      <c r="F158" s="228" t="s">
        <v>1212</v>
      </c>
      <c r="G158" s="229" t="s">
        <v>240</v>
      </c>
      <c r="H158" s="230">
        <v>10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277</v>
      </c>
      <c r="AT158" s="238" t="s">
        <v>160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277</v>
      </c>
      <c r="BM158" s="238" t="s">
        <v>291</v>
      </c>
    </row>
    <row r="159" s="2" customFormat="1" ht="33" customHeight="1">
      <c r="A159" s="35"/>
      <c r="B159" s="36"/>
      <c r="C159" s="240" t="s">
        <v>292</v>
      </c>
      <c r="D159" s="240" t="s">
        <v>300</v>
      </c>
      <c r="E159" s="241" t="s">
        <v>1213</v>
      </c>
      <c r="F159" s="242" t="s">
        <v>1214</v>
      </c>
      <c r="G159" s="243" t="s">
        <v>240</v>
      </c>
      <c r="H159" s="244">
        <v>26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38</v>
      </c>
      <c r="O159" s="94"/>
      <c r="P159" s="236">
        <f>O159*H159</f>
        <v>0</v>
      </c>
      <c r="Q159" s="236">
        <v>0.00010000000000000001</v>
      </c>
      <c r="R159" s="236">
        <f>Q159*H159</f>
        <v>0.0026000000000000003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641</v>
      </c>
      <c r="AT159" s="238" t="s">
        <v>300</v>
      </c>
      <c r="AU159" s="238" t="s">
        <v>165</v>
      </c>
      <c r="AY159" s="14" t="s">
        <v>158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165</v>
      </c>
      <c r="BK159" s="239">
        <f>ROUND(I159*H159,2)</f>
        <v>0</v>
      </c>
      <c r="BL159" s="14" t="s">
        <v>277</v>
      </c>
      <c r="BM159" s="238" t="s">
        <v>295</v>
      </c>
    </row>
    <row r="160" s="2" customFormat="1" ht="24.15" customHeight="1">
      <c r="A160" s="35"/>
      <c r="B160" s="36"/>
      <c r="C160" s="240" t="s">
        <v>229</v>
      </c>
      <c r="D160" s="240" t="s">
        <v>300</v>
      </c>
      <c r="E160" s="241" t="s">
        <v>1215</v>
      </c>
      <c r="F160" s="242" t="s">
        <v>1216</v>
      </c>
      <c r="G160" s="243" t="s">
        <v>240</v>
      </c>
      <c r="H160" s="244">
        <v>26</v>
      </c>
      <c r="I160" s="245"/>
      <c r="J160" s="246">
        <f>ROUND(I160*H160,2)</f>
        <v>0</v>
      </c>
      <c r="K160" s="247"/>
      <c r="L160" s="248"/>
      <c r="M160" s="249" t="s">
        <v>1</v>
      </c>
      <c r="N160" s="250" t="s">
        <v>38</v>
      </c>
      <c r="O160" s="94"/>
      <c r="P160" s="236">
        <f>O160*H160</f>
        <v>0</v>
      </c>
      <c r="Q160" s="236">
        <v>3.0000000000000001E-05</v>
      </c>
      <c r="R160" s="236">
        <f>Q160*H160</f>
        <v>0.00077999999999999999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641</v>
      </c>
      <c r="AT160" s="238" t="s">
        <v>300</v>
      </c>
      <c r="AU160" s="238" t="s">
        <v>165</v>
      </c>
      <c r="AY160" s="14" t="s">
        <v>158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165</v>
      </c>
      <c r="BK160" s="239">
        <f>ROUND(I160*H160,2)</f>
        <v>0</v>
      </c>
      <c r="BL160" s="14" t="s">
        <v>277</v>
      </c>
      <c r="BM160" s="238" t="s">
        <v>298</v>
      </c>
    </row>
    <row r="161" s="2" customFormat="1" ht="24.15" customHeight="1">
      <c r="A161" s="35"/>
      <c r="B161" s="36"/>
      <c r="C161" s="226" t="s">
        <v>299</v>
      </c>
      <c r="D161" s="226" t="s">
        <v>160</v>
      </c>
      <c r="E161" s="227" t="s">
        <v>617</v>
      </c>
      <c r="F161" s="228" t="s">
        <v>618</v>
      </c>
      <c r="G161" s="229" t="s">
        <v>240</v>
      </c>
      <c r="H161" s="230">
        <v>9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38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277</v>
      </c>
      <c r="AT161" s="238" t="s">
        <v>160</v>
      </c>
      <c r="AU161" s="238" t="s">
        <v>165</v>
      </c>
      <c r="AY161" s="14" t="s">
        <v>158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165</v>
      </c>
      <c r="BK161" s="239">
        <f>ROUND(I161*H161,2)</f>
        <v>0</v>
      </c>
      <c r="BL161" s="14" t="s">
        <v>277</v>
      </c>
      <c r="BM161" s="238" t="s">
        <v>303</v>
      </c>
    </row>
    <row r="162" s="2" customFormat="1" ht="16.5" customHeight="1">
      <c r="A162" s="35"/>
      <c r="B162" s="36"/>
      <c r="C162" s="240" t="s">
        <v>232</v>
      </c>
      <c r="D162" s="240" t="s">
        <v>300</v>
      </c>
      <c r="E162" s="241" t="s">
        <v>621</v>
      </c>
      <c r="F162" s="242" t="s">
        <v>622</v>
      </c>
      <c r="G162" s="243" t="s">
        <v>240</v>
      </c>
      <c r="H162" s="244">
        <v>9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641</v>
      </c>
      <c r="AT162" s="238" t="s">
        <v>300</v>
      </c>
      <c r="AU162" s="238" t="s">
        <v>165</v>
      </c>
      <c r="AY162" s="14" t="s">
        <v>158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165</v>
      </c>
      <c r="BK162" s="239">
        <f>ROUND(I162*H162,2)</f>
        <v>0</v>
      </c>
      <c r="BL162" s="14" t="s">
        <v>277</v>
      </c>
      <c r="BM162" s="238" t="s">
        <v>306</v>
      </c>
    </row>
    <row r="163" s="2" customFormat="1" ht="16.5" customHeight="1">
      <c r="A163" s="35"/>
      <c r="B163" s="36"/>
      <c r="C163" s="226" t="s">
        <v>307</v>
      </c>
      <c r="D163" s="226" t="s">
        <v>160</v>
      </c>
      <c r="E163" s="227" t="s">
        <v>1217</v>
      </c>
      <c r="F163" s="228" t="s">
        <v>1218</v>
      </c>
      <c r="G163" s="229" t="s">
        <v>403</v>
      </c>
      <c r="H163" s="230">
        <v>1658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277</v>
      </c>
      <c r="AT163" s="238" t="s">
        <v>160</v>
      </c>
      <c r="AU163" s="238" t="s">
        <v>165</v>
      </c>
      <c r="AY163" s="14" t="s">
        <v>158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165</v>
      </c>
      <c r="BK163" s="239">
        <f>ROUND(I163*H163,2)</f>
        <v>0</v>
      </c>
      <c r="BL163" s="14" t="s">
        <v>277</v>
      </c>
      <c r="BM163" s="238" t="s">
        <v>310</v>
      </c>
    </row>
    <row r="164" s="2" customFormat="1" ht="16.5" customHeight="1">
      <c r="A164" s="35"/>
      <c r="B164" s="36"/>
      <c r="C164" s="240" t="s">
        <v>237</v>
      </c>
      <c r="D164" s="240" t="s">
        <v>300</v>
      </c>
      <c r="E164" s="241" t="s">
        <v>1219</v>
      </c>
      <c r="F164" s="242" t="s">
        <v>1220</v>
      </c>
      <c r="G164" s="243" t="s">
        <v>403</v>
      </c>
      <c r="H164" s="244">
        <v>1658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38</v>
      </c>
      <c r="O164" s="94"/>
      <c r="P164" s="236">
        <f>O164*H164</f>
        <v>0</v>
      </c>
      <c r="Q164" s="236">
        <v>0.00012</v>
      </c>
      <c r="R164" s="236">
        <f>Q164*H164</f>
        <v>0.19896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641</v>
      </c>
      <c r="AT164" s="238" t="s">
        <v>300</v>
      </c>
      <c r="AU164" s="238" t="s">
        <v>165</v>
      </c>
      <c r="AY164" s="14" t="s">
        <v>158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165</v>
      </c>
      <c r="BK164" s="239">
        <f>ROUND(I164*H164,2)</f>
        <v>0</v>
      </c>
      <c r="BL164" s="14" t="s">
        <v>277</v>
      </c>
      <c r="BM164" s="238" t="s">
        <v>313</v>
      </c>
    </row>
    <row r="165" s="2" customFormat="1" ht="16.5" customHeight="1">
      <c r="A165" s="35"/>
      <c r="B165" s="36"/>
      <c r="C165" s="226" t="s">
        <v>314</v>
      </c>
      <c r="D165" s="226" t="s">
        <v>160</v>
      </c>
      <c r="E165" s="227" t="s">
        <v>1221</v>
      </c>
      <c r="F165" s="228" t="s">
        <v>1222</v>
      </c>
      <c r="G165" s="229" t="s">
        <v>403</v>
      </c>
      <c r="H165" s="230">
        <v>785.20000000000005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277</v>
      </c>
      <c r="AT165" s="238" t="s">
        <v>160</v>
      </c>
      <c r="AU165" s="238" t="s">
        <v>165</v>
      </c>
      <c r="AY165" s="14" t="s">
        <v>158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165</v>
      </c>
      <c r="BK165" s="239">
        <f>ROUND(I165*H165,2)</f>
        <v>0</v>
      </c>
      <c r="BL165" s="14" t="s">
        <v>277</v>
      </c>
      <c r="BM165" s="238" t="s">
        <v>317</v>
      </c>
    </row>
    <row r="166" s="2" customFormat="1" ht="16.5" customHeight="1">
      <c r="A166" s="35"/>
      <c r="B166" s="36"/>
      <c r="C166" s="240" t="s">
        <v>241</v>
      </c>
      <c r="D166" s="240" t="s">
        <v>300</v>
      </c>
      <c r="E166" s="241" t="s">
        <v>1223</v>
      </c>
      <c r="F166" s="242" t="s">
        <v>1224</v>
      </c>
      <c r="G166" s="243" t="s">
        <v>403</v>
      </c>
      <c r="H166" s="244">
        <v>785.20000000000005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38</v>
      </c>
      <c r="O166" s="94"/>
      <c r="P166" s="236">
        <f>O166*H166</f>
        <v>0</v>
      </c>
      <c r="Q166" s="236">
        <v>0.000140002547121752</v>
      </c>
      <c r="R166" s="236">
        <f>Q166*H166</f>
        <v>0.10992999999999968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641</v>
      </c>
      <c r="AT166" s="238" t="s">
        <v>300</v>
      </c>
      <c r="AU166" s="238" t="s">
        <v>165</v>
      </c>
      <c r="AY166" s="14" t="s">
        <v>158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165</v>
      </c>
      <c r="BK166" s="239">
        <f>ROUND(I166*H166,2)</f>
        <v>0</v>
      </c>
      <c r="BL166" s="14" t="s">
        <v>277</v>
      </c>
      <c r="BM166" s="238" t="s">
        <v>320</v>
      </c>
    </row>
    <row r="167" s="2" customFormat="1" ht="21.75" customHeight="1">
      <c r="A167" s="35"/>
      <c r="B167" s="36"/>
      <c r="C167" s="226" t="s">
        <v>321</v>
      </c>
      <c r="D167" s="226" t="s">
        <v>160</v>
      </c>
      <c r="E167" s="227" t="s">
        <v>1225</v>
      </c>
      <c r="F167" s="228" t="s">
        <v>1226</v>
      </c>
      <c r="G167" s="229" t="s">
        <v>403</v>
      </c>
      <c r="H167" s="230">
        <v>865.47000000000003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277</v>
      </c>
      <c r="AT167" s="238" t="s">
        <v>160</v>
      </c>
      <c r="AU167" s="238" t="s">
        <v>165</v>
      </c>
      <c r="AY167" s="14" t="s">
        <v>158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165</v>
      </c>
      <c r="BK167" s="239">
        <f>ROUND(I167*H167,2)</f>
        <v>0</v>
      </c>
      <c r="BL167" s="14" t="s">
        <v>277</v>
      </c>
      <c r="BM167" s="238" t="s">
        <v>324</v>
      </c>
    </row>
    <row r="168" s="2" customFormat="1" ht="16.5" customHeight="1">
      <c r="A168" s="35"/>
      <c r="B168" s="36"/>
      <c r="C168" s="240" t="s">
        <v>245</v>
      </c>
      <c r="D168" s="240" t="s">
        <v>300</v>
      </c>
      <c r="E168" s="241" t="s">
        <v>1227</v>
      </c>
      <c r="F168" s="242" t="s">
        <v>1228</v>
      </c>
      <c r="G168" s="243" t="s">
        <v>403</v>
      </c>
      <c r="H168" s="244">
        <v>865.47000000000003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38</v>
      </c>
      <c r="O168" s="94"/>
      <c r="P168" s="236">
        <f>O168*H168</f>
        <v>0</v>
      </c>
      <c r="Q168" s="236">
        <v>0.00019000080880908599</v>
      </c>
      <c r="R168" s="236">
        <f>Q168*H168</f>
        <v>0.16443999999999964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641</v>
      </c>
      <c r="AT168" s="238" t="s">
        <v>300</v>
      </c>
      <c r="AU168" s="238" t="s">
        <v>165</v>
      </c>
      <c r="AY168" s="14" t="s">
        <v>158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165</v>
      </c>
      <c r="BK168" s="239">
        <f>ROUND(I168*H168,2)</f>
        <v>0</v>
      </c>
      <c r="BL168" s="14" t="s">
        <v>277</v>
      </c>
      <c r="BM168" s="238" t="s">
        <v>327</v>
      </c>
    </row>
    <row r="169" s="2" customFormat="1" ht="24.15" customHeight="1">
      <c r="A169" s="35"/>
      <c r="B169" s="36"/>
      <c r="C169" s="226" t="s">
        <v>328</v>
      </c>
      <c r="D169" s="226" t="s">
        <v>160</v>
      </c>
      <c r="E169" s="227" t="s">
        <v>1229</v>
      </c>
      <c r="F169" s="228" t="s">
        <v>1230</v>
      </c>
      <c r="G169" s="229" t="s">
        <v>403</v>
      </c>
      <c r="H169" s="230">
        <v>658.95000000000005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277</v>
      </c>
      <c r="AT169" s="238" t="s">
        <v>160</v>
      </c>
      <c r="AU169" s="238" t="s">
        <v>165</v>
      </c>
      <c r="AY169" s="14" t="s">
        <v>158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165</v>
      </c>
      <c r="BK169" s="239">
        <f>ROUND(I169*H169,2)</f>
        <v>0</v>
      </c>
      <c r="BL169" s="14" t="s">
        <v>277</v>
      </c>
      <c r="BM169" s="238" t="s">
        <v>331</v>
      </c>
    </row>
    <row r="170" s="2" customFormat="1" ht="16.5" customHeight="1">
      <c r="A170" s="35"/>
      <c r="B170" s="36"/>
      <c r="C170" s="240" t="s">
        <v>248</v>
      </c>
      <c r="D170" s="240" t="s">
        <v>300</v>
      </c>
      <c r="E170" s="241" t="s">
        <v>1231</v>
      </c>
      <c r="F170" s="242" t="s">
        <v>1232</v>
      </c>
      <c r="G170" s="243" t="s">
        <v>403</v>
      </c>
      <c r="H170" s="244">
        <v>658.95000000000005</v>
      </c>
      <c r="I170" s="245"/>
      <c r="J170" s="246">
        <f>ROUND(I170*H170,2)</f>
        <v>0</v>
      </c>
      <c r="K170" s="247"/>
      <c r="L170" s="248"/>
      <c r="M170" s="249" t="s">
        <v>1</v>
      </c>
      <c r="N170" s="250" t="s">
        <v>38</v>
      </c>
      <c r="O170" s="94"/>
      <c r="P170" s="236">
        <f>O170*H170</f>
        <v>0</v>
      </c>
      <c r="Q170" s="236">
        <v>0.000480006070263298</v>
      </c>
      <c r="R170" s="236">
        <f>Q170*H170</f>
        <v>0.31630000000000025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641</v>
      </c>
      <c r="AT170" s="238" t="s">
        <v>300</v>
      </c>
      <c r="AU170" s="238" t="s">
        <v>165</v>
      </c>
      <c r="AY170" s="14" t="s">
        <v>158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165</v>
      </c>
      <c r="BK170" s="239">
        <f>ROUND(I170*H170,2)</f>
        <v>0</v>
      </c>
      <c r="BL170" s="14" t="s">
        <v>277</v>
      </c>
      <c r="BM170" s="238" t="s">
        <v>335</v>
      </c>
    </row>
    <row r="171" s="2" customFormat="1" ht="16.5" customHeight="1">
      <c r="A171" s="35"/>
      <c r="B171" s="36"/>
      <c r="C171" s="226" t="s">
        <v>336</v>
      </c>
      <c r="D171" s="226" t="s">
        <v>160</v>
      </c>
      <c r="E171" s="227" t="s">
        <v>1233</v>
      </c>
      <c r="F171" s="228" t="s">
        <v>1234</v>
      </c>
      <c r="G171" s="229" t="s">
        <v>403</v>
      </c>
      <c r="H171" s="230">
        <v>785.25999999999999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0.000199997453072868</v>
      </c>
      <c r="R171" s="236">
        <f>Q171*H171</f>
        <v>0.15705000000000033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277</v>
      </c>
      <c r="AT171" s="238" t="s">
        <v>160</v>
      </c>
      <c r="AU171" s="238" t="s">
        <v>165</v>
      </c>
      <c r="AY171" s="14" t="s">
        <v>158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165</v>
      </c>
      <c r="BK171" s="239">
        <f>ROUND(I171*H171,2)</f>
        <v>0</v>
      </c>
      <c r="BL171" s="14" t="s">
        <v>277</v>
      </c>
      <c r="BM171" s="238" t="s">
        <v>339</v>
      </c>
    </row>
    <row r="172" s="2" customFormat="1" ht="16.5" customHeight="1">
      <c r="A172" s="35"/>
      <c r="B172" s="36"/>
      <c r="C172" s="226" t="s">
        <v>252</v>
      </c>
      <c r="D172" s="226" t="s">
        <v>160</v>
      </c>
      <c r="E172" s="227" t="s">
        <v>1235</v>
      </c>
      <c r="F172" s="228" t="s">
        <v>1236</v>
      </c>
      <c r="G172" s="229" t="s">
        <v>640</v>
      </c>
      <c r="H172" s="251"/>
      <c r="I172" s="231"/>
      <c r="J172" s="232">
        <f>ROUND(I172*H172,2)</f>
        <v>0</v>
      </c>
      <c r="K172" s="233"/>
      <c r="L172" s="41"/>
      <c r="M172" s="234" t="s">
        <v>1</v>
      </c>
      <c r="N172" s="235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277</v>
      </c>
      <c r="AT172" s="238" t="s">
        <v>160</v>
      </c>
      <c r="AU172" s="238" t="s">
        <v>165</v>
      </c>
      <c r="AY172" s="14" t="s">
        <v>158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165</v>
      </c>
      <c r="BK172" s="239">
        <f>ROUND(I172*H172,2)</f>
        <v>0</v>
      </c>
      <c r="BL172" s="14" t="s">
        <v>277</v>
      </c>
      <c r="BM172" s="238" t="s">
        <v>342</v>
      </c>
    </row>
    <row r="173" s="2" customFormat="1" ht="16.5" customHeight="1">
      <c r="A173" s="35"/>
      <c r="B173" s="36"/>
      <c r="C173" s="226" t="s">
        <v>343</v>
      </c>
      <c r="D173" s="226" t="s">
        <v>160</v>
      </c>
      <c r="E173" s="227" t="s">
        <v>1237</v>
      </c>
      <c r="F173" s="228" t="s">
        <v>1238</v>
      </c>
      <c r="G173" s="229" t="s">
        <v>640</v>
      </c>
      <c r="H173" s="251"/>
      <c r="I173" s="231"/>
      <c r="J173" s="232">
        <f>ROUND(I173*H173,2)</f>
        <v>0</v>
      </c>
      <c r="K173" s="233"/>
      <c r="L173" s="41"/>
      <c r="M173" s="234" t="s">
        <v>1</v>
      </c>
      <c r="N173" s="235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277</v>
      </c>
      <c r="AT173" s="238" t="s">
        <v>160</v>
      </c>
      <c r="AU173" s="238" t="s">
        <v>165</v>
      </c>
      <c r="AY173" s="14" t="s">
        <v>158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165</v>
      </c>
      <c r="BK173" s="239">
        <f>ROUND(I173*H173,2)</f>
        <v>0</v>
      </c>
      <c r="BL173" s="14" t="s">
        <v>277</v>
      </c>
      <c r="BM173" s="238" t="s">
        <v>346</v>
      </c>
    </row>
    <row r="174" s="2" customFormat="1" ht="16.5" customHeight="1">
      <c r="A174" s="35"/>
      <c r="B174" s="36"/>
      <c r="C174" s="226" t="s">
        <v>256</v>
      </c>
      <c r="D174" s="226" t="s">
        <v>160</v>
      </c>
      <c r="E174" s="227" t="s">
        <v>1237</v>
      </c>
      <c r="F174" s="228" t="s">
        <v>1238</v>
      </c>
      <c r="G174" s="229" t="s">
        <v>640</v>
      </c>
      <c r="H174" s="251"/>
      <c r="I174" s="231"/>
      <c r="J174" s="232">
        <f>ROUND(I174*H174,2)</f>
        <v>0</v>
      </c>
      <c r="K174" s="233"/>
      <c r="L174" s="41"/>
      <c r="M174" s="234" t="s">
        <v>1</v>
      </c>
      <c r="N174" s="235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277</v>
      </c>
      <c r="AT174" s="238" t="s">
        <v>160</v>
      </c>
      <c r="AU174" s="238" t="s">
        <v>165</v>
      </c>
      <c r="AY174" s="14" t="s">
        <v>158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165</v>
      </c>
      <c r="BK174" s="239">
        <f>ROUND(I174*H174,2)</f>
        <v>0</v>
      </c>
      <c r="BL174" s="14" t="s">
        <v>277</v>
      </c>
      <c r="BM174" s="238" t="s">
        <v>349</v>
      </c>
    </row>
    <row r="175" s="2" customFormat="1" ht="16.5" customHeight="1">
      <c r="A175" s="35"/>
      <c r="B175" s="36"/>
      <c r="C175" s="226" t="s">
        <v>350</v>
      </c>
      <c r="D175" s="226" t="s">
        <v>160</v>
      </c>
      <c r="E175" s="227" t="s">
        <v>1239</v>
      </c>
      <c r="F175" s="228" t="s">
        <v>1240</v>
      </c>
      <c r="G175" s="229" t="s">
        <v>640</v>
      </c>
      <c r="H175" s="251"/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277</v>
      </c>
      <c r="AT175" s="238" t="s">
        <v>160</v>
      </c>
      <c r="AU175" s="238" t="s">
        <v>165</v>
      </c>
      <c r="AY175" s="14" t="s">
        <v>158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165</v>
      </c>
      <c r="BK175" s="239">
        <f>ROUND(I175*H175,2)</f>
        <v>0</v>
      </c>
      <c r="BL175" s="14" t="s">
        <v>277</v>
      </c>
      <c r="BM175" s="238" t="s">
        <v>353</v>
      </c>
    </row>
    <row r="176" s="2" customFormat="1" ht="16.5" customHeight="1">
      <c r="A176" s="35"/>
      <c r="B176" s="36"/>
      <c r="C176" s="226" t="s">
        <v>260</v>
      </c>
      <c r="D176" s="226" t="s">
        <v>160</v>
      </c>
      <c r="E176" s="227" t="s">
        <v>1239</v>
      </c>
      <c r="F176" s="228" t="s">
        <v>1240</v>
      </c>
      <c r="G176" s="229" t="s">
        <v>640</v>
      </c>
      <c r="H176" s="251"/>
      <c r="I176" s="231"/>
      <c r="J176" s="232">
        <f>ROUND(I176*H176,2)</f>
        <v>0</v>
      </c>
      <c r="K176" s="233"/>
      <c r="L176" s="41"/>
      <c r="M176" s="234" t="s">
        <v>1</v>
      </c>
      <c r="N176" s="235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277</v>
      </c>
      <c r="AT176" s="238" t="s">
        <v>160</v>
      </c>
      <c r="AU176" s="238" t="s">
        <v>165</v>
      </c>
      <c r="AY176" s="14" t="s">
        <v>158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165</v>
      </c>
      <c r="BK176" s="239">
        <f>ROUND(I176*H176,2)</f>
        <v>0</v>
      </c>
      <c r="BL176" s="14" t="s">
        <v>277</v>
      </c>
      <c r="BM176" s="238" t="s">
        <v>356</v>
      </c>
    </row>
    <row r="177" s="12" customFormat="1" ht="22.8" customHeight="1">
      <c r="A177" s="12"/>
      <c r="B177" s="210"/>
      <c r="C177" s="211"/>
      <c r="D177" s="212" t="s">
        <v>71</v>
      </c>
      <c r="E177" s="224" t="s">
        <v>1241</v>
      </c>
      <c r="F177" s="224" t="s">
        <v>1242</v>
      </c>
      <c r="G177" s="211"/>
      <c r="H177" s="211"/>
      <c r="I177" s="214"/>
      <c r="J177" s="225">
        <f>BK177</f>
        <v>0</v>
      </c>
      <c r="K177" s="211"/>
      <c r="L177" s="216"/>
      <c r="M177" s="217"/>
      <c r="N177" s="218"/>
      <c r="O177" s="218"/>
      <c r="P177" s="219">
        <f>SUM(P178:P186)</f>
        <v>0</v>
      </c>
      <c r="Q177" s="218"/>
      <c r="R177" s="219">
        <f>SUM(R178:R186)</f>
        <v>0.03075000000000002</v>
      </c>
      <c r="S177" s="218"/>
      <c r="T177" s="220">
        <f>SUM(T178:T186)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1" t="s">
        <v>168</v>
      </c>
      <c r="AT177" s="222" t="s">
        <v>71</v>
      </c>
      <c r="AU177" s="222" t="s">
        <v>79</v>
      </c>
      <c r="AY177" s="221" t="s">
        <v>158</v>
      </c>
      <c r="BK177" s="223">
        <f>SUM(BK178:BK186)</f>
        <v>0</v>
      </c>
    </row>
    <row r="178" s="2" customFormat="1" ht="33" customHeight="1">
      <c r="A178" s="35"/>
      <c r="B178" s="36"/>
      <c r="C178" s="226" t="s">
        <v>357</v>
      </c>
      <c r="D178" s="226" t="s">
        <v>160</v>
      </c>
      <c r="E178" s="227" t="s">
        <v>1243</v>
      </c>
      <c r="F178" s="228" t="s">
        <v>1244</v>
      </c>
      <c r="G178" s="229" t="s">
        <v>240</v>
      </c>
      <c r="H178" s="230">
        <v>1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277</v>
      </c>
      <c r="AT178" s="238" t="s">
        <v>160</v>
      </c>
      <c r="AU178" s="238" t="s">
        <v>165</v>
      </c>
      <c r="AY178" s="14" t="s">
        <v>158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165</v>
      </c>
      <c r="BK178" s="239">
        <f>ROUND(I178*H178,2)</f>
        <v>0</v>
      </c>
      <c r="BL178" s="14" t="s">
        <v>277</v>
      </c>
      <c r="BM178" s="238" t="s">
        <v>360</v>
      </c>
    </row>
    <row r="179" s="2" customFormat="1" ht="24.15" customHeight="1">
      <c r="A179" s="35"/>
      <c r="B179" s="36"/>
      <c r="C179" s="240" t="s">
        <v>263</v>
      </c>
      <c r="D179" s="240" t="s">
        <v>300</v>
      </c>
      <c r="E179" s="241" t="s">
        <v>1245</v>
      </c>
      <c r="F179" s="242" t="s">
        <v>1246</v>
      </c>
      <c r="G179" s="243" t="s">
        <v>240</v>
      </c>
      <c r="H179" s="244">
        <v>1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38</v>
      </c>
      <c r="O179" s="94"/>
      <c r="P179" s="236">
        <f>O179*H179</f>
        <v>0</v>
      </c>
      <c r="Q179" s="236">
        <v>0.0035500000000000002</v>
      </c>
      <c r="R179" s="236">
        <f>Q179*H179</f>
        <v>0.0035500000000000002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641</v>
      </c>
      <c r="AT179" s="238" t="s">
        <v>300</v>
      </c>
      <c r="AU179" s="238" t="s">
        <v>165</v>
      </c>
      <c r="AY179" s="14" t="s">
        <v>158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165</v>
      </c>
      <c r="BK179" s="239">
        <f>ROUND(I179*H179,2)</f>
        <v>0</v>
      </c>
      <c r="BL179" s="14" t="s">
        <v>277</v>
      </c>
      <c r="BM179" s="238" t="s">
        <v>363</v>
      </c>
    </row>
    <row r="180" s="2" customFormat="1" ht="16.5" customHeight="1">
      <c r="A180" s="35"/>
      <c r="B180" s="36"/>
      <c r="C180" s="226" t="s">
        <v>364</v>
      </c>
      <c r="D180" s="226" t="s">
        <v>160</v>
      </c>
      <c r="E180" s="227" t="s">
        <v>1247</v>
      </c>
      <c r="F180" s="228" t="s">
        <v>1248</v>
      </c>
      <c r="G180" s="229" t="s">
        <v>240</v>
      </c>
      <c r="H180" s="230">
        <v>8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277</v>
      </c>
      <c r="AT180" s="238" t="s">
        <v>160</v>
      </c>
      <c r="AU180" s="238" t="s">
        <v>165</v>
      </c>
      <c r="AY180" s="14" t="s">
        <v>158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165</v>
      </c>
      <c r="BK180" s="239">
        <f>ROUND(I180*H180,2)</f>
        <v>0</v>
      </c>
      <c r="BL180" s="14" t="s">
        <v>277</v>
      </c>
      <c r="BM180" s="238" t="s">
        <v>367</v>
      </c>
    </row>
    <row r="181" s="2" customFormat="1" ht="16.5" customHeight="1">
      <c r="A181" s="35"/>
      <c r="B181" s="36"/>
      <c r="C181" s="240" t="s">
        <v>267</v>
      </c>
      <c r="D181" s="240" t="s">
        <v>300</v>
      </c>
      <c r="E181" s="241" t="s">
        <v>1249</v>
      </c>
      <c r="F181" s="242" t="s">
        <v>1250</v>
      </c>
      <c r="G181" s="243" t="s">
        <v>240</v>
      </c>
      <c r="H181" s="244">
        <v>8</v>
      </c>
      <c r="I181" s="245"/>
      <c r="J181" s="246">
        <f>ROUND(I181*H181,2)</f>
        <v>0</v>
      </c>
      <c r="K181" s="247"/>
      <c r="L181" s="248"/>
      <c r="M181" s="249" t="s">
        <v>1</v>
      </c>
      <c r="N181" s="250" t="s">
        <v>38</v>
      </c>
      <c r="O181" s="94"/>
      <c r="P181" s="236">
        <f>O181*H181</f>
        <v>0</v>
      </c>
      <c r="Q181" s="236">
        <v>0.00050000000000000001</v>
      </c>
      <c r="R181" s="236">
        <f>Q181*H181</f>
        <v>0.0040000000000000001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641</v>
      </c>
      <c r="AT181" s="238" t="s">
        <v>300</v>
      </c>
      <c r="AU181" s="238" t="s">
        <v>165</v>
      </c>
      <c r="AY181" s="14" t="s">
        <v>158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165</v>
      </c>
      <c r="BK181" s="239">
        <f>ROUND(I181*H181,2)</f>
        <v>0</v>
      </c>
      <c r="BL181" s="14" t="s">
        <v>277</v>
      </c>
      <c r="BM181" s="238" t="s">
        <v>370</v>
      </c>
    </row>
    <row r="182" s="2" customFormat="1" ht="16.5" customHeight="1">
      <c r="A182" s="35"/>
      <c r="B182" s="36"/>
      <c r="C182" s="226" t="s">
        <v>371</v>
      </c>
      <c r="D182" s="226" t="s">
        <v>160</v>
      </c>
      <c r="E182" s="227" t="s">
        <v>1251</v>
      </c>
      <c r="F182" s="228" t="s">
        <v>1252</v>
      </c>
      <c r="G182" s="229" t="s">
        <v>240</v>
      </c>
      <c r="H182" s="230">
        <v>8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38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277</v>
      </c>
      <c r="AT182" s="238" t="s">
        <v>160</v>
      </c>
      <c r="AU182" s="238" t="s">
        <v>165</v>
      </c>
      <c r="AY182" s="14" t="s">
        <v>158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165</v>
      </c>
      <c r="BK182" s="239">
        <f>ROUND(I182*H182,2)</f>
        <v>0</v>
      </c>
      <c r="BL182" s="14" t="s">
        <v>277</v>
      </c>
      <c r="BM182" s="238" t="s">
        <v>374</v>
      </c>
    </row>
    <row r="183" s="2" customFormat="1" ht="16.5" customHeight="1">
      <c r="A183" s="35"/>
      <c r="B183" s="36"/>
      <c r="C183" s="226" t="s">
        <v>270</v>
      </c>
      <c r="D183" s="226" t="s">
        <v>160</v>
      </c>
      <c r="E183" s="227" t="s">
        <v>1253</v>
      </c>
      <c r="F183" s="228" t="s">
        <v>1254</v>
      </c>
      <c r="G183" s="229" t="s">
        <v>403</v>
      </c>
      <c r="H183" s="230">
        <v>562.29999999999995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277</v>
      </c>
      <c r="AT183" s="238" t="s">
        <v>160</v>
      </c>
      <c r="AU183" s="238" t="s">
        <v>165</v>
      </c>
      <c r="AY183" s="14" t="s">
        <v>158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165</v>
      </c>
      <c r="BK183" s="239">
        <f>ROUND(I183*H183,2)</f>
        <v>0</v>
      </c>
      <c r="BL183" s="14" t="s">
        <v>277</v>
      </c>
      <c r="BM183" s="238" t="s">
        <v>377</v>
      </c>
    </row>
    <row r="184" s="2" customFormat="1" ht="16.5" customHeight="1">
      <c r="A184" s="35"/>
      <c r="B184" s="36"/>
      <c r="C184" s="240" t="s">
        <v>378</v>
      </c>
      <c r="D184" s="240" t="s">
        <v>300</v>
      </c>
      <c r="E184" s="241" t="s">
        <v>1255</v>
      </c>
      <c r="F184" s="242" t="s">
        <v>1256</v>
      </c>
      <c r="G184" s="243" t="s">
        <v>403</v>
      </c>
      <c r="H184" s="244">
        <v>562.29999999999995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38</v>
      </c>
      <c r="O184" s="94"/>
      <c r="P184" s="236">
        <f>O184*H184</f>
        <v>0</v>
      </c>
      <c r="Q184" s="236">
        <v>3.9996443179797298E-05</v>
      </c>
      <c r="R184" s="236">
        <f>Q184*H184</f>
        <v>0.02249000000000002</v>
      </c>
      <c r="S184" s="236">
        <v>0</v>
      </c>
      <c r="T184" s="23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8" t="s">
        <v>641</v>
      </c>
      <c r="AT184" s="238" t="s">
        <v>300</v>
      </c>
      <c r="AU184" s="238" t="s">
        <v>165</v>
      </c>
      <c r="AY184" s="14" t="s">
        <v>158</v>
      </c>
      <c r="BE184" s="239">
        <f>IF(N184="základná",J184,0)</f>
        <v>0</v>
      </c>
      <c r="BF184" s="239">
        <f>IF(N184="znížená",J184,0)</f>
        <v>0</v>
      </c>
      <c r="BG184" s="239">
        <f>IF(N184="zákl. prenesená",J184,0)</f>
        <v>0</v>
      </c>
      <c r="BH184" s="239">
        <f>IF(N184="zníž. prenesená",J184,0)</f>
        <v>0</v>
      </c>
      <c r="BI184" s="239">
        <f>IF(N184="nulová",J184,0)</f>
        <v>0</v>
      </c>
      <c r="BJ184" s="14" t="s">
        <v>165</v>
      </c>
      <c r="BK184" s="239">
        <f>ROUND(I184*H184,2)</f>
        <v>0</v>
      </c>
      <c r="BL184" s="14" t="s">
        <v>277</v>
      </c>
      <c r="BM184" s="238" t="s">
        <v>381</v>
      </c>
    </row>
    <row r="185" s="2" customFormat="1" ht="24.15" customHeight="1">
      <c r="A185" s="35"/>
      <c r="B185" s="36"/>
      <c r="C185" s="226" t="s">
        <v>274</v>
      </c>
      <c r="D185" s="226" t="s">
        <v>160</v>
      </c>
      <c r="E185" s="227" t="s">
        <v>1257</v>
      </c>
      <c r="F185" s="228" t="s">
        <v>1258</v>
      </c>
      <c r="G185" s="229" t="s">
        <v>240</v>
      </c>
      <c r="H185" s="230">
        <v>1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277</v>
      </c>
      <c r="AT185" s="238" t="s">
        <v>160</v>
      </c>
      <c r="AU185" s="238" t="s">
        <v>165</v>
      </c>
      <c r="AY185" s="14" t="s">
        <v>158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165</v>
      </c>
      <c r="BK185" s="239">
        <f>ROUND(I185*H185,2)</f>
        <v>0</v>
      </c>
      <c r="BL185" s="14" t="s">
        <v>277</v>
      </c>
      <c r="BM185" s="238" t="s">
        <v>384</v>
      </c>
    </row>
    <row r="186" s="2" customFormat="1" ht="21.75" customHeight="1">
      <c r="A186" s="35"/>
      <c r="B186" s="36"/>
      <c r="C186" s="240" t="s">
        <v>386</v>
      </c>
      <c r="D186" s="240" t="s">
        <v>300</v>
      </c>
      <c r="E186" s="241" t="s">
        <v>1259</v>
      </c>
      <c r="F186" s="242" t="s">
        <v>1260</v>
      </c>
      <c r="G186" s="243" t="s">
        <v>240</v>
      </c>
      <c r="H186" s="244">
        <v>1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38</v>
      </c>
      <c r="O186" s="94"/>
      <c r="P186" s="236">
        <f>O186*H186</f>
        <v>0</v>
      </c>
      <c r="Q186" s="236">
        <v>0.00071000000000000002</v>
      </c>
      <c r="R186" s="236">
        <f>Q186*H186</f>
        <v>0.00071000000000000002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641</v>
      </c>
      <c r="AT186" s="238" t="s">
        <v>300</v>
      </c>
      <c r="AU186" s="238" t="s">
        <v>165</v>
      </c>
      <c r="AY186" s="14" t="s">
        <v>158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165</v>
      </c>
      <c r="BK186" s="239">
        <f>ROUND(I186*H186,2)</f>
        <v>0</v>
      </c>
      <c r="BL186" s="14" t="s">
        <v>277</v>
      </c>
      <c r="BM186" s="238" t="s">
        <v>389</v>
      </c>
    </row>
    <row r="187" s="12" customFormat="1" ht="22.8" customHeight="1">
      <c r="A187" s="12"/>
      <c r="B187" s="210"/>
      <c r="C187" s="211"/>
      <c r="D187" s="212" t="s">
        <v>71</v>
      </c>
      <c r="E187" s="224" t="s">
        <v>1261</v>
      </c>
      <c r="F187" s="224" t="s">
        <v>1262</v>
      </c>
      <c r="G187" s="211"/>
      <c r="H187" s="211"/>
      <c r="I187" s="214"/>
      <c r="J187" s="225">
        <f>BK187</f>
        <v>0</v>
      </c>
      <c r="K187" s="211"/>
      <c r="L187" s="216"/>
      <c r="M187" s="217"/>
      <c r="N187" s="218"/>
      <c r="O187" s="218"/>
      <c r="P187" s="219">
        <f>SUM(P188:P217)</f>
        <v>0</v>
      </c>
      <c r="Q187" s="218"/>
      <c r="R187" s="219">
        <f>SUM(R188:R217)</f>
        <v>0.94964000000000004</v>
      </c>
      <c r="S187" s="218"/>
      <c r="T187" s="220">
        <f>SUM(T188:T217)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1" t="s">
        <v>168</v>
      </c>
      <c r="AT187" s="222" t="s">
        <v>71</v>
      </c>
      <c r="AU187" s="222" t="s">
        <v>79</v>
      </c>
      <c r="AY187" s="221" t="s">
        <v>158</v>
      </c>
      <c r="BK187" s="223">
        <f>SUM(BK188:BK217)</f>
        <v>0</v>
      </c>
    </row>
    <row r="188" s="2" customFormat="1" ht="33" customHeight="1">
      <c r="A188" s="35"/>
      <c r="B188" s="36"/>
      <c r="C188" s="226" t="s">
        <v>277</v>
      </c>
      <c r="D188" s="226" t="s">
        <v>160</v>
      </c>
      <c r="E188" s="227" t="s">
        <v>1263</v>
      </c>
      <c r="F188" s="228" t="s">
        <v>1264</v>
      </c>
      <c r="G188" s="229" t="s">
        <v>403</v>
      </c>
      <c r="H188" s="230">
        <v>198.47999999999999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38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277</v>
      </c>
      <c r="AT188" s="238" t="s">
        <v>160</v>
      </c>
      <c r="AU188" s="238" t="s">
        <v>165</v>
      </c>
      <c r="AY188" s="14" t="s">
        <v>158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165</v>
      </c>
      <c r="BK188" s="239">
        <f>ROUND(I188*H188,2)</f>
        <v>0</v>
      </c>
      <c r="BL188" s="14" t="s">
        <v>277</v>
      </c>
      <c r="BM188" s="238" t="s">
        <v>392</v>
      </c>
    </row>
    <row r="189" s="2" customFormat="1" ht="16.5" customHeight="1">
      <c r="A189" s="35"/>
      <c r="B189" s="36"/>
      <c r="C189" s="240" t="s">
        <v>393</v>
      </c>
      <c r="D189" s="240" t="s">
        <v>300</v>
      </c>
      <c r="E189" s="241" t="s">
        <v>1265</v>
      </c>
      <c r="F189" s="242" t="s">
        <v>1266</v>
      </c>
      <c r="G189" s="243" t="s">
        <v>609</v>
      </c>
      <c r="H189" s="244">
        <v>212.36000000000001</v>
      </c>
      <c r="I189" s="245"/>
      <c r="J189" s="246">
        <f>ROUND(I189*H189,2)</f>
        <v>0</v>
      </c>
      <c r="K189" s="247"/>
      <c r="L189" s="248"/>
      <c r="M189" s="249" t="s">
        <v>1</v>
      </c>
      <c r="N189" s="250" t="s">
        <v>38</v>
      </c>
      <c r="O189" s="94"/>
      <c r="P189" s="236">
        <f>O189*H189</f>
        <v>0</v>
      </c>
      <c r="Q189" s="236">
        <v>0.001</v>
      </c>
      <c r="R189" s="236">
        <f>Q189*H189</f>
        <v>0.21236000000000002</v>
      </c>
      <c r="S189" s="236">
        <v>0</v>
      </c>
      <c r="T189" s="23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641</v>
      </c>
      <c r="AT189" s="238" t="s">
        <v>300</v>
      </c>
      <c r="AU189" s="238" t="s">
        <v>165</v>
      </c>
      <c r="AY189" s="14" t="s">
        <v>158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165</v>
      </c>
      <c r="BK189" s="239">
        <f>ROUND(I189*H189,2)</f>
        <v>0</v>
      </c>
      <c r="BL189" s="14" t="s">
        <v>277</v>
      </c>
      <c r="BM189" s="238" t="s">
        <v>396</v>
      </c>
    </row>
    <row r="190" s="2" customFormat="1" ht="24.15" customHeight="1">
      <c r="A190" s="35"/>
      <c r="B190" s="36"/>
      <c r="C190" s="226" t="s">
        <v>281</v>
      </c>
      <c r="D190" s="226" t="s">
        <v>160</v>
      </c>
      <c r="E190" s="227" t="s">
        <v>1267</v>
      </c>
      <c r="F190" s="228" t="s">
        <v>1268</v>
      </c>
      <c r="G190" s="229" t="s">
        <v>403</v>
      </c>
      <c r="H190" s="230">
        <v>276.81</v>
      </c>
      <c r="I190" s="231"/>
      <c r="J190" s="232">
        <f>ROUND(I190*H190,2)</f>
        <v>0</v>
      </c>
      <c r="K190" s="233"/>
      <c r="L190" s="41"/>
      <c r="M190" s="234" t="s">
        <v>1</v>
      </c>
      <c r="N190" s="235" t="s">
        <v>38</v>
      </c>
      <c r="O190" s="94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8" t="s">
        <v>277</v>
      </c>
      <c r="AT190" s="238" t="s">
        <v>160</v>
      </c>
      <c r="AU190" s="238" t="s">
        <v>165</v>
      </c>
      <c r="AY190" s="14" t="s">
        <v>158</v>
      </c>
      <c r="BE190" s="239">
        <f>IF(N190="základná",J190,0)</f>
        <v>0</v>
      </c>
      <c r="BF190" s="239">
        <f>IF(N190="znížená",J190,0)</f>
        <v>0</v>
      </c>
      <c r="BG190" s="239">
        <f>IF(N190="zákl. prenesená",J190,0)</f>
        <v>0</v>
      </c>
      <c r="BH190" s="239">
        <f>IF(N190="zníž. prenesená",J190,0)</f>
        <v>0</v>
      </c>
      <c r="BI190" s="239">
        <f>IF(N190="nulová",J190,0)</f>
        <v>0</v>
      </c>
      <c r="BJ190" s="14" t="s">
        <v>165</v>
      </c>
      <c r="BK190" s="239">
        <f>ROUND(I190*H190,2)</f>
        <v>0</v>
      </c>
      <c r="BL190" s="14" t="s">
        <v>277</v>
      </c>
      <c r="BM190" s="238" t="s">
        <v>399</v>
      </c>
    </row>
    <row r="191" s="2" customFormat="1" ht="16.5" customHeight="1">
      <c r="A191" s="35"/>
      <c r="B191" s="36"/>
      <c r="C191" s="240" t="s">
        <v>400</v>
      </c>
      <c r="D191" s="240" t="s">
        <v>300</v>
      </c>
      <c r="E191" s="241" t="s">
        <v>1269</v>
      </c>
      <c r="F191" s="242" t="s">
        <v>1270</v>
      </c>
      <c r="G191" s="243" t="s">
        <v>609</v>
      </c>
      <c r="H191" s="244">
        <v>110.724</v>
      </c>
      <c r="I191" s="245"/>
      <c r="J191" s="246">
        <f>ROUND(I191*H191,2)</f>
        <v>0</v>
      </c>
      <c r="K191" s="247"/>
      <c r="L191" s="248"/>
      <c r="M191" s="249" t="s">
        <v>1</v>
      </c>
      <c r="N191" s="250" t="s">
        <v>38</v>
      </c>
      <c r="O191" s="94"/>
      <c r="P191" s="236">
        <f>O191*H191</f>
        <v>0</v>
      </c>
      <c r="Q191" s="236">
        <v>0.00099996387413749501</v>
      </c>
      <c r="R191" s="236">
        <f>Q191*H191</f>
        <v>0.11072</v>
      </c>
      <c r="S191" s="236">
        <v>0</v>
      </c>
      <c r="T191" s="23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641</v>
      </c>
      <c r="AT191" s="238" t="s">
        <v>300</v>
      </c>
      <c r="AU191" s="238" t="s">
        <v>165</v>
      </c>
      <c r="AY191" s="14" t="s">
        <v>158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165</v>
      </c>
      <c r="BK191" s="239">
        <f>ROUND(I191*H191,2)</f>
        <v>0</v>
      </c>
      <c r="BL191" s="14" t="s">
        <v>277</v>
      </c>
      <c r="BM191" s="238" t="s">
        <v>404</v>
      </c>
    </row>
    <row r="192" s="2" customFormat="1" ht="16.5" customHeight="1">
      <c r="A192" s="35"/>
      <c r="B192" s="36"/>
      <c r="C192" s="226" t="s">
        <v>284</v>
      </c>
      <c r="D192" s="226" t="s">
        <v>160</v>
      </c>
      <c r="E192" s="227" t="s">
        <v>1271</v>
      </c>
      <c r="F192" s="228" t="s">
        <v>1272</v>
      </c>
      <c r="G192" s="229" t="s">
        <v>240</v>
      </c>
      <c r="H192" s="230">
        <v>356</v>
      </c>
      <c r="I192" s="231"/>
      <c r="J192" s="232">
        <f>ROUND(I192*H192,2)</f>
        <v>0</v>
      </c>
      <c r="K192" s="233"/>
      <c r="L192" s="41"/>
      <c r="M192" s="234" t="s">
        <v>1</v>
      </c>
      <c r="N192" s="235" t="s">
        <v>38</v>
      </c>
      <c r="O192" s="94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8" t="s">
        <v>277</v>
      </c>
      <c r="AT192" s="238" t="s">
        <v>160</v>
      </c>
      <c r="AU192" s="238" t="s">
        <v>165</v>
      </c>
      <c r="AY192" s="14" t="s">
        <v>158</v>
      </c>
      <c r="BE192" s="239">
        <f>IF(N192="základná",J192,0)</f>
        <v>0</v>
      </c>
      <c r="BF192" s="239">
        <f>IF(N192="znížená",J192,0)</f>
        <v>0</v>
      </c>
      <c r="BG192" s="239">
        <f>IF(N192="zákl. prenesená",J192,0)</f>
        <v>0</v>
      </c>
      <c r="BH192" s="239">
        <f>IF(N192="zníž. prenesená",J192,0)</f>
        <v>0</v>
      </c>
      <c r="BI192" s="239">
        <f>IF(N192="nulová",J192,0)</f>
        <v>0</v>
      </c>
      <c r="BJ192" s="14" t="s">
        <v>165</v>
      </c>
      <c r="BK192" s="239">
        <f>ROUND(I192*H192,2)</f>
        <v>0</v>
      </c>
      <c r="BL192" s="14" t="s">
        <v>277</v>
      </c>
      <c r="BM192" s="238" t="s">
        <v>407</v>
      </c>
    </row>
    <row r="193" s="2" customFormat="1" ht="24.15" customHeight="1">
      <c r="A193" s="35"/>
      <c r="B193" s="36"/>
      <c r="C193" s="240" t="s">
        <v>408</v>
      </c>
      <c r="D193" s="240" t="s">
        <v>300</v>
      </c>
      <c r="E193" s="241" t="s">
        <v>1273</v>
      </c>
      <c r="F193" s="242" t="s">
        <v>1274</v>
      </c>
      <c r="G193" s="243" t="s">
        <v>240</v>
      </c>
      <c r="H193" s="244">
        <v>356</v>
      </c>
      <c r="I193" s="245"/>
      <c r="J193" s="246">
        <f>ROUND(I193*H193,2)</f>
        <v>0</v>
      </c>
      <c r="K193" s="247"/>
      <c r="L193" s="248"/>
      <c r="M193" s="249" t="s">
        <v>1</v>
      </c>
      <c r="N193" s="250" t="s">
        <v>38</v>
      </c>
      <c r="O193" s="94"/>
      <c r="P193" s="236">
        <f>O193*H193</f>
        <v>0</v>
      </c>
      <c r="Q193" s="236">
        <v>0.00106</v>
      </c>
      <c r="R193" s="236">
        <f>Q193*H193</f>
        <v>0.37735999999999997</v>
      </c>
      <c r="S193" s="236">
        <v>0</v>
      </c>
      <c r="T193" s="23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8" t="s">
        <v>641</v>
      </c>
      <c r="AT193" s="238" t="s">
        <v>300</v>
      </c>
      <c r="AU193" s="238" t="s">
        <v>165</v>
      </c>
      <c r="AY193" s="14" t="s">
        <v>158</v>
      </c>
      <c r="BE193" s="239">
        <f>IF(N193="základná",J193,0)</f>
        <v>0</v>
      </c>
      <c r="BF193" s="239">
        <f>IF(N193="znížená",J193,0)</f>
        <v>0</v>
      </c>
      <c r="BG193" s="239">
        <f>IF(N193="zákl. prenesená",J193,0)</f>
        <v>0</v>
      </c>
      <c r="BH193" s="239">
        <f>IF(N193="zníž. prenesená",J193,0)</f>
        <v>0</v>
      </c>
      <c r="BI193" s="239">
        <f>IF(N193="nulová",J193,0)</f>
        <v>0</v>
      </c>
      <c r="BJ193" s="14" t="s">
        <v>165</v>
      </c>
      <c r="BK193" s="239">
        <f>ROUND(I193*H193,2)</f>
        <v>0</v>
      </c>
      <c r="BL193" s="14" t="s">
        <v>277</v>
      </c>
      <c r="BM193" s="238" t="s">
        <v>411</v>
      </c>
    </row>
    <row r="194" s="2" customFormat="1" ht="24.15" customHeight="1">
      <c r="A194" s="35"/>
      <c r="B194" s="36"/>
      <c r="C194" s="240" t="s">
        <v>288</v>
      </c>
      <c r="D194" s="240" t="s">
        <v>300</v>
      </c>
      <c r="E194" s="241" t="s">
        <v>1275</v>
      </c>
      <c r="F194" s="242" t="s">
        <v>1276</v>
      </c>
      <c r="G194" s="243" t="s">
        <v>240</v>
      </c>
      <c r="H194" s="244">
        <v>356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38</v>
      </c>
      <c r="O194" s="94"/>
      <c r="P194" s="236">
        <f>O194*H194</f>
        <v>0</v>
      </c>
      <c r="Q194" s="236">
        <v>0.00010000000000000001</v>
      </c>
      <c r="R194" s="236">
        <f>Q194*H194</f>
        <v>0.0356</v>
      </c>
      <c r="S194" s="236">
        <v>0</v>
      </c>
      <c r="T194" s="23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8" t="s">
        <v>641</v>
      </c>
      <c r="AT194" s="238" t="s">
        <v>300</v>
      </c>
      <c r="AU194" s="238" t="s">
        <v>165</v>
      </c>
      <c r="AY194" s="14" t="s">
        <v>158</v>
      </c>
      <c r="BE194" s="239">
        <f>IF(N194="základná",J194,0)</f>
        <v>0</v>
      </c>
      <c r="BF194" s="239">
        <f>IF(N194="znížená",J194,0)</f>
        <v>0</v>
      </c>
      <c r="BG194" s="239">
        <f>IF(N194="zákl. prenesená",J194,0)</f>
        <v>0</v>
      </c>
      <c r="BH194" s="239">
        <f>IF(N194="zníž. prenesená",J194,0)</f>
        <v>0</v>
      </c>
      <c r="BI194" s="239">
        <f>IF(N194="nulová",J194,0)</f>
        <v>0</v>
      </c>
      <c r="BJ194" s="14" t="s">
        <v>165</v>
      </c>
      <c r="BK194" s="239">
        <f>ROUND(I194*H194,2)</f>
        <v>0</v>
      </c>
      <c r="BL194" s="14" t="s">
        <v>277</v>
      </c>
      <c r="BM194" s="238" t="s">
        <v>418</v>
      </c>
    </row>
    <row r="195" s="2" customFormat="1" ht="16.5" customHeight="1">
      <c r="A195" s="35"/>
      <c r="B195" s="36"/>
      <c r="C195" s="240" t="s">
        <v>419</v>
      </c>
      <c r="D195" s="240" t="s">
        <v>300</v>
      </c>
      <c r="E195" s="241" t="s">
        <v>1277</v>
      </c>
      <c r="F195" s="242" t="s">
        <v>1278</v>
      </c>
      <c r="G195" s="243" t="s">
        <v>240</v>
      </c>
      <c r="H195" s="244">
        <v>72</v>
      </c>
      <c r="I195" s="245"/>
      <c r="J195" s="246">
        <f>ROUND(I195*H195,2)</f>
        <v>0</v>
      </c>
      <c r="K195" s="247"/>
      <c r="L195" s="248"/>
      <c r="M195" s="249" t="s">
        <v>1</v>
      </c>
      <c r="N195" s="250" t="s">
        <v>38</v>
      </c>
      <c r="O195" s="94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8" t="s">
        <v>641</v>
      </c>
      <c r="AT195" s="238" t="s">
        <v>300</v>
      </c>
      <c r="AU195" s="238" t="s">
        <v>165</v>
      </c>
      <c r="AY195" s="14" t="s">
        <v>158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4" t="s">
        <v>165</v>
      </c>
      <c r="BK195" s="239">
        <f>ROUND(I195*H195,2)</f>
        <v>0</v>
      </c>
      <c r="BL195" s="14" t="s">
        <v>277</v>
      </c>
      <c r="BM195" s="238" t="s">
        <v>422</v>
      </c>
    </row>
    <row r="196" s="2" customFormat="1" ht="24.15" customHeight="1">
      <c r="A196" s="35"/>
      <c r="B196" s="36"/>
      <c r="C196" s="226" t="s">
        <v>291</v>
      </c>
      <c r="D196" s="226" t="s">
        <v>160</v>
      </c>
      <c r="E196" s="227" t="s">
        <v>1279</v>
      </c>
      <c r="F196" s="228" t="s">
        <v>1280</v>
      </c>
      <c r="G196" s="229" t="s">
        <v>240</v>
      </c>
      <c r="H196" s="230">
        <v>160</v>
      </c>
      <c r="I196" s="231"/>
      <c r="J196" s="232">
        <f>ROUND(I196*H196,2)</f>
        <v>0</v>
      </c>
      <c r="K196" s="233"/>
      <c r="L196" s="41"/>
      <c r="M196" s="234" t="s">
        <v>1</v>
      </c>
      <c r="N196" s="235" t="s">
        <v>38</v>
      </c>
      <c r="O196" s="94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8" t="s">
        <v>277</v>
      </c>
      <c r="AT196" s="238" t="s">
        <v>160</v>
      </c>
      <c r="AU196" s="238" t="s">
        <v>165</v>
      </c>
      <c r="AY196" s="14" t="s">
        <v>158</v>
      </c>
      <c r="BE196" s="239">
        <f>IF(N196="základná",J196,0)</f>
        <v>0</v>
      </c>
      <c r="BF196" s="239">
        <f>IF(N196="znížená",J196,0)</f>
        <v>0</v>
      </c>
      <c r="BG196" s="239">
        <f>IF(N196="zákl. prenesená",J196,0)</f>
        <v>0</v>
      </c>
      <c r="BH196" s="239">
        <f>IF(N196="zníž. prenesená",J196,0)</f>
        <v>0</v>
      </c>
      <c r="BI196" s="239">
        <f>IF(N196="nulová",J196,0)</f>
        <v>0</v>
      </c>
      <c r="BJ196" s="14" t="s">
        <v>165</v>
      </c>
      <c r="BK196" s="239">
        <f>ROUND(I196*H196,2)</f>
        <v>0</v>
      </c>
      <c r="BL196" s="14" t="s">
        <v>277</v>
      </c>
      <c r="BM196" s="238" t="s">
        <v>425</v>
      </c>
    </row>
    <row r="197" s="2" customFormat="1" ht="16.5" customHeight="1">
      <c r="A197" s="35"/>
      <c r="B197" s="36"/>
      <c r="C197" s="240" t="s">
        <v>426</v>
      </c>
      <c r="D197" s="240" t="s">
        <v>300</v>
      </c>
      <c r="E197" s="241" t="s">
        <v>1281</v>
      </c>
      <c r="F197" s="242" t="s">
        <v>1282</v>
      </c>
      <c r="G197" s="243" t="s">
        <v>240</v>
      </c>
      <c r="H197" s="244">
        <v>160</v>
      </c>
      <c r="I197" s="245"/>
      <c r="J197" s="246">
        <f>ROUND(I197*H197,2)</f>
        <v>0</v>
      </c>
      <c r="K197" s="247"/>
      <c r="L197" s="248"/>
      <c r="M197" s="249" t="s">
        <v>1</v>
      </c>
      <c r="N197" s="250" t="s">
        <v>38</v>
      </c>
      <c r="O197" s="94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8" t="s">
        <v>641</v>
      </c>
      <c r="AT197" s="238" t="s">
        <v>300</v>
      </c>
      <c r="AU197" s="238" t="s">
        <v>165</v>
      </c>
      <c r="AY197" s="14" t="s">
        <v>158</v>
      </c>
      <c r="BE197" s="239">
        <f>IF(N197="základná",J197,0)</f>
        <v>0</v>
      </c>
      <c r="BF197" s="239">
        <f>IF(N197="znížená",J197,0)</f>
        <v>0</v>
      </c>
      <c r="BG197" s="239">
        <f>IF(N197="zákl. prenesená",J197,0)</f>
        <v>0</v>
      </c>
      <c r="BH197" s="239">
        <f>IF(N197="zníž. prenesená",J197,0)</f>
        <v>0</v>
      </c>
      <c r="BI197" s="239">
        <f>IF(N197="nulová",J197,0)</f>
        <v>0</v>
      </c>
      <c r="BJ197" s="14" t="s">
        <v>165</v>
      </c>
      <c r="BK197" s="239">
        <f>ROUND(I197*H197,2)</f>
        <v>0</v>
      </c>
      <c r="BL197" s="14" t="s">
        <v>277</v>
      </c>
      <c r="BM197" s="238" t="s">
        <v>429</v>
      </c>
    </row>
    <row r="198" s="2" customFormat="1" ht="24.15" customHeight="1">
      <c r="A198" s="35"/>
      <c r="B198" s="36"/>
      <c r="C198" s="240" t="s">
        <v>295</v>
      </c>
      <c r="D198" s="240" t="s">
        <v>300</v>
      </c>
      <c r="E198" s="241" t="s">
        <v>1283</v>
      </c>
      <c r="F198" s="242" t="s">
        <v>1284</v>
      </c>
      <c r="G198" s="243" t="s">
        <v>240</v>
      </c>
      <c r="H198" s="244">
        <v>160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38</v>
      </c>
      <c r="O198" s="94"/>
      <c r="P198" s="236">
        <f>O198*H198</f>
        <v>0</v>
      </c>
      <c r="Q198" s="236">
        <v>0.00012</v>
      </c>
      <c r="R198" s="236">
        <f>Q198*H198</f>
        <v>0.019200000000000002</v>
      </c>
      <c r="S198" s="236">
        <v>0</v>
      </c>
      <c r="T198" s="23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8" t="s">
        <v>641</v>
      </c>
      <c r="AT198" s="238" t="s">
        <v>300</v>
      </c>
      <c r="AU198" s="238" t="s">
        <v>165</v>
      </c>
      <c r="AY198" s="14" t="s">
        <v>158</v>
      </c>
      <c r="BE198" s="239">
        <f>IF(N198="základná",J198,0)</f>
        <v>0</v>
      </c>
      <c r="BF198" s="239">
        <f>IF(N198="znížená",J198,0)</f>
        <v>0</v>
      </c>
      <c r="BG198" s="239">
        <f>IF(N198="zákl. prenesená",J198,0)</f>
        <v>0</v>
      </c>
      <c r="BH198" s="239">
        <f>IF(N198="zníž. prenesená",J198,0)</f>
        <v>0</v>
      </c>
      <c r="BI198" s="239">
        <f>IF(N198="nulová",J198,0)</f>
        <v>0</v>
      </c>
      <c r="BJ198" s="14" t="s">
        <v>165</v>
      </c>
      <c r="BK198" s="239">
        <f>ROUND(I198*H198,2)</f>
        <v>0</v>
      </c>
      <c r="BL198" s="14" t="s">
        <v>277</v>
      </c>
      <c r="BM198" s="238" t="s">
        <v>432</v>
      </c>
    </row>
    <row r="199" s="2" customFormat="1" ht="21.75" customHeight="1">
      <c r="A199" s="35"/>
      <c r="B199" s="36"/>
      <c r="C199" s="240" t="s">
        <v>435</v>
      </c>
      <c r="D199" s="240" t="s">
        <v>300</v>
      </c>
      <c r="E199" s="241" t="s">
        <v>1285</v>
      </c>
      <c r="F199" s="242" t="s">
        <v>1286</v>
      </c>
      <c r="G199" s="243" t="s">
        <v>240</v>
      </c>
      <c r="H199" s="244">
        <v>160</v>
      </c>
      <c r="I199" s="245"/>
      <c r="J199" s="246">
        <f>ROUND(I199*H199,2)</f>
        <v>0</v>
      </c>
      <c r="K199" s="247"/>
      <c r="L199" s="248"/>
      <c r="M199" s="249" t="s">
        <v>1</v>
      </c>
      <c r="N199" s="250" t="s">
        <v>38</v>
      </c>
      <c r="O199" s="94"/>
      <c r="P199" s="236">
        <f>O199*H199</f>
        <v>0</v>
      </c>
      <c r="Q199" s="236">
        <v>0.00014999999999999999</v>
      </c>
      <c r="R199" s="236">
        <f>Q199*H199</f>
        <v>0.023999999999999997</v>
      </c>
      <c r="S199" s="236">
        <v>0</v>
      </c>
      <c r="T199" s="23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8" t="s">
        <v>641</v>
      </c>
      <c r="AT199" s="238" t="s">
        <v>300</v>
      </c>
      <c r="AU199" s="238" t="s">
        <v>165</v>
      </c>
      <c r="AY199" s="14" t="s">
        <v>158</v>
      </c>
      <c r="BE199" s="239">
        <f>IF(N199="základná",J199,0)</f>
        <v>0</v>
      </c>
      <c r="BF199" s="239">
        <f>IF(N199="znížená",J199,0)</f>
        <v>0</v>
      </c>
      <c r="BG199" s="239">
        <f>IF(N199="zákl. prenesená",J199,0)</f>
        <v>0</v>
      </c>
      <c r="BH199" s="239">
        <f>IF(N199="zníž. prenesená",J199,0)</f>
        <v>0</v>
      </c>
      <c r="BI199" s="239">
        <f>IF(N199="nulová",J199,0)</f>
        <v>0</v>
      </c>
      <c r="BJ199" s="14" t="s">
        <v>165</v>
      </c>
      <c r="BK199" s="239">
        <f>ROUND(I199*H199,2)</f>
        <v>0</v>
      </c>
      <c r="BL199" s="14" t="s">
        <v>277</v>
      </c>
      <c r="BM199" s="238" t="s">
        <v>438</v>
      </c>
    </row>
    <row r="200" s="2" customFormat="1" ht="16.5" customHeight="1">
      <c r="A200" s="35"/>
      <c r="B200" s="36"/>
      <c r="C200" s="226" t="s">
        <v>298</v>
      </c>
      <c r="D200" s="226" t="s">
        <v>160</v>
      </c>
      <c r="E200" s="227" t="s">
        <v>1287</v>
      </c>
      <c r="F200" s="228" t="s">
        <v>1288</v>
      </c>
      <c r="G200" s="229" t="s">
        <v>240</v>
      </c>
      <c r="H200" s="230">
        <v>12</v>
      </c>
      <c r="I200" s="231"/>
      <c r="J200" s="232">
        <f>ROUND(I200*H200,2)</f>
        <v>0</v>
      </c>
      <c r="K200" s="233"/>
      <c r="L200" s="41"/>
      <c r="M200" s="234" t="s">
        <v>1</v>
      </c>
      <c r="N200" s="235" t="s">
        <v>38</v>
      </c>
      <c r="O200" s="94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8" t="s">
        <v>277</v>
      </c>
      <c r="AT200" s="238" t="s">
        <v>160</v>
      </c>
      <c r="AU200" s="238" t="s">
        <v>165</v>
      </c>
      <c r="AY200" s="14" t="s">
        <v>158</v>
      </c>
      <c r="BE200" s="239">
        <f>IF(N200="základná",J200,0)</f>
        <v>0</v>
      </c>
      <c r="BF200" s="239">
        <f>IF(N200="znížená",J200,0)</f>
        <v>0</v>
      </c>
      <c r="BG200" s="239">
        <f>IF(N200="zákl. prenesená",J200,0)</f>
        <v>0</v>
      </c>
      <c r="BH200" s="239">
        <f>IF(N200="zníž. prenesená",J200,0)</f>
        <v>0</v>
      </c>
      <c r="BI200" s="239">
        <f>IF(N200="nulová",J200,0)</f>
        <v>0</v>
      </c>
      <c r="BJ200" s="14" t="s">
        <v>165</v>
      </c>
      <c r="BK200" s="239">
        <f>ROUND(I200*H200,2)</f>
        <v>0</v>
      </c>
      <c r="BL200" s="14" t="s">
        <v>277</v>
      </c>
      <c r="BM200" s="238" t="s">
        <v>441</v>
      </c>
    </row>
    <row r="201" s="2" customFormat="1" ht="24.15" customHeight="1">
      <c r="A201" s="35"/>
      <c r="B201" s="36"/>
      <c r="C201" s="240" t="s">
        <v>442</v>
      </c>
      <c r="D201" s="240" t="s">
        <v>300</v>
      </c>
      <c r="E201" s="241" t="s">
        <v>1289</v>
      </c>
      <c r="F201" s="242" t="s">
        <v>1290</v>
      </c>
      <c r="G201" s="243" t="s">
        <v>240</v>
      </c>
      <c r="H201" s="244">
        <v>12</v>
      </c>
      <c r="I201" s="245"/>
      <c r="J201" s="246">
        <f>ROUND(I201*H201,2)</f>
        <v>0</v>
      </c>
      <c r="K201" s="247"/>
      <c r="L201" s="248"/>
      <c r="M201" s="249" t="s">
        <v>1</v>
      </c>
      <c r="N201" s="250" t="s">
        <v>38</v>
      </c>
      <c r="O201" s="94"/>
      <c r="P201" s="236">
        <f>O201*H201</f>
        <v>0</v>
      </c>
      <c r="Q201" s="236">
        <v>0.014</v>
      </c>
      <c r="R201" s="236">
        <f>Q201*H201</f>
        <v>0.16800000000000001</v>
      </c>
      <c r="S201" s="236">
        <v>0</v>
      </c>
      <c r="T201" s="23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8" t="s">
        <v>641</v>
      </c>
      <c r="AT201" s="238" t="s">
        <v>300</v>
      </c>
      <c r="AU201" s="238" t="s">
        <v>165</v>
      </c>
      <c r="AY201" s="14" t="s">
        <v>158</v>
      </c>
      <c r="BE201" s="239">
        <f>IF(N201="základná",J201,0)</f>
        <v>0</v>
      </c>
      <c r="BF201" s="239">
        <f>IF(N201="znížená",J201,0)</f>
        <v>0</v>
      </c>
      <c r="BG201" s="239">
        <f>IF(N201="zákl. prenesená",J201,0)</f>
        <v>0</v>
      </c>
      <c r="BH201" s="239">
        <f>IF(N201="zníž. prenesená",J201,0)</f>
        <v>0</v>
      </c>
      <c r="BI201" s="239">
        <f>IF(N201="nulová",J201,0)</f>
        <v>0</v>
      </c>
      <c r="BJ201" s="14" t="s">
        <v>165</v>
      </c>
      <c r="BK201" s="239">
        <f>ROUND(I201*H201,2)</f>
        <v>0</v>
      </c>
      <c r="BL201" s="14" t="s">
        <v>277</v>
      </c>
      <c r="BM201" s="238" t="s">
        <v>445</v>
      </c>
    </row>
    <row r="202" s="2" customFormat="1" ht="24.15" customHeight="1">
      <c r="A202" s="35"/>
      <c r="B202" s="36"/>
      <c r="C202" s="240" t="s">
        <v>303</v>
      </c>
      <c r="D202" s="240" t="s">
        <v>300</v>
      </c>
      <c r="E202" s="241" t="s">
        <v>1291</v>
      </c>
      <c r="F202" s="242" t="s">
        <v>1292</v>
      </c>
      <c r="G202" s="243" t="s">
        <v>240</v>
      </c>
      <c r="H202" s="244">
        <v>12</v>
      </c>
      <c r="I202" s="245"/>
      <c r="J202" s="246">
        <f>ROUND(I202*H202,2)</f>
        <v>0</v>
      </c>
      <c r="K202" s="247"/>
      <c r="L202" s="248"/>
      <c r="M202" s="249" t="s">
        <v>1</v>
      </c>
      <c r="N202" s="250" t="s">
        <v>38</v>
      </c>
      <c r="O202" s="94"/>
      <c r="P202" s="236">
        <f>O202*H202</f>
        <v>0</v>
      </c>
      <c r="Q202" s="236">
        <v>5.0000000000000002E-05</v>
      </c>
      <c r="R202" s="236">
        <f>Q202*H202</f>
        <v>0.00060000000000000006</v>
      </c>
      <c r="S202" s="236">
        <v>0</v>
      </c>
      <c r="T202" s="23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8" t="s">
        <v>641</v>
      </c>
      <c r="AT202" s="238" t="s">
        <v>300</v>
      </c>
      <c r="AU202" s="238" t="s">
        <v>165</v>
      </c>
      <c r="AY202" s="14" t="s">
        <v>158</v>
      </c>
      <c r="BE202" s="239">
        <f>IF(N202="základná",J202,0)</f>
        <v>0</v>
      </c>
      <c r="BF202" s="239">
        <f>IF(N202="znížená",J202,0)</f>
        <v>0</v>
      </c>
      <c r="BG202" s="239">
        <f>IF(N202="zákl. prenesená",J202,0)</f>
        <v>0</v>
      </c>
      <c r="BH202" s="239">
        <f>IF(N202="zníž. prenesená",J202,0)</f>
        <v>0</v>
      </c>
      <c r="BI202" s="239">
        <f>IF(N202="nulová",J202,0)</f>
        <v>0</v>
      </c>
      <c r="BJ202" s="14" t="s">
        <v>165</v>
      </c>
      <c r="BK202" s="239">
        <f>ROUND(I202*H202,2)</f>
        <v>0</v>
      </c>
      <c r="BL202" s="14" t="s">
        <v>277</v>
      </c>
      <c r="BM202" s="238" t="s">
        <v>448</v>
      </c>
    </row>
    <row r="203" s="2" customFormat="1" ht="24.15" customHeight="1">
      <c r="A203" s="35"/>
      <c r="B203" s="36"/>
      <c r="C203" s="240" t="s">
        <v>449</v>
      </c>
      <c r="D203" s="240" t="s">
        <v>300</v>
      </c>
      <c r="E203" s="241" t="s">
        <v>1293</v>
      </c>
      <c r="F203" s="242" t="s">
        <v>1294</v>
      </c>
      <c r="G203" s="243" t="s">
        <v>240</v>
      </c>
      <c r="H203" s="244">
        <v>12</v>
      </c>
      <c r="I203" s="245"/>
      <c r="J203" s="246">
        <f>ROUND(I203*H203,2)</f>
        <v>0</v>
      </c>
      <c r="K203" s="247"/>
      <c r="L203" s="248"/>
      <c r="M203" s="249" t="s">
        <v>1</v>
      </c>
      <c r="N203" s="250" t="s">
        <v>38</v>
      </c>
      <c r="O203" s="94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8" t="s">
        <v>641</v>
      </c>
      <c r="AT203" s="238" t="s">
        <v>300</v>
      </c>
      <c r="AU203" s="238" t="s">
        <v>165</v>
      </c>
      <c r="AY203" s="14" t="s">
        <v>158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4" t="s">
        <v>165</v>
      </c>
      <c r="BK203" s="239">
        <f>ROUND(I203*H203,2)</f>
        <v>0</v>
      </c>
      <c r="BL203" s="14" t="s">
        <v>277</v>
      </c>
      <c r="BM203" s="238" t="s">
        <v>452</v>
      </c>
    </row>
    <row r="204" s="2" customFormat="1" ht="16.5" customHeight="1">
      <c r="A204" s="35"/>
      <c r="B204" s="36"/>
      <c r="C204" s="240" t="s">
        <v>306</v>
      </c>
      <c r="D204" s="240" t="s">
        <v>300</v>
      </c>
      <c r="E204" s="241" t="s">
        <v>1295</v>
      </c>
      <c r="F204" s="242" t="s">
        <v>1296</v>
      </c>
      <c r="G204" s="243" t="s">
        <v>240</v>
      </c>
      <c r="H204" s="244">
        <v>12</v>
      </c>
      <c r="I204" s="245"/>
      <c r="J204" s="246">
        <f>ROUND(I204*H204,2)</f>
        <v>0</v>
      </c>
      <c r="K204" s="247"/>
      <c r="L204" s="248"/>
      <c r="M204" s="249" t="s">
        <v>1</v>
      </c>
      <c r="N204" s="250" t="s">
        <v>38</v>
      </c>
      <c r="O204" s="94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8" t="s">
        <v>641</v>
      </c>
      <c r="AT204" s="238" t="s">
        <v>300</v>
      </c>
      <c r="AU204" s="238" t="s">
        <v>165</v>
      </c>
      <c r="AY204" s="14" t="s">
        <v>158</v>
      </c>
      <c r="BE204" s="239">
        <f>IF(N204="základná",J204,0)</f>
        <v>0</v>
      </c>
      <c r="BF204" s="239">
        <f>IF(N204="znížená",J204,0)</f>
        <v>0</v>
      </c>
      <c r="BG204" s="239">
        <f>IF(N204="zákl. prenesená",J204,0)</f>
        <v>0</v>
      </c>
      <c r="BH204" s="239">
        <f>IF(N204="zníž. prenesená",J204,0)</f>
        <v>0</v>
      </c>
      <c r="BI204" s="239">
        <f>IF(N204="nulová",J204,0)</f>
        <v>0</v>
      </c>
      <c r="BJ204" s="14" t="s">
        <v>165</v>
      </c>
      <c r="BK204" s="239">
        <f>ROUND(I204*H204,2)</f>
        <v>0</v>
      </c>
      <c r="BL204" s="14" t="s">
        <v>277</v>
      </c>
      <c r="BM204" s="238" t="s">
        <v>455</v>
      </c>
    </row>
    <row r="205" s="2" customFormat="1" ht="16.5" customHeight="1">
      <c r="A205" s="35"/>
      <c r="B205" s="36"/>
      <c r="C205" s="240" t="s">
        <v>456</v>
      </c>
      <c r="D205" s="240" t="s">
        <v>300</v>
      </c>
      <c r="E205" s="241" t="s">
        <v>1297</v>
      </c>
      <c r="F205" s="242" t="s">
        <v>1298</v>
      </c>
      <c r="G205" s="243" t="s">
        <v>240</v>
      </c>
      <c r="H205" s="244">
        <v>12</v>
      </c>
      <c r="I205" s="245"/>
      <c r="J205" s="246">
        <f>ROUND(I205*H205,2)</f>
        <v>0</v>
      </c>
      <c r="K205" s="247"/>
      <c r="L205" s="248"/>
      <c r="M205" s="249" t="s">
        <v>1</v>
      </c>
      <c r="N205" s="250" t="s">
        <v>38</v>
      </c>
      <c r="O205" s="94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8" t="s">
        <v>641</v>
      </c>
      <c r="AT205" s="238" t="s">
        <v>300</v>
      </c>
      <c r="AU205" s="238" t="s">
        <v>165</v>
      </c>
      <c r="AY205" s="14" t="s">
        <v>158</v>
      </c>
      <c r="BE205" s="239">
        <f>IF(N205="základná",J205,0)</f>
        <v>0</v>
      </c>
      <c r="BF205" s="239">
        <f>IF(N205="znížená",J205,0)</f>
        <v>0</v>
      </c>
      <c r="BG205" s="239">
        <f>IF(N205="zákl. prenesená",J205,0)</f>
        <v>0</v>
      </c>
      <c r="BH205" s="239">
        <f>IF(N205="zníž. prenesená",J205,0)</f>
        <v>0</v>
      </c>
      <c r="BI205" s="239">
        <f>IF(N205="nulová",J205,0)</f>
        <v>0</v>
      </c>
      <c r="BJ205" s="14" t="s">
        <v>165</v>
      </c>
      <c r="BK205" s="239">
        <f>ROUND(I205*H205,2)</f>
        <v>0</v>
      </c>
      <c r="BL205" s="14" t="s">
        <v>277</v>
      </c>
      <c r="BM205" s="238" t="s">
        <v>459</v>
      </c>
    </row>
    <row r="206" s="2" customFormat="1" ht="16.5" customHeight="1">
      <c r="A206" s="35"/>
      <c r="B206" s="36"/>
      <c r="C206" s="240" t="s">
        <v>310</v>
      </c>
      <c r="D206" s="240" t="s">
        <v>300</v>
      </c>
      <c r="E206" s="241" t="s">
        <v>1299</v>
      </c>
      <c r="F206" s="242" t="s">
        <v>1300</v>
      </c>
      <c r="G206" s="243" t="s">
        <v>240</v>
      </c>
      <c r="H206" s="244">
        <v>12</v>
      </c>
      <c r="I206" s="245"/>
      <c r="J206" s="246">
        <f>ROUND(I206*H206,2)</f>
        <v>0</v>
      </c>
      <c r="K206" s="247"/>
      <c r="L206" s="248"/>
      <c r="M206" s="249" t="s">
        <v>1</v>
      </c>
      <c r="N206" s="250" t="s">
        <v>38</v>
      </c>
      <c r="O206" s="94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8" t="s">
        <v>641</v>
      </c>
      <c r="AT206" s="238" t="s">
        <v>300</v>
      </c>
      <c r="AU206" s="238" t="s">
        <v>165</v>
      </c>
      <c r="AY206" s="14" t="s">
        <v>158</v>
      </c>
      <c r="BE206" s="239">
        <f>IF(N206="základná",J206,0)</f>
        <v>0</v>
      </c>
      <c r="BF206" s="239">
        <f>IF(N206="znížená",J206,0)</f>
        <v>0</v>
      </c>
      <c r="BG206" s="239">
        <f>IF(N206="zákl. prenesená",J206,0)</f>
        <v>0</v>
      </c>
      <c r="BH206" s="239">
        <f>IF(N206="zníž. prenesená",J206,0)</f>
        <v>0</v>
      </c>
      <c r="BI206" s="239">
        <f>IF(N206="nulová",J206,0)</f>
        <v>0</v>
      </c>
      <c r="BJ206" s="14" t="s">
        <v>165</v>
      </c>
      <c r="BK206" s="239">
        <f>ROUND(I206*H206,2)</f>
        <v>0</v>
      </c>
      <c r="BL206" s="14" t="s">
        <v>277</v>
      </c>
      <c r="BM206" s="238" t="s">
        <v>462</v>
      </c>
    </row>
    <row r="207" s="2" customFormat="1" ht="24.15" customHeight="1">
      <c r="A207" s="35"/>
      <c r="B207" s="36"/>
      <c r="C207" s="226" t="s">
        <v>463</v>
      </c>
      <c r="D207" s="226" t="s">
        <v>160</v>
      </c>
      <c r="E207" s="227" t="s">
        <v>1301</v>
      </c>
      <c r="F207" s="228" t="s">
        <v>1302</v>
      </c>
      <c r="G207" s="229" t="s">
        <v>240</v>
      </c>
      <c r="H207" s="230">
        <v>122</v>
      </c>
      <c r="I207" s="231"/>
      <c r="J207" s="232">
        <f>ROUND(I207*H207,2)</f>
        <v>0</v>
      </c>
      <c r="K207" s="233"/>
      <c r="L207" s="41"/>
      <c r="M207" s="234" t="s">
        <v>1</v>
      </c>
      <c r="N207" s="235" t="s">
        <v>38</v>
      </c>
      <c r="O207" s="94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8" t="s">
        <v>277</v>
      </c>
      <c r="AT207" s="238" t="s">
        <v>160</v>
      </c>
      <c r="AU207" s="238" t="s">
        <v>165</v>
      </c>
      <c r="AY207" s="14" t="s">
        <v>158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4" t="s">
        <v>165</v>
      </c>
      <c r="BK207" s="239">
        <f>ROUND(I207*H207,2)</f>
        <v>0</v>
      </c>
      <c r="BL207" s="14" t="s">
        <v>277</v>
      </c>
      <c r="BM207" s="238" t="s">
        <v>466</v>
      </c>
    </row>
    <row r="208" s="2" customFormat="1" ht="16.5" customHeight="1">
      <c r="A208" s="35"/>
      <c r="B208" s="36"/>
      <c r="C208" s="240" t="s">
        <v>313</v>
      </c>
      <c r="D208" s="240" t="s">
        <v>300</v>
      </c>
      <c r="E208" s="241" t="s">
        <v>1303</v>
      </c>
      <c r="F208" s="242" t="s">
        <v>1304</v>
      </c>
      <c r="G208" s="243" t="s">
        <v>240</v>
      </c>
      <c r="H208" s="244">
        <v>34</v>
      </c>
      <c r="I208" s="245"/>
      <c r="J208" s="246">
        <f>ROUND(I208*H208,2)</f>
        <v>0</v>
      </c>
      <c r="K208" s="247"/>
      <c r="L208" s="248"/>
      <c r="M208" s="249" t="s">
        <v>1</v>
      </c>
      <c r="N208" s="250" t="s">
        <v>38</v>
      </c>
      <c r="O208" s="94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8" t="s">
        <v>641</v>
      </c>
      <c r="AT208" s="238" t="s">
        <v>300</v>
      </c>
      <c r="AU208" s="238" t="s">
        <v>165</v>
      </c>
      <c r="AY208" s="14" t="s">
        <v>158</v>
      </c>
      <c r="BE208" s="239">
        <f>IF(N208="základná",J208,0)</f>
        <v>0</v>
      </c>
      <c r="BF208" s="239">
        <f>IF(N208="znížená",J208,0)</f>
        <v>0</v>
      </c>
      <c r="BG208" s="239">
        <f>IF(N208="zákl. prenesená",J208,0)</f>
        <v>0</v>
      </c>
      <c r="BH208" s="239">
        <f>IF(N208="zníž. prenesená",J208,0)</f>
        <v>0</v>
      </c>
      <c r="BI208" s="239">
        <f>IF(N208="nulová",J208,0)</f>
        <v>0</v>
      </c>
      <c r="BJ208" s="14" t="s">
        <v>165</v>
      </c>
      <c r="BK208" s="239">
        <f>ROUND(I208*H208,2)</f>
        <v>0</v>
      </c>
      <c r="BL208" s="14" t="s">
        <v>277</v>
      </c>
      <c r="BM208" s="238" t="s">
        <v>469</v>
      </c>
    </row>
    <row r="209" s="2" customFormat="1" ht="16.5" customHeight="1">
      <c r="A209" s="35"/>
      <c r="B209" s="36"/>
      <c r="C209" s="240" t="s">
        <v>472</v>
      </c>
      <c r="D209" s="240" t="s">
        <v>300</v>
      </c>
      <c r="E209" s="241" t="s">
        <v>1305</v>
      </c>
      <c r="F209" s="242" t="s">
        <v>1306</v>
      </c>
      <c r="G209" s="243" t="s">
        <v>240</v>
      </c>
      <c r="H209" s="244">
        <v>28</v>
      </c>
      <c r="I209" s="245"/>
      <c r="J209" s="246">
        <f>ROUND(I209*H209,2)</f>
        <v>0</v>
      </c>
      <c r="K209" s="247"/>
      <c r="L209" s="248"/>
      <c r="M209" s="249" t="s">
        <v>1</v>
      </c>
      <c r="N209" s="250" t="s">
        <v>38</v>
      </c>
      <c r="O209" s="94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8" t="s">
        <v>641</v>
      </c>
      <c r="AT209" s="238" t="s">
        <v>300</v>
      </c>
      <c r="AU209" s="238" t="s">
        <v>165</v>
      </c>
      <c r="AY209" s="14" t="s">
        <v>158</v>
      </c>
      <c r="BE209" s="239">
        <f>IF(N209="základná",J209,0)</f>
        <v>0</v>
      </c>
      <c r="BF209" s="239">
        <f>IF(N209="znížená",J209,0)</f>
        <v>0</v>
      </c>
      <c r="BG209" s="239">
        <f>IF(N209="zákl. prenesená",J209,0)</f>
        <v>0</v>
      </c>
      <c r="BH209" s="239">
        <f>IF(N209="zníž. prenesená",J209,0)</f>
        <v>0</v>
      </c>
      <c r="BI209" s="239">
        <f>IF(N209="nulová",J209,0)</f>
        <v>0</v>
      </c>
      <c r="BJ209" s="14" t="s">
        <v>165</v>
      </c>
      <c r="BK209" s="239">
        <f>ROUND(I209*H209,2)</f>
        <v>0</v>
      </c>
      <c r="BL209" s="14" t="s">
        <v>277</v>
      </c>
      <c r="BM209" s="238" t="s">
        <v>475</v>
      </c>
    </row>
    <row r="210" s="2" customFormat="1" ht="16.5" customHeight="1">
      <c r="A210" s="35"/>
      <c r="B210" s="36"/>
      <c r="C210" s="240" t="s">
        <v>317</v>
      </c>
      <c r="D210" s="240" t="s">
        <v>300</v>
      </c>
      <c r="E210" s="241" t="s">
        <v>1307</v>
      </c>
      <c r="F210" s="242" t="s">
        <v>1308</v>
      </c>
      <c r="G210" s="243" t="s">
        <v>240</v>
      </c>
      <c r="H210" s="244">
        <v>36</v>
      </c>
      <c r="I210" s="245"/>
      <c r="J210" s="246">
        <f>ROUND(I210*H210,2)</f>
        <v>0</v>
      </c>
      <c r="K210" s="247"/>
      <c r="L210" s="248"/>
      <c r="M210" s="249" t="s">
        <v>1</v>
      </c>
      <c r="N210" s="250" t="s">
        <v>38</v>
      </c>
      <c r="O210" s="94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8" t="s">
        <v>641</v>
      </c>
      <c r="AT210" s="238" t="s">
        <v>300</v>
      </c>
      <c r="AU210" s="238" t="s">
        <v>165</v>
      </c>
      <c r="AY210" s="14" t="s">
        <v>158</v>
      </c>
      <c r="BE210" s="239">
        <f>IF(N210="základná",J210,0)</f>
        <v>0</v>
      </c>
      <c r="BF210" s="239">
        <f>IF(N210="znížená",J210,0)</f>
        <v>0</v>
      </c>
      <c r="BG210" s="239">
        <f>IF(N210="zákl. prenesená",J210,0)</f>
        <v>0</v>
      </c>
      <c r="BH210" s="239">
        <f>IF(N210="zníž. prenesená",J210,0)</f>
        <v>0</v>
      </c>
      <c r="BI210" s="239">
        <f>IF(N210="nulová",J210,0)</f>
        <v>0</v>
      </c>
      <c r="BJ210" s="14" t="s">
        <v>165</v>
      </c>
      <c r="BK210" s="239">
        <f>ROUND(I210*H210,2)</f>
        <v>0</v>
      </c>
      <c r="BL210" s="14" t="s">
        <v>277</v>
      </c>
      <c r="BM210" s="238" t="s">
        <v>478</v>
      </c>
    </row>
    <row r="211" s="2" customFormat="1" ht="16.5" customHeight="1">
      <c r="A211" s="35"/>
      <c r="B211" s="36"/>
      <c r="C211" s="240" t="s">
        <v>479</v>
      </c>
      <c r="D211" s="240" t="s">
        <v>300</v>
      </c>
      <c r="E211" s="241" t="s">
        <v>1309</v>
      </c>
      <c r="F211" s="242" t="s">
        <v>1310</v>
      </c>
      <c r="G211" s="243" t="s">
        <v>240</v>
      </c>
      <c r="H211" s="244">
        <v>24</v>
      </c>
      <c r="I211" s="245"/>
      <c r="J211" s="246">
        <f>ROUND(I211*H211,2)</f>
        <v>0</v>
      </c>
      <c r="K211" s="247"/>
      <c r="L211" s="248"/>
      <c r="M211" s="249" t="s">
        <v>1</v>
      </c>
      <c r="N211" s="250" t="s">
        <v>38</v>
      </c>
      <c r="O211" s="94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8" t="s">
        <v>641</v>
      </c>
      <c r="AT211" s="238" t="s">
        <v>300</v>
      </c>
      <c r="AU211" s="238" t="s">
        <v>165</v>
      </c>
      <c r="AY211" s="14" t="s">
        <v>158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4" t="s">
        <v>165</v>
      </c>
      <c r="BK211" s="239">
        <f>ROUND(I211*H211,2)</f>
        <v>0</v>
      </c>
      <c r="BL211" s="14" t="s">
        <v>277</v>
      </c>
      <c r="BM211" s="238" t="s">
        <v>482</v>
      </c>
    </row>
    <row r="212" s="2" customFormat="1" ht="24.15" customHeight="1">
      <c r="A212" s="35"/>
      <c r="B212" s="36"/>
      <c r="C212" s="226" t="s">
        <v>320</v>
      </c>
      <c r="D212" s="226" t="s">
        <v>160</v>
      </c>
      <c r="E212" s="227" t="s">
        <v>1311</v>
      </c>
      <c r="F212" s="228" t="s">
        <v>1312</v>
      </c>
      <c r="G212" s="229" t="s">
        <v>240</v>
      </c>
      <c r="H212" s="230">
        <v>12</v>
      </c>
      <c r="I212" s="231"/>
      <c r="J212" s="232">
        <f>ROUND(I212*H212,2)</f>
        <v>0</v>
      </c>
      <c r="K212" s="233"/>
      <c r="L212" s="41"/>
      <c r="M212" s="234" t="s">
        <v>1</v>
      </c>
      <c r="N212" s="235" t="s">
        <v>38</v>
      </c>
      <c r="O212" s="94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8" t="s">
        <v>277</v>
      </c>
      <c r="AT212" s="238" t="s">
        <v>160</v>
      </c>
      <c r="AU212" s="238" t="s">
        <v>165</v>
      </c>
      <c r="AY212" s="14" t="s">
        <v>158</v>
      </c>
      <c r="BE212" s="239">
        <f>IF(N212="základná",J212,0)</f>
        <v>0</v>
      </c>
      <c r="BF212" s="239">
        <f>IF(N212="znížená",J212,0)</f>
        <v>0</v>
      </c>
      <c r="BG212" s="239">
        <f>IF(N212="zákl. prenesená",J212,0)</f>
        <v>0</v>
      </c>
      <c r="BH212" s="239">
        <f>IF(N212="zníž. prenesená",J212,0)</f>
        <v>0</v>
      </c>
      <c r="BI212" s="239">
        <f>IF(N212="nulová",J212,0)</f>
        <v>0</v>
      </c>
      <c r="BJ212" s="14" t="s">
        <v>165</v>
      </c>
      <c r="BK212" s="239">
        <f>ROUND(I212*H212,2)</f>
        <v>0</v>
      </c>
      <c r="BL212" s="14" t="s">
        <v>277</v>
      </c>
      <c r="BM212" s="238" t="s">
        <v>485</v>
      </c>
    </row>
    <row r="213" s="2" customFormat="1" ht="16.5" customHeight="1">
      <c r="A213" s="35"/>
      <c r="B213" s="36"/>
      <c r="C213" s="240" t="s">
        <v>486</v>
      </c>
      <c r="D213" s="240" t="s">
        <v>300</v>
      </c>
      <c r="E213" s="241" t="s">
        <v>1313</v>
      </c>
      <c r="F213" s="242" t="s">
        <v>1314</v>
      </c>
      <c r="G213" s="243" t="s">
        <v>240</v>
      </c>
      <c r="H213" s="244">
        <v>12</v>
      </c>
      <c r="I213" s="245"/>
      <c r="J213" s="246">
        <f>ROUND(I213*H213,2)</f>
        <v>0</v>
      </c>
      <c r="K213" s="247"/>
      <c r="L213" s="248"/>
      <c r="M213" s="249" t="s">
        <v>1</v>
      </c>
      <c r="N213" s="250" t="s">
        <v>38</v>
      </c>
      <c r="O213" s="94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8" t="s">
        <v>641</v>
      </c>
      <c r="AT213" s="238" t="s">
        <v>300</v>
      </c>
      <c r="AU213" s="238" t="s">
        <v>165</v>
      </c>
      <c r="AY213" s="14" t="s">
        <v>158</v>
      </c>
      <c r="BE213" s="239">
        <f>IF(N213="základná",J213,0)</f>
        <v>0</v>
      </c>
      <c r="BF213" s="239">
        <f>IF(N213="znížená",J213,0)</f>
        <v>0</v>
      </c>
      <c r="BG213" s="239">
        <f>IF(N213="zákl. prenesená",J213,0)</f>
        <v>0</v>
      </c>
      <c r="BH213" s="239">
        <f>IF(N213="zníž. prenesená",J213,0)</f>
        <v>0</v>
      </c>
      <c r="BI213" s="239">
        <f>IF(N213="nulová",J213,0)</f>
        <v>0</v>
      </c>
      <c r="BJ213" s="14" t="s">
        <v>165</v>
      </c>
      <c r="BK213" s="239">
        <f>ROUND(I213*H213,2)</f>
        <v>0</v>
      </c>
      <c r="BL213" s="14" t="s">
        <v>277</v>
      </c>
      <c r="BM213" s="238" t="s">
        <v>489</v>
      </c>
    </row>
    <row r="214" s="2" customFormat="1" ht="21.75" customHeight="1">
      <c r="A214" s="35"/>
      <c r="B214" s="36"/>
      <c r="C214" s="226" t="s">
        <v>324</v>
      </c>
      <c r="D214" s="226" t="s">
        <v>160</v>
      </c>
      <c r="E214" s="227" t="s">
        <v>1315</v>
      </c>
      <c r="F214" s="228" t="s">
        <v>1316</v>
      </c>
      <c r="G214" s="229" t="s">
        <v>240</v>
      </c>
      <c r="H214" s="230">
        <v>12</v>
      </c>
      <c r="I214" s="231"/>
      <c r="J214" s="232">
        <f>ROUND(I214*H214,2)</f>
        <v>0</v>
      </c>
      <c r="K214" s="233"/>
      <c r="L214" s="41"/>
      <c r="M214" s="234" t="s">
        <v>1</v>
      </c>
      <c r="N214" s="235" t="s">
        <v>38</v>
      </c>
      <c r="O214" s="94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8" t="s">
        <v>277</v>
      </c>
      <c r="AT214" s="238" t="s">
        <v>160</v>
      </c>
      <c r="AU214" s="238" t="s">
        <v>165</v>
      </c>
      <c r="AY214" s="14" t="s">
        <v>158</v>
      </c>
      <c r="BE214" s="239">
        <f>IF(N214="základná",J214,0)</f>
        <v>0</v>
      </c>
      <c r="BF214" s="239">
        <f>IF(N214="znížená",J214,0)</f>
        <v>0</v>
      </c>
      <c r="BG214" s="239">
        <f>IF(N214="zákl. prenesená",J214,0)</f>
        <v>0</v>
      </c>
      <c r="BH214" s="239">
        <f>IF(N214="zníž. prenesená",J214,0)</f>
        <v>0</v>
      </c>
      <c r="BI214" s="239">
        <f>IF(N214="nulová",J214,0)</f>
        <v>0</v>
      </c>
      <c r="BJ214" s="14" t="s">
        <v>165</v>
      </c>
      <c r="BK214" s="239">
        <f>ROUND(I214*H214,2)</f>
        <v>0</v>
      </c>
      <c r="BL214" s="14" t="s">
        <v>277</v>
      </c>
      <c r="BM214" s="238" t="s">
        <v>492</v>
      </c>
    </row>
    <row r="215" s="2" customFormat="1" ht="16.5" customHeight="1">
      <c r="A215" s="35"/>
      <c r="B215" s="36"/>
      <c r="C215" s="240" t="s">
        <v>493</v>
      </c>
      <c r="D215" s="240" t="s">
        <v>300</v>
      </c>
      <c r="E215" s="241" t="s">
        <v>1317</v>
      </c>
      <c r="F215" s="242" t="s">
        <v>1318</v>
      </c>
      <c r="G215" s="243" t="s">
        <v>240</v>
      </c>
      <c r="H215" s="244">
        <v>12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38</v>
      </c>
      <c r="O215" s="94"/>
      <c r="P215" s="236">
        <f>O215*H215</f>
        <v>0</v>
      </c>
      <c r="Q215" s="236">
        <v>0.00014999999999999999</v>
      </c>
      <c r="R215" s="236">
        <f>Q215*H215</f>
        <v>0.0018</v>
      </c>
      <c r="S215" s="236">
        <v>0</v>
      </c>
      <c r="T215" s="23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8" t="s">
        <v>641</v>
      </c>
      <c r="AT215" s="238" t="s">
        <v>300</v>
      </c>
      <c r="AU215" s="238" t="s">
        <v>165</v>
      </c>
      <c r="AY215" s="14" t="s">
        <v>158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4" t="s">
        <v>165</v>
      </c>
      <c r="BK215" s="239">
        <f>ROUND(I215*H215,2)</f>
        <v>0</v>
      </c>
      <c r="BL215" s="14" t="s">
        <v>277</v>
      </c>
      <c r="BM215" s="238" t="s">
        <v>496</v>
      </c>
    </row>
    <row r="216" s="2" customFormat="1" ht="24.15" customHeight="1">
      <c r="A216" s="35"/>
      <c r="B216" s="36"/>
      <c r="C216" s="226" t="s">
        <v>327</v>
      </c>
      <c r="D216" s="226" t="s">
        <v>160</v>
      </c>
      <c r="E216" s="227" t="s">
        <v>1319</v>
      </c>
      <c r="F216" s="228" t="s">
        <v>1320</v>
      </c>
      <c r="G216" s="229" t="s">
        <v>240</v>
      </c>
      <c r="H216" s="230">
        <v>12</v>
      </c>
      <c r="I216" s="231"/>
      <c r="J216" s="232">
        <f>ROUND(I216*H216,2)</f>
        <v>0</v>
      </c>
      <c r="K216" s="233"/>
      <c r="L216" s="41"/>
      <c r="M216" s="234" t="s">
        <v>1</v>
      </c>
      <c r="N216" s="235" t="s">
        <v>38</v>
      </c>
      <c r="O216" s="94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8" t="s">
        <v>277</v>
      </c>
      <c r="AT216" s="238" t="s">
        <v>160</v>
      </c>
      <c r="AU216" s="238" t="s">
        <v>165</v>
      </c>
      <c r="AY216" s="14" t="s">
        <v>158</v>
      </c>
      <c r="BE216" s="239">
        <f>IF(N216="základná",J216,0)</f>
        <v>0</v>
      </c>
      <c r="BF216" s="239">
        <f>IF(N216="znížená",J216,0)</f>
        <v>0</v>
      </c>
      <c r="BG216" s="239">
        <f>IF(N216="zákl. prenesená",J216,0)</f>
        <v>0</v>
      </c>
      <c r="BH216" s="239">
        <f>IF(N216="zníž. prenesená",J216,0)</f>
        <v>0</v>
      </c>
      <c r="BI216" s="239">
        <f>IF(N216="nulová",J216,0)</f>
        <v>0</v>
      </c>
      <c r="BJ216" s="14" t="s">
        <v>165</v>
      </c>
      <c r="BK216" s="239">
        <f>ROUND(I216*H216,2)</f>
        <v>0</v>
      </c>
      <c r="BL216" s="14" t="s">
        <v>277</v>
      </c>
      <c r="BM216" s="238" t="s">
        <v>499</v>
      </c>
    </row>
    <row r="217" s="2" customFormat="1" ht="16.5" customHeight="1">
      <c r="A217" s="35"/>
      <c r="B217" s="36"/>
      <c r="C217" s="226" t="s">
        <v>500</v>
      </c>
      <c r="D217" s="226" t="s">
        <v>160</v>
      </c>
      <c r="E217" s="227" t="s">
        <v>1321</v>
      </c>
      <c r="F217" s="228" t="s">
        <v>1322</v>
      </c>
      <c r="G217" s="229" t="s">
        <v>240</v>
      </c>
      <c r="H217" s="230">
        <v>12</v>
      </c>
      <c r="I217" s="231"/>
      <c r="J217" s="232">
        <f>ROUND(I217*H217,2)</f>
        <v>0</v>
      </c>
      <c r="K217" s="233"/>
      <c r="L217" s="41"/>
      <c r="M217" s="252" t="s">
        <v>1</v>
      </c>
      <c r="N217" s="253" t="s">
        <v>38</v>
      </c>
      <c r="O217" s="254"/>
      <c r="P217" s="255">
        <f>O217*H217</f>
        <v>0</v>
      </c>
      <c r="Q217" s="255">
        <v>0</v>
      </c>
      <c r="R217" s="255">
        <f>Q217*H217</f>
        <v>0</v>
      </c>
      <c r="S217" s="255">
        <v>0</v>
      </c>
      <c r="T217" s="25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8" t="s">
        <v>277</v>
      </c>
      <c r="AT217" s="238" t="s">
        <v>160</v>
      </c>
      <c r="AU217" s="238" t="s">
        <v>165</v>
      </c>
      <c r="AY217" s="14" t="s">
        <v>158</v>
      </c>
      <c r="BE217" s="239">
        <f>IF(N217="základná",J217,0)</f>
        <v>0</v>
      </c>
      <c r="BF217" s="239">
        <f>IF(N217="znížená",J217,0)</f>
        <v>0</v>
      </c>
      <c r="BG217" s="239">
        <f>IF(N217="zákl. prenesená",J217,0)</f>
        <v>0</v>
      </c>
      <c r="BH217" s="239">
        <f>IF(N217="zníž. prenesená",J217,0)</f>
        <v>0</v>
      </c>
      <c r="BI217" s="239">
        <f>IF(N217="nulová",J217,0)</f>
        <v>0</v>
      </c>
      <c r="BJ217" s="14" t="s">
        <v>165</v>
      </c>
      <c r="BK217" s="239">
        <f>ROUND(I217*H217,2)</f>
        <v>0</v>
      </c>
      <c r="BL217" s="14" t="s">
        <v>277</v>
      </c>
      <c r="BM217" s="238" t="s">
        <v>503</v>
      </c>
    </row>
    <row r="218" s="2" customFormat="1" ht="6.96" customHeight="1">
      <c r="A218" s="35"/>
      <c r="B218" s="69"/>
      <c r="C218" s="70"/>
      <c r="D218" s="70"/>
      <c r="E218" s="70"/>
      <c r="F218" s="70"/>
      <c r="G218" s="70"/>
      <c r="H218" s="70"/>
      <c r="I218" s="70"/>
      <c r="J218" s="70"/>
      <c r="K218" s="70"/>
      <c r="L218" s="41"/>
      <c r="M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</row>
  </sheetData>
  <sheetProtection sheet="1" autoFilter="0" formatColumns="0" formatRows="0" objects="1" scenarios="1" spinCount="100000" saltValue="/uaimVDChAo8KmWRX0nonioFASD9TzwDqurzdpbPgmdNRuBeXpeAAbbKED75f4ggbt1AN+vPqGDP8ZyUKee2IA==" hashValue="4lnrlgBpUcYRA8WPyeHzaCphxTUh6d3Szt2TW2L+p0JjDbJ/OPZjdto7l4vg3Yhnd+IxIFpfvqRM6voRVS3ZJg==" algorithmName="SHA-512" password="CC35"/>
  <autoFilter ref="C119:K21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1323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ROUND((SUM(BE120:BE147)),  2)</f>
        <v>0</v>
      </c>
      <c r="G33" s="159"/>
      <c r="H33" s="159"/>
      <c r="I33" s="160">
        <v>0.20000000000000001</v>
      </c>
      <c r="J33" s="158">
        <f>ROUND(((SUM(BE120:BE147))*I33),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ROUND((SUM(BF120:BF147)),  2)</f>
        <v>0</v>
      </c>
      <c r="G34" s="159"/>
      <c r="H34" s="159"/>
      <c r="I34" s="160">
        <v>0.20000000000000001</v>
      </c>
      <c r="J34" s="158">
        <f>ROUND(((SUM(BF120:BF147))*I34),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ROUND((SUM(BG120:BG147)),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ROUND((SUM(BH120:BH147)),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ROUND((SUM(BI120:BI147)),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SO-05 - Plynoinštalacia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129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1324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142</v>
      </c>
      <c r="E99" s="195"/>
      <c r="F99" s="195"/>
      <c r="G99" s="195"/>
      <c r="H99" s="195"/>
      <c r="I99" s="195"/>
      <c r="J99" s="196">
        <f>J143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1325</v>
      </c>
      <c r="E100" s="189"/>
      <c r="F100" s="189"/>
      <c r="G100" s="189"/>
      <c r="H100" s="189"/>
      <c r="I100" s="189"/>
      <c r="J100" s="190">
        <f>J146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144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 xml:space="preserve">99gtrui-2021 - Materská  škola   Lubina_23.03.2023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>SO-05 - Plynoinštalacia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 </v>
      </c>
      <c r="G114" s="37"/>
      <c r="H114" s="37"/>
      <c r="I114" s="29" t="s">
        <v>21</v>
      </c>
      <c r="J114" s="82" t="str">
        <f>IF(J12="","",J12)</f>
        <v>23. 3. 2023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 xml:space="preserve"> </v>
      </c>
      <c r="G116" s="37"/>
      <c r="H116" s="37"/>
      <c r="I116" s="29" t="s">
        <v>28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IF(E18="","",E18)</f>
        <v>Vyplň údaj</v>
      </c>
      <c r="G117" s="37"/>
      <c r="H117" s="37"/>
      <c r="I117" s="29" t="s">
        <v>30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145</v>
      </c>
      <c r="D119" s="201" t="s">
        <v>57</v>
      </c>
      <c r="E119" s="201" t="s">
        <v>53</v>
      </c>
      <c r="F119" s="201" t="s">
        <v>54</v>
      </c>
      <c r="G119" s="201" t="s">
        <v>146</v>
      </c>
      <c r="H119" s="201" t="s">
        <v>147</v>
      </c>
      <c r="I119" s="201" t="s">
        <v>148</v>
      </c>
      <c r="J119" s="202" t="s">
        <v>119</v>
      </c>
      <c r="K119" s="203" t="s">
        <v>149</v>
      </c>
      <c r="L119" s="204"/>
      <c r="M119" s="103" t="s">
        <v>1</v>
      </c>
      <c r="N119" s="104" t="s">
        <v>36</v>
      </c>
      <c r="O119" s="104" t="s">
        <v>150</v>
      </c>
      <c r="P119" s="104" t="s">
        <v>151</v>
      </c>
      <c r="Q119" s="104" t="s">
        <v>152</v>
      </c>
      <c r="R119" s="104" t="s">
        <v>153</v>
      </c>
      <c r="S119" s="104" t="s">
        <v>154</v>
      </c>
      <c r="T119" s="105" t="s">
        <v>155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120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P121+P146</f>
        <v>0</v>
      </c>
      <c r="Q120" s="107"/>
      <c r="R120" s="207">
        <f>R121+R146</f>
        <v>0.10755999999999991</v>
      </c>
      <c r="S120" s="107"/>
      <c r="T120" s="208">
        <f>T121+T146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71</v>
      </c>
      <c r="AU120" s="14" t="s">
        <v>121</v>
      </c>
      <c r="BK120" s="209">
        <f>BK121+BK146</f>
        <v>0</v>
      </c>
    </row>
    <row r="121" s="12" customFormat="1" ht="25.92" customHeight="1">
      <c r="A121" s="12"/>
      <c r="B121" s="210"/>
      <c r="C121" s="211"/>
      <c r="D121" s="212" t="s">
        <v>71</v>
      </c>
      <c r="E121" s="213" t="s">
        <v>412</v>
      </c>
      <c r="F121" s="213" t="s">
        <v>413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P122+P143</f>
        <v>0</v>
      </c>
      <c r="Q121" s="218"/>
      <c r="R121" s="219">
        <f>R122+R143</f>
        <v>0.10755999999999991</v>
      </c>
      <c r="S121" s="218"/>
      <c r="T121" s="220">
        <f>T122+T143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165</v>
      </c>
      <c r="AT121" s="222" t="s">
        <v>71</v>
      </c>
      <c r="AU121" s="222" t="s">
        <v>72</v>
      </c>
      <c r="AY121" s="221" t="s">
        <v>158</v>
      </c>
      <c r="BK121" s="223">
        <f>BK122+BK143</f>
        <v>0</v>
      </c>
    </row>
    <row r="122" s="12" customFormat="1" ht="22.8" customHeight="1">
      <c r="A122" s="12"/>
      <c r="B122" s="210"/>
      <c r="C122" s="211"/>
      <c r="D122" s="212" t="s">
        <v>71</v>
      </c>
      <c r="E122" s="224" t="s">
        <v>1326</v>
      </c>
      <c r="F122" s="224" t="s">
        <v>1327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SUM(P123:P142)</f>
        <v>0</v>
      </c>
      <c r="Q122" s="218"/>
      <c r="R122" s="219">
        <f>SUM(R123:R142)</f>
        <v>0.09613999999999992</v>
      </c>
      <c r="S122" s="218"/>
      <c r="T122" s="220">
        <f>SUM(T123:T142)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165</v>
      </c>
      <c r="AT122" s="222" t="s">
        <v>71</v>
      </c>
      <c r="AU122" s="222" t="s">
        <v>79</v>
      </c>
      <c r="AY122" s="221" t="s">
        <v>158</v>
      </c>
      <c r="BK122" s="223">
        <f>SUM(BK123:BK142)</f>
        <v>0</v>
      </c>
    </row>
    <row r="123" s="2" customFormat="1" ht="24.15" customHeight="1">
      <c r="A123" s="35"/>
      <c r="B123" s="36"/>
      <c r="C123" s="226" t="s">
        <v>79</v>
      </c>
      <c r="D123" s="226" t="s">
        <v>160</v>
      </c>
      <c r="E123" s="227" t="s">
        <v>1328</v>
      </c>
      <c r="F123" s="228" t="s">
        <v>1329</v>
      </c>
      <c r="G123" s="229" t="s">
        <v>403</v>
      </c>
      <c r="H123" s="230">
        <v>32.5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0.0014750769230769201</v>
      </c>
      <c r="R123" s="236">
        <f>Q123*H123</f>
        <v>0.047939999999999906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188</v>
      </c>
      <c r="AT123" s="238" t="s">
        <v>160</v>
      </c>
      <c r="AU123" s="238" t="s">
        <v>165</v>
      </c>
      <c r="AY123" s="14" t="s">
        <v>158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165</v>
      </c>
      <c r="BK123" s="239">
        <f>ROUND(I123*H123,2)</f>
        <v>0</v>
      </c>
      <c r="BL123" s="14" t="s">
        <v>188</v>
      </c>
      <c r="BM123" s="238" t="s">
        <v>165</v>
      </c>
    </row>
    <row r="124" s="2" customFormat="1" ht="21.75" customHeight="1">
      <c r="A124" s="35"/>
      <c r="B124" s="36"/>
      <c r="C124" s="226" t="s">
        <v>165</v>
      </c>
      <c r="D124" s="226" t="s">
        <v>160</v>
      </c>
      <c r="E124" s="227" t="s">
        <v>1330</v>
      </c>
      <c r="F124" s="228" t="s">
        <v>1331</v>
      </c>
      <c r="G124" s="229" t="s">
        <v>403</v>
      </c>
      <c r="H124" s="230">
        <v>4.5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188</v>
      </c>
      <c r="AT124" s="238" t="s">
        <v>160</v>
      </c>
      <c r="AU124" s="238" t="s">
        <v>165</v>
      </c>
      <c r="AY124" s="14" t="s">
        <v>158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165</v>
      </c>
      <c r="BK124" s="239">
        <f>ROUND(I124*H124,2)</f>
        <v>0</v>
      </c>
      <c r="BL124" s="14" t="s">
        <v>188</v>
      </c>
      <c r="BM124" s="238" t="s">
        <v>164</v>
      </c>
    </row>
    <row r="125" s="2" customFormat="1" ht="24.15" customHeight="1">
      <c r="A125" s="35"/>
      <c r="B125" s="36"/>
      <c r="C125" s="226" t="s">
        <v>168</v>
      </c>
      <c r="D125" s="226" t="s">
        <v>160</v>
      </c>
      <c r="E125" s="227" t="s">
        <v>1332</v>
      </c>
      <c r="F125" s="228" t="s">
        <v>1333</v>
      </c>
      <c r="G125" s="229" t="s">
        <v>403</v>
      </c>
      <c r="H125" s="230">
        <v>3.5600000000000001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0.0042893258426966296</v>
      </c>
      <c r="R125" s="236">
        <f>Q125*H125</f>
        <v>0.015270000000000002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188</v>
      </c>
      <c r="AT125" s="238" t="s">
        <v>160</v>
      </c>
      <c r="AU125" s="238" t="s">
        <v>165</v>
      </c>
      <c r="AY125" s="14" t="s">
        <v>158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165</v>
      </c>
      <c r="BK125" s="239">
        <f>ROUND(I125*H125,2)</f>
        <v>0</v>
      </c>
      <c r="BL125" s="14" t="s">
        <v>188</v>
      </c>
      <c r="BM125" s="238" t="s">
        <v>171</v>
      </c>
    </row>
    <row r="126" s="2" customFormat="1" ht="24.15" customHeight="1">
      <c r="A126" s="35"/>
      <c r="B126" s="36"/>
      <c r="C126" s="226" t="s">
        <v>164</v>
      </c>
      <c r="D126" s="226" t="s">
        <v>160</v>
      </c>
      <c r="E126" s="227" t="s">
        <v>1334</v>
      </c>
      <c r="F126" s="228" t="s">
        <v>1335</v>
      </c>
      <c r="G126" s="229" t="s">
        <v>996</v>
      </c>
      <c r="H126" s="230">
        <v>2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0.0032450000000000001</v>
      </c>
      <c r="R126" s="236">
        <f>Q126*H126</f>
        <v>0.0064900000000000001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188</v>
      </c>
      <c r="AT126" s="238" t="s">
        <v>160</v>
      </c>
      <c r="AU126" s="238" t="s">
        <v>165</v>
      </c>
      <c r="AY126" s="14" t="s">
        <v>158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165</v>
      </c>
      <c r="BK126" s="239">
        <f>ROUND(I126*H126,2)</f>
        <v>0</v>
      </c>
      <c r="BL126" s="14" t="s">
        <v>188</v>
      </c>
      <c r="BM126" s="238" t="s">
        <v>174</v>
      </c>
    </row>
    <row r="127" s="2" customFormat="1" ht="24.15" customHeight="1">
      <c r="A127" s="35"/>
      <c r="B127" s="36"/>
      <c r="C127" s="226" t="s">
        <v>175</v>
      </c>
      <c r="D127" s="226" t="s">
        <v>160</v>
      </c>
      <c r="E127" s="227" t="s">
        <v>1336</v>
      </c>
      <c r="F127" s="228" t="s">
        <v>1337</v>
      </c>
      <c r="G127" s="229" t="s">
        <v>996</v>
      </c>
      <c r="H127" s="230">
        <v>1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0.0068199999999999997</v>
      </c>
      <c r="R127" s="236">
        <f>Q127*H127</f>
        <v>0.0068199999999999997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188</v>
      </c>
      <c r="AT127" s="238" t="s">
        <v>160</v>
      </c>
      <c r="AU127" s="238" t="s">
        <v>165</v>
      </c>
      <c r="AY127" s="14" t="s">
        <v>158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165</v>
      </c>
      <c r="BK127" s="239">
        <f>ROUND(I127*H127,2)</f>
        <v>0</v>
      </c>
      <c r="BL127" s="14" t="s">
        <v>188</v>
      </c>
      <c r="BM127" s="238" t="s">
        <v>178</v>
      </c>
    </row>
    <row r="128" s="2" customFormat="1" ht="33" customHeight="1">
      <c r="A128" s="35"/>
      <c r="B128" s="36"/>
      <c r="C128" s="226" t="s">
        <v>171</v>
      </c>
      <c r="D128" s="226" t="s">
        <v>160</v>
      </c>
      <c r="E128" s="227" t="s">
        <v>1338</v>
      </c>
      <c r="F128" s="228" t="s">
        <v>1339</v>
      </c>
      <c r="G128" s="229" t="s">
        <v>240</v>
      </c>
      <c r="H128" s="230">
        <v>2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188</v>
      </c>
      <c r="AT128" s="238" t="s">
        <v>160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188</v>
      </c>
      <c r="BM128" s="238" t="s">
        <v>181</v>
      </c>
    </row>
    <row r="129" s="2" customFormat="1" ht="37.8" customHeight="1">
      <c r="A129" s="35"/>
      <c r="B129" s="36"/>
      <c r="C129" s="240" t="s">
        <v>182</v>
      </c>
      <c r="D129" s="240" t="s">
        <v>300</v>
      </c>
      <c r="E129" s="241" t="s">
        <v>1340</v>
      </c>
      <c r="F129" s="242" t="s">
        <v>1341</v>
      </c>
      <c r="G129" s="243" t="s">
        <v>240</v>
      </c>
      <c r="H129" s="244">
        <v>2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38</v>
      </c>
      <c r="O129" s="94"/>
      <c r="P129" s="236">
        <f>O129*H129</f>
        <v>0</v>
      </c>
      <c r="Q129" s="236">
        <v>0.0054799999999999996</v>
      </c>
      <c r="R129" s="236">
        <f>Q129*H129</f>
        <v>0.010959999999999999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218</v>
      </c>
      <c r="AT129" s="238" t="s">
        <v>300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188</v>
      </c>
      <c r="BM129" s="238" t="s">
        <v>185</v>
      </c>
    </row>
    <row r="130" s="2" customFormat="1" ht="24.15" customHeight="1">
      <c r="A130" s="35"/>
      <c r="B130" s="36"/>
      <c r="C130" s="226" t="s">
        <v>174</v>
      </c>
      <c r="D130" s="226" t="s">
        <v>160</v>
      </c>
      <c r="E130" s="227" t="s">
        <v>1342</v>
      </c>
      <c r="F130" s="228" t="s">
        <v>1343</v>
      </c>
      <c r="G130" s="229" t="s">
        <v>240</v>
      </c>
      <c r="H130" s="230">
        <v>2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188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188</v>
      </c>
      <c r="BM130" s="238" t="s">
        <v>188</v>
      </c>
    </row>
    <row r="131" s="2" customFormat="1" ht="24.15" customHeight="1">
      <c r="A131" s="35"/>
      <c r="B131" s="36"/>
      <c r="C131" s="240" t="s">
        <v>189</v>
      </c>
      <c r="D131" s="240" t="s">
        <v>300</v>
      </c>
      <c r="E131" s="241" t="s">
        <v>1344</v>
      </c>
      <c r="F131" s="242" t="s">
        <v>1345</v>
      </c>
      <c r="G131" s="243" t="s">
        <v>240</v>
      </c>
      <c r="H131" s="244">
        <v>2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38</v>
      </c>
      <c r="O131" s="94"/>
      <c r="P131" s="236">
        <f>O131*H131</f>
        <v>0</v>
      </c>
      <c r="Q131" s="236">
        <v>0.00024000000000000001</v>
      </c>
      <c r="R131" s="236">
        <f>Q131*H131</f>
        <v>0.00048000000000000001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218</v>
      </c>
      <c r="AT131" s="238" t="s">
        <v>300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188</v>
      </c>
      <c r="BM131" s="238" t="s">
        <v>192</v>
      </c>
    </row>
    <row r="132" s="2" customFormat="1" ht="24.15" customHeight="1">
      <c r="A132" s="35"/>
      <c r="B132" s="36"/>
      <c r="C132" s="226" t="s">
        <v>178</v>
      </c>
      <c r="D132" s="226" t="s">
        <v>160</v>
      </c>
      <c r="E132" s="227" t="s">
        <v>1346</v>
      </c>
      <c r="F132" s="228" t="s">
        <v>1347</v>
      </c>
      <c r="G132" s="229" t="s">
        <v>240</v>
      </c>
      <c r="H132" s="230">
        <v>2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188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188</v>
      </c>
      <c r="BM132" s="238" t="s">
        <v>7</v>
      </c>
    </row>
    <row r="133" s="2" customFormat="1" ht="24.15" customHeight="1">
      <c r="A133" s="35"/>
      <c r="B133" s="36"/>
      <c r="C133" s="240" t="s">
        <v>197</v>
      </c>
      <c r="D133" s="240" t="s">
        <v>300</v>
      </c>
      <c r="E133" s="241" t="s">
        <v>1348</v>
      </c>
      <c r="F133" s="242" t="s">
        <v>1349</v>
      </c>
      <c r="G133" s="243" t="s">
        <v>240</v>
      </c>
      <c r="H133" s="244">
        <v>2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38</v>
      </c>
      <c r="O133" s="94"/>
      <c r="P133" s="236">
        <f>O133*H133</f>
        <v>0</v>
      </c>
      <c r="Q133" s="236">
        <v>0.00040999999999999999</v>
      </c>
      <c r="R133" s="236">
        <f>Q133*H133</f>
        <v>0.00081999999999999998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218</v>
      </c>
      <c r="AT133" s="238" t="s">
        <v>300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188</v>
      </c>
      <c r="BM133" s="238" t="s">
        <v>200</v>
      </c>
    </row>
    <row r="134" s="2" customFormat="1" ht="16.5" customHeight="1">
      <c r="A134" s="35"/>
      <c r="B134" s="36"/>
      <c r="C134" s="240" t="s">
        <v>181</v>
      </c>
      <c r="D134" s="240" t="s">
        <v>300</v>
      </c>
      <c r="E134" s="241" t="s">
        <v>1350</v>
      </c>
      <c r="F134" s="242" t="s">
        <v>1351</v>
      </c>
      <c r="G134" s="243" t="s">
        <v>240</v>
      </c>
      <c r="H134" s="244">
        <v>2</v>
      </c>
      <c r="I134" s="245"/>
      <c r="J134" s="246">
        <f>ROUND(I134*H134,2)</f>
        <v>0</v>
      </c>
      <c r="K134" s="247"/>
      <c r="L134" s="248"/>
      <c r="M134" s="249" t="s">
        <v>1</v>
      </c>
      <c r="N134" s="250" t="s">
        <v>38</v>
      </c>
      <c r="O134" s="94"/>
      <c r="P134" s="236">
        <f>O134*H134</f>
        <v>0</v>
      </c>
      <c r="Q134" s="236">
        <v>0.00048999999999999998</v>
      </c>
      <c r="R134" s="236">
        <f>Q134*H134</f>
        <v>0.00097999999999999997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218</v>
      </c>
      <c r="AT134" s="238" t="s">
        <v>300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188</v>
      </c>
      <c r="BM134" s="238" t="s">
        <v>203</v>
      </c>
    </row>
    <row r="135" s="2" customFormat="1" ht="16.5" customHeight="1">
      <c r="A135" s="35"/>
      <c r="B135" s="36"/>
      <c r="C135" s="226" t="s">
        <v>204</v>
      </c>
      <c r="D135" s="226" t="s">
        <v>160</v>
      </c>
      <c r="E135" s="227" t="s">
        <v>1352</v>
      </c>
      <c r="F135" s="228" t="s">
        <v>1353</v>
      </c>
      <c r="G135" s="229" t="s">
        <v>240</v>
      </c>
      <c r="H135" s="230">
        <v>1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188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188</v>
      </c>
      <c r="BM135" s="238" t="s">
        <v>207</v>
      </c>
    </row>
    <row r="136" s="2" customFormat="1" ht="16.5" customHeight="1">
      <c r="A136" s="35"/>
      <c r="B136" s="36"/>
      <c r="C136" s="240" t="s">
        <v>185</v>
      </c>
      <c r="D136" s="240" t="s">
        <v>300</v>
      </c>
      <c r="E136" s="241" t="s">
        <v>1354</v>
      </c>
      <c r="F136" s="242" t="s">
        <v>1355</v>
      </c>
      <c r="G136" s="243" t="s">
        <v>240</v>
      </c>
      <c r="H136" s="244">
        <v>1</v>
      </c>
      <c r="I136" s="245"/>
      <c r="J136" s="246">
        <f>ROUND(I136*H136,2)</f>
        <v>0</v>
      </c>
      <c r="K136" s="247"/>
      <c r="L136" s="248"/>
      <c r="M136" s="249" t="s">
        <v>1</v>
      </c>
      <c r="N136" s="250" t="s">
        <v>38</v>
      </c>
      <c r="O136" s="94"/>
      <c r="P136" s="236">
        <f>O136*H136</f>
        <v>0</v>
      </c>
      <c r="Q136" s="236">
        <v>0.00038000000000000002</v>
      </c>
      <c r="R136" s="236">
        <f>Q136*H136</f>
        <v>0.00038000000000000002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218</v>
      </c>
      <c r="AT136" s="238" t="s">
        <v>300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188</v>
      </c>
      <c r="BM136" s="238" t="s">
        <v>210</v>
      </c>
    </row>
    <row r="137" s="2" customFormat="1" ht="24.15" customHeight="1">
      <c r="A137" s="35"/>
      <c r="B137" s="36"/>
      <c r="C137" s="240" t="s">
        <v>211</v>
      </c>
      <c r="D137" s="240" t="s">
        <v>300</v>
      </c>
      <c r="E137" s="241" t="s">
        <v>1356</v>
      </c>
      <c r="F137" s="242" t="s">
        <v>1357</v>
      </c>
      <c r="G137" s="243" t="s">
        <v>240</v>
      </c>
      <c r="H137" s="244">
        <v>2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38</v>
      </c>
      <c r="O137" s="94"/>
      <c r="P137" s="236">
        <f>O137*H137</f>
        <v>0</v>
      </c>
      <c r="Q137" s="236">
        <v>0.002</v>
      </c>
      <c r="R137" s="236">
        <f>Q137*H137</f>
        <v>0.0040000000000000001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218</v>
      </c>
      <c r="AT137" s="238" t="s">
        <v>300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188</v>
      </c>
      <c r="BM137" s="238" t="s">
        <v>214</v>
      </c>
    </row>
    <row r="138" s="2" customFormat="1" ht="24.15" customHeight="1">
      <c r="A138" s="35"/>
      <c r="B138" s="36"/>
      <c r="C138" s="240" t="s">
        <v>188</v>
      </c>
      <c r="D138" s="240" t="s">
        <v>300</v>
      </c>
      <c r="E138" s="241" t="s">
        <v>1358</v>
      </c>
      <c r="F138" s="242" t="s">
        <v>1359</v>
      </c>
      <c r="G138" s="243" t="s">
        <v>240</v>
      </c>
      <c r="H138" s="244">
        <v>2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0.001</v>
      </c>
      <c r="R138" s="236">
        <f>Q138*H138</f>
        <v>0.002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218</v>
      </c>
      <c r="AT138" s="238" t="s">
        <v>300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188</v>
      </c>
      <c r="BM138" s="238" t="s">
        <v>218</v>
      </c>
    </row>
    <row r="139" s="2" customFormat="1" ht="16.5" customHeight="1">
      <c r="A139" s="35"/>
      <c r="B139" s="36"/>
      <c r="C139" s="226" t="s">
        <v>219</v>
      </c>
      <c r="D139" s="226" t="s">
        <v>160</v>
      </c>
      <c r="E139" s="227" t="s">
        <v>1360</v>
      </c>
      <c r="F139" s="228" t="s">
        <v>1361</v>
      </c>
      <c r="G139" s="229" t="s">
        <v>519</v>
      </c>
      <c r="H139" s="230">
        <v>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188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188</v>
      </c>
      <c r="BM139" s="238" t="s">
        <v>222</v>
      </c>
    </row>
    <row r="140" s="2" customFormat="1" ht="21.75" customHeight="1">
      <c r="A140" s="35"/>
      <c r="B140" s="36"/>
      <c r="C140" s="226" t="s">
        <v>192</v>
      </c>
      <c r="D140" s="226" t="s">
        <v>160</v>
      </c>
      <c r="E140" s="227" t="s">
        <v>1362</v>
      </c>
      <c r="F140" s="228" t="s">
        <v>1363</v>
      </c>
      <c r="G140" s="229" t="s">
        <v>519</v>
      </c>
      <c r="H140" s="230">
        <v>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188</v>
      </c>
      <c r="AT140" s="238" t="s">
        <v>160</v>
      </c>
      <c r="AU140" s="238" t="s">
        <v>165</v>
      </c>
      <c r="AY140" s="14" t="s">
        <v>158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165</v>
      </c>
      <c r="BK140" s="239">
        <f>ROUND(I140*H140,2)</f>
        <v>0</v>
      </c>
      <c r="BL140" s="14" t="s">
        <v>188</v>
      </c>
      <c r="BM140" s="238" t="s">
        <v>225</v>
      </c>
    </row>
    <row r="141" s="2" customFormat="1" ht="16.5" customHeight="1">
      <c r="A141" s="35"/>
      <c r="B141" s="36"/>
      <c r="C141" s="226" t="s">
        <v>226</v>
      </c>
      <c r="D141" s="226" t="s">
        <v>160</v>
      </c>
      <c r="E141" s="227" t="s">
        <v>1364</v>
      </c>
      <c r="F141" s="228" t="s">
        <v>1365</v>
      </c>
      <c r="G141" s="229" t="s">
        <v>240</v>
      </c>
      <c r="H141" s="230">
        <v>1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188</v>
      </c>
      <c r="AT141" s="238" t="s">
        <v>160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188</v>
      </c>
      <c r="BM141" s="238" t="s">
        <v>229</v>
      </c>
    </row>
    <row r="142" s="2" customFormat="1" ht="24.15" customHeight="1">
      <c r="A142" s="35"/>
      <c r="B142" s="36"/>
      <c r="C142" s="226" t="s">
        <v>7</v>
      </c>
      <c r="D142" s="226" t="s">
        <v>160</v>
      </c>
      <c r="E142" s="227" t="s">
        <v>1366</v>
      </c>
      <c r="F142" s="228" t="s">
        <v>1367</v>
      </c>
      <c r="G142" s="229" t="s">
        <v>640</v>
      </c>
      <c r="H142" s="251"/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188</v>
      </c>
      <c r="AT142" s="238" t="s">
        <v>160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188</v>
      </c>
      <c r="BM142" s="238" t="s">
        <v>232</v>
      </c>
    </row>
    <row r="143" s="12" customFormat="1" ht="22.8" customHeight="1">
      <c r="A143" s="12"/>
      <c r="B143" s="210"/>
      <c r="C143" s="211"/>
      <c r="D143" s="212" t="s">
        <v>71</v>
      </c>
      <c r="E143" s="224" t="s">
        <v>687</v>
      </c>
      <c r="F143" s="224" t="s">
        <v>688</v>
      </c>
      <c r="G143" s="211"/>
      <c r="H143" s="211"/>
      <c r="I143" s="214"/>
      <c r="J143" s="225">
        <f>BK143</f>
        <v>0</v>
      </c>
      <c r="K143" s="211"/>
      <c r="L143" s="216"/>
      <c r="M143" s="217"/>
      <c r="N143" s="218"/>
      <c r="O143" s="218"/>
      <c r="P143" s="219">
        <f>SUM(P144:P145)</f>
        <v>0</v>
      </c>
      <c r="Q143" s="218"/>
      <c r="R143" s="219">
        <f>SUM(R144:R145)</f>
        <v>0.011419999999999989</v>
      </c>
      <c r="S143" s="218"/>
      <c r="T143" s="220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165</v>
      </c>
      <c r="AT143" s="222" t="s">
        <v>71</v>
      </c>
      <c r="AU143" s="222" t="s">
        <v>79</v>
      </c>
      <c r="AY143" s="221" t="s">
        <v>158</v>
      </c>
      <c r="BK143" s="223">
        <f>SUM(BK144:BK145)</f>
        <v>0</v>
      </c>
    </row>
    <row r="144" s="2" customFormat="1" ht="37.8" customHeight="1">
      <c r="A144" s="35"/>
      <c r="B144" s="36"/>
      <c r="C144" s="226" t="s">
        <v>234</v>
      </c>
      <c r="D144" s="226" t="s">
        <v>160</v>
      </c>
      <c r="E144" s="227" t="s">
        <v>1368</v>
      </c>
      <c r="F144" s="228" t="s">
        <v>1369</v>
      </c>
      <c r="G144" s="229" t="s">
        <v>403</v>
      </c>
      <c r="H144" s="230">
        <v>32.5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0.000213230769230769</v>
      </c>
      <c r="R144" s="236">
        <f>Q144*H144</f>
        <v>0.0069299999999999926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188</v>
      </c>
      <c r="AT144" s="238" t="s">
        <v>160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188</v>
      </c>
      <c r="BM144" s="238" t="s">
        <v>237</v>
      </c>
    </row>
    <row r="145" s="2" customFormat="1" ht="33" customHeight="1">
      <c r="A145" s="35"/>
      <c r="B145" s="36"/>
      <c r="C145" s="226" t="s">
        <v>200</v>
      </c>
      <c r="D145" s="226" t="s">
        <v>160</v>
      </c>
      <c r="E145" s="227" t="s">
        <v>1370</v>
      </c>
      <c r="F145" s="228" t="s">
        <v>1371</v>
      </c>
      <c r="G145" s="229" t="s">
        <v>403</v>
      </c>
      <c r="H145" s="230">
        <v>32.5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0.00013815384615384601</v>
      </c>
      <c r="R145" s="236">
        <f>Q145*H145</f>
        <v>0.0044899999999999957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188</v>
      </c>
      <c r="AT145" s="238" t="s">
        <v>160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188</v>
      </c>
      <c r="BM145" s="238" t="s">
        <v>241</v>
      </c>
    </row>
    <row r="146" s="12" customFormat="1" ht="25.92" customHeight="1">
      <c r="A146" s="12"/>
      <c r="B146" s="210"/>
      <c r="C146" s="211"/>
      <c r="D146" s="212" t="s">
        <v>71</v>
      </c>
      <c r="E146" s="213" t="s">
        <v>1372</v>
      </c>
      <c r="F146" s="213" t="s">
        <v>1373</v>
      </c>
      <c r="G146" s="211"/>
      <c r="H146" s="211"/>
      <c r="I146" s="214"/>
      <c r="J146" s="215">
        <f>BK146</f>
        <v>0</v>
      </c>
      <c r="K146" s="211"/>
      <c r="L146" s="216"/>
      <c r="M146" s="217"/>
      <c r="N146" s="218"/>
      <c r="O146" s="218"/>
      <c r="P146" s="219">
        <f>P147</f>
        <v>0</v>
      </c>
      <c r="Q146" s="218"/>
      <c r="R146" s="219">
        <f>R147</f>
        <v>0</v>
      </c>
      <c r="S146" s="218"/>
      <c r="T146" s="22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164</v>
      </c>
      <c r="AT146" s="222" t="s">
        <v>71</v>
      </c>
      <c r="AU146" s="222" t="s">
        <v>72</v>
      </c>
      <c r="AY146" s="221" t="s">
        <v>158</v>
      </c>
      <c r="BK146" s="223">
        <f>BK147</f>
        <v>0</v>
      </c>
    </row>
    <row r="147" s="2" customFormat="1" ht="37.8" customHeight="1">
      <c r="A147" s="35"/>
      <c r="B147" s="36"/>
      <c r="C147" s="226" t="s">
        <v>242</v>
      </c>
      <c r="D147" s="226" t="s">
        <v>160</v>
      </c>
      <c r="E147" s="227" t="s">
        <v>1374</v>
      </c>
      <c r="F147" s="228" t="s">
        <v>1375</v>
      </c>
      <c r="G147" s="229" t="s">
        <v>787</v>
      </c>
      <c r="H147" s="230">
        <v>35</v>
      </c>
      <c r="I147" s="231"/>
      <c r="J147" s="232">
        <f>ROUND(I147*H147,2)</f>
        <v>0</v>
      </c>
      <c r="K147" s="233"/>
      <c r="L147" s="41"/>
      <c r="M147" s="252" t="s">
        <v>1</v>
      </c>
      <c r="N147" s="253" t="s">
        <v>38</v>
      </c>
      <c r="O147" s="254"/>
      <c r="P147" s="255">
        <f>O147*H147</f>
        <v>0</v>
      </c>
      <c r="Q147" s="255">
        <v>0</v>
      </c>
      <c r="R147" s="255">
        <f>Q147*H147</f>
        <v>0</v>
      </c>
      <c r="S147" s="255">
        <v>0</v>
      </c>
      <c r="T147" s="25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1376</v>
      </c>
      <c r="AT147" s="238" t="s">
        <v>160</v>
      </c>
      <c r="AU147" s="238" t="s">
        <v>79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1376</v>
      </c>
      <c r="BM147" s="238" t="s">
        <v>245</v>
      </c>
    </row>
    <row r="148" s="2" customFormat="1" ht="6.96" customHeight="1">
      <c r="A148" s="35"/>
      <c r="B148" s="69"/>
      <c r="C148" s="70"/>
      <c r="D148" s="70"/>
      <c r="E148" s="70"/>
      <c r="F148" s="70"/>
      <c r="G148" s="70"/>
      <c r="H148" s="70"/>
      <c r="I148" s="70"/>
      <c r="J148" s="70"/>
      <c r="K148" s="70"/>
      <c r="L148" s="41"/>
      <c r="M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</sheetData>
  <sheetProtection sheet="1" autoFilter="0" formatColumns="0" formatRows="0" objects="1" scenarios="1" spinCount="100000" saltValue="XFUS9m3EQTfyGkDVLiQ5sg2hpX229/Kl3LF831zn0X3lhx3TuEoCf6Lhe6wwScLFz1nqb5zx5Dt06P4FzwzH3A==" hashValue="zRcpfcTQlvlM30l+Ya8zHQPZ7Yb9P5yZ5qUYe1bSO8zIgvxf1VrgCXKD3xfWud6XI1+SP0qSF9QCDKb9YSoV8A==" algorithmName="SHA-512" password="CC35"/>
  <autoFilter ref="C119:K14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1377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ROUND((SUM(BE121:BE158)),  2)</f>
        <v>0</v>
      </c>
      <c r="G33" s="159"/>
      <c r="H33" s="159"/>
      <c r="I33" s="160">
        <v>0.20000000000000001</v>
      </c>
      <c r="J33" s="158">
        <f>ROUND(((SUM(BE121:BE158))*I33),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ROUND((SUM(BF121:BF158)),  2)</f>
        <v>0</v>
      </c>
      <c r="G34" s="159"/>
      <c r="H34" s="159"/>
      <c r="I34" s="160">
        <v>0.20000000000000001</v>
      </c>
      <c r="J34" s="158">
        <f>ROUND(((SUM(BF121:BF158))*I34),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ROUND((SUM(BG121:BG158)),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ROUND((SUM(BH121:BH158)),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ROUND((SUM(BI121:BI158)),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SO-06 - Spevnene  plochy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123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1378</v>
      </c>
      <c r="E99" s="195"/>
      <c r="F99" s="195"/>
      <c r="G99" s="195"/>
      <c r="H99" s="195"/>
      <c r="I99" s="195"/>
      <c r="J99" s="196">
        <f>J141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128</v>
      </c>
      <c r="E100" s="195"/>
      <c r="F100" s="195"/>
      <c r="G100" s="195"/>
      <c r="H100" s="195"/>
      <c r="I100" s="195"/>
      <c r="J100" s="196">
        <f>J150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1379</v>
      </c>
      <c r="E101" s="195"/>
      <c r="F101" s="195"/>
      <c r="G101" s="195"/>
      <c r="H101" s="195"/>
      <c r="I101" s="195"/>
      <c r="J101" s="196">
        <f>J157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144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81" t="str">
        <f>E7</f>
        <v xml:space="preserve">99gtrui-2021 - Materská  škola   Lubina_23.03.2023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 xml:space="preserve">SO-06 - Spevnene  plochy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 xml:space="preserve"> </v>
      </c>
      <c r="G115" s="37"/>
      <c r="H115" s="37"/>
      <c r="I115" s="29" t="s">
        <v>21</v>
      </c>
      <c r="J115" s="82" t="str">
        <f>IF(J12="","",J12)</f>
        <v>23. 3. 2023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23</v>
      </c>
      <c r="D117" s="37"/>
      <c r="E117" s="37"/>
      <c r="F117" s="24" t="str">
        <f>E15</f>
        <v xml:space="preserve"> </v>
      </c>
      <c r="G117" s="37"/>
      <c r="H117" s="37"/>
      <c r="I117" s="29" t="s">
        <v>28</v>
      </c>
      <c r="J117" s="33" t="str">
        <f>E21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26</v>
      </c>
      <c r="D118" s="37"/>
      <c r="E118" s="37"/>
      <c r="F118" s="24" t="str">
        <f>IF(E18="","",E18)</f>
        <v>Vyplň údaj</v>
      </c>
      <c r="G118" s="37"/>
      <c r="H118" s="37"/>
      <c r="I118" s="29" t="s">
        <v>30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145</v>
      </c>
      <c r="D120" s="201" t="s">
        <v>57</v>
      </c>
      <c r="E120" s="201" t="s">
        <v>53</v>
      </c>
      <c r="F120" s="201" t="s">
        <v>54</v>
      </c>
      <c r="G120" s="201" t="s">
        <v>146</v>
      </c>
      <c r="H120" s="201" t="s">
        <v>147</v>
      </c>
      <c r="I120" s="201" t="s">
        <v>148</v>
      </c>
      <c r="J120" s="202" t="s">
        <v>119</v>
      </c>
      <c r="K120" s="203" t="s">
        <v>149</v>
      </c>
      <c r="L120" s="204"/>
      <c r="M120" s="103" t="s">
        <v>1</v>
      </c>
      <c r="N120" s="104" t="s">
        <v>36</v>
      </c>
      <c r="O120" s="104" t="s">
        <v>150</v>
      </c>
      <c r="P120" s="104" t="s">
        <v>151</v>
      </c>
      <c r="Q120" s="104" t="s">
        <v>152</v>
      </c>
      <c r="R120" s="104" t="s">
        <v>153</v>
      </c>
      <c r="S120" s="104" t="s">
        <v>154</v>
      </c>
      <c r="T120" s="105" t="s">
        <v>155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120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</f>
        <v>0</v>
      </c>
      <c r="Q121" s="107"/>
      <c r="R121" s="207">
        <f>R122</f>
        <v>953.24146450907801</v>
      </c>
      <c r="S121" s="107"/>
      <c r="T121" s="20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71</v>
      </c>
      <c r="AU121" s="14" t="s">
        <v>121</v>
      </c>
      <c r="BK121" s="209">
        <f>BK122</f>
        <v>0</v>
      </c>
    </row>
    <row r="122" s="12" customFormat="1" ht="25.92" customHeight="1">
      <c r="A122" s="12"/>
      <c r="B122" s="210"/>
      <c r="C122" s="211"/>
      <c r="D122" s="212" t="s">
        <v>71</v>
      </c>
      <c r="E122" s="213" t="s">
        <v>156</v>
      </c>
      <c r="F122" s="213" t="s">
        <v>157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P123+P141+P150+P157</f>
        <v>0</v>
      </c>
      <c r="Q122" s="218"/>
      <c r="R122" s="219">
        <f>R123+R141+R150+R157</f>
        <v>953.24146450907801</v>
      </c>
      <c r="S122" s="218"/>
      <c r="T122" s="220">
        <f>T123+T141+T150+T157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79</v>
      </c>
      <c r="AT122" s="222" t="s">
        <v>71</v>
      </c>
      <c r="AU122" s="222" t="s">
        <v>72</v>
      </c>
      <c r="AY122" s="221" t="s">
        <v>158</v>
      </c>
      <c r="BK122" s="223">
        <f>BK123+BK141+BK150+BK157</f>
        <v>0</v>
      </c>
    </row>
    <row r="123" s="12" customFormat="1" ht="22.8" customHeight="1">
      <c r="A123" s="12"/>
      <c r="B123" s="210"/>
      <c r="C123" s="211"/>
      <c r="D123" s="212" t="s">
        <v>71</v>
      </c>
      <c r="E123" s="224" t="s">
        <v>79</v>
      </c>
      <c r="F123" s="224" t="s">
        <v>159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SUM(P124:P140)</f>
        <v>0</v>
      </c>
      <c r="Q123" s="218"/>
      <c r="R123" s="219">
        <f>SUM(R124:R140)</f>
        <v>1.0721000000000001</v>
      </c>
      <c r="S123" s="218"/>
      <c r="T123" s="220">
        <f>SUM(T124:T140)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79</v>
      </c>
      <c r="AT123" s="222" t="s">
        <v>71</v>
      </c>
      <c r="AU123" s="222" t="s">
        <v>79</v>
      </c>
      <c r="AY123" s="221" t="s">
        <v>158</v>
      </c>
      <c r="BK123" s="223">
        <f>SUM(BK124:BK140)</f>
        <v>0</v>
      </c>
    </row>
    <row r="124" s="2" customFormat="1" ht="24.15" customHeight="1">
      <c r="A124" s="35"/>
      <c r="B124" s="36"/>
      <c r="C124" s="226" t="s">
        <v>79</v>
      </c>
      <c r="D124" s="226" t="s">
        <v>160</v>
      </c>
      <c r="E124" s="227" t="s">
        <v>1380</v>
      </c>
      <c r="F124" s="228" t="s">
        <v>1381</v>
      </c>
      <c r="G124" s="229" t="s">
        <v>163</v>
      </c>
      <c r="H124" s="230">
        <v>269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164</v>
      </c>
      <c r="AT124" s="238" t="s">
        <v>160</v>
      </c>
      <c r="AU124" s="238" t="s">
        <v>165</v>
      </c>
      <c r="AY124" s="14" t="s">
        <v>158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165</v>
      </c>
      <c r="BK124" s="239">
        <f>ROUND(I124*H124,2)</f>
        <v>0</v>
      </c>
      <c r="BL124" s="14" t="s">
        <v>164</v>
      </c>
      <c r="BM124" s="238" t="s">
        <v>165</v>
      </c>
    </row>
    <row r="125" s="2" customFormat="1" ht="24.15" customHeight="1">
      <c r="A125" s="35"/>
      <c r="B125" s="36"/>
      <c r="C125" s="226" t="s">
        <v>165</v>
      </c>
      <c r="D125" s="226" t="s">
        <v>160</v>
      </c>
      <c r="E125" s="227" t="s">
        <v>1382</v>
      </c>
      <c r="F125" s="228" t="s">
        <v>1383</v>
      </c>
      <c r="G125" s="229" t="s">
        <v>163</v>
      </c>
      <c r="H125" s="230">
        <v>269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164</v>
      </c>
      <c r="AT125" s="238" t="s">
        <v>160</v>
      </c>
      <c r="AU125" s="238" t="s">
        <v>165</v>
      </c>
      <c r="AY125" s="14" t="s">
        <v>158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165</v>
      </c>
      <c r="BK125" s="239">
        <f>ROUND(I125*H125,2)</f>
        <v>0</v>
      </c>
      <c r="BL125" s="14" t="s">
        <v>164</v>
      </c>
      <c r="BM125" s="238" t="s">
        <v>164</v>
      </c>
    </row>
    <row r="126" s="2" customFormat="1" ht="24.15" customHeight="1">
      <c r="A126" s="35"/>
      <c r="B126" s="36"/>
      <c r="C126" s="226" t="s">
        <v>168</v>
      </c>
      <c r="D126" s="226" t="s">
        <v>160</v>
      </c>
      <c r="E126" s="227" t="s">
        <v>1384</v>
      </c>
      <c r="F126" s="228" t="s">
        <v>180</v>
      </c>
      <c r="G126" s="229" t="s">
        <v>163</v>
      </c>
      <c r="H126" s="230">
        <v>269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164</v>
      </c>
      <c r="AT126" s="238" t="s">
        <v>160</v>
      </c>
      <c r="AU126" s="238" t="s">
        <v>165</v>
      </c>
      <c r="AY126" s="14" t="s">
        <v>158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165</v>
      </c>
      <c r="BK126" s="239">
        <f>ROUND(I126*H126,2)</f>
        <v>0</v>
      </c>
      <c r="BL126" s="14" t="s">
        <v>164</v>
      </c>
      <c r="BM126" s="238" t="s">
        <v>171</v>
      </c>
    </row>
    <row r="127" s="2" customFormat="1" ht="37.8" customHeight="1">
      <c r="A127" s="35"/>
      <c r="B127" s="36"/>
      <c r="C127" s="226" t="s">
        <v>164</v>
      </c>
      <c r="D127" s="226" t="s">
        <v>160</v>
      </c>
      <c r="E127" s="227" t="s">
        <v>183</v>
      </c>
      <c r="F127" s="228" t="s">
        <v>184</v>
      </c>
      <c r="G127" s="229" t="s">
        <v>163</v>
      </c>
      <c r="H127" s="230">
        <v>269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164</v>
      </c>
      <c r="AT127" s="238" t="s">
        <v>160</v>
      </c>
      <c r="AU127" s="238" t="s">
        <v>165</v>
      </c>
      <c r="AY127" s="14" t="s">
        <v>158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165</v>
      </c>
      <c r="BK127" s="239">
        <f>ROUND(I127*H127,2)</f>
        <v>0</v>
      </c>
      <c r="BL127" s="14" t="s">
        <v>164</v>
      </c>
      <c r="BM127" s="238" t="s">
        <v>174</v>
      </c>
    </row>
    <row r="128" s="2" customFormat="1" ht="24.15" customHeight="1">
      <c r="A128" s="35"/>
      <c r="B128" s="36"/>
      <c r="C128" s="226" t="s">
        <v>175</v>
      </c>
      <c r="D128" s="226" t="s">
        <v>160</v>
      </c>
      <c r="E128" s="227" t="s">
        <v>1385</v>
      </c>
      <c r="F128" s="228" t="s">
        <v>1386</v>
      </c>
      <c r="G128" s="229" t="s">
        <v>163</v>
      </c>
      <c r="H128" s="230">
        <v>269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164</v>
      </c>
      <c r="AT128" s="238" t="s">
        <v>160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164</v>
      </c>
      <c r="BM128" s="238" t="s">
        <v>178</v>
      </c>
    </row>
    <row r="129" s="2" customFormat="1" ht="21.75" customHeight="1">
      <c r="A129" s="35"/>
      <c r="B129" s="36"/>
      <c r="C129" s="226" t="s">
        <v>171</v>
      </c>
      <c r="D129" s="226" t="s">
        <v>160</v>
      </c>
      <c r="E129" s="227" t="s">
        <v>1387</v>
      </c>
      <c r="F129" s="228" t="s">
        <v>1388</v>
      </c>
      <c r="G129" s="229" t="s">
        <v>163</v>
      </c>
      <c r="H129" s="230">
        <v>269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181</v>
      </c>
    </row>
    <row r="130" s="2" customFormat="1" ht="24.15" customHeight="1">
      <c r="A130" s="35"/>
      <c r="B130" s="36"/>
      <c r="C130" s="226" t="s">
        <v>182</v>
      </c>
      <c r="D130" s="226" t="s">
        <v>160</v>
      </c>
      <c r="E130" s="227" t="s">
        <v>193</v>
      </c>
      <c r="F130" s="228" t="s">
        <v>194</v>
      </c>
      <c r="G130" s="229" t="s">
        <v>195</v>
      </c>
      <c r="H130" s="230">
        <v>430.39999999999998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164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164</v>
      </c>
      <c r="BM130" s="238" t="s">
        <v>185</v>
      </c>
    </row>
    <row r="131" s="2" customFormat="1" ht="33" customHeight="1">
      <c r="A131" s="35"/>
      <c r="B131" s="36"/>
      <c r="C131" s="226" t="s">
        <v>174</v>
      </c>
      <c r="D131" s="226" t="s">
        <v>160</v>
      </c>
      <c r="E131" s="227" t="s">
        <v>1389</v>
      </c>
      <c r="F131" s="228" t="s">
        <v>1390</v>
      </c>
      <c r="G131" s="229" t="s">
        <v>217</v>
      </c>
      <c r="H131" s="230">
        <v>1450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164</v>
      </c>
      <c r="AT131" s="238" t="s">
        <v>160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188</v>
      </c>
    </row>
    <row r="132" s="2" customFormat="1" ht="16.5" customHeight="1">
      <c r="A132" s="35"/>
      <c r="B132" s="36"/>
      <c r="C132" s="240" t="s">
        <v>189</v>
      </c>
      <c r="D132" s="240" t="s">
        <v>300</v>
      </c>
      <c r="E132" s="241" t="s">
        <v>1391</v>
      </c>
      <c r="F132" s="242" t="s">
        <v>1392</v>
      </c>
      <c r="G132" s="243" t="s">
        <v>609</v>
      </c>
      <c r="H132" s="244">
        <v>44.805</v>
      </c>
      <c r="I132" s="245"/>
      <c r="J132" s="246">
        <f>ROUND(I132*H132,2)</f>
        <v>0</v>
      </c>
      <c r="K132" s="247"/>
      <c r="L132" s="248"/>
      <c r="M132" s="249" t="s">
        <v>1</v>
      </c>
      <c r="N132" s="250" t="s">
        <v>38</v>
      </c>
      <c r="O132" s="94"/>
      <c r="P132" s="236">
        <f>O132*H132</f>
        <v>0</v>
      </c>
      <c r="Q132" s="236">
        <v>0.00099988840531190708</v>
      </c>
      <c r="R132" s="236">
        <f>Q132*H132</f>
        <v>0.0448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174</v>
      </c>
      <c r="AT132" s="238" t="s">
        <v>300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192</v>
      </c>
    </row>
    <row r="133" s="2" customFormat="1" ht="21.75" customHeight="1">
      <c r="A133" s="35"/>
      <c r="B133" s="36"/>
      <c r="C133" s="226" t="s">
        <v>178</v>
      </c>
      <c r="D133" s="226" t="s">
        <v>160</v>
      </c>
      <c r="E133" s="227" t="s">
        <v>1393</v>
      </c>
      <c r="F133" s="228" t="s">
        <v>1394</v>
      </c>
      <c r="G133" s="229" t="s">
        <v>217</v>
      </c>
      <c r="H133" s="230">
        <v>1450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164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164</v>
      </c>
      <c r="BM133" s="238" t="s">
        <v>7</v>
      </c>
    </row>
    <row r="134" s="2" customFormat="1" ht="24.15" customHeight="1">
      <c r="A134" s="35"/>
      <c r="B134" s="36"/>
      <c r="C134" s="226" t="s">
        <v>197</v>
      </c>
      <c r="D134" s="226" t="s">
        <v>160</v>
      </c>
      <c r="E134" s="227" t="s">
        <v>1395</v>
      </c>
      <c r="F134" s="228" t="s">
        <v>1396</v>
      </c>
      <c r="G134" s="229" t="s">
        <v>240</v>
      </c>
      <c r="H134" s="230">
        <v>27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164</v>
      </c>
      <c r="AT134" s="238" t="s">
        <v>160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164</v>
      </c>
      <c r="BM134" s="238" t="s">
        <v>200</v>
      </c>
    </row>
    <row r="135" s="2" customFormat="1" ht="37.8" customHeight="1">
      <c r="A135" s="35"/>
      <c r="B135" s="36"/>
      <c r="C135" s="226" t="s">
        <v>181</v>
      </c>
      <c r="D135" s="226" t="s">
        <v>160</v>
      </c>
      <c r="E135" s="227" t="s">
        <v>1397</v>
      </c>
      <c r="F135" s="228" t="s">
        <v>1398</v>
      </c>
      <c r="G135" s="229" t="s">
        <v>240</v>
      </c>
      <c r="H135" s="230">
        <v>27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164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164</v>
      </c>
      <c r="BM135" s="238" t="s">
        <v>203</v>
      </c>
    </row>
    <row r="136" s="2" customFormat="1" ht="33" customHeight="1">
      <c r="A136" s="35"/>
      <c r="B136" s="36"/>
      <c r="C136" s="240" t="s">
        <v>204</v>
      </c>
      <c r="D136" s="240" t="s">
        <v>300</v>
      </c>
      <c r="E136" s="241" t="s">
        <v>1399</v>
      </c>
      <c r="F136" s="242" t="s">
        <v>1400</v>
      </c>
      <c r="G136" s="243" t="s">
        <v>240</v>
      </c>
      <c r="H136" s="244">
        <v>27</v>
      </c>
      <c r="I136" s="245"/>
      <c r="J136" s="246">
        <f>ROUND(I136*H136,2)</f>
        <v>0</v>
      </c>
      <c r="K136" s="247"/>
      <c r="L136" s="248"/>
      <c r="M136" s="249" t="s">
        <v>1</v>
      </c>
      <c r="N136" s="250" t="s">
        <v>38</v>
      </c>
      <c r="O136" s="94"/>
      <c r="P136" s="236">
        <f>O136*H136</f>
        <v>0</v>
      </c>
      <c r="Q136" s="236">
        <v>0.00040000000000000002</v>
      </c>
      <c r="R136" s="236">
        <f>Q136*H136</f>
        <v>0.010800000000000001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174</v>
      </c>
      <c r="AT136" s="238" t="s">
        <v>300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164</v>
      </c>
      <c r="BM136" s="238" t="s">
        <v>207</v>
      </c>
    </row>
    <row r="137" s="2" customFormat="1" ht="33" customHeight="1">
      <c r="A137" s="35"/>
      <c r="B137" s="36"/>
      <c r="C137" s="226" t="s">
        <v>185</v>
      </c>
      <c r="D137" s="226" t="s">
        <v>160</v>
      </c>
      <c r="E137" s="227" t="s">
        <v>1401</v>
      </c>
      <c r="F137" s="228" t="s">
        <v>1402</v>
      </c>
      <c r="G137" s="229" t="s">
        <v>240</v>
      </c>
      <c r="H137" s="230">
        <v>81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0.00038999999999999999</v>
      </c>
      <c r="R137" s="236">
        <f>Q137*H137</f>
        <v>0.03159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164</v>
      </c>
      <c r="AT137" s="238" t="s">
        <v>160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164</v>
      </c>
      <c r="BM137" s="238" t="s">
        <v>210</v>
      </c>
    </row>
    <row r="138" s="2" customFormat="1" ht="24.15" customHeight="1">
      <c r="A138" s="35"/>
      <c r="B138" s="36"/>
      <c r="C138" s="240" t="s">
        <v>211</v>
      </c>
      <c r="D138" s="240" t="s">
        <v>300</v>
      </c>
      <c r="E138" s="241" t="s">
        <v>1403</v>
      </c>
      <c r="F138" s="242" t="s">
        <v>1404</v>
      </c>
      <c r="G138" s="243" t="s">
        <v>240</v>
      </c>
      <c r="H138" s="244">
        <v>81.810000000000002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38</v>
      </c>
      <c r="O138" s="94"/>
      <c r="P138" s="236">
        <f>O138*H138</f>
        <v>0</v>
      </c>
      <c r="Q138" s="236">
        <v>0.012</v>
      </c>
      <c r="R138" s="236">
        <f>Q138*H138</f>
        <v>0.98172000000000004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174</v>
      </c>
      <c r="AT138" s="238" t="s">
        <v>300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164</v>
      </c>
      <c r="BM138" s="238" t="s">
        <v>214</v>
      </c>
    </row>
    <row r="139" s="2" customFormat="1" ht="24.15" customHeight="1">
      <c r="A139" s="35"/>
      <c r="B139" s="36"/>
      <c r="C139" s="226" t="s">
        <v>188</v>
      </c>
      <c r="D139" s="226" t="s">
        <v>160</v>
      </c>
      <c r="E139" s="227" t="s">
        <v>1405</v>
      </c>
      <c r="F139" s="228" t="s">
        <v>1406</v>
      </c>
      <c r="G139" s="229" t="s">
        <v>217</v>
      </c>
      <c r="H139" s="230">
        <v>1450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1.7999999999999999E-06</v>
      </c>
      <c r="R139" s="236">
        <f>Q139*H139</f>
        <v>0.0026099999999999999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164</v>
      </c>
      <c r="AT139" s="238" t="s">
        <v>160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164</v>
      </c>
      <c r="BM139" s="238" t="s">
        <v>218</v>
      </c>
    </row>
    <row r="140" s="2" customFormat="1" ht="16.5" customHeight="1">
      <c r="A140" s="35"/>
      <c r="B140" s="36"/>
      <c r="C140" s="240" t="s">
        <v>219</v>
      </c>
      <c r="D140" s="240" t="s">
        <v>300</v>
      </c>
      <c r="E140" s="241" t="s">
        <v>1407</v>
      </c>
      <c r="F140" s="242" t="s">
        <v>1408</v>
      </c>
      <c r="G140" s="243" t="s">
        <v>1409</v>
      </c>
      <c r="H140" s="244">
        <v>0.57999999999999996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38</v>
      </c>
      <c r="O140" s="94"/>
      <c r="P140" s="236">
        <f>O140*H140</f>
        <v>0</v>
      </c>
      <c r="Q140" s="236">
        <v>0.001</v>
      </c>
      <c r="R140" s="236">
        <f>Q140*H140</f>
        <v>0.00058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174</v>
      </c>
      <c r="AT140" s="238" t="s">
        <v>300</v>
      </c>
      <c r="AU140" s="238" t="s">
        <v>165</v>
      </c>
      <c r="AY140" s="14" t="s">
        <v>158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165</v>
      </c>
      <c r="BK140" s="239">
        <f>ROUND(I140*H140,2)</f>
        <v>0</v>
      </c>
      <c r="BL140" s="14" t="s">
        <v>164</v>
      </c>
      <c r="BM140" s="238" t="s">
        <v>222</v>
      </c>
    </row>
    <row r="141" s="12" customFormat="1" ht="22.8" customHeight="1">
      <c r="A141" s="12"/>
      <c r="B141" s="210"/>
      <c r="C141" s="211"/>
      <c r="D141" s="212" t="s">
        <v>71</v>
      </c>
      <c r="E141" s="224" t="s">
        <v>175</v>
      </c>
      <c r="F141" s="224" t="s">
        <v>1410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SUM(P142:P149)</f>
        <v>0</v>
      </c>
      <c r="Q141" s="218"/>
      <c r="R141" s="219">
        <f>SUM(R142:R149)</f>
        <v>895.38250000000005</v>
      </c>
      <c r="S141" s="218"/>
      <c r="T141" s="220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79</v>
      </c>
      <c r="AT141" s="222" t="s">
        <v>71</v>
      </c>
      <c r="AU141" s="222" t="s">
        <v>79</v>
      </c>
      <c r="AY141" s="221" t="s">
        <v>158</v>
      </c>
      <c r="BK141" s="223">
        <f>SUM(BK142:BK149)</f>
        <v>0</v>
      </c>
    </row>
    <row r="142" s="2" customFormat="1" ht="33" customHeight="1">
      <c r="A142" s="35"/>
      <c r="B142" s="36"/>
      <c r="C142" s="226" t="s">
        <v>192</v>
      </c>
      <c r="D142" s="226" t="s">
        <v>160</v>
      </c>
      <c r="E142" s="227" t="s">
        <v>1411</v>
      </c>
      <c r="F142" s="228" t="s">
        <v>1412</v>
      </c>
      <c r="G142" s="229" t="s">
        <v>217</v>
      </c>
      <c r="H142" s="230">
        <v>630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0.38624999999999998</v>
      </c>
      <c r="R142" s="236">
        <f>Q142*H142</f>
        <v>243.33749999999998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164</v>
      </c>
      <c r="AT142" s="238" t="s">
        <v>160</v>
      </c>
      <c r="AU142" s="238" t="s">
        <v>165</v>
      </c>
      <c r="AY142" s="14" t="s">
        <v>158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165</v>
      </c>
      <c r="BK142" s="239">
        <f>ROUND(I142*H142,2)</f>
        <v>0</v>
      </c>
      <c r="BL142" s="14" t="s">
        <v>164</v>
      </c>
      <c r="BM142" s="238" t="s">
        <v>225</v>
      </c>
    </row>
    <row r="143" s="2" customFormat="1" ht="16.5" customHeight="1">
      <c r="A143" s="35"/>
      <c r="B143" s="36"/>
      <c r="C143" s="240" t="s">
        <v>226</v>
      </c>
      <c r="D143" s="240" t="s">
        <v>300</v>
      </c>
      <c r="E143" s="241" t="s">
        <v>1413</v>
      </c>
      <c r="F143" s="242" t="s">
        <v>1414</v>
      </c>
      <c r="G143" s="243" t="s">
        <v>195</v>
      </c>
      <c r="H143" s="244">
        <v>239.40000000000001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38</v>
      </c>
      <c r="O143" s="94"/>
      <c r="P143" s="236">
        <f>O143*H143</f>
        <v>0</v>
      </c>
      <c r="Q143" s="236">
        <v>1</v>
      </c>
      <c r="R143" s="236">
        <f>Q143*H143</f>
        <v>239.40000000000001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174</v>
      </c>
      <c r="AT143" s="238" t="s">
        <v>300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164</v>
      </c>
      <c r="BM143" s="238" t="s">
        <v>229</v>
      </c>
    </row>
    <row r="144" s="2" customFormat="1" ht="33" customHeight="1">
      <c r="A144" s="35"/>
      <c r="B144" s="36"/>
      <c r="C144" s="226" t="s">
        <v>7</v>
      </c>
      <c r="D144" s="226" t="s">
        <v>160</v>
      </c>
      <c r="E144" s="227" t="s">
        <v>1415</v>
      </c>
      <c r="F144" s="228" t="s">
        <v>1416</v>
      </c>
      <c r="G144" s="229" t="s">
        <v>217</v>
      </c>
      <c r="H144" s="230">
        <v>400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0.318</v>
      </c>
      <c r="R144" s="236">
        <f>Q144*H144</f>
        <v>127.2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164</v>
      </c>
      <c r="AT144" s="238" t="s">
        <v>160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164</v>
      </c>
      <c r="BM144" s="238" t="s">
        <v>232</v>
      </c>
    </row>
    <row r="145" s="2" customFormat="1" ht="16.5" customHeight="1">
      <c r="A145" s="35"/>
      <c r="B145" s="36"/>
      <c r="C145" s="240" t="s">
        <v>234</v>
      </c>
      <c r="D145" s="240" t="s">
        <v>300</v>
      </c>
      <c r="E145" s="241" t="s">
        <v>1417</v>
      </c>
      <c r="F145" s="242" t="s">
        <v>1418</v>
      </c>
      <c r="G145" s="243" t="s">
        <v>195</v>
      </c>
      <c r="H145" s="244">
        <v>121.59999999999999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1</v>
      </c>
      <c r="R145" s="236">
        <f>Q145*H145</f>
        <v>121.59999999999999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174</v>
      </c>
      <c r="AT145" s="238" t="s">
        <v>300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164</v>
      </c>
      <c r="BM145" s="238" t="s">
        <v>237</v>
      </c>
    </row>
    <row r="146" s="2" customFormat="1" ht="44.25" customHeight="1">
      <c r="A146" s="35"/>
      <c r="B146" s="36"/>
      <c r="C146" s="226" t="s">
        <v>200</v>
      </c>
      <c r="D146" s="226" t="s">
        <v>160</v>
      </c>
      <c r="E146" s="227" t="s">
        <v>1419</v>
      </c>
      <c r="F146" s="228" t="s">
        <v>1420</v>
      </c>
      <c r="G146" s="229" t="s">
        <v>217</v>
      </c>
      <c r="H146" s="230">
        <v>230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0.092499999999999999</v>
      </c>
      <c r="R146" s="236">
        <f>Q146*H146</f>
        <v>21.274999999999999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164</v>
      </c>
      <c r="AT146" s="238" t="s">
        <v>160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164</v>
      </c>
      <c r="BM146" s="238" t="s">
        <v>241</v>
      </c>
    </row>
    <row r="147" s="2" customFormat="1" ht="24.15" customHeight="1">
      <c r="A147" s="35"/>
      <c r="B147" s="36"/>
      <c r="C147" s="240" t="s">
        <v>242</v>
      </c>
      <c r="D147" s="240" t="s">
        <v>300</v>
      </c>
      <c r="E147" s="241" t="s">
        <v>1421</v>
      </c>
      <c r="F147" s="242" t="s">
        <v>1422</v>
      </c>
      <c r="G147" s="243" t="s">
        <v>217</v>
      </c>
      <c r="H147" s="244">
        <v>234.59999999999999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0.13</v>
      </c>
      <c r="R147" s="236">
        <f>Q147*H147</f>
        <v>30.498000000000001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174</v>
      </c>
      <c r="AT147" s="238" t="s">
        <v>300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164</v>
      </c>
      <c r="BM147" s="238" t="s">
        <v>245</v>
      </c>
    </row>
    <row r="148" s="2" customFormat="1" ht="37.8" customHeight="1">
      <c r="A148" s="35"/>
      <c r="B148" s="36"/>
      <c r="C148" s="226" t="s">
        <v>203</v>
      </c>
      <c r="D148" s="226" t="s">
        <v>160</v>
      </c>
      <c r="E148" s="227" t="s">
        <v>1423</v>
      </c>
      <c r="F148" s="228" t="s">
        <v>1424</v>
      </c>
      <c r="G148" s="229" t="s">
        <v>217</v>
      </c>
      <c r="H148" s="230">
        <v>400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0.092499999999999999</v>
      </c>
      <c r="R148" s="236">
        <f>Q148*H148</f>
        <v>37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164</v>
      </c>
      <c r="AT148" s="238" t="s">
        <v>160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164</v>
      </c>
      <c r="BM148" s="238" t="s">
        <v>248</v>
      </c>
    </row>
    <row r="149" s="2" customFormat="1" ht="24.15" customHeight="1">
      <c r="A149" s="35"/>
      <c r="B149" s="36"/>
      <c r="C149" s="240" t="s">
        <v>249</v>
      </c>
      <c r="D149" s="240" t="s">
        <v>300</v>
      </c>
      <c r="E149" s="241" t="s">
        <v>1425</v>
      </c>
      <c r="F149" s="242" t="s">
        <v>1426</v>
      </c>
      <c r="G149" s="243" t="s">
        <v>217</v>
      </c>
      <c r="H149" s="244">
        <v>408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0.184</v>
      </c>
      <c r="R149" s="236">
        <f>Q149*H149</f>
        <v>75.072000000000003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174</v>
      </c>
      <c r="AT149" s="238" t="s">
        <v>300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164</v>
      </c>
      <c r="BM149" s="238" t="s">
        <v>252</v>
      </c>
    </row>
    <row r="150" s="12" customFormat="1" ht="22.8" customHeight="1">
      <c r="A150" s="12"/>
      <c r="B150" s="210"/>
      <c r="C150" s="211"/>
      <c r="D150" s="212" t="s">
        <v>71</v>
      </c>
      <c r="E150" s="224" t="s">
        <v>189</v>
      </c>
      <c r="F150" s="224" t="s">
        <v>385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SUM(P151:P156)</f>
        <v>0</v>
      </c>
      <c r="Q150" s="218"/>
      <c r="R150" s="219">
        <f>SUM(R151:R156)</f>
        <v>56.786864509078036</v>
      </c>
      <c r="S150" s="218"/>
      <c r="T150" s="220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79</v>
      </c>
      <c r="AT150" s="222" t="s">
        <v>71</v>
      </c>
      <c r="AU150" s="222" t="s">
        <v>79</v>
      </c>
      <c r="AY150" s="221" t="s">
        <v>158</v>
      </c>
      <c r="BK150" s="223">
        <f>SUM(BK151:BK156)</f>
        <v>0</v>
      </c>
    </row>
    <row r="151" s="2" customFormat="1" ht="33" customHeight="1">
      <c r="A151" s="35"/>
      <c r="B151" s="36"/>
      <c r="C151" s="226" t="s">
        <v>207</v>
      </c>
      <c r="D151" s="226" t="s">
        <v>160</v>
      </c>
      <c r="E151" s="227" t="s">
        <v>1427</v>
      </c>
      <c r="F151" s="228" t="s">
        <v>1428</v>
      </c>
      <c r="G151" s="229" t="s">
        <v>403</v>
      </c>
      <c r="H151" s="230">
        <v>25.140000000000001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0.19697573587907699</v>
      </c>
      <c r="R151" s="236">
        <f>Q151*H151</f>
        <v>4.9519699999999958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164</v>
      </c>
      <c r="AT151" s="238" t="s">
        <v>160</v>
      </c>
      <c r="AU151" s="238" t="s">
        <v>165</v>
      </c>
      <c r="AY151" s="14" t="s">
        <v>158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165</v>
      </c>
      <c r="BK151" s="239">
        <f>ROUND(I151*H151,2)</f>
        <v>0</v>
      </c>
      <c r="BL151" s="14" t="s">
        <v>164</v>
      </c>
      <c r="BM151" s="238" t="s">
        <v>256</v>
      </c>
    </row>
    <row r="152" s="2" customFormat="1" ht="24.15" customHeight="1">
      <c r="A152" s="35"/>
      <c r="B152" s="36"/>
      <c r="C152" s="240" t="s">
        <v>257</v>
      </c>
      <c r="D152" s="240" t="s">
        <v>300</v>
      </c>
      <c r="E152" s="241" t="s">
        <v>1429</v>
      </c>
      <c r="F152" s="242" t="s">
        <v>1430</v>
      </c>
      <c r="G152" s="243" t="s">
        <v>240</v>
      </c>
      <c r="H152" s="244">
        <v>25.390999999999998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38</v>
      </c>
      <c r="O152" s="94"/>
      <c r="P152" s="236">
        <f>O152*H152</f>
        <v>0</v>
      </c>
      <c r="Q152" s="236">
        <v>0.080999960615966302</v>
      </c>
      <c r="R152" s="236">
        <f>Q152*H152</f>
        <v>2.0566700000000004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174</v>
      </c>
      <c r="AT152" s="238" t="s">
        <v>300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164</v>
      </c>
      <c r="BM152" s="238" t="s">
        <v>260</v>
      </c>
    </row>
    <row r="153" s="2" customFormat="1" ht="33" customHeight="1">
      <c r="A153" s="35"/>
      <c r="B153" s="36"/>
      <c r="C153" s="226" t="s">
        <v>210</v>
      </c>
      <c r="D153" s="226" t="s">
        <v>160</v>
      </c>
      <c r="E153" s="227" t="s">
        <v>1431</v>
      </c>
      <c r="F153" s="228" t="s">
        <v>1432</v>
      </c>
      <c r="G153" s="229" t="s">
        <v>403</v>
      </c>
      <c r="H153" s="230">
        <v>112.90000000000001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0.15113038086802499</v>
      </c>
      <c r="R153" s="236">
        <f>Q153*H153</f>
        <v>17.062620000000024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164</v>
      </c>
      <c r="AT153" s="238" t="s">
        <v>160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164</v>
      </c>
      <c r="BM153" s="238" t="s">
        <v>263</v>
      </c>
    </row>
    <row r="154" s="2" customFormat="1" ht="24.15" customHeight="1">
      <c r="A154" s="35"/>
      <c r="B154" s="36"/>
      <c r="C154" s="240" t="s">
        <v>264</v>
      </c>
      <c r="D154" s="240" t="s">
        <v>300</v>
      </c>
      <c r="E154" s="241" t="s">
        <v>1429</v>
      </c>
      <c r="F154" s="242" t="s">
        <v>1430</v>
      </c>
      <c r="G154" s="243" t="s">
        <v>240</v>
      </c>
      <c r="H154" s="244">
        <v>114.029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38</v>
      </c>
      <c r="O154" s="94"/>
      <c r="P154" s="236">
        <f>O154*H154</f>
        <v>0</v>
      </c>
      <c r="Q154" s="236">
        <v>0.080999960615966302</v>
      </c>
      <c r="R154" s="236">
        <f>Q154*H154</f>
        <v>9.2363445090780214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174</v>
      </c>
      <c r="AT154" s="238" t="s">
        <v>300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164</v>
      </c>
      <c r="BM154" s="238" t="s">
        <v>267</v>
      </c>
    </row>
    <row r="155" s="2" customFormat="1" ht="37.8" customHeight="1">
      <c r="A155" s="35"/>
      <c r="B155" s="36"/>
      <c r="C155" s="226" t="s">
        <v>214</v>
      </c>
      <c r="D155" s="226" t="s">
        <v>160</v>
      </c>
      <c r="E155" s="227" t="s">
        <v>1433</v>
      </c>
      <c r="F155" s="228" t="s">
        <v>1434</v>
      </c>
      <c r="G155" s="229" t="s">
        <v>403</v>
      </c>
      <c r="H155" s="230">
        <v>192.833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0.098529608521362999</v>
      </c>
      <c r="R155" s="236">
        <f>Q155*H155</f>
        <v>18.999759999999991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164</v>
      </c>
      <c r="AT155" s="238" t="s">
        <v>160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164</v>
      </c>
      <c r="BM155" s="238" t="s">
        <v>270</v>
      </c>
    </row>
    <row r="156" s="2" customFormat="1" ht="21.75" customHeight="1">
      <c r="A156" s="35"/>
      <c r="B156" s="36"/>
      <c r="C156" s="240" t="s">
        <v>271</v>
      </c>
      <c r="D156" s="240" t="s">
        <v>300</v>
      </c>
      <c r="E156" s="241" t="s">
        <v>1435</v>
      </c>
      <c r="F156" s="242" t="s">
        <v>1436</v>
      </c>
      <c r="G156" s="243" t="s">
        <v>240</v>
      </c>
      <c r="H156" s="244">
        <v>194.761</v>
      </c>
      <c r="I156" s="245"/>
      <c r="J156" s="246">
        <f>ROUND(I156*H156,2)</f>
        <v>0</v>
      </c>
      <c r="K156" s="247"/>
      <c r="L156" s="248"/>
      <c r="M156" s="249" t="s">
        <v>1</v>
      </c>
      <c r="N156" s="250" t="s">
        <v>38</v>
      </c>
      <c r="O156" s="94"/>
      <c r="P156" s="236">
        <f>O156*H156</f>
        <v>0</v>
      </c>
      <c r="Q156" s="236">
        <v>0.022999984596505499</v>
      </c>
      <c r="R156" s="236">
        <f>Q156*H156</f>
        <v>4.4795000000000078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174</v>
      </c>
      <c r="AT156" s="238" t="s">
        <v>300</v>
      </c>
      <c r="AU156" s="238" t="s">
        <v>165</v>
      </c>
      <c r="AY156" s="14" t="s">
        <v>158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165</v>
      </c>
      <c r="BK156" s="239">
        <f>ROUND(I156*H156,2)</f>
        <v>0</v>
      </c>
      <c r="BL156" s="14" t="s">
        <v>164</v>
      </c>
      <c r="BM156" s="238" t="s">
        <v>274</v>
      </c>
    </row>
    <row r="157" s="12" customFormat="1" ht="22.8" customHeight="1">
      <c r="A157" s="12"/>
      <c r="B157" s="210"/>
      <c r="C157" s="211"/>
      <c r="D157" s="212" t="s">
        <v>71</v>
      </c>
      <c r="E157" s="224" t="s">
        <v>1437</v>
      </c>
      <c r="F157" s="224" t="s">
        <v>1438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P158</f>
        <v>0</v>
      </c>
      <c r="Q157" s="218"/>
      <c r="R157" s="219">
        <f>R158</f>
        <v>0</v>
      </c>
      <c r="S157" s="218"/>
      <c r="T157" s="22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79</v>
      </c>
      <c r="AT157" s="222" t="s">
        <v>71</v>
      </c>
      <c r="AU157" s="222" t="s">
        <v>79</v>
      </c>
      <c r="AY157" s="221" t="s">
        <v>158</v>
      </c>
      <c r="BK157" s="223">
        <f>BK158</f>
        <v>0</v>
      </c>
    </row>
    <row r="158" s="2" customFormat="1" ht="33" customHeight="1">
      <c r="A158" s="35"/>
      <c r="B158" s="36"/>
      <c r="C158" s="226" t="s">
        <v>218</v>
      </c>
      <c r="D158" s="226" t="s">
        <v>160</v>
      </c>
      <c r="E158" s="227" t="s">
        <v>1439</v>
      </c>
      <c r="F158" s="228" t="s">
        <v>1440</v>
      </c>
      <c r="G158" s="229" t="s">
        <v>195</v>
      </c>
      <c r="H158" s="230">
        <v>953.24099999999999</v>
      </c>
      <c r="I158" s="231"/>
      <c r="J158" s="232">
        <f>ROUND(I158*H158,2)</f>
        <v>0</v>
      </c>
      <c r="K158" s="233"/>
      <c r="L158" s="41"/>
      <c r="M158" s="252" t="s">
        <v>1</v>
      </c>
      <c r="N158" s="253" t="s">
        <v>38</v>
      </c>
      <c r="O158" s="254"/>
      <c r="P158" s="255">
        <f>O158*H158</f>
        <v>0</v>
      </c>
      <c r="Q158" s="255">
        <v>0</v>
      </c>
      <c r="R158" s="255">
        <f>Q158*H158</f>
        <v>0</v>
      </c>
      <c r="S158" s="255">
        <v>0</v>
      </c>
      <c r="T158" s="25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164</v>
      </c>
      <c r="AT158" s="238" t="s">
        <v>160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164</v>
      </c>
      <c r="BM158" s="238" t="s">
        <v>277</v>
      </c>
    </row>
    <row r="159" s="2" customFormat="1" ht="6.96" customHeight="1">
      <c r="A159" s="35"/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41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sheetProtection sheet="1" autoFilter="0" formatColumns="0" formatRows="0" objects="1" scenarios="1" spinCount="100000" saltValue="4uiugrBY737Ck2rsGdopVL6AkIZMEDLCW7tC/cNgToR5CCjwu/wokdDiwLQpxnAk8+8HYTtnGNCo3tu/xZzN7Q==" hashValue="GtLcc+UnDb6NrpVQcMzctb32eBIlV4BDomw66ie3Rp/HnnIoD9qBoInvZSZE8OeosfCXNKGtXdRfGr6U1UvjDw==" algorithmName="SHA-512" password="CC35"/>
  <autoFilter ref="C120:K15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1441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ROUND(J118,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ROUND((SUM(BE118:BE125)),  2)</f>
        <v>0</v>
      </c>
      <c r="G33" s="159"/>
      <c r="H33" s="159"/>
      <c r="I33" s="160">
        <v>0.20000000000000001</v>
      </c>
      <c r="J33" s="158">
        <f>ROUND(((SUM(BE118:BE125))*I33),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ROUND((SUM(BF118:BF125)),  2)</f>
        <v>0</v>
      </c>
      <c r="G34" s="159"/>
      <c r="H34" s="159"/>
      <c r="I34" s="160">
        <v>0.20000000000000001</v>
      </c>
      <c r="J34" s="158">
        <f>ROUND(((SUM(BF118:BF125))*I34),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ROUND((SUM(BG118:BG125)),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ROUND((SUM(BH118:BH125)),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ROUND((SUM(BI118:BI125)),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SO-07 - Požiarna  ochrana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J118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1134</v>
      </c>
      <c r="E97" s="189"/>
      <c r="F97" s="189"/>
      <c r="G97" s="189"/>
      <c r="H97" s="189"/>
      <c r="I97" s="189"/>
      <c r="J97" s="190">
        <f>J119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1442</v>
      </c>
      <c r="E98" s="195"/>
      <c r="F98" s="195"/>
      <c r="G98" s="195"/>
      <c r="H98" s="195"/>
      <c r="I98" s="195"/>
      <c r="J98" s="196">
        <f>J120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144</v>
      </c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81" t="str">
        <f>E7</f>
        <v xml:space="preserve">99gtrui-2021 - Materská  škola   Lubina_23.03.2023</v>
      </c>
      <c r="F108" s="29"/>
      <c r="G108" s="29"/>
      <c r="H108" s="29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9" t="str">
        <f>E9</f>
        <v xml:space="preserve">SO-07 - Požiarna  ochrana</v>
      </c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19</v>
      </c>
      <c r="D112" s="37"/>
      <c r="E112" s="37"/>
      <c r="F112" s="24" t="str">
        <f>F12</f>
        <v xml:space="preserve"> </v>
      </c>
      <c r="G112" s="37"/>
      <c r="H112" s="37"/>
      <c r="I112" s="29" t="s">
        <v>21</v>
      </c>
      <c r="J112" s="82" t="str">
        <f>IF(J12="","",J12)</f>
        <v>23. 3. 2023</v>
      </c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23</v>
      </c>
      <c r="D114" s="37"/>
      <c r="E114" s="37"/>
      <c r="F114" s="24" t="str">
        <f>E15</f>
        <v xml:space="preserve"> </v>
      </c>
      <c r="G114" s="37"/>
      <c r="H114" s="37"/>
      <c r="I114" s="29" t="s">
        <v>28</v>
      </c>
      <c r="J114" s="33" t="str">
        <f>E21</f>
        <v xml:space="preserve"> 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26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98"/>
      <c r="B117" s="199"/>
      <c r="C117" s="200" t="s">
        <v>145</v>
      </c>
      <c r="D117" s="201" t="s">
        <v>57</v>
      </c>
      <c r="E117" s="201" t="s">
        <v>53</v>
      </c>
      <c r="F117" s="201" t="s">
        <v>54</v>
      </c>
      <c r="G117" s="201" t="s">
        <v>146</v>
      </c>
      <c r="H117" s="201" t="s">
        <v>147</v>
      </c>
      <c r="I117" s="201" t="s">
        <v>148</v>
      </c>
      <c r="J117" s="202" t="s">
        <v>119</v>
      </c>
      <c r="K117" s="203" t="s">
        <v>149</v>
      </c>
      <c r="L117" s="204"/>
      <c r="M117" s="103" t="s">
        <v>1</v>
      </c>
      <c r="N117" s="104" t="s">
        <v>36</v>
      </c>
      <c r="O117" s="104" t="s">
        <v>150</v>
      </c>
      <c r="P117" s="104" t="s">
        <v>151</v>
      </c>
      <c r="Q117" s="104" t="s">
        <v>152</v>
      </c>
      <c r="R117" s="104" t="s">
        <v>153</v>
      </c>
      <c r="S117" s="104" t="s">
        <v>154</v>
      </c>
      <c r="T117" s="105" t="s">
        <v>155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5"/>
      <c r="B118" s="36"/>
      <c r="C118" s="110" t="s">
        <v>120</v>
      </c>
      <c r="D118" s="37"/>
      <c r="E118" s="37"/>
      <c r="F118" s="37"/>
      <c r="G118" s="37"/>
      <c r="H118" s="37"/>
      <c r="I118" s="37"/>
      <c r="J118" s="205">
        <f>BK118</f>
        <v>0</v>
      </c>
      <c r="K118" s="37"/>
      <c r="L118" s="41"/>
      <c r="M118" s="106"/>
      <c r="N118" s="206"/>
      <c r="O118" s="107"/>
      <c r="P118" s="207">
        <f>P119</f>
        <v>0</v>
      </c>
      <c r="Q118" s="107"/>
      <c r="R118" s="207">
        <f>R119</f>
        <v>0.14916000000000002</v>
      </c>
      <c r="S118" s="107"/>
      <c r="T118" s="20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121</v>
      </c>
      <c r="BK118" s="209">
        <f>BK119</f>
        <v>0</v>
      </c>
    </row>
    <row r="119" s="12" customFormat="1" ht="25.92" customHeight="1">
      <c r="A119" s="12"/>
      <c r="B119" s="210"/>
      <c r="C119" s="211"/>
      <c r="D119" s="212" t="s">
        <v>71</v>
      </c>
      <c r="E119" s="213" t="s">
        <v>300</v>
      </c>
      <c r="F119" s="213" t="s">
        <v>1138</v>
      </c>
      <c r="G119" s="211"/>
      <c r="H119" s="211"/>
      <c r="I119" s="214"/>
      <c r="J119" s="215">
        <f>BK119</f>
        <v>0</v>
      </c>
      <c r="K119" s="211"/>
      <c r="L119" s="216"/>
      <c r="M119" s="217"/>
      <c r="N119" s="218"/>
      <c r="O119" s="218"/>
      <c r="P119" s="219">
        <f>P120</f>
        <v>0</v>
      </c>
      <c r="Q119" s="218"/>
      <c r="R119" s="219">
        <f>R120</f>
        <v>0.14916000000000002</v>
      </c>
      <c r="S119" s="218"/>
      <c r="T119" s="22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1" t="s">
        <v>168</v>
      </c>
      <c r="AT119" s="222" t="s">
        <v>71</v>
      </c>
      <c r="AU119" s="222" t="s">
        <v>72</v>
      </c>
      <c r="AY119" s="221" t="s">
        <v>158</v>
      </c>
      <c r="BK119" s="223">
        <f>BK120</f>
        <v>0</v>
      </c>
    </row>
    <row r="120" s="12" customFormat="1" ht="22.8" customHeight="1">
      <c r="A120" s="12"/>
      <c r="B120" s="210"/>
      <c r="C120" s="211"/>
      <c r="D120" s="212" t="s">
        <v>71</v>
      </c>
      <c r="E120" s="224" t="s">
        <v>1241</v>
      </c>
      <c r="F120" s="224" t="s">
        <v>1443</v>
      </c>
      <c r="G120" s="211"/>
      <c r="H120" s="211"/>
      <c r="I120" s="214"/>
      <c r="J120" s="225">
        <f>BK120</f>
        <v>0</v>
      </c>
      <c r="K120" s="211"/>
      <c r="L120" s="216"/>
      <c r="M120" s="217"/>
      <c r="N120" s="218"/>
      <c r="O120" s="218"/>
      <c r="P120" s="219">
        <f>SUM(P121:P125)</f>
        <v>0</v>
      </c>
      <c r="Q120" s="218"/>
      <c r="R120" s="219">
        <f>SUM(R121:R125)</f>
        <v>0.14916000000000002</v>
      </c>
      <c r="S120" s="218"/>
      <c r="T120" s="220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168</v>
      </c>
      <c r="AT120" s="222" t="s">
        <v>71</v>
      </c>
      <c r="AU120" s="222" t="s">
        <v>79</v>
      </c>
      <c r="AY120" s="221" t="s">
        <v>158</v>
      </c>
      <c r="BK120" s="223">
        <f>SUM(BK121:BK125)</f>
        <v>0</v>
      </c>
    </row>
    <row r="121" s="2" customFormat="1" ht="24.15" customHeight="1">
      <c r="A121" s="35"/>
      <c r="B121" s="36"/>
      <c r="C121" s="226" t="s">
        <v>79</v>
      </c>
      <c r="D121" s="226" t="s">
        <v>160</v>
      </c>
      <c r="E121" s="227" t="s">
        <v>1444</v>
      </c>
      <c r="F121" s="228" t="s">
        <v>1445</v>
      </c>
      <c r="G121" s="229" t="s">
        <v>240</v>
      </c>
      <c r="H121" s="230">
        <v>9</v>
      </c>
      <c r="I121" s="231"/>
      <c r="J121" s="232">
        <f>ROUND(I121*H121,2)</f>
        <v>0</v>
      </c>
      <c r="K121" s="233"/>
      <c r="L121" s="41"/>
      <c r="M121" s="234" t="s">
        <v>1</v>
      </c>
      <c r="N121" s="235" t="s">
        <v>38</v>
      </c>
      <c r="O121" s="94"/>
      <c r="P121" s="236">
        <f>O121*H121</f>
        <v>0</v>
      </c>
      <c r="Q121" s="236">
        <v>0</v>
      </c>
      <c r="R121" s="236">
        <f>Q121*H121</f>
        <v>0</v>
      </c>
      <c r="S121" s="236">
        <v>0</v>
      </c>
      <c r="T121" s="23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8" t="s">
        <v>277</v>
      </c>
      <c r="AT121" s="238" t="s">
        <v>160</v>
      </c>
      <c r="AU121" s="238" t="s">
        <v>165</v>
      </c>
      <c r="AY121" s="14" t="s">
        <v>158</v>
      </c>
      <c r="BE121" s="239">
        <f>IF(N121="základná",J121,0)</f>
        <v>0</v>
      </c>
      <c r="BF121" s="239">
        <f>IF(N121="znížená",J121,0)</f>
        <v>0</v>
      </c>
      <c r="BG121" s="239">
        <f>IF(N121="zákl. prenesená",J121,0)</f>
        <v>0</v>
      </c>
      <c r="BH121" s="239">
        <f>IF(N121="zníž. prenesená",J121,0)</f>
        <v>0</v>
      </c>
      <c r="BI121" s="239">
        <f>IF(N121="nulová",J121,0)</f>
        <v>0</v>
      </c>
      <c r="BJ121" s="14" t="s">
        <v>165</v>
      </c>
      <c r="BK121" s="239">
        <f>ROUND(I121*H121,2)</f>
        <v>0</v>
      </c>
      <c r="BL121" s="14" t="s">
        <v>277</v>
      </c>
      <c r="BM121" s="238" t="s">
        <v>165</v>
      </c>
    </row>
    <row r="122" s="2" customFormat="1" ht="33" customHeight="1">
      <c r="A122" s="35"/>
      <c r="B122" s="36"/>
      <c r="C122" s="226" t="s">
        <v>165</v>
      </c>
      <c r="D122" s="226" t="s">
        <v>160</v>
      </c>
      <c r="E122" s="227" t="s">
        <v>593</v>
      </c>
      <c r="F122" s="228" t="s">
        <v>1446</v>
      </c>
      <c r="G122" s="229" t="s">
        <v>240</v>
      </c>
      <c r="H122" s="230">
        <v>2</v>
      </c>
      <c r="I122" s="231"/>
      <c r="J122" s="232">
        <f>ROUND(I122*H122,2)</f>
        <v>0</v>
      </c>
      <c r="K122" s="233"/>
      <c r="L122" s="41"/>
      <c r="M122" s="234" t="s">
        <v>1</v>
      </c>
      <c r="N122" s="235" t="s">
        <v>38</v>
      </c>
      <c r="O122" s="94"/>
      <c r="P122" s="236">
        <f>O122*H122</f>
        <v>0</v>
      </c>
      <c r="Q122" s="236">
        <v>0.00038000000000000002</v>
      </c>
      <c r="R122" s="236">
        <f>Q122*H122</f>
        <v>0.00076000000000000004</v>
      </c>
      <c r="S122" s="236">
        <v>0</v>
      </c>
      <c r="T122" s="23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8" t="s">
        <v>277</v>
      </c>
      <c r="AT122" s="238" t="s">
        <v>160</v>
      </c>
      <c r="AU122" s="238" t="s">
        <v>165</v>
      </c>
      <c r="AY122" s="14" t="s">
        <v>158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165</v>
      </c>
      <c r="BK122" s="239">
        <f>ROUND(I122*H122,2)</f>
        <v>0</v>
      </c>
      <c r="BL122" s="14" t="s">
        <v>277</v>
      </c>
      <c r="BM122" s="238" t="s">
        <v>164</v>
      </c>
    </row>
    <row r="123" s="2" customFormat="1" ht="16.5" customHeight="1">
      <c r="A123" s="35"/>
      <c r="B123" s="36"/>
      <c r="C123" s="240" t="s">
        <v>168</v>
      </c>
      <c r="D123" s="240" t="s">
        <v>300</v>
      </c>
      <c r="E123" s="241" t="s">
        <v>597</v>
      </c>
      <c r="F123" s="242" t="s">
        <v>1447</v>
      </c>
      <c r="G123" s="243" t="s">
        <v>240</v>
      </c>
      <c r="H123" s="244">
        <v>2</v>
      </c>
      <c r="I123" s="245"/>
      <c r="J123" s="246">
        <f>ROUND(I123*H123,2)</f>
        <v>0</v>
      </c>
      <c r="K123" s="247"/>
      <c r="L123" s="248"/>
      <c r="M123" s="249" t="s">
        <v>1</v>
      </c>
      <c r="N123" s="250" t="s">
        <v>38</v>
      </c>
      <c r="O123" s="94"/>
      <c r="P123" s="236">
        <f>O123*H123</f>
        <v>0</v>
      </c>
      <c r="Q123" s="236">
        <v>0.035000000000000003</v>
      </c>
      <c r="R123" s="236">
        <f>Q123*H123</f>
        <v>0.070000000000000007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641</v>
      </c>
      <c r="AT123" s="238" t="s">
        <v>300</v>
      </c>
      <c r="AU123" s="238" t="s">
        <v>165</v>
      </c>
      <c r="AY123" s="14" t="s">
        <v>158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165</v>
      </c>
      <c r="BK123" s="239">
        <f>ROUND(I123*H123,2)</f>
        <v>0</v>
      </c>
      <c r="BL123" s="14" t="s">
        <v>277</v>
      </c>
      <c r="BM123" s="238" t="s">
        <v>171</v>
      </c>
    </row>
    <row r="124" s="2" customFormat="1" ht="33" customHeight="1">
      <c r="A124" s="35"/>
      <c r="B124" s="36"/>
      <c r="C124" s="226" t="s">
        <v>164</v>
      </c>
      <c r="D124" s="226" t="s">
        <v>160</v>
      </c>
      <c r="E124" s="227" t="s">
        <v>1448</v>
      </c>
      <c r="F124" s="228" t="s">
        <v>1449</v>
      </c>
      <c r="G124" s="229" t="s">
        <v>240</v>
      </c>
      <c r="H124" s="230">
        <v>2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0.0011999999999999999</v>
      </c>
      <c r="R124" s="236">
        <f>Q124*H124</f>
        <v>0.0023999999999999998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277</v>
      </c>
      <c r="AT124" s="238" t="s">
        <v>160</v>
      </c>
      <c r="AU124" s="238" t="s">
        <v>165</v>
      </c>
      <c r="AY124" s="14" t="s">
        <v>158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165</v>
      </c>
      <c r="BK124" s="239">
        <f>ROUND(I124*H124,2)</f>
        <v>0</v>
      </c>
      <c r="BL124" s="14" t="s">
        <v>277</v>
      </c>
      <c r="BM124" s="238" t="s">
        <v>174</v>
      </c>
    </row>
    <row r="125" s="2" customFormat="1" ht="33" customHeight="1">
      <c r="A125" s="35"/>
      <c r="B125" s="36"/>
      <c r="C125" s="240" t="s">
        <v>175</v>
      </c>
      <c r="D125" s="240" t="s">
        <v>300</v>
      </c>
      <c r="E125" s="241" t="s">
        <v>1450</v>
      </c>
      <c r="F125" s="242" t="s">
        <v>1451</v>
      </c>
      <c r="G125" s="243" t="s">
        <v>240</v>
      </c>
      <c r="H125" s="244">
        <v>2</v>
      </c>
      <c r="I125" s="245"/>
      <c r="J125" s="246">
        <f>ROUND(I125*H125,2)</f>
        <v>0</v>
      </c>
      <c r="K125" s="247"/>
      <c r="L125" s="248"/>
      <c r="M125" s="257" t="s">
        <v>1</v>
      </c>
      <c r="N125" s="258" t="s">
        <v>38</v>
      </c>
      <c r="O125" s="254"/>
      <c r="P125" s="255">
        <f>O125*H125</f>
        <v>0</v>
      </c>
      <c r="Q125" s="255">
        <v>0.037999999999999999</v>
      </c>
      <c r="R125" s="255">
        <f>Q125*H125</f>
        <v>0.075999999999999998</v>
      </c>
      <c r="S125" s="255">
        <v>0</v>
      </c>
      <c r="T125" s="25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641</v>
      </c>
      <c r="AT125" s="238" t="s">
        <v>300</v>
      </c>
      <c r="AU125" s="238" t="s">
        <v>165</v>
      </c>
      <c r="AY125" s="14" t="s">
        <v>158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165</v>
      </c>
      <c r="BK125" s="239">
        <f>ROUND(I125*H125,2)</f>
        <v>0</v>
      </c>
      <c r="BL125" s="14" t="s">
        <v>277</v>
      </c>
      <c r="BM125" s="238" t="s">
        <v>178</v>
      </c>
    </row>
    <row r="126" s="2" customFormat="1" ht="6.96" customHeight="1">
      <c r="A126" s="35"/>
      <c r="B126" s="69"/>
      <c r="C126" s="70"/>
      <c r="D126" s="70"/>
      <c r="E126" s="70"/>
      <c r="F126" s="70"/>
      <c r="G126" s="70"/>
      <c r="H126" s="70"/>
      <c r="I126" s="70"/>
      <c r="J126" s="70"/>
      <c r="K126" s="70"/>
      <c r="L126" s="41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sheet="1" autoFilter="0" formatColumns="0" formatRows="0" objects="1" scenarios="1" spinCount="100000" saltValue="KrVJDGtMjirgd9c3SizY75X3mGPuayKaFOetIRVAFICNV3GZzu4DWOcPj6qnumT6pTWNB634Twr+Z1zGVTUhJQ==" hashValue="kX4987ZwedmFdAFAU4IKqAwGxcoZYKFmjahmGuvHS2k/6T0LuqDYX0dM6Q8FN8Osn9okfC1qsx/37YIwwyQ6PQ==" algorithmName="SHA-512" password="CC35"/>
  <autoFilter ref="C117:K12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114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99gtrui-2021 - Materská  škola   Lubina_23.03.2023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1452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23. 3. 2023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ROUND((SUM(BE124:BE173)),  2)</f>
        <v>0</v>
      </c>
      <c r="G33" s="159"/>
      <c r="H33" s="159"/>
      <c r="I33" s="160">
        <v>0.20000000000000001</v>
      </c>
      <c r="J33" s="158">
        <f>ROUND(((SUM(BE124:BE173))*I33),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ROUND((SUM(BF124:BF173)),  2)</f>
        <v>0</v>
      </c>
      <c r="G34" s="159"/>
      <c r="H34" s="159"/>
      <c r="I34" s="160">
        <v>0.20000000000000001</v>
      </c>
      <c r="J34" s="158">
        <f>ROUND(((SUM(BF124:BF173))*I34),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ROUND((SUM(BG124:BG173)),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ROUND((SUM(BH124:BH173)),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ROUND((SUM(BI124:BI173)),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99gtrui-2021 - Materská  škola   Lubina_23.03.2023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SO-08 - Vodovodná  prípojka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23. 3. 2023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118</v>
      </c>
      <c r="D94" s="183"/>
      <c r="E94" s="183"/>
      <c r="F94" s="183"/>
      <c r="G94" s="183"/>
      <c r="H94" s="183"/>
      <c r="I94" s="183"/>
      <c r="J94" s="184" t="s">
        <v>119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120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121</v>
      </c>
    </row>
    <row r="97" s="9" customFormat="1" ht="24.96" customHeight="1">
      <c r="A97" s="9"/>
      <c r="B97" s="186"/>
      <c r="C97" s="187"/>
      <c r="D97" s="188" t="s">
        <v>122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123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124</v>
      </c>
      <c r="E99" s="195"/>
      <c r="F99" s="195"/>
      <c r="G99" s="195"/>
      <c r="H99" s="195"/>
      <c r="I99" s="195"/>
      <c r="J99" s="196">
        <f>J140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706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129</v>
      </c>
      <c r="E101" s="189"/>
      <c r="F101" s="189"/>
      <c r="G101" s="189"/>
      <c r="H101" s="189"/>
      <c r="I101" s="189"/>
      <c r="J101" s="190">
        <f>J156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708</v>
      </c>
      <c r="E102" s="195"/>
      <c r="F102" s="195"/>
      <c r="G102" s="195"/>
      <c r="H102" s="195"/>
      <c r="I102" s="195"/>
      <c r="J102" s="196">
        <f>J157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6"/>
      <c r="C103" s="187"/>
      <c r="D103" s="188" t="s">
        <v>1134</v>
      </c>
      <c r="E103" s="189"/>
      <c r="F103" s="189"/>
      <c r="G103" s="189"/>
      <c r="H103" s="189"/>
      <c r="I103" s="189"/>
      <c r="J103" s="190">
        <f>J168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2"/>
      <c r="C104" s="193"/>
      <c r="D104" s="194" t="s">
        <v>1453</v>
      </c>
      <c r="E104" s="195"/>
      <c r="F104" s="195"/>
      <c r="G104" s="195"/>
      <c r="H104" s="195"/>
      <c r="I104" s="195"/>
      <c r="J104" s="196">
        <f>J169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144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 xml:space="preserve">99gtrui-2021 - Materská  škola   Lubina_23.03.2023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 xml:space="preserve">SO-08 - Vodovodná  prípojka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F12</f>
        <v xml:space="preserve"> </v>
      </c>
      <c r="G118" s="37"/>
      <c r="H118" s="37"/>
      <c r="I118" s="29" t="s">
        <v>21</v>
      </c>
      <c r="J118" s="82" t="str">
        <f>IF(J12="","",J12)</f>
        <v>23. 3. 2023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23</v>
      </c>
      <c r="D120" s="37"/>
      <c r="E120" s="37"/>
      <c r="F120" s="24" t="str">
        <f>E15</f>
        <v xml:space="preserve"> </v>
      </c>
      <c r="G120" s="37"/>
      <c r="H120" s="37"/>
      <c r="I120" s="29" t="s">
        <v>28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IF(E18="","",E18)</f>
        <v>Vyplň údaj</v>
      </c>
      <c r="G121" s="37"/>
      <c r="H121" s="37"/>
      <c r="I121" s="29" t="s">
        <v>30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145</v>
      </c>
      <c r="D123" s="201" t="s">
        <v>57</v>
      </c>
      <c r="E123" s="201" t="s">
        <v>53</v>
      </c>
      <c r="F123" s="201" t="s">
        <v>54</v>
      </c>
      <c r="G123" s="201" t="s">
        <v>146</v>
      </c>
      <c r="H123" s="201" t="s">
        <v>147</v>
      </c>
      <c r="I123" s="201" t="s">
        <v>148</v>
      </c>
      <c r="J123" s="202" t="s">
        <v>119</v>
      </c>
      <c r="K123" s="203" t="s">
        <v>149</v>
      </c>
      <c r="L123" s="204"/>
      <c r="M123" s="103" t="s">
        <v>1</v>
      </c>
      <c r="N123" s="104" t="s">
        <v>36</v>
      </c>
      <c r="O123" s="104" t="s">
        <v>150</v>
      </c>
      <c r="P123" s="104" t="s">
        <v>151</v>
      </c>
      <c r="Q123" s="104" t="s">
        <v>152</v>
      </c>
      <c r="R123" s="104" t="s">
        <v>153</v>
      </c>
      <c r="S123" s="104" t="s">
        <v>154</v>
      </c>
      <c r="T123" s="105" t="s">
        <v>155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120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P125+P156+P168</f>
        <v>0</v>
      </c>
      <c r="Q124" s="107"/>
      <c r="R124" s="207">
        <f>R125+R156+R168</f>
        <v>1.3937799999999976</v>
      </c>
      <c r="S124" s="107"/>
      <c r="T124" s="208">
        <f>T125+T156+T168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71</v>
      </c>
      <c r="AU124" s="14" t="s">
        <v>121</v>
      </c>
      <c r="BK124" s="209">
        <f>BK125+BK156+BK168</f>
        <v>0</v>
      </c>
    </row>
    <row r="125" s="12" customFormat="1" ht="25.92" customHeight="1">
      <c r="A125" s="12"/>
      <c r="B125" s="210"/>
      <c r="C125" s="211"/>
      <c r="D125" s="212" t="s">
        <v>71</v>
      </c>
      <c r="E125" s="213" t="s">
        <v>156</v>
      </c>
      <c r="F125" s="213" t="s">
        <v>157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P126+P140+P142</f>
        <v>0</v>
      </c>
      <c r="Q125" s="218"/>
      <c r="R125" s="219">
        <f>R126+R140+R142</f>
        <v>1.3362699999999976</v>
      </c>
      <c r="S125" s="218"/>
      <c r="T125" s="220">
        <f>T126+T140+T142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79</v>
      </c>
      <c r="AT125" s="222" t="s">
        <v>71</v>
      </c>
      <c r="AU125" s="222" t="s">
        <v>72</v>
      </c>
      <c r="AY125" s="221" t="s">
        <v>158</v>
      </c>
      <c r="BK125" s="223">
        <f>BK126+BK140+BK142</f>
        <v>0</v>
      </c>
    </row>
    <row r="126" s="12" customFormat="1" ht="22.8" customHeight="1">
      <c r="A126" s="12"/>
      <c r="B126" s="210"/>
      <c r="C126" s="211"/>
      <c r="D126" s="212" t="s">
        <v>71</v>
      </c>
      <c r="E126" s="224" t="s">
        <v>79</v>
      </c>
      <c r="F126" s="224" t="s">
        <v>159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SUM(P127:P139)</f>
        <v>0</v>
      </c>
      <c r="Q126" s="218"/>
      <c r="R126" s="219">
        <f>SUM(R127:R139)</f>
        <v>0</v>
      </c>
      <c r="S126" s="218"/>
      <c r="T126" s="220">
        <f>SUM(T127:T139)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79</v>
      </c>
      <c r="AT126" s="222" t="s">
        <v>71</v>
      </c>
      <c r="AU126" s="222" t="s">
        <v>79</v>
      </c>
      <c r="AY126" s="221" t="s">
        <v>158</v>
      </c>
      <c r="BK126" s="223">
        <f>SUM(BK127:BK139)</f>
        <v>0</v>
      </c>
    </row>
    <row r="127" s="2" customFormat="1" ht="21.75" customHeight="1">
      <c r="A127" s="35"/>
      <c r="B127" s="36"/>
      <c r="C127" s="226" t="s">
        <v>79</v>
      </c>
      <c r="D127" s="226" t="s">
        <v>160</v>
      </c>
      <c r="E127" s="227" t="s">
        <v>1454</v>
      </c>
      <c r="F127" s="228" t="s">
        <v>1455</v>
      </c>
      <c r="G127" s="229" t="s">
        <v>163</v>
      </c>
      <c r="H127" s="230">
        <v>7.8659999999999997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164</v>
      </c>
      <c r="AT127" s="238" t="s">
        <v>160</v>
      </c>
      <c r="AU127" s="238" t="s">
        <v>165</v>
      </c>
      <c r="AY127" s="14" t="s">
        <v>158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165</v>
      </c>
      <c r="BK127" s="239">
        <f>ROUND(I127*H127,2)</f>
        <v>0</v>
      </c>
      <c r="BL127" s="14" t="s">
        <v>164</v>
      </c>
      <c r="BM127" s="238" t="s">
        <v>165</v>
      </c>
    </row>
    <row r="128" s="2" customFormat="1" ht="24.15" customHeight="1">
      <c r="A128" s="35"/>
      <c r="B128" s="36"/>
      <c r="C128" s="226" t="s">
        <v>165</v>
      </c>
      <c r="D128" s="226" t="s">
        <v>160</v>
      </c>
      <c r="E128" s="227" t="s">
        <v>1456</v>
      </c>
      <c r="F128" s="228" t="s">
        <v>1457</v>
      </c>
      <c r="G128" s="229" t="s">
        <v>163</v>
      </c>
      <c r="H128" s="230">
        <v>7.8659999999999997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164</v>
      </c>
      <c r="AT128" s="238" t="s">
        <v>160</v>
      </c>
      <c r="AU128" s="238" t="s">
        <v>165</v>
      </c>
      <c r="AY128" s="14" t="s">
        <v>158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165</v>
      </c>
      <c r="BK128" s="239">
        <f>ROUND(I128*H128,2)</f>
        <v>0</v>
      </c>
      <c r="BL128" s="14" t="s">
        <v>164</v>
      </c>
      <c r="BM128" s="238" t="s">
        <v>164</v>
      </c>
    </row>
    <row r="129" s="2" customFormat="1" ht="16.5" customHeight="1">
      <c r="A129" s="35"/>
      <c r="B129" s="36"/>
      <c r="C129" s="226" t="s">
        <v>168</v>
      </c>
      <c r="D129" s="226" t="s">
        <v>160</v>
      </c>
      <c r="E129" s="227" t="s">
        <v>1458</v>
      </c>
      <c r="F129" s="228" t="s">
        <v>1459</v>
      </c>
      <c r="G129" s="229" t="s">
        <v>163</v>
      </c>
      <c r="H129" s="230">
        <v>14.4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164</v>
      </c>
      <c r="AT129" s="238" t="s">
        <v>160</v>
      </c>
      <c r="AU129" s="238" t="s">
        <v>165</v>
      </c>
      <c r="AY129" s="14" t="s">
        <v>158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165</v>
      </c>
      <c r="BK129" s="239">
        <f>ROUND(I129*H129,2)</f>
        <v>0</v>
      </c>
      <c r="BL129" s="14" t="s">
        <v>164</v>
      </c>
      <c r="BM129" s="238" t="s">
        <v>171</v>
      </c>
    </row>
    <row r="130" s="2" customFormat="1" ht="37.8" customHeight="1">
      <c r="A130" s="35"/>
      <c r="B130" s="36"/>
      <c r="C130" s="226" t="s">
        <v>164</v>
      </c>
      <c r="D130" s="226" t="s">
        <v>160</v>
      </c>
      <c r="E130" s="227" t="s">
        <v>1460</v>
      </c>
      <c r="F130" s="228" t="s">
        <v>170</v>
      </c>
      <c r="G130" s="229" t="s">
        <v>163</v>
      </c>
      <c r="H130" s="230">
        <v>14.4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164</v>
      </c>
      <c r="AT130" s="238" t="s">
        <v>160</v>
      </c>
      <c r="AU130" s="238" t="s">
        <v>165</v>
      </c>
      <c r="AY130" s="14" t="s">
        <v>158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165</v>
      </c>
      <c r="BK130" s="239">
        <f>ROUND(I130*H130,2)</f>
        <v>0</v>
      </c>
      <c r="BL130" s="14" t="s">
        <v>164</v>
      </c>
      <c r="BM130" s="238" t="s">
        <v>174</v>
      </c>
    </row>
    <row r="131" s="2" customFormat="1" ht="24.15" customHeight="1">
      <c r="A131" s="35"/>
      <c r="B131" s="36"/>
      <c r="C131" s="226" t="s">
        <v>175</v>
      </c>
      <c r="D131" s="226" t="s">
        <v>160</v>
      </c>
      <c r="E131" s="227" t="s">
        <v>179</v>
      </c>
      <c r="F131" s="228" t="s">
        <v>180</v>
      </c>
      <c r="G131" s="229" t="s">
        <v>163</v>
      </c>
      <c r="H131" s="230">
        <v>14.4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164</v>
      </c>
      <c r="AT131" s="238" t="s">
        <v>160</v>
      </c>
      <c r="AU131" s="238" t="s">
        <v>165</v>
      </c>
      <c r="AY131" s="14" t="s">
        <v>158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165</v>
      </c>
      <c r="BK131" s="239">
        <f>ROUND(I131*H131,2)</f>
        <v>0</v>
      </c>
      <c r="BL131" s="14" t="s">
        <v>164</v>
      </c>
      <c r="BM131" s="238" t="s">
        <v>178</v>
      </c>
    </row>
    <row r="132" s="2" customFormat="1" ht="33" customHeight="1">
      <c r="A132" s="35"/>
      <c r="B132" s="36"/>
      <c r="C132" s="226" t="s">
        <v>171</v>
      </c>
      <c r="D132" s="226" t="s">
        <v>160</v>
      </c>
      <c r="E132" s="227" t="s">
        <v>1461</v>
      </c>
      <c r="F132" s="228" t="s">
        <v>1462</v>
      </c>
      <c r="G132" s="229" t="s">
        <v>163</v>
      </c>
      <c r="H132" s="230">
        <v>14.4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164</v>
      </c>
      <c r="AT132" s="238" t="s">
        <v>160</v>
      </c>
      <c r="AU132" s="238" t="s">
        <v>165</v>
      </c>
      <c r="AY132" s="14" t="s">
        <v>158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165</v>
      </c>
      <c r="BK132" s="239">
        <f>ROUND(I132*H132,2)</f>
        <v>0</v>
      </c>
      <c r="BL132" s="14" t="s">
        <v>164</v>
      </c>
      <c r="BM132" s="238" t="s">
        <v>181</v>
      </c>
    </row>
    <row r="133" s="2" customFormat="1" ht="37.8" customHeight="1">
      <c r="A133" s="35"/>
      <c r="B133" s="36"/>
      <c r="C133" s="226" t="s">
        <v>182</v>
      </c>
      <c r="D133" s="226" t="s">
        <v>160</v>
      </c>
      <c r="E133" s="227" t="s">
        <v>1463</v>
      </c>
      <c r="F133" s="228" t="s">
        <v>1464</v>
      </c>
      <c r="G133" s="229" t="s">
        <v>163</v>
      </c>
      <c r="H133" s="230">
        <v>86.400000000000006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164</v>
      </c>
      <c r="AT133" s="238" t="s">
        <v>160</v>
      </c>
      <c r="AU133" s="238" t="s">
        <v>165</v>
      </c>
      <c r="AY133" s="14" t="s">
        <v>158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165</v>
      </c>
      <c r="BK133" s="239">
        <f>ROUND(I133*H133,2)</f>
        <v>0</v>
      </c>
      <c r="BL133" s="14" t="s">
        <v>164</v>
      </c>
      <c r="BM133" s="238" t="s">
        <v>185</v>
      </c>
    </row>
    <row r="134" s="2" customFormat="1" ht="24.15" customHeight="1">
      <c r="A134" s="35"/>
      <c r="B134" s="36"/>
      <c r="C134" s="226" t="s">
        <v>174</v>
      </c>
      <c r="D134" s="226" t="s">
        <v>160</v>
      </c>
      <c r="E134" s="227" t="s">
        <v>1465</v>
      </c>
      <c r="F134" s="228" t="s">
        <v>1466</v>
      </c>
      <c r="G134" s="229" t="s">
        <v>163</v>
      </c>
      <c r="H134" s="230">
        <v>14.4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164</v>
      </c>
      <c r="AT134" s="238" t="s">
        <v>160</v>
      </c>
      <c r="AU134" s="238" t="s">
        <v>165</v>
      </c>
      <c r="AY134" s="14" t="s">
        <v>158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165</v>
      </c>
      <c r="BK134" s="239">
        <f>ROUND(I134*H134,2)</f>
        <v>0</v>
      </c>
      <c r="BL134" s="14" t="s">
        <v>164</v>
      </c>
      <c r="BM134" s="238" t="s">
        <v>188</v>
      </c>
    </row>
    <row r="135" s="2" customFormat="1" ht="16.5" customHeight="1">
      <c r="A135" s="35"/>
      <c r="B135" s="36"/>
      <c r="C135" s="226" t="s">
        <v>189</v>
      </c>
      <c r="D135" s="226" t="s">
        <v>160</v>
      </c>
      <c r="E135" s="227" t="s">
        <v>1467</v>
      </c>
      <c r="F135" s="228" t="s">
        <v>1468</v>
      </c>
      <c r="G135" s="229" t="s">
        <v>163</v>
      </c>
      <c r="H135" s="230">
        <v>14.4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164</v>
      </c>
      <c r="AT135" s="238" t="s">
        <v>160</v>
      </c>
      <c r="AU135" s="238" t="s">
        <v>165</v>
      </c>
      <c r="AY135" s="14" t="s">
        <v>158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165</v>
      </c>
      <c r="BK135" s="239">
        <f>ROUND(I135*H135,2)</f>
        <v>0</v>
      </c>
      <c r="BL135" s="14" t="s">
        <v>164</v>
      </c>
      <c r="BM135" s="238" t="s">
        <v>192</v>
      </c>
    </row>
    <row r="136" s="2" customFormat="1" ht="24.15" customHeight="1">
      <c r="A136" s="35"/>
      <c r="B136" s="36"/>
      <c r="C136" s="226" t="s">
        <v>178</v>
      </c>
      <c r="D136" s="226" t="s">
        <v>160</v>
      </c>
      <c r="E136" s="227" t="s">
        <v>193</v>
      </c>
      <c r="F136" s="228" t="s">
        <v>194</v>
      </c>
      <c r="G136" s="229" t="s">
        <v>195</v>
      </c>
      <c r="H136" s="230">
        <v>23.039999999999999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164</v>
      </c>
      <c r="AT136" s="238" t="s">
        <v>160</v>
      </c>
      <c r="AU136" s="238" t="s">
        <v>165</v>
      </c>
      <c r="AY136" s="14" t="s">
        <v>158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165</v>
      </c>
      <c r="BK136" s="239">
        <f>ROUND(I136*H136,2)</f>
        <v>0</v>
      </c>
      <c r="BL136" s="14" t="s">
        <v>164</v>
      </c>
      <c r="BM136" s="238" t="s">
        <v>7</v>
      </c>
    </row>
    <row r="137" s="2" customFormat="1" ht="24.15" customHeight="1">
      <c r="A137" s="35"/>
      <c r="B137" s="36"/>
      <c r="C137" s="226" t="s">
        <v>197</v>
      </c>
      <c r="D137" s="226" t="s">
        <v>160</v>
      </c>
      <c r="E137" s="227" t="s">
        <v>1469</v>
      </c>
      <c r="F137" s="228" t="s">
        <v>1470</v>
      </c>
      <c r="G137" s="229" t="s">
        <v>163</v>
      </c>
      <c r="H137" s="230">
        <v>11.455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164</v>
      </c>
      <c r="AT137" s="238" t="s">
        <v>160</v>
      </c>
      <c r="AU137" s="238" t="s">
        <v>165</v>
      </c>
      <c r="AY137" s="14" t="s">
        <v>158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165</v>
      </c>
      <c r="BK137" s="239">
        <f>ROUND(I137*H137,2)</f>
        <v>0</v>
      </c>
      <c r="BL137" s="14" t="s">
        <v>164</v>
      </c>
      <c r="BM137" s="238" t="s">
        <v>200</v>
      </c>
    </row>
    <row r="138" s="2" customFormat="1" ht="24.15" customHeight="1">
      <c r="A138" s="35"/>
      <c r="B138" s="36"/>
      <c r="C138" s="226" t="s">
        <v>181</v>
      </c>
      <c r="D138" s="226" t="s">
        <v>160</v>
      </c>
      <c r="E138" s="227" t="s">
        <v>716</v>
      </c>
      <c r="F138" s="228" t="s">
        <v>717</v>
      </c>
      <c r="G138" s="229" t="s">
        <v>163</v>
      </c>
      <c r="H138" s="230">
        <v>7.2000000000000002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164</v>
      </c>
      <c r="AT138" s="238" t="s">
        <v>160</v>
      </c>
      <c r="AU138" s="238" t="s">
        <v>165</v>
      </c>
      <c r="AY138" s="14" t="s">
        <v>158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165</v>
      </c>
      <c r="BK138" s="239">
        <f>ROUND(I138*H138,2)</f>
        <v>0</v>
      </c>
      <c r="BL138" s="14" t="s">
        <v>164</v>
      </c>
      <c r="BM138" s="238" t="s">
        <v>203</v>
      </c>
    </row>
    <row r="139" s="2" customFormat="1" ht="24.15" customHeight="1">
      <c r="A139" s="35"/>
      <c r="B139" s="36"/>
      <c r="C139" s="240" t="s">
        <v>204</v>
      </c>
      <c r="D139" s="240" t="s">
        <v>300</v>
      </c>
      <c r="E139" s="241" t="s">
        <v>1471</v>
      </c>
      <c r="F139" s="242" t="s">
        <v>1472</v>
      </c>
      <c r="G139" s="243" t="s">
        <v>195</v>
      </c>
      <c r="H139" s="244">
        <v>13.68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174</v>
      </c>
      <c r="AT139" s="238" t="s">
        <v>300</v>
      </c>
      <c r="AU139" s="238" t="s">
        <v>165</v>
      </c>
      <c r="AY139" s="14" t="s">
        <v>158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165</v>
      </c>
      <c r="BK139" s="239">
        <f>ROUND(I139*H139,2)</f>
        <v>0</v>
      </c>
      <c r="BL139" s="14" t="s">
        <v>164</v>
      </c>
      <c r="BM139" s="238" t="s">
        <v>207</v>
      </c>
    </row>
    <row r="140" s="12" customFormat="1" ht="22.8" customHeight="1">
      <c r="A140" s="12"/>
      <c r="B140" s="210"/>
      <c r="C140" s="211"/>
      <c r="D140" s="212" t="s">
        <v>71</v>
      </c>
      <c r="E140" s="224" t="s">
        <v>165</v>
      </c>
      <c r="F140" s="224" t="s">
        <v>196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P141</f>
        <v>0</v>
      </c>
      <c r="Q140" s="218"/>
      <c r="R140" s="219">
        <f>R141</f>
        <v>1.2963399999999976</v>
      </c>
      <c r="S140" s="218"/>
      <c r="T140" s="220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79</v>
      </c>
      <c r="AT140" s="222" t="s">
        <v>71</v>
      </c>
      <c r="AU140" s="222" t="s">
        <v>79</v>
      </c>
      <c r="AY140" s="221" t="s">
        <v>158</v>
      </c>
      <c r="BK140" s="223">
        <f>BK141</f>
        <v>0</v>
      </c>
    </row>
    <row r="141" s="2" customFormat="1" ht="16.5" customHeight="1">
      <c r="A141" s="35"/>
      <c r="B141" s="36"/>
      <c r="C141" s="226" t="s">
        <v>185</v>
      </c>
      <c r="D141" s="226" t="s">
        <v>160</v>
      </c>
      <c r="E141" s="227" t="s">
        <v>1473</v>
      </c>
      <c r="F141" s="228" t="s">
        <v>1474</v>
      </c>
      <c r="G141" s="229" t="s">
        <v>163</v>
      </c>
      <c r="H141" s="230">
        <v>0.67500000000000004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1.9205037037037001</v>
      </c>
      <c r="R141" s="236">
        <f>Q141*H141</f>
        <v>1.2963399999999976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164</v>
      </c>
      <c r="AT141" s="238" t="s">
        <v>160</v>
      </c>
      <c r="AU141" s="238" t="s">
        <v>165</v>
      </c>
      <c r="AY141" s="14" t="s">
        <v>158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165</v>
      </c>
      <c r="BK141" s="239">
        <f>ROUND(I141*H141,2)</f>
        <v>0</v>
      </c>
      <c r="BL141" s="14" t="s">
        <v>164</v>
      </c>
      <c r="BM141" s="238" t="s">
        <v>210</v>
      </c>
    </row>
    <row r="142" s="12" customFormat="1" ht="22.8" customHeight="1">
      <c r="A142" s="12"/>
      <c r="B142" s="210"/>
      <c r="C142" s="211"/>
      <c r="D142" s="212" t="s">
        <v>71</v>
      </c>
      <c r="E142" s="224" t="s">
        <v>174</v>
      </c>
      <c r="F142" s="224" t="s">
        <v>720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SUM(P143:P155)</f>
        <v>0</v>
      </c>
      <c r="Q142" s="218"/>
      <c r="R142" s="219">
        <f>SUM(R143:R155)</f>
        <v>0.039929999999999986</v>
      </c>
      <c r="S142" s="218"/>
      <c r="T142" s="220">
        <f>SUM(T143:T155)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79</v>
      </c>
      <c r="AT142" s="222" t="s">
        <v>71</v>
      </c>
      <c r="AU142" s="222" t="s">
        <v>79</v>
      </c>
      <c r="AY142" s="221" t="s">
        <v>158</v>
      </c>
      <c r="BK142" s="223">
        <f>SUM(BK143:BK155)</f>
        <v>0</v>
      </c>
    </row>
    <row r="143" s="2" customFormat="1" ht="33" customHeight="1">
      <c r="A143" s="35"/>
      <c r="B143" s="36"/>
      <c r="C143" s="226" t="s">
        <v>211</v>
      </c>
      <c r="D143" s="226" t="s">
        <v>160</v>
      </c>
      <c r="E143" s="227" t="s">
        <v>1475</v>
      </c>
      <c r="F143" s="228" t="s">
        <v>1476</v>
      </c>
      <c r="G143" s="229" t="s">
        <v>403</v>
      </c>
      <c r="H143" s="230">
        <v>21.300000000000001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164</v>
      </c>
      <c r="AT143" s="238" t="s">
        <v>160</v>
      </c>
      <c r="AU143" s="238" t="s">
        <v>165</v>
      </c>
      <c r="AY143" s="14" t="s">
        <v>158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165</v>
      </c>
      <c r="BK143" s="239">
        <f>ROUND(I143*H143,2)</f>
        <v>0</v>
      </c>
      <c r="BL143" s="14" t="s">
        <v>164</v>
      </c>
      <c r="BM143" s="238" t="s">
        <v>214</v>
      </c>
    </row>
    <row r="144" s="2" customFormat="1" ht="24.15" customHeight="1">
      <c r="A144" s="35"/>
      <c r="B144" s="36"/>
      <c r="C144" s="240" t="s">
        <v>188</v>
      </c>
      <c r="D144" s="240" t="s">
        <v>300</v>
      </c>
      <c r="E144" s="241" t="s">
        <v>1477</v>
      </c>
      <c r="F144" s="242" t="s">
        <v>1478</v>
      </c>
      <c r="G144" s="243" t="s">
        <v>403</v>
      </c>
      <c r="H144" s="244">
        <v>21.300000000000001</v>
      </c>
      <c r="I144" s="245"/>
      <c r="J144" s="246">
        <f>ROUND(I144*H144,2)</f>
        <v>0</v>
      </c>
      <c r="K144" s="247"/>
      <c r="L144" s="248"/>
      <c r="M144" s="249" t="s">
        <v>1</v>
      </c>
      <c r="N144" s="250" t="s">
        <v>38</v>
      </c>
      <c r="O144" s="94"/>
      <c r="P144" s="236">
        <f>O144*H144</f>
        <v>0</v>
      </c>
      <c r="Q144" s="236">
        <v>0.00043004694835680699</v>
      </c>
      <c r="R144" s="236">
        <f>Q144*H144</f>
        <v>0.0091599999999999893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174</v>
      </c>
      <c r="AT144" s="238" t="s">
        <v>300</v>
      </c>
      <c r="AU144" s="238" t="s">
        <v>165</v>
      </c>
      <c r="AY144" s="14" t="s">
        <v>158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165</v>
      </c>
      <c r="BK144" s="239">
        <f>ROUND(I144*H144,2)</f>
        <v>0</v>
      </c>
      <c r="BL144" s="14" t="s">
        <v>164</v>
      </c>
      <c r="BM144" s="238" t="s">
        <v>218</v>
      </c>
    </row>
    <row r="145" s="2" customFormat="1" ht="24.15" customHeight="1">
      <c r="A145" s="35"/>
      <c r="B145" s="36"/>
      <c r="C145" s="240" t="s">
        <v>219</v>
      </c>
      <c r="D145" s="240" t="s">
        <v>300</v>
      </c>
      <c r="E145" s="241" t="s">
        <v>1479</v>
      </c>
      <c r="F145" s="242" t="s">
        <v>1480</v>
      </c>
      <c r="G145" s="243" t="s">
        <v>240</v>
      </c>
      <c r="H145" s="244">
        <v>2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38</v>
      </c>
      <c r="O145" s="94"/>
      <c r="P145" s="236">
        <f>O145*H145</f>
        <v>0</v>
      </c>
      <c r="Q145" s="236">
        <v>0.00010000000000000001</v>
      </c>
      <c r="R145" s="236">
        <f>Q145*H145</f>
        <v>0.00020000000000000001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174</v>
      </c>
      <c r="AT145" s="238" t="s">
        <v>300</v>
      </c>
      <c r="AU145" s="238" t="s">
        <v>165</v>
      </c>
      <c r="AY145" s="14" t="s">
        <v>158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165</v>
      </c>
      <c r="BK145" s="239">
        <f>ROUND(I145*H145,2)</f>
        <v>0</v>
      </c>
      <c r="BL145" s="14" t="s">
        <v>164</v>
      </c>
      <c r="BM145" s="238" t="s">
        <v>222</v>
      </c>
    </row>
    <row r="146" s="2" customFormat="1" ht="24.15" customHeight="1">
      <c r="A146" s="35"/>
      <c r="B146" s="36"/>
      <c r="C146" s="226" t="s">
        <v>192</v>
      </c>
      <c r="D146" s="226" t="s">
        <v>160</v>
      </c>
      <c r="E146" s="227" t="s">
        <v>1481</v>
      </c>
      <c r="F146" s="228" t="s">
        <v>1482</v>
      </c>
      <c r="G146" s="229" t="s">
        <v>240</v>
      </c>
      <c r="H146" s="230">
        <v>1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164</v>
      </c>
      <c r="AT146" s="238" t="s">
        <v>160</v>
      </c>
      <c r="AU146" s="238" t="s">
        <v>165</v>
      </c>
      <c r="AY146" s="14" t="s">
        <v>158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165</v>
      </c>
      <c r="BK146" s="239">
        <f>ROUND(I146*H146,2)</f>
        <v>0</v>
      </c>
      <c r="BL146" s="14" t="s">
        <v>164</v>
      </c>
      <c r="BM146" s="238" t="s">
        <v>225</v>
      </c>
    </row>
    <row r="147" s="2" customFormat="1" ht="37.8" customHeight="1">
      <c r="A147" s="35"/>
      <c r="B147" s="36"/>
      <c r="C147" s="240" t="s">
        <v>226</v>
      </c>
      <c r="D147" s="240" t="s">
        <v>300</v>
      </c>
      <c r="E147" s="241" t="s">
        <v>1483</v>
      </c>
      <c r="F147" s="242" t="s">
        <v>1484</v>
      </c>
      <c r="G147" s="243" t="s">
        <v>240</v>
      </c>
      <c r="H147" s="244">
        <v>1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38</v>
      </c>
      <c r="O147" s="94"/>
      <c r="P147" s="236">
        <f>O147*H147</f>
        <v>0</v>
      </c>
      <c r="Q147" s="236">
        <v>0.00044000000000000002</v>
      </c>
      <c r="R147" s="236">
        <f>Q147*H147</f>
        <v>0.00044000000000000002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174</v>
      </c>
      <c r="AT147" s="238" t="s">
        <v>300</v>
      </c>
      <c r="AU147" s="238" t="s">
        <v>165</v>
      </c>
      <c r="AY147" s="14" t="s">
        <v>158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165</v>
      </c>
      <c r="BK147" s="239">
        <f>ROUND(I147*H147,2)</f>
        <v>0</v>
      </c>
      <c r="BL147" s="14" t="s">
        <v>164</v>
      </c>
      <c r="BM147" s="238" t="s">
        <v>229</v>
      </c>
    </row>
    <row r="148" s="2" customFormat="1" ht="24.15" customHeight="1">
      <c r="A148" s="35"/>
      <c r="B148" s="36"/>
      <c r="C148" s="226" t="s">
        <v>7</v>
      </c>
      <c r="D148" s="226" t="s">
        <v>160</v>
      </c>
      <c r="E148" s="227" t="s">
        <v>1485</v>
      </c>
      <c r="F148" s="228" t="s">
        <v>1486</v>
      </c>
      <c r="G148" s="229" t="s">
        <v>240</v>
      </c>
      <c r="H148" s="230">
        <v>1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164</v>
      </c>
      <c r="AT148" s="238" t="s">
        <v>160</v>
      </c>
      <c r="AU148" s="238" t="s">
        <v>165</v>
      </c>
      <c r="AY148" s="14" t="s">
        <v>158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165</v>
      </c>
      <c r="BK148" s="239">
        <f>ROUND(I148*H148,2)</f>
        <v>0</v>
      </c>
      <c r="BL148" s="14" t="s">
        <v>164</v>
      </c>
      <c r="BM148" s="238" t="s">
        <v>232</v>
      </c>
    </row>
    <row r="149" s="2" customFormat="1" ht="16.5" customHeight="1">
      <c r="A149" s="35"/>
      <c r="B149" s="36"/>
      <c r="C149" s="240" t="s">
        <v>234</v>
      </c>
      <c r="D149" s="240" t="s">
        <v>300</v>
      </c>
      <c r="E149" s="241" t="s">
        <v>1487</v>
      </c>
      <c r="F149" s="242" t="s">
        <v>1488</v>
      </c>
      <c r="G149" s="243" t="s">
        <v>240</v>
      </c>
      <c r="H149" s="244">
        <v>1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38</v>
      </c>
      <c r="O149" s="94"/>
      <c r="P149" s="236">
        <f>O149*H149</f>
        <v>0</v>
      </c>
      <c r="Q149" s="236">
        <v>0.0063</v>
      </c>
      <c r="R149" s="236">
        <f>Q149*H149</f>
        <v>0.0063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174</v>
      </c>
      <c r="AT149" s="238" t="s">
        <v>300</v>
      </c>
      <c r="AU149" s="238" t="s">
        <v>165</v>
      </c>
      <c r="AY149" s="14" t="s">
        <v>158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165</v>
      </c>
      <c r="BK149" s="239">
        <f>ROUND(I149*H149,2)</f>
        <v>0</v>
      </c>
      <c r="BL149" s="14" t="s">
        <v>164</v>
      </c>
      <c r="BM149" s="238" t="s">
        <v>237</v>
      </c>
    </row>
    <row r="150" s="2" customFormat="1" ht="24.15" customHeight="1">
      <c r="A150" s="35"/>
      <c r="B150" s="36"/>
      <c r="C150" s="240" t="s">
        <v>200</v>
      </c>
      <c r="D150" s="240" t="s">
        <v>300</v>
      </c>
      <c r="E150" s="241" t="s">
        <v>1489</v>
      </c>
      <c r="F150" s="242" t="s">
        <v>1490</v>
      </c>
      <c r="G150" s="243" t="s">
        <v>240</v>
      </c>
      <c r="H150" s="244">
        <v>1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38</v>
      </c>
      <c r="O150" s="94"/>
      <c r="P150" s="236">
        <f>O150*H150</f>
        <v>0</v>
      </c>
      <c r="Q150" s="236">
        <v>0.0038500000000000001</v>
      </c>
      <c r="R150" s="236">
        <f>Q150*H150</f>
        <v>0.0038500000000000001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174</v>
      </c>
      <c r="AT150" s="238" t="s">
        <v>300</v>
      </c>
      <c r="AU150" s="238" t="s">
        <v>165</v>
      </c>
      <c r="AY150" s="14" t="s">
        <v>158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165</v>
      </c>
      <c r="BK150" s="239">
        <f>ROUND(I150*H150,2)</f>
        <v>0</v>
      </c>
      <c r="BL150" s="14" t="s">
        <v>164</v>
      </c>
      <c r="BM150" s="238" t="s">
        <v>241</v>
      </c>
    </row>
    <row r="151" s="2" customFormat="1" ht="16.5" customHeight="1">
      <c r="A151" s="35"/>
      <c r="B151" s="36"/>
      <c r="C151" s="240" t="s">
        <v>242</v>
      </c>
      <c r="D151" s="240" t="s">
        <v>300</v>
      </c>
      <c r="E151" s="241" t="s">
        <v>1491</v>
      </c>
      <c r="F151" s="242" t="s">
        <v>1492</v>
      </c>
      <c r="G151" s="243" t="s">
        <v>240</v>
      </c>
      <c r="H151" s="244">
        <v>1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38</v>
      </c>
      <c r="O151" s="94"/>
      <c r="P151" s="236">
        <f>O151*H151</f>
        <v>0</v>
      </c>
      <c r="Q151" s="236">
        <v>0.016</v>
      </c>
      <c r="R151" s="236">
        <f>Q151*H151</f>
        <v>0.016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174</v>
      </c>
      <c r="AT151" s="238" t="s">
        <v>300</v>
      </c>
      <c r="AU151" s="238" t="s">
        <v>165</v>
      </c>
      <c r="AY151" s="14" t="s">
        <v>158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165</v>
      </c>
      <c r="BK151" s="239">
        <f>ROUND(I151*H151,2)</f>
        <v>0</v>
      </c>
      <c r="BL151" s="14" t="s">
        <v>164</v>
      </c>
      <c r="BM151" s="238" t="s">
        <v>245</v>
      </c>
    </row>
    <row r="152" s="2" customFormat="1" ht="24.15" customHeight="1">
      <c r="A152" s="35"/>
      <c r="B152" s="36"/>
      <c r="C152" s="226" t="s">
        <v>203</v>
      </c>
      <c r="D152" s="226" t="s">
        <v>160</v>
      </c>
      <c r="E152" s="227" t="s">
        <v>1493</v>
      </c>
      <c r="F152" s="228" t="s">
        <v>1494</v>
      </c>
      <c r="G152" s="229" t="s">
        <v>403</v>
      </c>
      <c r="H152" s="230">
        <v>21.300000000000001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164</v>
      </c>
      <c r="AT152" s="238" t="s">
        <v>160</v>
      </c>
      <c r="AU152" s="238" t="s">
        <v>165</v>
      </c>
      <c r="AY152" s="14" t="s">
        <v>158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165</v>
      </c>
      <c r="BK152" s="239">
        <f>ROUND(I152*H152,2)</f>
        <v>0</v>
      </c>
      <c r="BL152" s="14" t="s">
        <v>164</v>
      </c>
      <c r="BM152" s="238" t="s">
        <v>248</v>
      </c>
    </row>
    <row r="153" s="2" customFormat="1" ht="24.15" customHeight="1">
      <c r="A153" s="35"/>
      <c r="B153" s="36"/>
      <c r="C153" s="226" t="s">
        <v>249</v>
      </c>
      <c r="D153" s="226" t="s">
        <v>160</v>
      </c>
      <c r="E153" s="227" t="s">
        <v>1495</v>
      </c>
      <c r="F153" s="228" t="s">
        <v>1496</v>
      </c>
      <c r="G153" s="229" t="s">
        <v>403</v>
      </c>
      <c r="H153" s="230">
        <v>21.300000000000001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164</v>
      </c>
      <c r="AT153" s="238" t="s">
        <v>160</v>
      </c>
      <c r="AU153" s="238" t="s">
        <v>165</v>
      </c>
      <c r="AY153" s="14" t="s">
        <v>158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165</v>
      </c>
      <c r="BK153" s="239">
        <f>ROUND(I153*H153,2)</f>
        <v>0</v>
      </c>
      <c r="BL153" s="14" t="s">
        <v>164</v>
      </c>
      <c r="BM153" s="238" t="s">
        <v>252</v>
      </c>
    </row>
    <row r="154" s="2" customFormat="1" ht="21.75" customHeight="1">
      <c r="A154" s="35"/>
      <c r="B154" s="36"/>
      <c r="C154" s="226" t="s">
        <v>207</v>
      </c>
      <c r="D154" s="226" t="s">
        <v>160</v>
      </c>
      <c r="E154" s="227" t="s">
        <v>1497</v>
      </c>
      <c r="F154" s="228" t="s">
        <v>1498</v>
      </c>
      <c r="G154" s="229" t="s">
        <v>403</v>
      </c>
      <c r="H154" s="230">
        <v>21.300000000000001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8.6854460093896703E-05</v>
      </c>
      <c r="R154" s="236">
        <f>Q154*H154</f>
        <v>0.0018499999999999999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164</v>
      </c>
      <c r="AT154" s="238" t="s">
        <v>160</v>
      </c>
      <c r="AU154" s="238" t="s">
        <v>165</v>
      </c>
      <c r="AY154" s="14" t="s">
        <v>158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165</v>
      </c>
      <c r="BK154" s="239">
        <f>ROUND(I154*H154,2)</f>
        <v>0</v>
      </c>
      <c r="BL154" s="14" t="s">
        <v>164</v>
      </c>
      <c r="BM154" s="238" t="s">
        <v>256</v>
      </c>
    </row>
    <row r="155" s="2" customFormat="1" ht="24.15" customHeight="1">
      <c r="A155" s="35"/>
      <c r="B155" s="36"/>
      <c r="C155" s="226" t="s">
        <v>257</v>
      </c>
      <c r="D155" s="226" t="s">
        <v>160</v>
      </c>
      <c r="E155" s="227" t="s">
        <v>1499</v>
      </c>
      <c r="F155" s="228" t="s">
        <v>1500</v>
      </c>
      <c r="G155" s="229" t="s">
        <v>403</v>
      </c>
      <c r="H155" s="230">
        <v>21.300000000000001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38</v>
      </c>
      <c r="O155" s="94"/>
      <c r="P155" s="236">
        <f>O155*H155</f>
        <v>0</v>
      </c>
      <c r="Q155" s="236">
        <v>0.00010000000000000001</v>
      </c>
      <c r="R155" s="236">
        <f>Q155*H155</f>
        <v>0.0021300000000000004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164</v>
      </c>
      <c r="AT155" s="238" t="s">
        <v>160</v>
      </c>
      <c r="AU155" s="238" t="s">
        <v>165</v>
      </c>
      <c r="AY155" s="14" t="s">
        <v>158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165</v>
      </c>
      <c r="BK155" s="239">
        <f>ROUND(I155*H155,2)</f>
        <v>0</v>
      </c>
      <c r="BL155" s="14" t="s">
        <v>164</v>
      </c>
      <c r="BM155" s="238" t="s">
        <v>260</v>
      </c>
    </row>
    <row r="156" s="12" customFormat="1" ht="25.92" customHeight="1">
      <c r="A156" s="12"/>
      <c r="B156" s="210"/>
      <c r="C156" s="211"/>
      <c r="D156" s="212" t="s">
        <v>71</v>
      </c>
      <c r="E156" s="213" t="s">
        <v>412</v>
      </c>
      <c r="F156" s="213" t="s">
        <v>413</v>
      </c>
      <c r="G156" s="211"/>
      <c r="H156" s="211"/>
      <c r="I156" s="214"/>
      <c r="J156" s="215">
        <f>BK156</f>
        <v>0</v>
      </c>
      <c r="K156" s="211"/>
      <c r="L156" s="216"/>
      <c r="M156" s="217"/>
      <c r="N156" s="218"/>
      <c r="O156" s="218"/>
      <c r="P156" s="219">
        <f>P157</f>
        <v>0</v>
      </c>
      <c r="Q156" s="218"/>
      <c r="R156" s="219">
        <f>R157</f>
        <v>0.056510000000000005</v>
      </c>
      <c r="S156" s="218"/>
      <c r="T156" s="22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165</v>
      </c>
      <c r="AT156" s="222" t="s">
        <v>71</v>
      </c>
      <c r="AU156" s="222" t="s">
        <v>72</v>
      </c>
      <c r="AY156" s="221" t="s">
        <v>158</v>
      </c>
      <c r="BK156" s="223">
        <f>BK157</f>
        <v>0</v>
      </c>
    </row>
    <row r="157" s="12" customFormat="1" ht="22.8" customHeight="1">
      <c r="A157" s="12"/>
      <c r="B157" s="210"/>
      <c r="C157" s="211"/>
      <c r="D157" s="212" t="s">
        <v>71</v>
      </c>
      <c r="E157" s="224" t="s">
        <v>788</v>
      </c>
      <c r="F157" s="224" t="s">
        <v>789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SUM(P158:P167)</f>
        <v>0</v>
      </c>
      <c r="Q157" s="218"/>
      <c r="R157" s="219">
        <f>SUM(R158:R167)</f>
        <v>0.056510000000000005</v>
      </c>
      <c r="S157" s="218"/>
      <c r="T157" s="220">
        <f>SUM(T158:T167)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165</v>
      </c>
      <c r="AT157" s="222" t="s">
        <v>71</v>
      </c>
      <c r="AU157" s="222" t="s">
        <v>79</v>
      </c>
      <c r="AY157" s="221" t="s">
        <v>158</v>
      </c>
      <c r="BK157" s="223">
        <f>SUM(BK158:BK167)</f>
        <v>0</v>
      </c>
    </row>
    <row r="158" s="2" customFormat="1" ht="24.15" customHeight="1">
      <c r="A158" s="35"/>
      <c r="B158" s="36"/>
      <c r="C158" s="226" t="s">
        <v>210</v>
      </c>
      <c r="D158" s="226" t="s">
        <v>160</v>
      </c>
      <c r="E158" s="227" t="s">
        <v>1501</v>
      </c>
      <c r="F158" s="228" t="s">
        <v>1502</v>
      </c>
      <c r="G158" s="229" t="s">
        <v>240</v>
      </c>
      <c r="H158" s="230">
        <v>2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8.5000000000000006E-05</v>
      </c>
      <c r="R158" s="236">
        <f>Q158*H158</f>
        <v>0.00017000000000000001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188</v>
      </c>
      <c r="AT158" s="238" t="s">
        <v>160</v>
      </c>
      <c r="AU158" s="238" t="s">
        <v>165</v>
      </c>
      <c r="AY158" s="14" t="s">
        <v>158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165</v>
      </c>
      <c r="BK158" s="239">
        <f>ROUND(I158*H158,2)</f>
        <v>0</v>
      </c>
      <c r="BL158" s="14" t="s">
        <v>188</v>
      </c>
      <c r="BM158" s="238" t="s">
        <v>263</v>
      </c>
    </row>
    <row r="159" s="2" customFormat="1" ht="16.5" customHeight="1">
      <c r="A159" s="35"/>
      <c r="B159" s="36"/>
      <c r="C159" s="240" t="s">
        <v>264</v>
      </c>
      <c r="D159" s="240" t="s">
        <v>300</v>
      </c>
      <c r="E159" s="241" t="s">
        <v>1503</v>
      </c>
      <c r="F159" s="242" t="s">
        <v>1504</v>
      </c>
      <c r="G159" s="243" t="s">
        <v>240</v>
      </c>
      <c r="H159" s="244">
        <v>2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38</v>
      </c>
      <c r="O159" s="94"/>
      <c r="P159" s="236">
        <f>O159*H159</f>
        <v>0</v>
      </c>
      <c r="Q159" s="236">
        <v>0.0051900000000000002</v>
      </c>
      <c r="R159" s="236">
        <f>Q159*H159</f>
        <v>0.01038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218</v>
      </c>
      <c r="AT159" s="238" t="s">
        <v>300</v>
      </c>
      <c r="AU159" s="238" t="s">
        <v>165</v>
      </c>
      <c r="AY159" s="14" t="s">
        <v>158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165</v>
      </c>
      <c r="BK159" s="239">
        <f>ROUND(I159*H159,2)</f>
        <v>0</v>
      </c>
      <c r="BL159" s="14" t="s">
        <v>188</v>
      </c>
      <c r="BM159" s="238" t="s">
        <v>267</v>
      </c>
    </row>
    <row r="160" s="2" customFormat="1" ht="21.75" customHeight="1">
      <c r="A160" s="35"/>
      <c r="B160" s="36"/>
      <c r="C160" s="226" t="s">
        <v>214</v>
      </c>
      <c r="D160" s="226" t="s">
        <v>160</v>
      </c>
      <c r="E160" s="227" t="s">
        <v>1505</v>
      </c>
      <c r="F160" s="228" t="s">
        <v>1506</v>
      </c>
      <c r="G160" s="229" t="s">
        <v>240</v>
      </c>
      <c r="H160" s="230">
        <v>2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2.5000000000000001E-05</v>
      </c>
      <c r="R160" s="236">
        <f>Q160*H160</f>
        <v>5.0000000000000002E-05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188</v>
      </c>
      <c r="AT160" s="238" t="s">
        <v>160</v>
      </c>
      <c r="AU160" s="238" t="s">
        <v>165</v>
      </c>
      <c r="AY160" s="14" t="s">
        <v>158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165</v>
      </c>
      <c r="BK160" s="239">
        <f>ROUND(I160*H160,2)</f>
        <v>0</v>
      </c>
      <c r="BL160" s="14" t="s">
        <v>188</v>
      </c>
      <c r="BM160" s="238" t="s">
        <v>270</v>
      </c>
    </row>
    <row r="161" s="2" customFormat="1" ht="21.75" customHeight="1">
      <c r="A161" s="35"/>
      <c r="B161" s="36"/>
      <c r="C161" s="240" t="s">
        <v>271</v>
      </c>
      <c r="D161" s="240" t="s">
        <v>300</v>
      </c>
      <c r="E161" s="241" t="s">
        <v>1507</v>
      </c>
      <c r="F161" s="242" t="s">
        <v>1508</v>
      </c>
      <c r="G161" s="243" t="s">
        <v>240</v>
      </c>
      <c r="H161" s="244">
        <v>2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38</v>
      </c>
      <c r="O161" s="94"/>
      <c r="P161" s="236">
        <f>O161*H161</f>
        <v>0</v>
      </c>
      <c r="Q161" s="236">
        <v>6.9999999999999994E-05</v>
      </c>
      <c r="R161" s="236">
        <f>Q161*H161</f>
        <v>0.00013999999999999999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218</v>
      </c>
      <c r="AT161" s="238" t="s">
        <v>300</v>
      </c>
      <c r="AU161" s="238" t="s">
        <v>165</v>
      </c>
      <c r="AY161" s="14" t="s">
        <v>158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165</v>
      </c>
      <c r="BK161" s="239">
        <f>ROUND(I161*H161,2)</f>
        <v>0</v>
      </c>
      <c r="BL161" s="14" t="s">
        <v>188</v>
      </c>
      <c r="BM161" s="238" t="s">
        <v>274</v>
      </c>
    </row>
    <row r="162" s="2" customFormat="1" ht="21.75" customHeight="1">
      <c r="A162" s="35"/>
      <c r="B162" s="36"/>
      <c r="C162" s="226" t="s">
        <v>218</v>
      </c>
      <c r="D162" s="226" t="s">
        <v>160</v>
      </c>
      <c r="E162" s="227" t="s">
        <v>1509</v>
      </c>
      <c r="F162" s="228" t="s">
        <v>1510</v>
      </c>
      <c r="G162" s="229" t="s">
        <v>240</v>
      </c>
      <c r="H162" s="230">
        <v>1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8.0000000000000007E-05</v>
      </c>
      <c r="R162" s="236">
        <f>Q162*H162</f>
        <v>8.0000000000000007E-05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188</v>
      </c>
      <c r="AT162" s="238" t="s">
        <v>160</v>
      </c>
      <c r="AU162" s="238" t="s">
        <v>165</v>
      </c>
      <c r="AY162" s="14" t="s">
        <v>158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165</v>
      </c>
      <c r="BK162" s="239">
        <f>ROUND(I162*H162,2)</f>
        <v>0</v>
      </c>
      <c r="BL162" s="14" t="s">
        <v>188</v>
      </c>
      <c r="BM162" s="238" t="s">
        <v>277</v>
      </c>
    </row>
    <row r="163" s="2" customFormat="1" ht="33" customHeight="1">
      <c r="A163" s="35"/>
      <c r="B163" s="36"/>
      <c r="C163" s="240" t="s">
        <v>278</v>
      </c>
      <c r="D163" s="240" t="s">
        <v>300</v>
      </c>
      <c r="E163" s="241" t="s">
        <v>1511</v>
      </c>
      <c r="F163" s="242" t="s">
        <v>1512</v>
      </c>
      <c r="G163" s="243" t="s">
        <v>240</v>
      </c>
      <c r="H163" s="244">
        <v>1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38</v>
      </c>
      <c r="O163" s="94"/>
      <c r="P163" s="236">
        <f>O163*H163</f>
        <v>0</v>
      </c>
      <c r="Q163" s="236">
        <v>0.031620000000000002</v>
      </c>
      <c r="R163" s="236">
        <f>Q163*H163</f>
        <v>0.031620000000000002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218</v>
      </c>
      <c r="AT163" s="238" t="s">
        <v>300</v>
      </c>
      <c r="AU163" s="238" t="s">
        <v>165</v>
      </c>
      <c r="AY163" s="14" t="s">
        <v>158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165</v>
      </c>
      <c r="BK163" s="239">
        <f>ROUND(I163*H163,2)</f>
        <v>0</v>
      </c>
      <c r="BL163" s="14" t="s">
        <v>188</v>
      </c>
      <c r="BM163" s="238" t="s">
        <v>281</v>
      </c>
    </row>
    <row r="164" s="2" customFormat="1" ht="16.5" customHeight="1">
      <c r="A164" s="35"/>
      <c r="B164" s="36"/>
      <c r="C164" s="226" t="s">
        <v>222</v>
      </c>
      <c r="D164" s="226" t="s">
        <v>160</v>
      </c>
      <c r="E164" s="227" t="s">
        <v>1513</v>
      </c>
      <c r="F164" s="228" t="s">
        <v>1514</v>
      </c>
      <c r="G164" s="229" t="s">
        <v>240</v>
      </c>
      <c r="H164" s="230">
        <v>2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8.5000000000000006E-05</v>
      </c>
      <c r="R164" s="236">
        <f>Q164*H164</f>
        <v>0.00017000000000000001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188</v>
      </c>
      <c r="AT164" s="238" t="s">
        <v>160</v>
      </c>
      <c r="AU164" s="238" t="s">
        <v>165</v>
      </c>
      <c r="AY164" s="14" t="s">
        <v>158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165</v>
      </c>
      <c r="BK164" s="239">
        <f>ROUND(I164*H164,2)</f>
        <v>0</v>
      </c>
      <c r="BL164" s="14" t="s">
        <v>188</v>
      </c>
      <c r="BM164" s="238" t="s">
        <v>284</v>
      </c>
    </row>
    <row r="165" s="2" customFormat="1" ht="24.15" customHeight="1">
      <c r="A165" s="35"/>
      <c r="B165" s="36"/>
      <c r="C165" s="240" t="s">
        <v>285</v>
      </c>
      <c r="D165" s="240" t="s">
        <v>300</v>
      </c>
      <c r="E165" s="241" t="s">
        <v>1515</v>
      </c>
      <c r="F165" s="242" t="s">
        <v>1516</v>
      </c>
      <c r="G165" s="243" t="s">
        <v>240</v>
      </c>
      <c r="H165" s="244">
        <v>2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38</v>
      </c>
      <c r="O165" s="94"/>
      <c r="P165" s="236">
        <f>O165*H165</f>
        <v>0</v>
      </c>
      <c r="Q165" s="236">
        <v>0.0036099999999999999</v>
      </c>
      <c r="R165" s="236">
        <f>Q165*H165</f>
        <v>0.0072199999999999999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218</v>
      </c>
      <c r="AT165" s="238" t="s">
        <v>300</v>
      </c>
      <c r="AU165" s="238" t="s">
        <v>165</v>
      </c>
      <c r="AY165" s="14" t="s">
        <v>158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165</v>
      </c>
      <c r="BK165" s="239">
        <f>ROUND(I165*H165,2)</f>
        <v>0</v>
      </c>
      <c r="BL165" s="14" t="s">
        <v>188</v>
      </c>
      <c r="BM165" s="238" t="s">
        <v>288</v>
      </c>
    </row>
    <row r="166" s="2" customFormat="1" ht="24.15" customHeight="1">
      <c r="A166" s="35"/>
      <c r="B166" s="36"/>
      <c r="C166" s="226" t="s">
        <v>225</v>
      </c>
      <c r="D166" s="226" t="s">
        <v>160</v>
      </c>
      <c r="E166" s="227" t="s">
        <v>1517</v>
      </c>
      <c r="F166" s="228" t="s">
        <v>1518</v>
      </c>
      <c r="G166" s="229" t="s">
        <v>240</v>
      </c>
      <c r="H166" s="230">
        <v>1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0.0066800000000000002</v>
      </c>
      <c r="R166" s="236">
        <f>Q166*H166</f>
        <v>0.0066800000000000002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188</v>
      </c>
      <c r="AT166" s="238" t="s">
        <v>160</v>
      </c>
      <c r="AU166" s="238" t="s">
        <v>165</v>
      </c>
      <c r="AY166" s="14" t="s">
        <v>158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165</v>
      </c>
      <c r="BK166" s="239">
        <f>ROUND(I166*H166,2)</f>
        <v>0</v>
      </c>
      <c r="BL166" s="14" t="s">
        <v>188</v>
      </c>
      <c r="BM166" s="238" t="s">
        <v>291</v>
      </c>
    </row>
    <row r="167" s="2" customFormat="1" ht="16.5" customHeight="1">
      <c r="A167" s="35"/>
      <c r="B167" s="36"/>
      <c r="C167" s="240" t="s">
        <v>292</v>
      </c>
      <c r="D167" s="240" t="s">
        <v>300</v>
      </c>
      <c r="E167" s="241" t="s">
        <v>1519</v>
      </c>
      <c r="F167" s="242" t="s">
        <v>1520</v>
      </c>
      <c r="G167" s="243" t="s">
        <v>240</v>
      </c>
      <c r="H167" s="244">
        <v>1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218</v>
      </c>
      <c r="AT167" s="238" t="s">
        <v>300</v>
      </c>
      <c r="AU167" s="238" t="s">
        <v>165</v>
      </c>
      <c r="AY167" s="14" t="s">
        <v>158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165</v>
      </c>
      <c r="BK167" s="239">
        <f>ROUND(I167*H167,2)</f>
        <v>0</v>
      </c>
      <c r="BL167" s="14" t="s">
        <v>188</v>
      </c>
      <c r="BM167" s="238" t="s">
        <v>295</v>
      </c>
    </row>
    <row r="168" s="12" customFormat="1" ht="25.92" customHeight="1">
      <c r="A168" s="12"/>
      <c r="B168" s="210"/>
      <c r="C168" s="211"/>
      <c r="D168" s="212" t="s">
        <v>71</v>
      </c>
      <c r="E168" s="213" t="s">
        <v>300</v>
      </c>
      <c r="F168" s="213" t="s">
        <v>1138</v>
      </c>
      <c r="G168" s="211"/>
      <c r="H168" s="211"/>
      <c r="I168" s="214"/>
      <c r="J168" s="215">
        <f>BK168</f>
        <v>0</v>
      </c>
      <c r="K168" s="211"/>
      <c r="L168" s="216"/>
      <c r="M168" s="217"/>
      <c r="N168" s="218"/>
      <c r="O168" s="218"/>
      <c r="P168" s="219">
        <f>P169</f>
        <v>0</v>
      </c>
      <c r="Q168" s="218"/>
      <c r="R168" s="219">
        <f>R169</f>
        <v>0.001</v>
      </c>
      <c r="S168" s="218"/>
      <c r="T168" s="220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168</v>
      </c>
      <c r="AT168" s="222" t="s">
        <v>71</v>
      </c>
      <c r="AU168" s="222" t="s">
        <v>72</v>
      </c>
      <c r="AY168" s="221" t="s">
        <v>158</v>
      </c>
      <c r="BK168" s="223">
        <f>BK169</f>
        <v>0</v>
      </c>
    </row>
    <row r="169" s="12" customFormat="1" ht="22.8" customHeight="1">
      <c r="A169" s="12"/>
      <c r="B169" s="210"/>
      <c r="C169" s="211"/>
      <c r="D169" s="212" t="s">
        <v>71</v>
      </c>
      <c r="E169" s="224" t="s">
        <v>1521</v>
      </c>
      <c r="F169" s="224" t="s">
        <v>1522</v>
      </c>
      <c r="G169" s="211"/>
      <c r="H169" s="211"/>
      <c r="I169" s="214"/>
      <c r="J169" s="225">
        <f>BK169</f>
        <v>0</v>
      </c>
      <c r="K169" s="211"/>
      <c r="L169" s="216"/>
      <c r="M169" s="217"/>
      <c r="N169" s="218"/>
      <c r="O169" s="218"/>
      <c r="P169" s="219">
        <f>SUM(P170:P173)</f>
        <v>0</v>
      </c>
      <c r="Q169" s="218"/>
      <c r="R169" s="219">
        <f>SUM(R170:R173)</f>
        <v>0.001</v>
      </c>
      <c r="S169" s="218"/>
      <c r="T169" s="220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1" t="s">
        <v>168</v>
      </c>
      <c r="AT169" s="222" t="s">
        <v>71</v>
      </c>
      <c r="AU169" s="222" t="s">
        <v>79</v>
      </c>
      <c r="AY169" s="221" t="s">
        <v>158</v>
      </c>
      <c r="BK169" s="223">
        <f>SUM(BK170:BK173)</f>
        <v>0</v>
      </c>
    </row>
    <row r="170" s="2" customFormat="1" ht="37.8" customHeight="1">
      <c r="A170" s="35"/>
      <c r="B170" s="36"/>
      <c r="C170" s="226" t="s">
        <v>229</v>
      </c>
      <c r="D170" s="226" t="s">
        <v>160</v>
      </c>
      <c r="E170" s="227" t="s">
        <v>1523</v>
      </c>
      <c r="F170" s="228" t="s">
        <v>1524</v>
      </c>
      <c r="G170" s="229" t="s">
        <v>403</v>
      </c>
      <c r="H170" s="230">
        <v>5.4500000000000002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277</v>
      </c>
      <c r="AT170" s="238" t="s">
        <v>160</v>
      </c>
      <c r="AU170" s="238" t="s">
        <v>165</v>
      </c>
      <c r="AY170" s="14" t="s">
        <v>158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165</v>
      </c>
      <c r="BK170" s="239">
        <f>ROUND(I170*H170,2)</f>
        <v>0</v>
      </c>
      <c r="BL170" s="14" t="s">
        <v>277</v>
      </c>
      <c r="BM170" s="238" t="s">
        <v>298</v>
      </c>
    </row>
    <row r="171" s="2" customFormat="1" ht="24.15" customHeight="1">
      <c r="A171" s="35"/>
      <c r="B171" s="36"/>
      <c r="C171" s="226" t="s">
        <v>299</v>
      </c>
      <c r="D171" s="226" t="s">
        <v>160</v>
      </c>
      <c r="E171" s="227" t="s">
        <v>1525</v>
      </c>
      <c r="F171" s="228" t="s">
        <v>1526</v>
      </c>
      <c r="G171" s="229" t="s">
        <v>403</v>
      </c>
      <c r="H171" s="230">
        <v>5.4500000000000002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277</v>
      </c>
      <c r="AT171" s="238" t="s">
        <v>160</v>
      </c>
      <c r="AU171" s="238" t="s">
        <v>165</v>
      </c>
      <c r="AY171" s="14" t="s">
        <v>158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165</v>
      </c>
      <c r="BK171" s="239">
        <f>ROUND(I171*H171,2)</f>
        <v>0</v>
      </c>
      <c r="BL171" s="14" t="s">
        <v>277</v>
      </c>
      <c r="BM171" s="238" t="s">
        <v>303</v>
      </c>
    </row>
    <row r="172" s="2" customFormat="1" ht="24.15" customHeight="1">
      <c r="A172" s="35"/>
      <c r="B172" s="36"/>
      <c r="C172" s="240" t="s">
        <v>232</v>
      </c>
      <c r="D172" s="240" t="s">
        <v>300</v>
      </c>
      <c r="E172" s="241" t="s">
        <v>1527</v>
      </c>
      <c r="F172" s="242" t="s">
        <v>1528</v>
      </c>
      <c r="G172" s="243" t="s">
        <v>403</v>
      </c>
      <c r="H172" s="244">
        <v>5.4500000000000002</v>
      </c>
      <c r="I172" s="245"/>
      <c r="J172" s="246">
        <f>ROUND(I172*H172,2)</f>
        <v>0</v>
      </c>
      <c r="K172" s="247"/>
      <c r="L172" s="248"/>
      <c r="M172" s="249" t="s">
        <v>1</v>
      </c>
      <c r="N172" s="250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641</v>
      </c>
      <c r="AT172" s="238" t="s">
        <v>300</v>
      </c>
      <c r="AU172" s="238" t="s">
        <v>165</v>
      </c>
      <c r="AY172" s="14" t="s">
        <v>158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165</v>
      </c>
      <c r="BK172" s="239">
        <f>ROUND(I172*H172,2)</f>
        <v>0</v>
      </c>
      <c r="BL172" s="14" t="s">
        <v>277</v>
      </c>
      <c r="BM172" s="238" t="s">
        <v>306</v>
      </c>
    </row>
    <row r="173" s="2" customFormat="1" ht="16.5" customHeight="1">
      <c r="A173" s="35"/>
      <c r="B173" s="36"/>
      <c r="C173" s="240" t="s">
        <v>307</v>
      </c>
      <c r="D173" s="240" t="s">
        <v>300</v>
      </c>
      <c r="E173" s="241" t="s">
        <v>1529</v>
      </c>
      <c r="F173" s="242" t="s">
        <v>1530</v>
      </c>
      <c r="G173" s="243" t="s">
        <v>240</v>
      </c>
      <c r="H173" s="244">
        <v>1</v>
      </c>
      <c r="I173" s="245"/>
      <c r="J173" s="246">
        <f>ROUND(I173*H173,2)</f>
        <v>0</v>
      </c>
      <c r="K173" s="247"/>
      <c r="L173" s="248"/>
      <c r="M173" s="257" t="s">
        <v>1</v>
      </c>
      <c r="N173" s="258" t="s">
        <v>38</v>
      </c>
      <c r="O173" s="254"/>
      <c r="P173" s="255">
        <f>O173*H173</f>
        <v>0</v>
      </c>
      <c r="Q173" s="255">
        <v>0.001</v>
      </c>
      <c r="R173" s="255">
        <f>Q173*H173</f>
        <v>0.001</v>
      </c>
      <c r="S173" s="255">
        <v>0</v>
      </c>
      <c r="T173" s="25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641</v>
      </c>
      <c r="AT173" s="238" t="s">
        <v>300</v>
      </c>
      <c r="AU173" s="238" t="s">
        <v>165</v>
      </c>
      <c r="AY173" s="14" t="s">
        <v>158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165</v>
      </c>
      <c r="BK173" s="239">
        <f>ROUND(I173*H173,2)</f>
        <v>0</v>
      </c>
      <c r="BL173" s="14" t="s">
        <v>277</v>
      </c>
      <c r="BM173" s="238" t="s">
        <v>310</v>
      </c>
    </row>
    <row r="174" s="2" customFormat="1" ht="6.96" customHeight="1">
      <c r="A174" s="35"/>
      <c r="B174" s="69"/>
      <c r="C174" s="70"/>
      <c r="D174" s="70"/>
      <c r="E174" s="70"/>
      <c r="F174" s="70"/>
      <c r="G174" s="70"/>
      <c r="H174" s="70"/>
      <c r="I174" s="70"/>
      <c r="J174" s="70"/>
      <c r="K174" s="70"/>
      <c r="L174" s="41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sheetProtection sheet="1" autoFilter="0" formatColumns="0" formatRows="0" objects="1" scenarios="1" spinCount="100000" saltValue="wFTAJozSNmvPo0hnx0RYZmvvjjNs1srnJ+672HAtR7yd1KxxE6jXv+QZlV3IkcsCT+BAw2CNf9rjeGtK0M2jJA==" hashValue="wWiagHaokzc7GYMRkZPeiHM9OfZJ5yO8rTsma2JPaF8TSNwzD+K2lr7oANJCEhjS4X7smDFcK2GEP60oGDrSZA==" algorithmName="SHA-512" password="CC35"/>
  <autoFilter ref="C123:K17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DESKTOP-LRT6RBJ\Anicka</dc:creator>
  <cp:lastModifiedBy>DESKTOP-LRT6RBJ\Anicka</cp:lastModifiedBy>
  <dcterms:created xsi:type="dcterms:W3CDTF">2023-03-23T06:56:38Z</dcterms:created>
  <dcterms:modified xsi:type="dcterms:W3CDTF">2023-03-23T06:57:05Z</dcterms:modified>
</cp:coreProperties>
</file>