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kar\Documents\PRV2022-2023\Výzva 59_PPA_85altány\PROJEKT DOKU\"/>
    </mc:Choice>
  </mc:AlternateContent>
  <bookViews>
    <workbookView xWindow="0" yWindow="0" windowWidth="15015" windowHeight="10050" activeTab="1"/>
  </bookViews>
  <sheets>
    <sheet name="Rekapitulácia stavby" sheetId="1" r:id="rId1"/>
    <sheet name="18421 - Prístrešok pre od..." sheetId="2" r:id="rId2"/>
  </sheets>
  <definedNames>
    <definedName name="_xlnm._FilterDatabase" localSheetId="1" hidden="1">'18421 - Prístrešok pre od...'!$C$123:$K$200</definedName>
    <definedName name="_xlnm.Print_Titles" localSheetId="1">'18421 - Prístrešok pre od...'!$123:$123</definedName>
    <definedName name="_xlnm.Print_Titles" localSheetId="0">'Rekapitulácia stavby'!$92:$92</definedName>
    <definedName name="_xlnm.Print_Area" localSheetId="1">'18421 - Prístrešok pre od...'!$C$4:$J$76,'18421 - Prístrešok pre od...'!$C$82:$J$107,'18421 - Prístrešok pre od...'!$C$113:$J$200</definedName>
    <definedName name="_xlnm.Print_Area" localSheetId="0">'Rekapitulácia stavby'!$D$4:$AO$76,'Rekapitulácia stavby'!$C$82:$AQ$96</definedName>
  </definedNames>
  <calcPr calcId="152511"/>
</workbook>
</file>

<file path=xl/calcChain.xml><?xml version="1.0" encoding="utf-8"?>
<calcChain xmlns="http://schemas.openxmlformats.org/spreadsheetml/2006/main">
  <c r="J35" i="2" l="1"/>
  <c r="J34" i="2"/>
  <c r="AY95" i="1" s="1"/>
  <c r="J33" i="2"/>
  <c r="AX95" i="1" s="1"/>
  <c r="BI199" i="2"/>
  <c r="BH199" i="2"/>
  <c r="BG199" i="2"/>
  <c r="BE199" i="2"/>
  <c r="T199" i="2"/>
  <c r="T198" i="2" s="1"/>
  <c r="R199" i="2"/>
  <c r="R198" i="2" s="1"/>
  <c r="P199" i="2"/>
  <c r="P198" i="2" s="1"/>
  <c r="BI197" i="2"/>
  <c r="BH197" i="2"/>
  <c r="BG197" i="2"/>
  <c r="BE197" i="2"/>
  <c r="T197" i="2"/>
  <c r="R197" i="2"/>
  <c r="P197" i="2"/>
  <c r="BI195" i="2"/>
  <c r="BH195" i="2"/>
  <c r="BG195" i="2"/>
  <c r="BE195" i="2"/>
  <c r="T195" i="2"/>
  <c r="R195" i="2"/>
  <c r="P195" i="2"/>
  <c r="BI193" i="2"/>
  <c r="BH193" i="2"/>
  <c r="BG193" i="2"/>
  <c r="BE193" i="2"/>
  <c r="T193" i="2"/>
  <c r="R193" i="2"/>
  <c r="P193" i="2"/>
  <c r="BI191" i="2"/>
  <c r="BH191" i="2"/>
  <c r="BG191" i="2"/>
  <c r="BE191" i="2"/>
  <c r="T191" i="2"/>
  <c r="R191" i="2"/>
  <c r="P191" i="2"/>
  <c r="BI189" i="2"/>
  <c r="BH189" i="2"/>
  <c r="BG189" i="2"/>
  <c r="BE189" i="2"/>
  <c r="T189" i="2"/>
  <c r="R189" i="2"/>
  <c r="P189" i="2"/>
  <c r="BI187" i="2"/>
  <c r="BH187" i="2"/>
  <c r="BG187" i="2"/>
  <c r="BE187" i="2"/>
  <c r="T187" i="2"/>
  <c r="R187" i="2"/>
  <c r="P187" i="2"/>
  <c r="BI185" i="2"/>
  <c r="BH185" i="2"/>
  <c r="BG185" i="2"/>
  <c r="BE185" i="2"/>
  <c r="T185" i="2"/>
  <c r="R185" i="2"/>
  <c r="P185" i="2"/>
  <c r="BI183" i="2"/>
  <c r="BH183" i="2"/>
  <c r="BG183" i="2"/>
  <c r="BE183" i="2"/>
  <c r="T183" i="2"/>
  <c r="R183" i="2"/>
  <c r="P183" i="2"/>
  <c r="BI181" i="2"/>
  <c r="BH181" i="2"/>
  <c r="BG181" i="2"/>
  <c r="BE181" i="2"/>
  <c r="T181" i="2"/>
  <c r="R181" i="2"/>
  <c r="P181" i="2"/>
  <c r="BI179" i="2"/>
  <c r="BH179" i="2"/>
  <c r="BG179" i="2"/>
  <c r="BE179" i="2"/>
  <c r="T179" i="2"/>
  <c r="R179" i="2"/>
  <c r="P179" i="2"/>
  <c r="BI175" i="2"/>
  <c r="BH175" i="2"/>
  <c r="BG175" i="2"/>
  <c r="BE175" i="2"/>
  <c r="T175" i="2"/>
  <c r="R175" i="2"/>
  <c r="P175" i="2"/>
  <c r="BI173" i="2"/>
  <c r="BH173" i="2"/>
  <c r="BG173" i="2"/>
  <c r="BE173" i="2"/>
  <c r="T173" i="2"/>
  <c r="R173" i="2"/>
  <c r="P173" i="2"/>
  <c r="BI171" i="2"/>
  <c r="BH171" i="2"/>
  <c r="BG171" i="2"/>
  <c r="BE171" i="2"/>
  <c r="T171" i="2"/>
  <c r="R171" i="2"/>
  <c r="P171" i="2"/>
  <c r="BI169" i="2"/>
  <c r="BH169" i="2"/>
  <c r="BG169" i="2"/>
  <c r="BE169" i="2"/>
  <c r="T169" i="2"/>
  <c r="R169" i="2"/>
  <c r="P169" i="2"/>
  <c r="BI167" i="2"/>
  <c r="BH167" i="2"/>
  <c r="BG167" i="2"/>
  <c r="BE167" i="2"/>
  <c r="T167" i="2"/>
  <c r="R167" i="2"/>
  <c r="P167" i="2"/>
  <c r="BI165" i="2"/>
  <c r="BH165" i="2"/>
  <c r="BG165" i="2"/>
  <c r="BE165" i="2"/>
  <c r="T165" i="2"/>
  <c r="R165" i="2"/>
  <c r="P165" i="2"/>
  <c r="BI163" i="2"/>
  <c r="BH163" i="2"/>
  <c r="BG163" i="2"/>
  <c r="BE163" i="2"/>
  <c r="T163" i="2"/>
  <c r="R163" i="2"/>
  <c r="P163" i="2"/>
  <c r="BI162" i="2"/>
  <c r="BH162" i="2"/>
  <c r="BG162" i="2"/>
  <c r="BE162" i="2"/>
  <c r="T162" i="2"/>
  <c r="R162" i="2"/>
  <c r="P162" i="2"/>
  <c r="BI161" i="2"/>
  <c r="BH161" i="2"/>
  <c r="BG161" i="2"/>
  <c r="BE161" i="2"/>
  <c r="T161" i="2"/>
  <c r="R161" i="2"/>
  <c r="P161" i="2"/>
  <c r="BI159" i="2"/>
  <c r="BH159" i="2"/>
  <c r="BG159" i="2"/>
  <c r="BE159" i="2"/>
  <c r="T159" i="2"/>
  <c r="T158" i="2"/>
  <c r="R159" i="2"/>
  <c r="R158" i="2"/>
  <c r="P159" i="2"/>
  <c r="P158" i="2"/>
  <c r="BI157" i="2"/>
  <c r="BH157" i="2"/>
  <c r="BG157" i="2"/>
  <c r="BE157" i="2"/>
  <c r="T157" i="2"/>
  <c r="R157" i="2"/>
  <c r="P157" i="2"/>
  <c r="BI155" i="2"/>
  <c r="BH155" i="2"/>
  <c r="BG155" i="2"/>
  <c r="BE155" i="2"/>
  <c r="T155" i="2"/>
  <c r="R155" i="2"/>
  <c r="P155" i="2"/>
  <c r="BI153" i="2"/>
  <c r="BH153" i="2"/>
  <c r="BG153" i="2"/>
  <c r="BE153" i="2"/>
  <c r="T153" i="2"/>
  <c r="R153" i="2"/>
  <c r="P153" i="2"/>
  <c r="BI151" i="2"/>
  <c r="BH151" i="2"/>
  <c r="BG151" i="2"/>
  <c r="BE151" i="2"/>
  <c r="T151" i="2"/>
  <c r="R151" i="2"/>
  <c r="P151" i="2"/>
  <c r="BI148" i="2"/>
  <c r="BH148" i="2"/>
  <c r="BG148" i="2"/>
  <c r="BE148" i="2"/>
  <c r="T148" i="2"/>
  <c r="R148" i="2"/>
  <c r="P148" i="2"/>
  <c r="BI145" i="2"/>
  <c r="BH145" i="2"/>
  <c r="BG145" i="2"/>
  <c r="BE145" i="2"/>
  <c r="T145" i="2"/>
  <c r="T144" i="2" s="1"/>
  <c r="R145" i="2"/>
  <c r="R144" i="2" s="1"/>
  <c r="P145" i="2"/>
  <c r="P144" i="2" s="1"/>
  <c r="BI142" i="2"/>
  <c r="BH142" i="2"/>
  <c r="BG142" i="2"/>
  <c r="BE142" i="2"/>
  <c r="T142" i="2"/>
  <c r="R142" i="2"/>
  <c r="P142" i="2"/>
  <c r="BI140" i="2"/>
  <c r="BH140" i="2"/>
  <c r="BG140" i="2"/>
  <c r="BE140" i="2"/>
  <c r="T140" i="2"/>
  <c r="R140" i="2"/>
  <c r="P140" i="2"/>
  <c r="BI138" i="2"/>
  <c r="BH138" i="2"/>
  <c r="BG138" i="2"/>
  <c r="BE138" i="2"/>
  <c r="T138" i="2"/>
  <c r="T137" i="2" s="1"/>
  <c r="R138" i="2"/>
  <c r="R137" i="2" s="1"/>
  <c r="P138" i="2"/>
  <c r="P137" i="2" s="1"/>
  <c r="BI135" i="2"/>
  <c r="BH135" i="2"/>
  <c r="BG135" i="2"/>
  <c r="BE135" i="2"/>
  <c r="T135" i="2"/>
  <c r="T134" i="2" s="1"/>
  <c r="R135" i="2"/>
  <c r="R134" i="2" s="1"/>
  <c r="P135" i="2"/>
  <c r="P134" i="2" s="1"/>
  <c r="BI132" i="2"/>
  <c r="BH132" i="2"/>
  <c r="BG132" i="2"/>
  <c r="BE132" i="2"/>
  <c r="T132" i="2"/>
  <c r="R132" i="2"/>
  <c r="P132" i="2"/>
  <c r="BI130" i="2"/>
  <c r="BH130" i="2"/>
  <c r="BG130" i="2"/>
  <c r="BE130" i="2"/>
  <c r="T130" i="2"/>
  <c r="R130" i="2"/>
  <c r="P130" i="2"/>
  <c r="BI129" i="2"/>
  <c r="BH129" i="2"/>
  <c r="BG129" i="2"/>
  <c r="BE129" i="2"/>
  <c r="T129" i="2"/>
  <c r="R129" i="2"/>
  <c r="P129" i="2"/>
  <c r="BI127" i="2"/>
  <c r="BH127" i="2"/>
  <c r="BG127" i="2"/>
  <c r="BE127" i="2"/>
  <c r="T127" i="2"/>
  <c r="R127" i="2"/>
  <c r="P127" i="2"/>
  <c r="F120" i="2"/>
  <c r="F118" i="2"/>
  <c r="E116" i="2"/>
  <c r="F89" i="2"/>
  <c r="F87" i="2"/>
  <c r="E85" i="2"/>
  <c r="J22" i="2"/>
  <c r="E22" i="2"/>
  <c r="J90" i="2"/>
  <c r="J21" i="2"/>
  <c r="J19" i="2"/>
  <c r="E19" i="2"/>
  <c r="J120" i="2"/>
  <c r="J18" i="2"/>
  <c r="J16" i="2"/>
  <c r="E16" i="2"/>
  <c r="F90" i="2"/>
  <c r="J15" i="2"/>
  <c r="J10" i="2"/>
  <c r="J118" i="2" s="1"/>
  <c r="L90" i="1"/>
  <c r="AM90" i="1"/>
  <c r="AM89" i="1"/>
  <c r="L89" i="1"/>
  <c r="AM87" i="1"/>
  <c r="L87" i="1"/>
  <c r="L85" i="1"/>
  <c r="L84" i="1"/>
  <c r="J159" i="2"/>
  <c r="BK189" i="2"/>
  <c r="BK130" i="2"/>
  <c r="BK179" i="2"/>
  <c r="J151" i="2"/>
  <c r="BK138" i="2"/>
  <c r="BK197" i="2"/>
  <c r="BK187" i="2"/>
  <c r="J135" i="2"/>
  <c r="J179" i="2"/>
  <c r="BK145" i="2"/>
  <c r="J167" i="2"/>
  <c r="J191" i="2"/>
  <c r="J127" i="2"/>
  <c r="BK162" i="2"/>
  <c r="BK185" i="2"/>
  <c r="J185" i="2"/>
  <c r="J175" i="2"/>
  <c r="J193" i="2"/>
  <c r="BK142" i="2"/>
  <c r="J129" i="2"/>
  <c r="BK181" i="2"/>
  <c r="J132" i="2"/>
  <c r="J169" i="2"/>
  <c r="BK165" i="2"/>
  <c r="J148" i="2"/>
  <c r="BK157" i="2"/>
  <c r="J187" i="2"/>
  <c r="BK127" i="2"/>
  <c r="BK159" i="2"/>
  <c r="BK183" i="2"/>
  <c r="BK191" i="2"/>
  <c r="J145" i="2"/>
  <c r="BK153" i="2"/>
  <c r="J199" i="2"/>
  <c r="BK155" i="2"/>
  <c r="BK140" i="2"/>
  <c r="BK161" i="2"/>
  <c r="BK163" i="2"/>
  <c r="BK193" i="2"/>
  <c r="J161" i="2"/>
  <c r="J140" i="2"/>
  <c r="J130" i="2"/>
  <c r="J155" i="2"/>
  <c r="J181" i="2"/>
  <c r="J171" i="2"/>
  <c r="BK167" i="2"/>
  <c r="J197" i="2"/>
  <c r="J157" i="2"/>
  <c r="BK151" i="2"/>
  <c r="BK169" i="2"/>
  <c r="J162" i="2"/>
  <c r="BK135" i="2"/>
  <c r="BK129" i="2"/>
  <c r="BK195" i="2"/>
  <c r="BK175" i="2"/>
  <c r="J173" i="2"/>
  <c r="J163" i="2"/>
  <c r="J189" i="2"/>
  <c r="J165" i="2"/>
  <c r="AS94" i="1"/>
  <c r="J195" i="2"/>
  <c r="BK132" i="2"/>
  <c r="J142" i="2"/>
  <c r="BK171" i="2"/>
  <c r="J183" i="2"/>
  <c r="BK173" i="2"/>
  <c r="J138" i="2"/>
  <c r="BK199" i="2"/>
  <c r="J153" i="2"/>
  <c r="BK148" i="2"/>
  <c r="P147" i="2" l="1"/>
  <c r="T139" i="2"/>
  <c r="R139" i="2"/>
  <c r="R147" i="2"/>
  <c r="BK160" i="2"/>
  <c r="J160" i="2" s="1"/>
  <c r="J104" i="2" s="1"/>
  <c r="BK147" i="2"/>
  <c r="J147" i="2"/>
  <c r="J102" i="2" s="1"/>
  <c r="R126" i="2"/>
  <c r="R125" i="2" s="1"/>
  <c r="P126" i="2"/>
  <c r="BK126" i="2"/>
  <c r="J126" i="2"/>
  <c r="J96" i="2" s="1"/>
  <c r="P160" i="2"/>
  <c r="T126" i="2"/>
  <c r="T125" i="2"/>
  <c r="T147" i="2"/>
  <c r="P192" i="2"/>
  <c r="R192" i="2"/>
  <c r="P139" i="2"/>
  <c r="T160" i="2"/>
  <c r="BK139" i="2"/>
  <c r="J139" i="2" s="1"/>
  <c r="J99" i="2" s="1"/>
  <c r="R160" i="2"/>
  <c r="BK192" i="2"/>
  <c r="J192" i="2" s="1"/>
  <c r="J105" i="2" s="1"/>
  <c r="T192" i="2"/>
  <c r="BK158" i="2"/>
  <c r="J158" i="2" s="1"/>
  <c r="J103" i="2" s="1"/>
  <c r="BK134" i="2"/>
  <c r="J134" i="2"/>
  <c r="J97" i="2" s="1"/>
  <c r="BK144" i="2"/>
  <c r="J144" i="2" s="1"/>
  <c r="J100" i="2" s="1"/>
  <c r="BK137" i="2"/>
  <c r="J137" i="2"/>
  <c r="J98" i="2" s="1"/>
  <c r="BK198" i="2"/>
  <c r="J198" i="2" s="1"/>
  <c r="J106" i="2" s="1"/>
  <c r="BF157" i="2"/>
  <c r="BF183" i="2"/>
  <c r="J87" i="2"/>
  <c r="BF159" i="2"/>
  <c r="BF185" i="2"/>
  <c r="BF129" i="2"/>
  <c r="BF179" i="2"/>
  <c r="BF127" i="2"/>
  <c r="BF142" i="2"/>
  <c r="BF173" i="2"/>
  <c r="BF181" i="2"/>
  <c r="BF155" i="2"/>
  <c r="BF162" i="2"/>
  <c r="BF153" i="2"/>
  <c r="BF169" i="2"/>
  <c r="BF175" i="2"/>
  <c r="BF193" i="2"/>
  <c r="BF151" i="2"/>
  <c r="BF161" i="2"/>
  <c r="BF165" i="2"/>
  <c r="BF199" i="2"/>
  <c r="F121" i="2"/>
  <c r="BF130" i="2"/>
  <c r="J89" i="2"/>
  <c r="J121" i="2"/>
  <c r="BF171" i="2"/>
  <c r="BF191" i="2"/>
  <c r="BF197" i="2"/>
  <c r="BF187" i="2"/>
  <c r="BF189" i="2"/>
  <c r="BF135" i="2"/>
  <c r="BF138" i="2"/>
  <c r="BF132" i="2"/>
  <c r="BF195" i="2"/>
  <c r="BF163" i="2"/>
  <c r="BF167" i="2"/>
  <c r="BF140" i="2"/>
  <c r="BF145" i="2"/>
  <c r="BF148" i="2"/>
  <c r="F35" i="2"/>
  <c r="BD95" i="1" s="1"/>
  <c r="BD94" i="1" s="1"/>
  <c r="W33" i="1" s="1"/>
  <c r="J31" i="2"/>
  <c r="AV95" i="1" s="1"/>
  <c r="F31" i="2"/>
  <c r="AZ95" i="1" s="1"/>
  <c r="AZ94" i="1" s="1"/>
  <c r="AV94" i="1" s="1"/>
  <c r="AK29" i="1" s="1"/>
  <c r="F33" i="2"/>
  <c r="BB95" i="1"/>
  <c r="BB94" i="1" s="1"/>
  <c r="W31" i="1" s="1"/>
  <c r="F34" i="2"/>
  <c r="BC95" i="1"/>
  <c r="BC94" i="1" s="1"/>
  <c r="AY94" i="1" s="1"/>
  <c r="T146" i="2" l="1"/>
  <c r="T124" i="2" s="1"/>
  <c r="P125" i="2"/>
  <c r="R146" i="2"/>
  <c r="R124" i="2"/>
  <c r="P146" i="2"/>
  <c r="BK125" i="2"/>
  <c r="J125" i="2" s="1"/>
  <c r="J95" i="2" s="1"/>
  <c r="BK146" i="2"/>
  <c r="J146" i="2"/>
  <c r="J101" i="2" s="1"/>
  <c r="W29" i="1"/>
  <c r="J32" i="2"/>
  <c r="AW95" i="1"/>
  <c r="AT95" i="1" s="1"/>
  <c r="AX94" i="1"/>
  <c r="F32" i="2"/>
  <c r="BA95" i="1"/>
  <c r="BA94" i="1" s="1"/>
  <c r="W30" i="1" s="1"/>
  <c r="W32" i="1"/>
  <c r="P124" i="2" l="1"/>
  <c r="AU95" i="1" s="1"/>
  <c r="AU94" i="1" s="1"/>
  <c r="BK124" i="2"/>
  <c r="J124" i="2" s="1"/>
  <c r="J28" i="2" s="1"/>
  <c r="AG95" i="1" s="1"/>
  <c r="AG94" i="1" s="1"/>
  <c r="AK26" i="1" s="1"/>
  <c r="AK35" i="1" s="1"/>
  <c r="AW94" i="1"/>
  <c r="AK30" i="1"/>
  <c r="J37" i="2" l="1"/>
  <c r="J94" i="2"/>
  <c r="AN95" i="1"/>
  <c r="AT94" i="1"/>
  <c r="AN94" i="1"/>
</calcChain>
</file>

<file path=xl/sharedStrings.xml><?xml version="1.0" encoding="utf-8"?>
<sst xmlns="http://schemas.openxmlformats.org/spreadsheetml/2006/main" count="1080" uniqueCount="305">
  <si>
    <t>Export Komplet</t>
  </si>
  <si>
    <t/>
  </si>
  <si>
    <t>2.0</t>
  </si>
  <si>
    <t>False</t>
  </si>
  <si>
    <t>{1cf2a6bb-50fe-4eaf-b9c3-fcba02a37262}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</si>
  <si>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</si>
  <si>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</si>
  <si>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</si>
  <si>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</si>
  <si>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</si>
  <si>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</si>
  <si>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</si>
  <si>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</si>
  <si>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18421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</si>
  <si>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</si>
  <si>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</si>
  <si>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Prístrešok pre oddych</t>
  </si>
  <si>
    <t>JKSO:</t>
  </si>
  <si>
    <t>815 94</t>
  </si>
  <si>
    <t>KS:</t>
  </si>
  <si>
    <t>1274</t>
  </si>
  <si>
    <t>Miesto:</t>
  </si>
  <si>
    <t>Dátum:</t>
  </si>
  <si>
    <t>18. 1. 2022</t>
  </si>
  <si>
    <t>Objednávateľ:</t>
  </si>
  <si>
    <t>IČO:</t>
  </si>
  <si>
    <t>IČ DPH:</t>
  </si>
  <si>
    <t>Zhotoviteľ:</t>
  </si>
  <si>
    <t>Vyplň údaj</t>
  </si>
  <si>
    <t>Projektant:</t>
  </si>
  <si>
    <t xml:space="preserve"> 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</si>
  <si>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</si>
  <si>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</si>
  <si>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</si>
  <si>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</si>
  <si>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</si>
  <si>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</si>
  <si>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</si>
  <si>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</si>
  <si>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</si>
  <si>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</si>
  <si>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</si>
  <si>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</si>
  <si>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</si>
  <si>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</si>
  <si>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</si>
  <si>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</si>
  <si>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</si>
  <si>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</si>
  <si>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</si>
  <si>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</si>
  <si>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</si>
  <si>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</si>
  <si>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</si>
  <si>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</si>
  <si>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</si>
  <si>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</si>
  <si>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</si>
  <si>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</si>
  <si>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</si>
  <si>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</si>
  <si>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</si>
  <si>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</si>
  <si>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</si>
  <si>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</si>
  <si>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</si>
  <si>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</si>
  <si>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</si>
  <si>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</si>
  <si>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</si>
  <si>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</si>
  <si>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</si>
  <si>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</si>
  <si>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</si>
  <si>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</si>
  <si>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</si>
  <si>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</si>
  <si>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</si>
  <si>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</si>
  <si>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</si>
  <si>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</si>
  <si>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KRYCÍ LIST ROZPOČTU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</si>
  <si>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</si>
  <si>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</si>
  <si>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</si>
  <si>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</si>
  <si>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</si>
  <si>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</si>
  <si>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</si>
  <si>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</si>
  <si>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</si>
  <si>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5 - Komunikácie</t>
  </si>
  <si>
    <t xml:space="preserve">    99 - Presun hmôt HSV</t>
  </si>
  <si>
    <t>PSV - Práce a dodávky PSV</t>
  </si>
  <si>
    <t xml:space="preserve">    711 - Izolácie proti vode a vlhkosti</t>
  </si>
  <si>
    <t xml:space="preserve">    735 - Ústredné kúrenie - vykurovacie telesá</t>
  </si>
  <si>
    <t xml:space="preserve">    762 - Konštrukcie tesárske</t>
  </si>
  <si>
    <t xml:space="preserve">    765 - Konštrukcie - krytiny tvrdé</t>
  </si>
  <si>
    <t xml:space="preserve">    783 - Nátery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</si>
  <si>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</si>
  <si>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</si>
  <si>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</si>
  <si>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</si>
  <si>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</si>
  <si>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</si>
  <si>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</si>
  <si>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</si>
  <si>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</si>
  <si>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</si>
  <si>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</si>
  <si>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</si>
  <si>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</si>
  <si>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</si>
  <si>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</si>
  <si>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</si>
  <si>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</si>
  <si>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132201101.S</t>
  </si>
  <si>
    <t>Výkop ryhy do šírky 600 mm v horn.3 do 100 m3</t>
  </si>
  <si>
    <t>m3</t>
  </si>
  <si>
    <t>4</t>
  </si>
  <si>
    <t>2</t>
  </si>
  <si>
    <t>606885944</t>
  </si>
  <si>
    <t>VV</t>
  </si>
  <si>
    <t>(3,5*0,4*2+4,2*0,4*2+1,6*0,4*2+1,4*0,3+2,7*0,4)*0,8</t>
  </si>
  <si>
    <t>162501102.S</t>
  </si>
  <si>
    <t>Vodorovné premiestnenie výkopku po spevnenej ceste z horniny tr.1-4, do 100 m3 na vzdialenosť do 3000 m</t>
  </si>
  <si>
    <t>-112579116</t>
  </si>
  <si>
    <t>3</t>
  </si>
  <si>
    <t>162501105.S</t>
  </si>
  <si>
    <t>Vodorovné premiestnenie výkopku po spevnenej ceste z horniny tr.1-4, do 100 m3, príplatok k cene za každých ďalšich a začatých 1000 m</t>
  </si>
  <si>
    <t>-937417421</t>
  </si>
  <si>
    <t>"predpoklad do 15 km" 7,152*12</t>
  </si>
  <si>
    <t>171209002.S</t>
  </si>
  <si>
    <t>Poplatok za skladovanie - zemina a kamenivo (17 05) ostatné</t>
  </si>
  <si>
    <t>t</t>
  </si>
  <si>
    <t>975531316</t>
  </si>
  <si>
    <t>7,152*1,8</t>
  </si>
  <si>
    <t>Zakladanie</t>
  </si>
  <si>
    <t>5</t>
  </si>
  <si>
    <t>274211413.S</t>
  </si>
  <si>
    <t>Murivo základových pásov z lomového kameňa obojstranne lícované, na maltu MC 10</t>
  </si>
  <si>
    <t>-1023867600</t>
  </si>
  <si>
    <t>(3,5*0,4*2+4,2*0,4*2+1,6*0,4*2+1,4*0,3+2,7*0,4)*1,1</t>
  </si>
  <si>
    <t>Zvislé a kompletné konštrukcie</t>
  </si>
  <si>
    <t>6</t>
  </si>
  <si>
    <t>314275001.1</t>
  </si>
  <si>
    <t>Stavebnicový komín - osadenie a dodávka</t>
  </si>
  <si>
    <t>súb.</t>
  </si>
  <si>
    <t>974003274</t>
  </si>
  <si>
    <t>Komunikácie</t>
  </si>
  <si>
    <t>7</t>
  </si>
  <si>
    <t>564861111.S</t>
  </si>
  <si>
    <t>Podklad zo štrkodrviny s rozprestretím a zhutnením, po zhutnení hr. 200 mm</t>
  </si>
  <si>
    <t>m2</t>
  </si>
  <si>
    <t>755262333</t>
  </si>
  <si>
    <t>2,7*4,2</t>
  </si>
  <si>
    <t>8</t>
  </si>
  <si>
    <t>594111111.S</t>
  </si>
  <si>
    <t>Dlažba z lomového kameňa do lôžka z kameniva ťaženého</t>
  </si>
  <si>
    <t>611936979</t>
  </si>
  <si>
    <t>3,0*4,5</t>
  </si>
  <si>
    <t>99</t>
  </si>
  <si>
    <t>Presun hmôt HSV</t>
  </si>
  <si>
    <t>9</t>
  </si>
  <si>
    <t>998151111.S</t>
  </si>
  <si>
    <t>Presun hmôt pre obj.8152, 8153,8159,zvislá nosná konštr.z tehál,tvárnic,blokov,dreva výšky do 10 m</t>
  </si>
  <si>
    <t>-1786282886</t>
  </si>
  <si>
    <t>PSV</t>
  </si>
  <si>
    <t>Práce a dodávky PSV</t>
  </si>
  <si>
    <t>711</t>
  </si>
  <si>
    <t>Izolácie proti vode a vlhkosti</t>
  </si>
  <si>
    <t>10</t>
  </si>
  <si>
    <t>711131101.S</t>
  </si>
  <si>
    <t>Zhotovenie  izolácie proti zemnej vlhkosti vodorovná AIP na sucho</t>
  </si>
  <si>
    <t>16</t>
  </si>
  <si>
    <t>-384864969</t>
  </si>
  <si>
    <t xml:space="preserve">"rozhranie základových pásov a drevenej konštrukcie" </t>
  </si>
  <si>
    <t>3,5*0,4*2+4,2*0,4*2</t>
  </si>
  <si>
    <t>11</t>
  </si>
  <si>
    <t>M</t>
  </si>
  <si>
    <t>628310001000.S</t>
  </si>
  <si>
    <t>Pás asfaltový s posypom hr. 3,5 mm vystužený sklenenou rohožou</t>
  </si>
  <si>
    <t>32</t>
  </si>
  <si>
    <t>604449406</t>
  </si>
  <si>
    <t>6,16*1,15 'Prepočítané koeficientom množstva</t>
  </si>
  <si>
    <t>12</t>
  </si>
  <si>
    <t>711131106.S</t>
  </si>
  <si>
    <t>Zhotovenie izolácie proti zemnej vlhkosti nopovou fóloiu položenou voľne na ploche vodorovnej</t>
  </si>
  <si>
    <t>861908267</t>
  </si>
  <si>
    <t>3,5*5,3</t>
  </si>
  <si>
    <t>13</t>
  </si>
  <si>
    <t>283230002700.S</t>
  </si>
  <si>
    <t>Nopová HDPE fólia hrúbky 0,5 mm, výška nopu 8 mm, proti zemnej vlhkosti s radónovou ochranou, pre spodnú stavbu</t>
  </si>
  <si>
    <t>1850166806</t>
  </si>
  <si>
    <t>18,55*1,15 'Prepočítané koeficientom množstva</t>
  </si>
  <si>
    <t>14</t>
  </si>
  <si>
    <t>998711201.S</t>
  </si>
  <si>
    <t>Presun hmôt pre izoláciu proti vode v objektoch výšky do 6 m</t>
  </si>
  <si>
    <t>%</t>
  </si>
  <si>
    <t>150850315</t>
  </si>
  <si>
    <t>735</t>
  </si>
  <si>
    <t>Ústredné kúrenie - vykurovacie telesá</t>
  </si>
  <si>
    <t>15</t>
  </si>
  <si>
    <t>735112000.1</t>
  </si>
  <si>
    <t>Montáž a dodávka výhrevnej piecky</t>
  </si>
  <si>
    <t>ks</t>
  </si>
  <si>
    <t>-600877248</t>
  </si>
  <si>
    <t>762</t>
  </si>
  <si>
    <t>Konštrukcie tesárske</t>
  </si>
  <si>
    <t>762332110.S</t>
  </si>
  <si>
    <t>Montáž viazaných konštrukcií krovov striech z reziva priemernej plochy do 120 cm2</t>
  </si>
  <si>
    <t>m</t>
  </si>
  <si>
    <t>814677277</t>
  </si>
  <si>
    <t>17</t>
  </si>
  <si>
    <t>762332120.S</t>
  </si>
  <si>
    <t>Montáž viazaných konštrukcií krovov striech z reziva priemernej plochy 120 - 224 cm2</t>
  </si>
  <si>
    <t>-1986178771</t>
  </si>
  <si>
    <t>18</t>
  </si>
  <si>
    <t>6051100001PC</t>
  </si>
  <si>
    <t>Dodávka hranolov</t>
  </si>
  <si>
    <t>978111130</t>
  </si>
  <si>
    <t>"z výpisu prvkov"1,2096</t>
  </si>
  <si>
    <t>19</t>
  </si>
  <si>
    <t>762341201.S</t>
  </si>
  <si>
    <t>Montáž latovania jednoduchých striech pre sklon do 60°</t>
  </si>
  <si>
    <t>-279752702</t>
  </si>
  <si>
    <t>"laty + kontralaty" 212,5</t>
  </si>
  <si>
    <t>605120002800.S</t>
  </si>
  <si>
    <t>Hranoly z mäkkého reziva neopracované nehranené akosť II, prierez 25-100 cm2</t>
  </si>
  <si>
    <t>676471212</t>
  </si>
  <si>
    <t>212,5*0,04*0,05</t>
  </si>
  <si>
    <t>21</t>
  </si>
  <si>
    <t>762395000.S</t>
  </si>
  <si>
    <t>Spojovacie prostriedky pre viazané konštrukcie krovov, debnenie a laťovanie, nadstrešné konštr., spádové kliny - svorky, dosky, klince, pásová oceľ, vruty</t>
  </si>
  <si>
    <t>2114587936</t>
  </si>
  <si>
    <t>1,21+0,425</t>
  </si>
  <si>
    <t>22</t>
  </si>
  <si>
    <t>762712130.S</t>
  </si>
  <si>
    <t>Montáž priestorových viazaných konštrukcií z reziva hraneného prierezovej plochy 224 - 288 cm2</t>
  </si>
  <si>
    <t>-1434320007</t>
  </si>
  <si>
    <t>"lehátka" 17,2</t>
  </si>
  <si>
    <t>23</t>
  </si>
  <si>
    <t>762712150.S</t>
  </si>
  <si>
    <t>Montáž priestorových viazaných konštrukcií z reziva hraneného prierezovej plochy 450 - 600 cm2</t>
  </si>
  <si>
    <t>-908369534</t>
  </si>
  <si>
    <t>"lemujúci trám" 4,4*2</t>
  </si>
  <si>
    <t>24</t>
  </si>
  <si>
    <t>1159947998</t>
  </si>
  <si>
    <t>"z výpisu prvkov" 0,55</t>
  </si>
  <si>
    <t>"lehátka" 0,387</t>
  </si>
  <si>
    <t>Súčet</t>
  </si>
  <si>
    <t>25</t>
  </si>
  <si>
    <t>6051100002PC</t>
  </si>
  <si>
    <t xml:space="preserve">Dodávka dosiek </t>
  </si>
  <si>
    <t>397044759</t>
  </si>
  <si>
    <t>"lehátka" 2*0,8*4*0,05</t>
  </si>
  <si>
    <t>26</t>
  </si>
  <si>
    <t>762731110.S</t>
  </si>
  <si>
    <t>Montáž priestorových viazaných konštrukcií z guľatiny prierezovej plochy do 120 cm2</t>
  </si>
  <si>
    <t>-332153198</t>
  </si>
  <si>
    <t>8*14+4,3*15</t>
  </si>
  <si>
    <t>27</t>
  </si>
  <si>
    <t>0521700001PC</t>
  </si>
  <si>
    <t>Dodávka guľatiny priemer 250 mm</t>
  </si>
  <si>
    <t>188090505</t>
  </si>
  <si>
    <t>"z výpisu prvkov" 5,5+3,17</t>
  </si>
  <si>
    <t>28</t>
  </si>
  <si>
    <t>762795000.S</t>
  </si>
  <si>
    <t>Spojovacie prostriedky pre priestorové viazané konštrukcie - klince, svorky, fixačné dosky</t>
  </si>
  <si>
    <t>-1132130200</t>
  </si>
  <si>
    <t>0,937+0,32+8,67</t>
  </si>
  <si>
    <t>29</t>
  </si>
  <si>
    <t>762812570.S</t>
  </si>
  <si>
    <t>Montáž záklopu  na pero a drážku, polodrážku</t>
  </si>
  <si>
    <t>2008761213</t>
  </si>
  <si>
    <t>2,715*7,750*2</t>
  </si>
  <si>
    <t>30</t>
  </si>
  <si>
    <t>605110000100.S</t>
  </si>
  <si>
    <t>Dosky a fošne zo smreku neopracované neomietané akosť I hr. 13-15 mm, š. 60-130 mm</t>
  </si>
  <si>
    <t>50220231</t>
  </si>
  <si>
    <t>42,083*0,015</t>
  </si>
  <si>
    <t>31</t>
  </si>
  <si>
    <t>998762202.S</t>
  </si>
  <si>
    <t>Presun hmôt pre konštrukcie tesárske v objektoch výšky do 12 m</t>
  </si>
  <si>
    <t>-150718093</t>
  </si>
  <si>
    <t>765</t>
  </si>
  <si>
    <t>Konštrukcie - krytiny tvrdé</t>
  </si>
  <si>
    <t>765362001.S</t>
  </si>
  <si>
    <t>Zastrešenie z drevených šindľov š. 8 cm s jednoduchým prekrytím striech jednoduchých, sklon od 14° do 35°</t>
  </si>
  <si>
    <t>-436496245</t>
  </si>
  <si>
    <t>33</t>
  </si>
  <si>
    <t>765901322.S</t>
  </si>
  <si>
    <t>Strešná fólia paropriepustná, na plné debnenie</t>
  </si>
  <si>
    <t>764284332</t>
  </si>
  <si>
    <t>34</t>
  </si>
  <si>
    <t>998765201.S</t>
  </si>
  <si>
    <t>Presun hmôt pre tvrdé krytiny v objektoch výšky do 6 m</t>
  </si>
  <si>
    <t>-1418745583</t>
  </si>
  <si>
    <t>783</t>
  </si>
  <si>
    <t>Nátery</t>
  </si>
  <si>
    <t>35</t>
  </si>
  <si>
    <t>783782404.S</t>
  </si>
  <si>
    <t>Nátery tesárskych konštrukcií, povrchová impregnácia proti drevokaznému hmyzu, hubám a plesniam, jednonásobná</t>
  </si>
  <si>
    <t>699170480</t>
  </si>
  <si>
    <t>"hranoly a guľatina" 220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</si>
</sst>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24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8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21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4" fillId="5" borderId="0" xfId="0" applyFont="1" applyFill="1" applyAlignment="1">
      <alignment horizontal="center" vertical="center"/>
    </xf>
    <xf numFmtId="0" fontId="25" fillId="0" borderId="16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4" fontId="26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2" fillId="0" borderId="14" xfId="0" applyNumberFormat="1" applyFont="1" applyBorder="1" applyAlignment="1">
      <alignment vertical="center"/>
    </xf>
    <xf numFmtId="4" fontId="22" fillId="0" borderId="0" xfId="0" applyNumberFormat="1" applyFont="1" applyBorder="1" applyAlignment="1">
      <alignment vertical="center"/>
    </xf>
    <xf numFmtId="166" fontId="22" fillId="0" borderId="0" xfId="0" applyNumberFormat="1" applyFont="1" applyBorder="1" applyAlignment="1">
      <alignment vertical="center"/>
    </xf>
    <xf numFmtId="4" fontId="22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0" fillId="0" borderId="19" xfId="0" applyNumberFormat="1" applyFont="1" applyBorder="1" applyAlignment="1">
      <alignment vertical="center"/>
    </xf>
    <xf numFmtId="4" fontId="30" fillId="0" borderId="20" xfId="0" applyNumberFormat="1" applyFont="1" applyBorder="1" applyAlignment="1">
      <alignment vertical="center"/>
    </xf>
    <xf numFmtId="166" fontId="30" fillId="0" borderId="20" xfId="0" applyNumberFormat="1" applyFont="1" applyBorder="1" applyAlignment="1">
      <alignment vertical="center"/>
    </xf>
    <xf numFmtId="4" fontId="30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164" fontId="18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4" fillId="5" borderId="0" xfId="0" applyFont="1" applyFill="1" applyAlignment="1">
      <alignment horizontal="left" vertical="center"/>
    </xf>
    <xf numFmtId="0" fontId="24" fillId="5" borderId="0" xfId="0" applyFont="1" applyFill="1" applyAlignment="1">
      <alignment horizontal="right" vertical="center"/>
    </xf>
    <xf numFmtId="0" fontId="32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4" fillId="5" borderId="16" xfId="0" applyFont="1" applyFill="1" applyBorder="1" applyAlignment="1">
      <alignment horizontal="center" vertical="center" wrapText="1"/>
    </xf>
    <xf numFmtId="0" fontId="24" fillId="5" borderId="17" xfId="0" applyFont="1" applyFill="1" applyBorder="1" applyAlignment="1">
      <alignment horizontal="center" vertical="center" wrapText="1"/>
    </xf>
    <xf numFmtId="0" fontId="24" fillId="5" borderId="18" xfId="0" applyFont="1" applyFill="1" applyBorder="1" applyAlignment="1">
      <alignment horizontal="center" vertical="center" wrapText="1"/>
    </xf>
    <xf numFmtId="0" fontId="24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6" fillId="0" borderId="0" xfId="0" applyNumberFormat="1" applyFont="1" applyAlignment="1"/>
    <xf numFmtId="166" fontId="33" fillId="0" borderId="12" xfId="0" applyNumberFormat="1" applyFont="1" applyBorder="1" applyAlignment="1"/>
    <xf numFmtId="166" fontId="33" fillId="0" borderId="13" xfId="0" applyNumberFormat="1" applyFont="1" applyBorder="1" applyAlignment="1"/>
    <xf numFmtId="4" fontId="34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4" fillId="0" borderId="22" xfId="0" applyFont="1" applyBorder="1" applyAlignment="1" applyProtection="1">
      <alignment horizontal="center" vertical="center"/>
      <protection locked="0"/>
    </xf>
    <xf numFmtId="49" fontId="24" fillId="0" borderId="22" xfId="0" applyNumberFormat="1" applyFont="1" applyBorder="1" applyAlignment="1" applyProtection="1">
      <alignment horizontal="left" vertical="center" wrapText="1"/>
      <protection locked="0"/>
    </xf>
    <xf numFmtId="0" fontId="24" fillId="0" borderId="22" xfId="0" applyFont="1" applyBorder="1" applyAlignment="1" applyProtection="1">
      <alignment horizontal="left" vertical="center" wrapText="1"/>
      <protection locked="0"/>
    </xf>
    <xf numFmtId="0" fontId="24" fillId="0" borderId="22" xfId="0" applyFont="1" applyBorder="1" applyAlignment="1" applyProtection="1">
      <alignment horizontal="center" vertical="center" wrapText="1"/>
      <protection locked="0"/>
    </xf>
    <xf numFmtId="167" fontId="24" fillId="0" borderId="22" xfId="0" applyNumberFormat="1" applyFont="1" applyBorder="1" applyAlignment="1" applyProtection="1">
      <alignment vertical="center"/>
      <protection locked="0"/>
    </xf>
    <xf numFmtId="4" fontId="24" fillId="3" borderId="22" xfId="0" applyNumberFormat="1" applyFont="1" applyFill="1" applyBorder="1" applyAlignment="1" applyProtection="1">
      <alignment vertical="center"/>
      <protection locked="0"/>
    </xf>
    <xf numFmtId="4" fontId="24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5" fillId="3" borderId="14" xfId="0" applyFont="1" applyFill="1" applyBorder="1" applyAlignment="1" applyProtection="1">
      <alignment horizontal="left" vertical="center"/>
      <protection locked="0"/>
    </xf>
    <xf numFmtId="0" fontId="25" fillId="0" borderId="0" xfId="0" applyFont="1" applyBorder="1" applyAlignment="1">
      <alignment horizontal="center" vertical="center"/>
    </xf>
    <xf numFmtId="166" fontId="25" fillId="0" borderId="0" xfId="0" applyNumberFormat="1" applyFont="1" applyBorder="1" applyAlignment="1">
      <alignment vertical="center"/>
    </xf>
    <xf numFmtId="166" fontId="25" fillId="0" borderId="15" xfId="0" applyNumberFormat="1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36" fillId="0" borderId="22" xfId="0" applyFont="1" applyBorder="1" applyAlignment="1" applyProtection="1">
      <alignment horizontal="center" vertical="center"/>
      <protection locked="0"/>
    </xf>
    <xf numFmtId="49" fontId="36" fillId="0" borderId="22" xfId="0" applyNumberFormat="1" applyFont="1" applyBorder="1" applyAlignment="1" applyProtection="1">
      <alignment horizontal="left" vertical="center" wrapText="1"/>
      <protection locked="0"/>
    </xf>
    <xf numFmtId="0" fontId="36" fillId="0" borderId="22" xfId="0" applyFont="1" applyBorder="1" applyAlignment="1" applyProtection="1">
      <alignment horizontal="left" vertical="center" wrapText="1"/>
      <protection locked="0"/>
    </xf>
    <xf numFmtId="0" fontId="36" fillId="0" borderId="22" xfId="0" applyFont="1" applyBorder="1" applyAlignment="1" applyProtection="1">
      <alignment horizontal="center" vertical="center" wrapText="1"/>
      <protection locked="0"/>
    </xf>
    <xf numFmtId="167" fontId="36" fillId="0" borderId="22" xfId="0" applyNumberFormat="1" applyFont="1" applyBorder="1" applyAlignment="1" applyProtection="1">
      <alignment vertical="center"/>
      <protection locked="0"/>
    </xf>
    <xf numFmtId="4" fontId="36" fillId="3" borderId="22" xfId="0" applyNumberFormat="1" applyFont="1" applyFill="1" applyBorder="1" applyAlignment="1" applyProtection="1">
      <alignment vertical="center"/>
      <protection locked="0"/>
    </xf>
    <xf numFmtId="4" fontId="36" fillId="0" borderId="22" xfId="0" applyNumberFormat="1" applyFont="1" applyBorder="1" applyAlignment="1" applyProtection="1">
      <alignment vertical="center"/>
      <protection locked="0"/>
    </xf>
    <xf numFmtId="0" fontId="37" fillId="0" borderId="22" xfId="0" applyFont="1" applyBorder="1" applyAlignment="1" applyProtection="1">
      <alignment vertical="center"/>
      <protection locked="0"/>
    </xf>
    <xf numFmtId="0" fontId="37" fillId="0" borderId="3" xfId="0" applyFont="1" applyBorder="1" applyAlignment="1">
      <alignment vertical="center"/>
    </xf>
    <xf numFmtId="0" fontId="36" fillId="3" borderId="14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>
      <alignment horizontal="center" vertical="center"/>
    </xf>
    <xf numFmtId="167" fontId="24" fillId="3" borderId="22" xfId="0" applyNumberFormat="1" applyFont="1" applyFill="1" applyBorder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164" fontId="18" fillId="0" borderId="0" xfId="0" applyNumberFormat="1" applyFont="1" applyAlignment="1">
      <alignment horizontal="left" vertical="center"/>
    </xf>
    <xf numFmtId="4" fontId="20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5" borderId="6" xfId="0" applyFont="1" applyFill="1" applyBorder="1" applyAlignment="1">
      <alignment horizontal="center" vertical="center"/>
    </xf>
    <xf numFmtId="0" fontId="24" fillId="5" borderId="7" xfId="0" applyFont="1" applyFill="1" applyBorder="1" applyAlignment="1">
      <alignment horizontal="left" vertical="center"/>
    </xf>
    <xf numFmtId="0" fontId="24" fillId="5" borderId="7" xfId="0" applyFont="1" applyFill="1" applyBorder="1" applyAlignment="1">
      <alignment horizontal="center" vertical="center"/>
    </xf>
    <xf numFmtId="0" fontId="24" fillId="5" borderId="7" xfId="0" applyFont="1" applyFill="1" applyBorder="1" applyAlignment="1">
      <alignment horizontal="right" vertical="center"/>
    </xf>
    <xf numFmtId="0" fontId="24" fillId="5" borderId="8" xfId="0" applyFont="1" applyFill="1" applyBorder="1" applyAlignment="1">
      <alignment horizontal="left" vertical="center"/>
    </xf>
    <xf numFmtId="4" fontId="29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0" fontId="28" fillId="0" borderId="0" xfId="0" applyFont="1" applyAlignment="1">
      <alignment horizontal="left" vertical="center" wrapText="1"/>
    </xf>
    <xf numFmtId="4" fontId="26" fillId="0" borderId="0" xfId="0" applyNumberFormat="1" applyFont="1" applyAlignment="1">
      <alignment horizontal="right" vertical="center"/>
    </xf>
    <xf numFmtId="4" fontId="26" fillId="0" borderId="0" xfId="0" applyNumberFormat="1" applyFont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0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7"/>
  <sheetViews>
    <sheetView showGridLines="0" workbookViewId="0">
      <selection activeCell="E11" sqref="E11"/>
    </sheetView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6" t="s">
        <v>0</v>
      </c>
      <c r="AZ1" s="16" t="s">
        <v>1</v>
      </c>
      <c r="BA1" s="16" t="s">
        <v>2</v>
      </c>
      <c r="BB1" s="16" t="s">
        <v>1</v>
      </c>
      <c r="BT1" s="16" t="s">
        <v>3</v>
      </c>
      <c r="BU1" s="16" t="s">
        <v>3</v>
      </c>
      <c r="BV1" s="16" t="s">
        <v>4</v>
      </c>
    </row>
    <row r="2" spans="1:74" s="1" customFormat="1" ht="36.950000000000003" customHeight="1">
      <c r="AR2" s="240" t="s">
        <v>5</v>
      </c>
      <c r="AS2" s="203"/>
      <c r="AT2" s="203"/>
      <c r="AU2" s="203"/>
      <c r="AV2" s="203"/>
      <c r="AW2" s="203"/>
      <c r="AX2" s="203"/>
      <c r="AY2" s="203"/>
      <c r="AZ2" s="203"/>
      <c r="BA2" s="203"/>
      <c r="BB2" s="203"/>
      <c r="BC2" s="203"/>
      <c r="BD2" s="203"/>
      <c r="BE2" s="203"/>
      <c r="BS2" s="17" t="s">
        <v>6</v>
      </c>
      <c r="BT2" s="17" t="s">
        <v>7</v>
      </c>
    </row>
    <row r="3" spans="1:74" s="1" customFormat="1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7</v>
      </c>
    </row>
    <row r="4" spans="1:74" s="1" customFormat="1" ht="24.95" customHeight="1">
      <c r="B4" s="20"/>
      <c r="D4" s="21" t="s">
        <v>8</v>
      </c>
      <c r="AR4" s="20"/>
      <c r="AS4" s="22" t="s">
        <v>9</v>
      </c>
      <c r="BE4" s="23" t="s">
        <v>10</v>
      </c>
      <c r="BS4" s="17" t="s">
        <v>11</v>
      </c>
    </row>
    <row r="5" spans="1:74" s="1" customFormat="1" ht="12" customHeight="1">
      <c r="B5" s="20"/>
      <c r="D5" s="24" t="s">
        <v>12</v>
      </c>
      <c r="K5" s="202" t="s">
        <v>13</v>
      </c>
      <c r="L5" s="203"/>
      <c r="M5" s="203"/>
      <c r="N5" s="203"/>
      <c r="O5" s="203"/>
      <c r="P5" s="203"/>
      <c r="Q5" s="203"/>
      <c r="R5" s="203"/>
      <c r="S5" s="203"/>
      <c r="T5" s="203"/>
      <c r="U5" s="203"/>
      <c r="V5" s="203"/>
      <c r="W5" s="203"/>
      <c r="X5" s="203"/>
      <c r="Y5" s="203"/>
      <c r="Z5" s="203"/>
      <c r="AA5" s="203"/>
      <c r="AB5" s="203"/>
      <c r="AC5" s="203"/>
      <c r="AD5" s="203"/>
      <c r="AE5" s="203"/>
      <c r="AF5" s="203"/>
      <c r="AG5" s="203"/>
      <c r="AH5" s="203"/>
      <c r="AI5" s="203"/>
      <c r="AJ5" s="203"/>
      <c r="AK5" s="203"/>
      <c r="AL5" s="203"/>
      <c r="AM5" s="203"/>
      <c r="AN5" s="203"/>
      <c r="AO5" s="203"/>
      <c r="AR5" s="20"/>
      <c r="BE5" s="199" t="s">
        <v>14</v>
      </c>
      <c r="BS5" s="17" t="s">
        <v>6</v>
      </c>
    </row>
    <row r="6" spans="1:74" s="1" customFormat="1" ht="36.950000000000003" customHeight="1">
      <c r="B6" s="20"/>
      <c r="D6" s="26" t="s">
        <v>15</v>
      </c>
      <c r="K6" s="204" t="s">
        <v>16</v>
      </c>
      <c r="L6" s="203"/>
      <c r="M6" s="203"/>
      <c r="N6" s="203"/>
      <c r="O6" s="203"/>
      <c r="P6" s="203"/>
      <c r="Q6" s="203"/>
      <c r="R6" s="203"/>
      <c r="S6" s="203"/>
      <c r="T6" s="203"/>
      <c r="U6" s="203"/>
      <c r="V6" s="203"/>
      <c r="W6" s="203"/>
      <c r="X6" s="203"/>
      <c r="Y6" s="203"/>
      <c r="Z6" s="203"/>
      <c r="AA6" s="203"/>
      <c r="AB6" s="203"/>
      <c r="AC6" s="203"/>
      <c r="AD6" s="203"/>
      <c r="AE6" s="203"/>
      <c r="AF6" s="203"/>
      <c r="AG6" s="203"/>
      <c r="AH6" s="203"/>
      <c r="AI6" s="203"/>
      <c r="AJ6" s="203"/>
      <c r="AK6" s="203"/>
      <c r="AL6" s="203"/>
      <c r="AM6" s="203"/>
      <c r="AN6" s="203"/>
      <c r="AO6" s="203"/>
      <c r="AR6" s="20"/>
      <c r="BE6" s="200"/>
      <c r="BS6" s="17" t="s">
        <v>6</v>
      </c>
    </row>
    <row r="7" spans="1:74" s="1" customFormat="1" ht="12" customHeight="1">
      <c r="B7" s="20"/>
      <c r="D7" s="27" t="s">
        <v>17</v>
      </c>
      <c r="K7" s="25" t="s">
        <v>18</v>
      </c>
      <c r="AK7" s="27" t="s">
        <v>19</v>
      </c>
      <c r="AN7" s="25" t="s">
        <v>20</v>
      </c>
      <c r="AR7" s="20"/>
      <c r="BE7" s="200"/>
      <c r="BS7" s="17" t="s">
        <v>6</v>
      </c>
    </row>
    <row r="8" spans="1:74" s="1" customFormat="1" ht="12" customHeight="1">
      <c r="B8" s="20"/>
      <c r="D8" s="27" t="s">
        <v>21</v>
      </c>
      <c r="K8" s="25"/>
      <c r="AK8" s="27" t="s">
        <v>22</v>
      </c>
      <c r="AN8" s="28" t="s">
        <v>23</v>
      </c>
      <c r="AR8" s="20"/>
      <c r="BE8" s="200"/>
      <c r="BS8" s="17" t="s">
        <v>6</v>
      </c>
    </row>
    <row r="9" spans="1:74" s="1" customFormat="1" ht="14.45" customHeight="1">
      <c r="B9" s="20"/>
      <c r="AR9" s="20"/>
      <c r="BE9" s="200"/>
      <c r="BS9" s="17" t="s">
        <v>6</v>
      </c>
    </row>
    <row r="10" spans="1:74" s="1" customFormat="1" ht="12" customHeight="1">
      <c r="B10" s="20"/>
      <c r="D10" s="27" t="s">
        <v>24</v>
      </c>
      <c r="AK10" s="27" t="s">
        <v>25</v>
      </c>
      <c r="AN10" s="25" t="s">
        <v>1</v>
      </c>
      <c r="AR10" s="20"/>
      <c r="BE10" s="200"/>
      <c r="BS10" s="17" t="s">
        <v>6</v>
      </c>
    </row>
    <row r="11" spans="1:74" s="1" customFormat="1" ht="18.399999999999999" customHeight="1">
      <c r="B11" s="20"/>
      <c r="E11" s="25"/>
      <c r="AK11" s="27" t="s">
        <v>26</v>
      </c>
      <c r="AN11" s="25" t="s">
        <v>1</v>
      </c>
      <c r="AR11" s="20"/>
      <c r="BE11" s="200"/>
      <c r="BS11" s="17" t="s">
        <v>6</v>
      </c>
    </row>
    <row r="12" spans="1:74" s="1" customFormat="1" ht="6.95" customHeight="1">
      <c r="B12" s="20"/>
      <c r="AR12" s="20"/>
      <c r="BE12" s="200"/>
      <c r="BS12" s="17" t="s">
        <v>6</v>
      </c>
    </row>
    <row r="13" spans="1:74" s="1" customFormat="1" ht="12" customHeight="1">
      <c r="B13" s="20"/>
      <c r="D13" s="27" t="s">
        <v>27</v>
      </c>
      <c r="AK13" s="27" t="s">
        <v>25</v>
      </c>
      <c r="AN13" s="29" t="s">
        <v>28</v>
      </c>
      <c r="AR13" s="20"/>
      <c r="BE13" s="200"/>
      <c r="BS13" s="17" t="s">
        <v>6</v>
      </c>
    </row>
    <row r="14" spans="1:74" ht="12.75">
      <c r="B14" s="20"/>
      <c r="E14" s="205" t="s">
        <v>28</v>
      </c>
      <c r="F14" s="206"/>
      <c r="G14" s="206"/>
      <c r="H14" s="206"/>
      <c r="I14" s="206"/>
      <c r="J14" s="206"/>
      <c r="K14" s="206"/>
      <c r="L14" s="206"/>
      <c r="M14" s="206"/>
      <c r="N14" s="206"/>
      <c r="O14" s="206"/>
      <c r="P14" s="206"/>
      <c r="Q14" s="206"/>
      <c r="R14" s="206"/>
      <c r="S14" s="206"/>
      <c r="T14" s="206"/>
      <c r="U14" s="206"/>
      <c r="V14" s="206"/>
      <c r="W14" s="206"/>
      <c r="X14" s="206"/>
      <c r="Y14" s="206"/>
      <c r="Z14" s="206"/>
      <c r="AA14" s="206"/>
      <c r="AB14" s="206"/>
      <c r="AC14" s="206"/>
      <c r="AD14" s="206"/>
      <c r="AE14" s="206"/>
      <c r="AF14" s="206"/>
      <c r="AG14" s="206"/>
      <c r="AH14" s="206"/>
      <c r="AI14" s="206"/>
      <c r="AJ14" s="206"/>
      <c r="AK14" s="27" t="s">
        <v>26</v>
      </c>
      <c r="AN14" s="29" t="s">
        <v>28</v>
      </c>
      <c r="AR14" s="20"/>
      <c r="BE14" s="200"/>
      <c r="BS14" s="17" t="s">
        <v>6</v>
      </c>
    </row>
    <row r="15" spans="1:74" s="1" customFormat="1" ht="6.95" customHeight="1">
      <c r="B15" s="20"/>
      <c r="AR15" s="20"/>
      <c r="BE15" s="200"/>
      <c r="BS15" s="17" t="s">
        <v>3</v>
      </c>
    </row>
    <row r="16" spans="1:74" s="1" customFormat="1" ht="12" customHeight="1">
      <c r="B16" s="20"/>
      <c r="D16" s="27" t="s">
        <v>29</v>
      </c>
      <c r="AK16" s="27" t="s">
        <v>25</v>
      </c>
      <c r="AN16" s="25" t="s">
        <v>1</v>
      </c>
      <c r="AR16" s="20"/>
      <c r="BE16" s="200"/>
      <c r="BS16" s="17" t="s">
        <v>3</v>
      </c>
    </row>
    <row r="17" spans="1:71" s="1" customFormat="1" ht="18.399999999999999" customHeight="1">
      <c r="B17" s="20"/>
      <c r="E17" s="25" t="s">
        <v>30</v>
      </c>
      <c r="AK17" s="27" t="s">
        <v>26</v>
      </c>
      <c r="AN17" s="25" t="s">
        <v>1</v>
      </c>
      <c r="AR17" s="20"/>
      <c r="BE17" s="200"/>
      <c r="BS17" s="17" t="s">
        <v>31</v>
      </c>
    </row>
    <row r="18" spans="1:71" s="1" customFormat="1" ht="6.95" customHeight="1">
      <c r="B18" s="20"/>
      <c r="AR18" s="20"/>
      <c r="BE18" s="200"/>
      <c r="BS18" s="17" t="s">
        <v>6</v>
      </c>
    </row>
    <row r="19" spans="1:71" s="1" customFormat="1" ht="12" customHeight="1">
      <c r="B19" s="20"/>
      <c r="D19" s="27" t="s">
        <v>32</v>
      </c>
      <c r="AK19" s="27" t="s">
        <v>25</v>
      </c>
      <c r="AN19" s="25" t="s">
        <v>1</v>
      </c>
      <c r="AR19" s="20"/>
      <c r="BE19" s="200"/>
      <c r="BS19" s="17" t="s">
        <v>6</v>
      </c>
    </row>
    <row r="20" spans="1:71" s="1" customFormat="1" ht="18.399999999999999" customHeight="1">
      <c r="B20" s="20"/>
      <c r="E20" s="25" t="s">
        <v>30</v>
      </c>
      <c r="AK20" s="27" t="s">
        <v>26</v>
      </c>
      <c r="AN20" s="25" t="s">
        <v>1</v>
      </c>
      <c r="AR20" s="20"/>
      <c r="BE20" s="200"/>
      <c r="BS20" s="17" t="s">
        <v>31</v>
      </c>
    </row>
    <row r="21" spans="1:71" s="1" customFormat="1" ht="6.95" customHeight="1">
      <c r="B21" s="20"/>
      <c r="AR21" s="20"/>
      <c r="BE21" s="200"/>
    </row>
    <row r="22" spans="1:71" s="1" customFormat="1" ht="12" customHeight="1">
      <c r="B22" s="20"/>
      <c r="D22" s="27" t="s">
        <v>33</v>
      </c>
      <c r="AR22" s="20"/>
      <c r="BE22" s="200"/>
    </row>
    <row r="23" spans="1:71" s="1" customFormat="1" ht="16.5" customHeight="1">
      <c r="B23" s="20"/>
      <c r="E23" s="207" t="s">
        <v>1</v>
      </c>
      <c r="F23" s="207"/>
      <c r="G23" s="207"/>
      <c r="H23" s="207"/>
      <c r="I23" s="207"/>
      <c r="J23" s="207"/>
      <c r="K23" s="207"/>
      <c r="L23" s="207"/>
      <c r="M23" s="207"/>
      <c r="N23" s="207"/>
      <c r="O23" s="207"/>
      <c r="P23" s="207"/>
      <c r="Q23" s="207"/>
      <c r="R23" s="207"/>
      <c r="S23" s="207"/>
      <c r="T23" s="207"/>
      <c r="U23" s="207"/>
      <c r="V23" s="207"/>
      <c r="W23" s="207"/>
      <c r="X23" s="207"/>
      <c r="Y23" s="207"/>
      <c r="Z23" s="207"/>
      <c r="AA23" s="207"/>
      <c r="AB23" s="207"/>
      <c r="AC23" s="207"/>
      <c r="AD23" s="207"/>
      <c r="AE23" s="207"/>
      <c r="AF23" s="207"/>
      <c r="AG23" s="207"/>
      <c r="AH23" s="207"/>
      <c r="AI23" s="207"/>
      <c r="AJ23" s="207"/>
      <c r="AK23" s="207"/>
      <c r="AL23" s="207"/>
      <c r="AM23" s="207"/>
      <c r="AN23" s="207"/>
      <c r="AR23" s="20"/>
      <c r="BE23" s="200"/>
    </row>
    <row r="24" spans="1:71" s="1" customFormat="1" ht="6.95" customHeight="1">
      <c r="B24" s="20"/>
      <c r="AR24" s="20"/>
      <c r="BE24" s="200"/>
    </row>
    <row r="25" spans="1:71" s="1" customFormat="1" ht="6.95" customHeight="1">
      <c r="B25" s="2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R25" s="20"/>
      <c r="BE25" s="200"/>
    </row>
    <row r="26" spans="1:71" s="2" customFormat="1" ht="25.9" customHeight="1">
      <c r="A26" s="32"/>
      <c r="B26" s="33"/>
      <c r="C26" s="32"/>
      <c r="D26" s="34" t="s">
        <v>34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208">
        <f>ROUND(AG94,2)</f>
        <v>0</v>
      </c>
      <c r="AL26" s="209"/>
      <c r="AM26" s="209"/>
      <c r="AN26" s="209"/>
      <c r="AO26" s="209"/>
      <c r="AP26" s="32"/>
      <c r="AQ26" s="32"/>
      <c r="AR26" s="33"/>
      <c r="BE26" s="200"/>
    </row>
    <row r="27" spans="1:71" s="2" customFormat="1" ht="6.95" customHeight="1">
      <c r="A27" s="32"/>
      <c r="B27" s="33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3"/>
      <c r="BE27" s="200"/>
    </row>
    <row r="28" spans="1:71" s="2" customFormat="1" ht="12.75">
      <c r="A28" s="32"/>
      <c r="B28" s="33"/>
      <c r="C28" s="32"/>
      <c r="D28" s="32"/>
      <c r="E28" s="32"/>
      <c r="F28" s="32"/>
      <c r="G28" s="32"/>
      <c r="H28" s="32"/>
      <c r="I28" s="32"/>
      <c r="J28" s="32"/>
      <c r="K28" s="32"/>
      <c r="L28" s="210" t="s">
        <v>35</v>
      </c>
      <c r="M28" s="210"/>
      <c r="N28" s="210"/>
      <c r="O28" s="210"/>
      <c r="P28" s="210"/>
      <c r="Q28" s="32"/>
      <c r="R28" s="32"/>
      <c r="S28" s="32"/>
      <c r="T28" s="32"/>
      <c r="U28" s="32"/>
      <c r="V28" s="32"/>
      <c r="W28" s="210" t="s">
        <v>36</v>
      </c>
      <c r="X28" s="210"/>
      <c r="Y28" s="210"/>
      <c r="Z28" s="210"/>
      <c r="AA28" s="210"/>
      <c r="AB28" s="210"/>
      <c r="AC28" s="210"/>
      <c r="AD28" s="210"/>
      <c r="AE28" s="210"/>
      <c r="AF28" s="32"/>
      <c r="AG28" s="32"/>
      <c r="AH28" s="32"/>
      <c r="AI28" s="32"/>
      <c r="AJ28" s="32"/>
      <c r="AK28" s="210" t="s">
        <v>37</v>
      </c>
      <c r="AL28" s="210"/>
      <c r="AM28" s="210"/>
      <c r="AN28" s="210"/>
      <c r="AO28" s="210"/>
      <c r="AP28" s="32"/>
      <c r="AQ28" s="32"/>
      <c r="AR28" s="33"/>
      <c r="BE28" s="200"/>
    </row>
    <row r="29" spans="1:71" s="3" customFormat="1" ht="14.45" customHeight="1">
      <c r="B29" s="37"/>
      <c r="D29" s="27" t="s">
        <v>38</v>
      </c>
      <c r="F29" s="38" t="s">
        <v>39</v>
      </c>
      <c r="L29" s="213">
        <v>0.2</v>
      </c>
      <c r="M29" s="212"/>
      <c r="N29" s="212"/>
      <c r="O29" s="212"/>
      <c r="P29" s="212"/>
      <c r="Q29" s="39"/>
      <c r="R29" s="39"/>
      <c r="S29" s="39"/>
      <c r="T29" s="39"/>
      <c r="U29" s="39"/>
      <c r="V29" s="39"/>
      <c r="W29" s="211">
        <f>ROUND(AZ94, 2)</f>
        <v>0</v>
      </c>
      <c r="X29" s="212"/>
      <c r="Y29" s="212"/>
      <c r="Z29" s="212"/>
      <c r="AA29" s="212"/>
      <c r="AB29" s="212"/>
      <c r="AC29" s="212"/>
      <c r="AD29" s="212"/>
      <c r="AE29" s="212"/>
      <c r="AF29" s="39"/>
      <c r="AG29" s="39"/>
      <c r="AH29" s="39"/>
      <c r="AI29" s="39"/>
      <c r="AJ29" s="39"/>
      <c r="AK29" s="211">
        <f>ROUND(AV94, 2)</f>
        <v>0</v>
      </c>
      <c r="AL29" s="212"/>
      <c r="AM29" s="212"/>
      <c r="AN29" s="212"/>
      <c r="AO29" s="212"/>
      <c r="AP29" s="39"/>
      <c r="AQ29" s="39"/>
      <c r="AR29" s="40"/>
      <c r="AS29" s="39"/>
      <c r="AT29" s="39"/>
      <c r="AU29" s="39"/>
      <c r="AV29" s="39"/>
      <c r="AW29" s="39"/>
      <c r="AX29" s="39"/>
      <c r="AY29" s="39"/>
      <c r="AZ29" s="39"/>
      <c r="BE29" s="201"/>
    </row>
    <row r="30" spans="1:71" s="3" customFormat="1" ht="14.45" customHeight="1">
      <c r="B30" s="37"/>
      <c r="F30" s="38" t="s">
        <v>40</v>
      </c>
      <c r="L30" s="213">
        <v>0.2</v>
      </c>
      <c r="M30" s="212"/>
      <c r="N30" s="212"/>
      <c r="O30" s="212"/>
      <c r="P30" s="212"/>
      <c r="Q30" s="39"/>
      <c r="R30" s="39"/>
      <c r="S30" s="39"/>
      <c r="T30" s="39"/>
      <c r="U30" s="39"/>
      <c r="V30" s="39"/>
      <c r="W30" s="211">
        <f>ROUND(BA94, 2)</f>
        <v>0</v>
      </c>
      <c r="X30" s="212"/>
      <c r="Y30" s="212"/>
      <c r="Z30" s="212"/>
      <c r="AA30" s="212"/>
      <c r="AB30" s="212"/>
      <c r="AC30" s="212"/>
      <c r="AD30" s="212"/>
      <c r="AE30" s="212"/>
      <c r="AF30" s="39"/>
      <c r="AG30" s="39"/>
      <c r="AH30" s="39"/>
      <c r="AI30" s="39"/>
      <c r="AJ30" s="39"/>
      <c r="AK30" s="211">
        <f>ROUND(AW94, 2)</f>
        <v>0</v>
      </c>
      <c r="AL30" s="212"/>
      <c r="AM30" s="212"/>
      <c r="AN30" s="212"/>
      <c r="AO30" s="212"/>
      <c r="AP30" s="39"/>
      <c r="AQ30" s="39"/>
      <c r="AR30" s="40"/>
      <c r="AS30" s="39"/>
      <c r="AT30" s="39"/>
      <c r="AU30" s="39"/>
      <c r="AV30" s="39"/>
      <c r="AW30" s="39"/>
      <c r="AX30" s="39"/>
      <c r="AY30" s="39"/>
      <c r="AZ30" s="39"/>
      <c r="BE30" s="201"/>
    </row>
    <row r="31" spans="1:71" s="3" customFormat="1" ht="14.45" hidden="1" customHeight="1">
      <c r="B31" s="37"/>
      <c r="F31" s="27" t="s">
        <v>41</v>
      </c>
      <c r="L31" s="216">
        <v>0.2</v>
      </c>
      <c r="M31" s="215"/>
      <c r="N31" s="215"/>
      <c r="O31" s="215"/>
      <c r="P31" s="215"/>
      <c r="W31" s="214">
        <f>ROUND(BB94, 2)</f>
        <v>0</v>
      </c>
      <c r="X31" s="215"/>
      <c r="Y31" s="215"/>
      <c r="Z31" s="215"/>
      <c r="AA31" s="215"/>
      <c r="AB31" s="215"/>
      <c r="AC31" s="215"/>
      <c r="AD31" s="215"/>
      <c r="AE31" s="215"/>
      <c r="AK31" s="214">
        <v>0</v>
      </c>
      <c r="AL31" s="215"/>
      <c r="AM31" s="215"/>
      <c r="AN31" s="215"/>
      <c r="AO31" s="215"/>
      <c r="AR31" s="37"/>
      <c r="BE31" s="201"/>
    </row>
    <row r="32" spans="1:71" s="3" customFormat="1" ht="14.45" hidden="1" customHeight="1">
      <c r="B32" s="37"/>
      <c r="F32" s="27" t="s">
        <v>42</v>
      </c>
      <c r="L32" s="216">
        <v>0.2</v>
      </c>
      <c r="M32" s="215"/>
      <c r="N32" s="215"/>
      <c r="O32" s="215"/>
      <c r="P32" s="215"/>
      <c r="W32" s="214">
        <f>ROUND(BC94, 2)</f>
        <v>0</v>
      </c>
      <c r="X32" s="215"/>
      <c r="Y32" s="215"/>
      <c r="Z32" s="215"/>
      <c r="AA32" s="215"/>
      <c r="AB32" s="215"/>
      <c r="AC32" s="215"/>
      <c r="AD32" s="215"/>
      <c r="AE32" s="215"/>
      <c r="AK32" s="214">
        <v>0</v>
      </c>
      <c r="AL32" s="215"/>
      <c r="AM32" s="215"/>
      <c r="AN32" s="215"/>
      <c r="AO32" s="215"/>
      <c r="AR32" s="37"/>
      <c r="BE32" s="201"/>
    </row>
    <row r="33" spans="1:57" s="3" customFormat="1" ht="14.45" hidden="1" customHeight="1">
      <c r="B33" s="37"/>
      <c r="F33" s="38" t="s">
        <v>43</v>
      </c>
      <c r="L33" s="213">
        <v>0</v>
      </c>
      <c r="M33" s="212"/>
      <c r="N33" s="212"/>
      <c r="O33" s="212"/>
      <c r="P33" s="212"/>
      <c r="Q33" s="39"/>
      <c r="R33" s="39"/>
      <c r="S33" s="39"/>
      <c r="T33" s="39"/>
      <c r="U33" s="39"/>
      <c r="V33" s="39"/>
      <c r="W33" s="211">
        <f>ROUND(BD94, 2)</f>
        <v>0</v>
      </c>
      <c r="X33" s="212"/>
      <c r="Y33" s="212"/>
      <c r="Z33" s="212"/>
      <c r="AA33" s="212"/>
      <c r="AB33" s="212"/>
      <c r="AC33" s="212"/>
      <c r="AD33" s="212"/>
      <c r="AE33" s="212"/>
      <c r="AF33" s="39"/>
      <c r="AG33" s="39"/>
      <c r="AH33" s="39"/>
      <c r="AI33" s="39"/>
      <c r="AJ33" s="39"/>
      <c r="AK33" s="211">
        <v>0</v>
      </c>
      <c r="AL33" s="212"/>
      <c r="AM33" s="212"/>
      <c r="AN33" s="212"/>
      <c r="AO33" s="212"/>
      <c r="AP33" s="39"/>
      <c r="AQ33" s="39"/>
      <c r="AR33" s="40"/>
      <c r="AS33" s="39"/>
      <c r="AT33" s="39"/>
      <c r="AU33" s="39"/>
      <c r="AV33" s="39"/>
      <c r="AW33" s="39"/>
      <c r="AX33" s="39"/>
      <c r="AY33" s="39"/>
      <c r="AZ33" s="39"/>
      <c r="BE33" s="201"/>
    </row>
    <row r="34" spans="1:57" s="2" customFormat="1" ht="6.95" customHeight="1">
      <c r="A34" s="32"/>
      <c r="B34" s="33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3"/>
      <c r="BE34" s="200"/>
    </row>
    <row r="35" spans="1:57" s="2" customFormat="1" ht="25.9" customHeight="1">
      <c r="A35" s="32"/>
      <c r="B35" s="33"/>
      <c r="C35" s="41"/>
      <c r="D35" s="42" t="s">
        <v>44</v>
      </c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4" t="s">
        <v>45</v>
      </c>
      <c r="U35" s="43"/>
      <c r="V35" s="43"/>
      <c r="W35" s="43"/>
      <c r="X35" s="217" t="s">
        <v>46</v>
      </c>
      <c r="Y35" s="218"/>
      <c r="Z35" s="218"/>
      <c r="AA35" s="218"/>
      <c r="AB35" s="218"/>
      <c r="AC35" s="43"/>
      <c r="AD35" s="43"/>
      <c r="AE35" s="43"/>
      <c r="AF35" s="43"/>
      <c r="AG35" s="43"/>
      <c r="AH35" s="43"/>
      <c r="AI35" s="43"/>
      <c r="AJ35" s="43"/>
      <c r="AK35" s="219">
        <f>SUM(AK26:AK33)</f>
        <v>0</v>
      </c>
      <c r="AL35" s="218"/>
      <c r="AM35" s="218"/>
      <c r="AN35" s="218"/>
      <c r="AO35" s="220"/>
      <c r="AP35" s="41"/>
      <c r="AQ35" s="41"/>
      <c r="AR35" s="33"/>
      <c r="BE35" s="32"/>
    </row>
    <row r="36" spans="1:57" s="2" customFormat="1" ht="6.95" customHeight="1">
      <c r="A36" s="32"/>
      <c r="B36" s="33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3"/>
      <c r="BE36" s="32"/>
    </row>
    <row r="37" spans="1:57" s="2" customFormat="1" ht="14.45" customHeight="1">
      <c r="A37" s="32"/>
      <c r="B37" s="33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3"/>
      <c r="BE37" s="32"/>
    </row>
    <row r="38" spans="1:57" s="1" customFormat="1" ht="14.45" customHeight="1">
      <c r="B38" s="20"/>
      <c r="AR38" s="20"/>
    </row>
    <row r="39" spans="1:57" s="1" customFormat="1" ht="14.45" customHeight="1">
      <c r="B39" s="20"/>
      <c r="AR39" s="20"/>
    </row>
    <row r="40" spans="1:57" s="1" customFormat="1" ht="14.45" customHeight="1">
      <c r="B40" s="20"/>
      <c r="AR40" s="20"/>
    </row>
    <row r="41" spans="1:57" s="1" customFormat="1" ht="14.45" customHeight="1">
      <c r="B41" s="20"/>
      <c r="AR41" s="20"/>
    </row>
    <row r="42" spans="1:57" s="1" customFormat="1" ht="14.45" customHeight="1">
      <c r="B42" s="20"/>
      <c r="AR42" s="20"/>
    </row>
    <row r="43" spans="1:57" s="1" customFormat="1" ht="14.45" customHeight="1">
      <c r="B43" s="20"/>
      <c r="AR43" s="20"/>
    </row>
    <row r="44" spans="1:57" s="1" customFormat="1" ht="14.45" customHeight="1">
      <c r="B44" s="20"/>
      <c r="AR44" s="20"/>
    </row>
    <row r="45" spans="1:57" s="1" customFormat="1" ht="14.45" customHeight="1">
      <c r="B45" s="20"/>
      <c r="AR45" s="20"/>
    </row>
    <row r="46" spans="1:57" s="1" customFormat="1" ht="14.45" customHeight="1">
      <c r="B46" s="20"/>
      <c r="AR46" s="20"/>
    </row>
    <row r="47" spans="1:57" s="1" customFormat="1" ht="14.45" customHeight="1">
      <c r="B47" s="20"/>
      <c r="AR47" s="20"/>
    </row>
    <row r="48" spans="1:57" s="1" customFormat="1" ht="14.45" customHeight="1">
      <c r="B48" s="20"/>
      <c r="AR48" s="20"/>
    </row>
    <row r="49" spans="1:57" s="2" customFormat="1" ht="14.45" customHeight="1">
      <c r="B49" s="45"/>
      <c r="D49" s="46" t="s">
        <v>47</v>
      </c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6" t="s">
        <v>48</v>
      </c>
      <c r="AI49" s="47"/>
      <c r="AJ49" s="47"/>
      <c r="AK49" s="47"/>
      <c r="AL49" s="47"/>
      <c r="AM49" s="47"/>
      <c r="AN49" s="47"/>
      <c r="AO49" s="47"/>
      <c r="AR49" s="45"/>
    </row>
    <row r="50" spans="1:57" ht="11.25">
      <c r="B50" s="20"/>
      <c r="AR50" s="20"/>
    </row>
    <row r="51" spans="1:57" ht="11.25">
      <c r="B51" s="20"/>
      <c r="AR51" s="20"/>
    </row>
    <row r="52" spans="1:57" ht="11.25">
      <c r="B52" s="20"/>
      <c r="AR52" s="20"/>
    </row>
    <row r="53" spans="1:57" ht="11.25">
      <c r="B53" s="20"/>
      <c r="AR53" s="20"/>
    </row>
    <row r="54" spans="1:57" ht="11.25">
      <c r="B54" s="20"/>
      <c r="AR54" s="20"/>
    </row>
    <row r="55" spans="1:57" ht="11.25">
      <c r="B55" s="20"/>
      <c r="AR55" s="20"/>
    </row>
    <row r="56" spans="1:57" ht="11.25">
      <c r="B56" s="20"/>
      <c r="AR56" s="20"/>
    </row>
    <row r="57" spans="1:57" ht="11.25">
      <c r="B57" s="20"/>
      <c r="AR57" s="20"/>
    </row>
    <row r="58" spans="1:57" ht="11.25">
      <c r="B58" s="20"/>
      <c r="AR58" s="20"/>
    </row>
    <row r="59" spans="1:57" ht="11.25">
      <c r="B59" s="20"/>
      <c r="AR59" s="20"/>
    </row>
    <row r="60" spans="1:57" s="2" customFormat="1" ht="12.75">
      <c r="A60" s="32"/>
      <c r="B60" s="33"/>
      <c r="C60" s="32"/>
      <c r="D60" s="48" t="s">
        <v>49</v>
      </c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48" t="s">
        <v>50</v>
      </c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48" t="s">
        <v>49</v>
      </c>
      <c r="AI60" s="35"/>
      <c r="AJ60" s="35"/>
      <c r="AK60" s="35"/>
      <c r="AL60" s="35"/>
      <c r="AM60" s="48" t="s">
        <v>50</v>
      </c>
      <c r="AN60" s="35"/>
      <c r="AO60" s="35"/>
      <c r="AP60" s="32"/>
      <c r="AQ60" s="32"/>
      <c r="AR60" s="33"/>
      <c r="BE60" s="32"/>
    </row>
    <row r="61" spans="1:57" ht="11.25">
      <c r="B61" s="20"/>
      <c r="AR61" s="20"/>
    </row>
    <row r="62" spans="1:57" ht="11.25">
      <c r="B62" s="20"/>
      <c r="AR62" s="20"/>
    </row>
    <row r="63" spans="1:57" ht="11.25">
      <c r="B63" s="20"/>
      <c r="AR63" s="20"/>
    </row>
    <row r="64" spans="1:57" s="2" customFormat="1" ht="12.75">
      <c r="A64" s="32"/>
      <c r="B64" s="33"/>
      <c r="C64" s="32"/>
      <c r="D64" s="46" t="s">
        <v>51</v>
      </c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6" t="s">
        <v>52</v>
      </c>
      <c r="AI64" s="49"/>
      <c r="AJ64" s="49"/>
      <c r="AK64" s="49"/>
      <c r="AL64" s="49"/>
      <c r="AM64" s="49"/>
      <c r="AN64" s="49"/>
      <c r="AO64" s="49"/>
      <c r="AP64" s="32"/>
      <c r="AQ64" s="32"/>
      <c r="AR64" s="33"/>
      <c r="BE64" s="32"/>
    </row>
    <row r="65" spans="1:57" ht="11.25">
      <c r="B65" s="20"/>
      <c r="AR65" s="20"/>
    </row>
    <row r="66" spans="1:57" ht="11.25">
      <c r="B66" s="20"/>
      <c r="AR66" s="20"/>
    </row>
    <row r="67" spans="1:57" ht="11.25">
      <c r="B67" s="20"/>
      <c r="AR67" s="20"/>
    </row>
    <row r="68" spans="1:57" ht="11.25">
      <c r="B68" s="20"/>
      <c r="AR68" s="20"/>
    </row>
    <row r="69" spans="1:57" ht="11.25">
      <c r="B69" s="20"/>
      <c r="AR69" s="20"/>
    </row>
    <row r="70" spans="1:57" ht="11.25">
      <c r="B70" s="20"/>
      <c r="AR70" s="20"/>
    </row>
    <row r="71" spans="1:57" ht="11.25">
      <c r="B71" s="20"/>
      <c r="AR71" s="20"/>
    </row>
    <row r="72" spans="1:57" ht="11.25">
      <c r="B72" s="20"/>
      <c r="AR72" s="20"/>
    </row>
    <row r="73" spans="1:57" ht="11.25">
      <c r="B73" s="20"/>
      <c r="AR73" s="20"/>
    </row>
    <row r="74" spans="1:57" ht="11.25">
      <c r="B74" s="20"/>
      <c r="AR74" s="20"/>
    </row>
    <row r="75" spans="1:57" s="2" customFormat="1" ht="12.75">
      <c r="A75" s="32"/>
      <c r="B75" s="33"/>
      <c r="C75" s="32"/>
      <c r="D75" s="48" t="s">
        <v>49</v>
      </c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48" t="s">
        <v>50</v>
      </c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48" t="s">
        <v>49</v>
      </c>
      <c r="AI75" s="35"/>
      <c r="AJ75" s="35"/>
      <c r="AK75" s="35"/>
      <c r="AL75" s="35"/>
      <c r="AM75" s="48" t="s">
        <v>50</v>
      </c>
      <c r="AN75" s="35"/>
      <c r="AO75" s="35"/>
      <c r="AP75" s="32"/>
      <c r="AQ75" s="32"/>
      <c r="AR75" s="33"/>
      <c r="BE75" s="32"/>
    </row>
    <row r="76" spans="1:57" s="2" customFormat="1" ht="11.25">
      <c r="A76" s="32"/>
      <c r="B76" s="33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3"/>
      <c r="BE76" s="32"/>
    </row>
    <row r="77" spans="1:57" s="2" customFormat="1" ht="6.95" customHeight="1">
      <c r="A77" s="32"/>
      <c r="B77" s="50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  <c r="AL77" s="51"/>
      <c r="AM77" s="51"/>
      <c r="AN77" s="51"/>
      <c r="AO77" s="51"/>
      <c r="AP77" s="51"/>
      <c r="AQ77" s="51"/>
      <c r="AR77" s="33"/>
      <c r="BE77" s="32"/>
    </row>
    <row r="81" spans="1:90" s="2" customFormat="1" ht="6.95" customHeight="1">
      <c r="A81" s="32"/>
      <c r="B81" s="52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  <c r="AB81" s="53"/>
      <c r="AC81" s="53"/>
      <c r="AD81" s="53"/>
      <c r="AE81" s="53"/>
      <c r="AF81" s="53"/>
      <c r="AG81" s="53"/>
      <c r="AH81" s="53"/>
      <c r="AI81" s="53"/>
      <c r="AJ81" s="53"/>
      <c r="AK81" s="53"/>
      <c r="AL81" s="53"/>
      <c r="AM81" s="53"/>
      <c r="AN81" s="53"/>
      <c r="AO81" s="53"/>
      <c r="AP81" s="53"/>
      <c r="AQ81" s="53"/>
      <c r="AR81" s="33"/>
      <c r="BE81" s="32"/>
    </row>
    <row r="82" spans="1:90" s="2" customFormat="1" ht="24.95" customHeight="1">
      <c r="A82" s="32"/>
      <c r="B82" s="33"/>
      <c r="C82" s="21" t="s">
        <v>53</v>
      </c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  <c r="AR82" s="33"/>
      <c r="BE82" s="32"/>
    </row>
    <row r="83" spans="1:90" s="2" customFormat="1" ht="6.95" customHeight="1">
      <c r="A83" s="32"/>
      <c r="B83" s="33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3"/>
      <c r="BE83" s="32"/>
    </row>
    <row r="84" spans="1:90" s="4" customFormat="1" ht="12" customHeight="1">
      <c r="B84" s="54"/>
      <c r="C84" s="27" t="s">
        <v>12</v>
      </c>
      <c r="L84" s="4" t="str">
        <f>K5</f>
        <v>18421</v>
      </c>
      <c r="AR84" s="54"/>
    </row>
    <row r="85" spans="1:90" s="5" customFormat="1" ht="36.950000000000003" customHeight="1">
      <c r="B85" s="55"/>
      <c r="C85" s="56" t="s">
        <v>15</v>
      </c>
      <c r="L85" s="221" t="str">
        <f>K6</f>
        <v>Prístrešok pre oddych</v>
      </c>
      <c r="M85" s="222"/>
      <c r="N85" s="222"/>
      <c r="O85" s="222"/>
      <c r="P85" s="222"/>
      <c r="Q85" s="222"/>
      <c r="R85" s="222"/>
      <c r="S85" s="222"/>
      <c r="T85" s="222"/>
      <c r="U85" s="222"/>
      <c r="V85" s="222"/>
      <c r="W85" s="222"/>
      <c r="X85" s="222"/>
      <c r="Y85" s="222"/>
      <c r="Z85" s="222"/>
      <c r="AA85" s="222"/>
      <c r="AB85" s="222"/>
      <c r="AC85" s="222"/>
      <c r="AD85" s="222"/>
      <c r="AE85" s="222"/>
      <c r="AF85" s="222"/>
      <c r="AG85" s="222"/>
      <c r="AH85" s="222"/>
      <c r="AI85" s="222"/>
      <c r="AJ85" s="222"/>
      <c r="AK85" s="222"/>
      <c r="AL85" s="222"/>
      <c r="AM85" s="222"/>
      <c r="AN85" s="222"/>
      <c r="AO85" s="222"/>
      <c r="AR85" s="55"/>
    </row>
    <row r="86" spans="1:90" s="2" customFormat="1" ht="6.95" customHeight="1">
      <c r="A86" s="32"/>
      <c r="B86" s="33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  <c r="AR86" s="33"/>
      <c r="BE86" s="32"/>
    </row>
    <row r="87" spans="1:90" s="2" customFormat="1" ht="12" customHeight="1">
      <c r="A87" s="32"/>
      <c r="B87" s="33"/>
      <c r="C87" s="27" t="s">
        <v>21</v>
      </c>
      <c r="D87" s="32"/>
      <c r="E87" s="32"/>
      <c r="F87" s="32"/>
      <c r="G87" s="32"/>
      <c r="H87" s="32"/>
      <c r="I87" s="32"/>
      <c r="J87" s="32"/>
      <c r="K87" s="32"/>
      <c r="L87" s="57" t="str">
        <f>IF(K8="","",K8)</f>
        <v/>
      </c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27" t="s">
        <v>22</v>
      </c>
      <c r="AJ87" s="32"/>
      <c r="AK87" s="32"/>
      <c r="AL87" s="32"/>
      <c r="AM87" s="223" t="str">
        <f>IF(AN8= "","",AN8)</f>
        <v>18. 1. 2022</v>
      </c>
      <c r="AN87" s="223"/>
      <c r="AO87" s="32"/>
      <c r="AP87" s="32"/>
      <c r="AQ87" s="32"/>
      <c r="AR87" s="33"/>
      <c r="BE87" s="32"/>
    </row>
    <row r="88" spans="1:90" s="2" customFormat="1" ht="6.95" customHeight="1">
      <c r="A88" s="32"/>
      <c r="B88" s="33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3"/>
      <c r="BE88" s="32"/>
    </row>
    <row r="89" spans="1:90" s="2" customFormat="1" ht="15.2" customHeight="1">
      <c r="A89" s="32"/>
      <c r="B89" s="33"/>
      <c r="C89" s="27" t="s">
        <v>24</v>
      </c>
      <c r="D89" s="32"/>
      <c r="E89" s="32"/>
      <c r="F89" s="32"/>
      <c r="G89" s="32"/>
      <c r="H89" s="32"/>
      <c r="I89" s="32"/>
      <c r="J89" s="32"/>
      <c r="K89" s="32"/>
      <c r="L89" s="4" t="str">
        <f>IF(E11= "","",E11)</f>
        <v/>
      </c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27" t="s">
        <v>29</v>
      </c>
      <c r="AJ89" s="32"/>
      <c r="AK89" s="32"/>
      <c r="AL89" s="32"/>
      <c r="AM89" s="224" t="str">
        <f>IF(E17="","",E17)</f>
        <v xml:space="preserve"> </v>
      </c>
      <c r="AN89" s="225"/>
      <c r="AO89" s="225"/>
      <c r="AP89" s="225"/>
      <c r="AQ89" s="32"/>
      <c r="AR89" s="33"/>
      <c r="AS89" s="226" t="s">
        <v>54</v>
      </c>
      <c r="AT89" s="227"/>
      <c r="AU89" s="59"/>
      <c r="AV89" s="59"/>
      <c r="AW89" s="59"/>
      <c r="AX89" s="59"/>
      <c r="AY89" s="59"/>
      <c r="AZ89" s="59"/>
      <c r="BA89" s="59"/>
      <c r="BB89" s="59"/>
      <c r="BC89" s="59"/>
      <c r="BD89" s="60"/>
      <c r="BE89" s="32"/>
    </row>
    <row r="90" spans="1:90" s="2" customFormat="1" ht="15.2" customHeight="1">
      <c r="A90" s="32"/>
      <c r="B90" s="33"/>
      <c r="C90" s="27" t="s">
        <v>27</v>
      </c>
      <c r="D90" s="32"/>
      <c r="E90" s="32"/>
      <c r="F90" s="32"/>
      <c r="G90" s="32"/>
      <c r="H90" s="32"/>
      <c r="I90" s="32"/>
      <c r="J90" s="32"/>
      <c r="K90" s="32"/>
      <c r="L90" s="4" t="str">
        <f>IF(E14= "Vyplň údaj","",E14)</f>
        <v/>
      </c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27" t="s">
        <v>32</v>
      </c>
      <c r="AJ90" s="32"/>
      <c r="AK90" s="32"/>
      <c r="AL90" s="32"/>
      <c r="AM90" s="224" t="str">
        <f>IF(E20="","",E20)</f>
        <v xml:space="preserve"> </v>
      </c>
      <c r="AN90" s="225"/>
      <c r="AO90" s="225"/>
      <c r="AP90" s="225"/>
      <c r="AQ90" s="32"/>
      <c r="AR90" s="33"/>
      <c r="AS90" s="228"/>
      <c r="AT90" s="229"/>
      <c r="AU90" s="61"/>
      <c r="AV90" s="61"/>
      <c r="AW90" s="61"/>
      <c r="AX90" s="61"/>
      <c r="AY90" s="61"/>
      <c r="AZ90" s="61"/>
      <c r="BA90" s="61"/>
      <c r="BB90" s="61"/>
      <c r="BC90" s="61"/>
      <c r="BD90" s="62"/>
      <c r="BE90" s="32"/>
    </row>
    <row r="91" spans="1:90" s="2" customFormat="1" ht="10.9" customHeight="1">
      <c r="A91" s="32"/>
      <c r="B91" s="33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2"/>
      <c r="AR91" s="33"/>
      <c r="AS91" s="228"/>
      <c r="AT91" s="229"/>
      <c r="AU91" s="61"/>
      <c r="AV91" s="61"/>
      <c r="AW91" s="61"/>
      <c r="AX91" s="61"/>
      <c r="AY91" s="61"/>
      <c r="AZ91" s="61"/>
      <c r="BA91" s="61"/>
      <c r="BB91" s="61"/>
      <c r="BC91" s="61"/>
      <c r="BD91" s="62"/>
      <c r="BE91" s="32"/>
    </row>
    <row r="92" spans="1:90" s="2" customFormat="1" ht="29.25" customHeight="1">
      <c r="A92" s="32"/>
      <c r="B92" s="33"/>
      <c r="C92" s="230" t="s">
        <v>55</v>
      </c>
      <c r="D92" s="231"/>
      <c r="E92" s="231"/>
      <c r="F92" s="231"/>
      <c r="G92" s="231"/>
      <c r="H92" s="63"/>
      <c r="I92" s="232" t="s">
        <v>56</v>
      </c>
      <c r="J92" s="231"/>
      <c r="K92" s="231"/>
      <c r="L92" s="231"/>
      <c r="M92" s="231"/>
      <c r="N92" s="231"/>
      <c r="O92" s="231"/>
      <c r="P92" s="231"/>
      <c r="Q92" s="231"/>
      <c r="R92" s="231"/>
      <c r="S92" s="231"/>
      <c r="T92" s="231"/>
      <c r="U92" s="231"/>
      <c r="V92" s="231"/>
      <c r="W92" s="231"/>
      <c r="X92" s="231"/>
      <c r="Y92" s="231"/>
      <c r="Z92" s="231"/>
      <c r="AA92" s="231"/>
      <c r="AB92" s="231"/>
      <c r="AC92" s="231"/>
      <c r="AD92" s="231"/>
      <c r="AE92" s="231"/>
      <c r="AF92" s="231"/>
      <c r="AG92" s="233" t="s">
        <v>57</v>
      </c>
      <c r="AH92" s="231"/>
      <c r="AI92" s="231"/>
      <c r="AJ92" s="231"/>
      <c r="AK92" s="231"/>
      <c r="AL92" s="231"/>
      <c r="AM92" s="231"/>
      <c r="AN92" s="232" t="s">
        <v>58</v>
      </c>
      <c r="AO92" s="231"/>
      <c r="AP92" s="234"/>
      <c r="AQ92" s="64" t="s">
        <v>59</v>
      </c>
      <c r="AR92" s="33"/>
      <c r="AS92" s="65" t="s">
        <v>60</v>
      </c>
      <c r="AT92" s="66" t="s">
        <v>61</v>
      </c>
      <c r="AU92" s="66" t="s">
        <v>62</v>
      </c>
      <c r="AV92" s="66" t="s">
        <v>63</v>
      </c>
      <c r="AW92" s="66" t="s">
        <v>64</v>
      </c>
      <c r="AX92" s="66" t="s">
        <v>65</v>
      </c>
      <c r="AY92" s="66" t="s">
        <v>66</v>
      </c>
      <c r="AZ92" s="66" t="s">
        <v>67</v>
      </c>
      <c r="BA92" s="66" t="s">
        <v>68</v>
      </c>
      <c r="BB92" s="66" t="s">
        <v>69</v>
      </c>
      <c r="BC92" s="66" t="s">
        <v>70</v>
      </c>
      <c r="BD92" s="67" t="s">
        <v>71</v>
      </c>
      <c r="BE92" s="32"/>
    </row>
    <row r="93" spans="1:90" s="2" customFormat="1" ht="10.9" customHeight="1">
      <c r="A93" s="32"/>
      <c r="B93" s="33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  <c r="AP93" s="32"/>
      <c r="AQ93" s="32"/>
      <c r="AR93" s="33"/>
      <c r="AS93" s="68"/>
      <c r="AT93" s="69"/>
      <c r="AU93" s="69"/>
      <c r="AV93" s="69"/>
      <c r="AW93" s="69"/>
      <c r="AX93" s="69"/>
      <c r="AY93" s="69"/>
      <c r="AZ93" s="69"/>
      <c r="BA93" s="69"/>
      <c r="BB93" s="69"/>
      <c r="BC93" s="69"/>
      <c r="BD93" s="70"/>
      <c r="BE93" s="32"/>
    </row>
    <row r="94" spans="1:90" s="6" customFormat="1" ht="32.450000000000003" customHeight="1">
      <c r="B94" s="71"/>
      <c r="C94" s="72" t="s">
        <v>72</v>
      </c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73"/>
      <c r="O94" s="73"/>
      <c r="P94" s="73"/>
      <c r="Q94" s="73"/>
      <c r="R94" s="73"/>
      <c r="S94" s="73"/>
      <c r="T94" s="73"/>
      <c r="U94" s="73"/>
      <c r="V94" s="73"/>
      <c r="W94" s="73"/>
      <c r="X94" s="73"/>
      <c r="Y94" s="73"/>
      <c r="Z94" s="73"/>
      <c r="AA94" s="73"/>
      <c r="AB94" s="73"/>
      <c r="AC94" s="73"/>
      <c r="AD94" s="73"/>
      <c r="AE94" s="73"/>
      <c r="AF94" s="73"/>
      <c r="AG94" s="238">
        <f>ROUND(AG95,2)</f>
        <v>0</v>
      </c>
      <c r="AH94" s="238"/>
      <c r="AI94" s="238"/>
      <c r="AJ94" s="238"/>
      <c r="AK94" s="238"/>
      <c r="AL94" s="238"/>
      <c r="AM94" s="238"/>
      <c r="AN94" s="239">
        <f>SUM(AG94,AT94)</f>
        <v>0</v>
      </c>
      <c r="AO94" s="239"/>
      <c r="AP94" s="239"/>
      <c r="AQ94" s="75" t="s">
        <v>1</v>
      </c>
      <c r="AR94" s="71"/>
      <c r="AS94" s="76">
        <f>ROUND(AS95,2)</f>
        <v>0</v>
      </c>
      <c r="AT94" s="77">
        <f>ROUND(SUM(AV94:AW94),2)</f>
        <v>0</v>
      </c>
      <c r="AU94" s="78">
        <f>ROUND(AU95,5)</f>
        <v>0</v>
      </c>
      <c r="AV94" s="77">
        <f>ROUND(AZ94*L29,2)</f>
        <v>0</v>
      </c>
      <c r="AW94" s="77">
        <f>ROUND(BA94*L30,2)</f>
        <v>0</v>
      </c>
      <c r="AX94" s="77">
        <f>ROUND(BB94*L29,2)</f>
        <v>0</v>
      </c>
      <c r="AY94" s="77">
        <f>ROUND(BC94*L30,2)</f>
        <v>0</v>
      </c>
      <c r="AZ94" s="77">
        <f>ROUND(AZ95,2)</f>
        <v>0</v>
      </c>
      <c r="BA94" s="77">
        <f>ROUND(BA95,2)</f>
        <v>0</v>
      </c>
      <c r="BB94" s="77">
        <f>ROUND(BB95,2)</f>
        <v>0</v>
      </c>
      <c r="BC94" s="77">
        <f>ROUND(BC95,2)</f>
        <v>0</v>
      </c>
      <c r="BD94" s="79">
        <f>ROUND(BD95,2)</f>
        <v>0</v>
      </c>
      <c r="BS94" s="80" t="s">
        <v>73</v>
      </c>
      <c r="BT94" s="80" t="s">
        <v>74</v>
      </c>
      <c r="BV94" s="80" t="s">
        <v>75</v>
      </c>
      <c r="BW94" s="80" t="s">
        <v>4</v>
      </c>
      <c r="BX94" s="80" t="s">
        <v>76</v>
      </c>
      <c r="CL94" s="80" t="s">
        <v>18</v>
      </c>
    </row>
    <row r="95" spans="1:90" s="7" customFormat="1" ht="16.5" customHeight="1">
      <c r="A95" s="81" t="s">
        <v>77</v>
      </c>
      <c r="B95" s="82"/>
      <c r="C95" s="83"/>
      <c r="D95" s="237" t="s">
        <v>13</v>
      </c>
      <c r="E95" s="237"/>
      <c r="F95" s="237"/>
      <c r="G95" s="237"/>
      <c r="H95" s="237"/>
      <c r="I95" s="84"/>
      <c r="J95" s="237" t="s">
        <v>16</v>
      </c>
      <c r="K95" s="237"/>
      <c r="L95" s="237"/>
      <c r="M95" s="237"/>
      <c r="N95" s="237"/>
      <c r="O95" s="237"/>
      <c r="P95" s="237"/>
      <c r="Q95" s="237"/>
      <c r="R95" s="237"/>
      <c r="S95" s="237"/>
      <c r="T95" s="237"/>
      <c r="U95" s="237"/>
      <c r="V95" s="237"/>
      <c r="W95" s="237"/>
      <c r="X95" s="237"/>
      <c r="Y95" s="237"/>
      <c r="Z95" s="237"/>
      <c r="AA95" s="237"/>
      <c r="AB95" s="237"/>
      <c r="AC95" s="237"/>
      <c r="AD95" s="237"/>
      <c r="AE95" s="237"/>
      <c r="AF95" s="237"/>
      <c r="AG95" s="235">
        <f>'18421 - Prístrešok pre od...'!J28</f>
        <v>0</v>
      </c>
      <c r="AH95" s="236"/>
      <c r="AI95" s="236"/>
      <c r="AJ95" s="236"/>
      <c r="AK95" s="236"/>
      <c r="AL95" s="236"/>
      <c r="AM95" s="236"/>
      <c r="AN95" s="235">
        <f>SUM(AG95,AT95)</f>
        <v>0</v>
      </c>
      <c r="AO95" s="236"/>
      <c r="AP95" s="236"/>
      <c r="AQ95" s="85" t="s">
        <v>78</v>
      </c>
      <c r="AR95" s="82"/>
      <c r="AS95" s="86">
        <v>0</v>
      </c>
      <c r="AT95" s="87">
        <f>ROUND(SUM(AV95:AW95),2)</f>
        <v>0</v>
      </c>
      <c r="AU95" s="88">
        <f>'18421 - Prístrešok pre od...'!P124</f>
        <v>0</v>
      </c>
      <c r="AV95" s="87">
        <f>'18421 - Prístrešok pre od...'!J31</f>
        <v>0</v>
      </c>
      <c r="AW95" s="87">
        <f>'18421 - Prístrešok pre od...'!J32</f>
        <v>0</v>
      </c>
      <c r="AX95" s="87">
        <f>'18421 - Prístrešok pre od...'!J33</f>
        <v>0</v>
      </c>
      <c r="AY95" s="87">
        <f>'18421 - Prístrešok pre od...'!J34</f>
        <v>0</v>
      </c>
      <c r="AZ95" s="87">
        <f>'18421 - Prístrešok pre od...'!F31</f>
        <v>0</v>
      </c>
      <c r="BA95" s="87">
        <f>'18421 - Prístrešok pre od...'!F32</f>
        <v>0</v>
      </c>
      <c r="BB95" s="87">
        <f>'18421 - Prístrešok pre od...'!F33</f>
        <v>0</v>
      </c>
      <c r="BC95" s="87">
        <f>'18421 - Prístrešok pre od...'!F34</f>
        <v>0</v>
      </c>
      <c r="BD95" s="89">
        <f>'18421 - Prístrešok pre od...'!F35</f>
        <v>0</v>
      </c>
      <c r="BT95" s="90" t="s">
        <v>79</v>
      </c>
      <c r="BU95" s="90" t="s">
        <v>80</v>
      </c>
      <c r="BV95" s="90" t="s">
        <v>75</v>
      </c>
      <c r="BW95" s="90" t="s">
        <v>4</v>
      </c>
      <c r="BX95" s="90" t="s">
        <v>76</v>
      </c>
      <c r="CL95" s="90" t="s">
        <v>18</v>
      </c>
    </row>
    <row r="96" spans="1:90" s="2" customFormat="1" ht="30" customHeight="1">
      <c r="A96" s="32"/>
      <c r="B96" s="33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2"/>
      <c r="AN96" s="32"/>
      <c r="AO96" s="32"/>
      <c r="AP96" s="32"/>
      <c r="AQ96" s="32"/>
      <c r="AR96" s="33"/>
      <c r="AS96" s="32"/>
      <c r="AT96" s="32"/>
      <c r="AU96" s="32"/>
      <c r="AV96" s="32"/>
      <c r="AW96" s="32"/>
      <c r="AX96" s="32"/>
      <c r="AY96" s="32"/>
      <c r="AZ96" s="32"/>
      <c r="BA96" s="32"/>
      <c r="BB96" s="32"/>
      <c r="BC96" s="32"/>
      <c r="BD96" s="32"/>
      <c r="BE96" s="32"/>
    </row>
    <row r="97" spans="1:57" s="2" customFormat="1" ht="6.95" customHeight="1">
      <c r="A97" s="32"/>
      <c r="B97" s="50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  <c r="AA97" s="51"/>
      <c r="AB97" s="51"/>
      <c r="AC97" s="51"/>
      <c r="AD97" s="51"/>
      <c r="AE97" s="51"/>
      <c r="AF97" s="51"/>
      <c r="AG97" s="51"/>
      <c r="AH97" s="51"/>
      <c r="AI97" s="51"/>
      <c r="AJ97" s="51"/>
      <c r="AK97" s="51"/>
      <c r="AL97" s="51"/>
      <c r="AM97" s="51"/>
      <c r="AN97" s="51"/>
      <c r="AO97" s="51"/>
      <c r="AP97" s="51"/>
      <c r="AQ97" s="51"/>
      <c r="AR97" s="33"/>
      <c r="AS97" s="32"/>
      <c r="AT97" s="32"/>
      <c r="AU97" s="32"/>
      <c r="AV97" s="32"/>
      <c r="AW97" s="32"/>
      <c r="AX97" s="32"/>
      <c r="AY97" s="32"/>
      <c r="AZ97" s="32"/>
      <c r="BA97" s="32"/>
      <c r="BB97" s="32"/>
      <c r="BC97" s="32"/>
      <c r="BD97" s="32"/>
      <c r="BE97" s="32"/>
    </row>
  </sheetData>
  <mergeCells count="42">
    <mergeCell ref="AR2:BE2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18421 - Prístrešok pre od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01"/>
  <sheetViews>
    <sheetView showGridLines="0" tabSelected="1" workbookViewId="0">
      <selection activeCell="F10" sqref="F10"/>
    </sheetView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40" t="s">
        <v>5</v>
      </c>
      <c r="M2" s="203"/>
      <c r="N2" s="203"/>
      <c r="O2" s="203"/>
      <c r="P2" s="203"/>
      <c r="Q2" s="203"/>
      <c r="R2" s="203"/>
      <c r="S2" s="203"/>
      <c r="T2" s="203"/>
      <c r="U2" s="203"/>
      <c r="V2" s="203"/>
      <c r="AT2" s="17" t="s">
        <v>4</v>
      </c>
    </row>
    <row r="3" spans="1:46" s="1" customFormat="1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74</v>
      </c>
    </row>
    <row r="4" spans="1:46" s="1" customFormat="1" ht="24.95" customHeight="1">
      <c r="B4" s="20"/>
      <c r="D4" s="21" t="s">
        <v>81</v>
      </c>
      <c r="L4" s="20"/>
      <c r="M4" s="91" t="s">
        <v>9</v>
      </c>
      <c r="AT4" s="17" t="s">
        <v>3</v>
      </c>
    </row>
    <row r="5" spans="1:46" s="1" customFormat="1" ht="6.95" customHeight="1">
      <c r="B5" s="20"/>
      <c r="L5" s="20"/>
    </row>
    <row r="6" spans="1:46" s="2" customFormat="1" ht="12" customHeight="1">
      <c r="A6" s="32"/>
      <c r="B6" s="33"/>
      <c r="C6" s="32"/>
      <c r="D6" s="27" t="s">
        <v>15</v>
      </c>
      <c r="E6" s="32"/>
      <c r="F6" s="32"/>
      <c r="G6" s="32"/>
      <c r="H6" s="32"/>
      <c r="I6" s="32"/>
      <c r="J6" s="32"/>
      <c r="K6" s="32"/>
      <c r="L6" s="45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</row>
    <row r="7" spans="1:46" s="2" customFormat="1" ht="16.5" customHeight="1">
      <c r="A7" s="32"/>
      <c r="B7" s="33"/>
      <c r="C7" s="32"/>
      <c r="D7" s="32"/>
      <c r="E7" s="221" t="s">
        <v>16</v>
      </c>
      <c r="F7" s="241"/>
      <c r="G7" s="241"/>
      <c r="H7" s="241"/>
      <c r="I7" s="32"/>
      <c r="J7" s="32"/>
      <c r="K7" s="32"/>
      <c r="L7" s="45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</row>
    <row r="8" spans="1:46" s="2" customFormat="1" ht="11.25">
      <c r="A8" s="32"/>
      <c r="B8" s="33"/>
      <c r="C8" s="32"/>
      <c r="D8" s="32"/>
      <c r="E8" s="32"/>
      <c r="F8" s="32"/>
      <c r="G8" s="32"/>
      <c r="H8" s="32"/>
      <c r="I8" s="32"/>
      <c r="J8" s="32"/>
      <c r="K8" s="32"/>
      <c r="L8" s="45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46" s="2" customFormat="1" ht="12" customHeight="1">
      <c r="A9" s="32"/>
      <c r="B9" s="33"/>
      <c r="C9" s="32"/>
      <c r="D9" s="27" t="s">
        <v>17</v>
      </c>
      <c r="E9" s="32"/>
      <c r="F9" s="25" t="s">
        <v>18</v>
      </c>
      <c r="G9" s="32"/>
      <c r="H9" s="32"/>
      <c r="I9" s="27" t="s">
        <v>19</v>
      </c>
      <c r="J9" s="25" t="s">
        <v>20</v>
      </c>
      <c r="K9" s="32"/>
      <c r="L9" s="45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 ht="12" customHeight="1">
      <c r="A10" s="32"/>
      <c r="B10" s="33"/>
      <c r="C10" s="32"/>
      <c r="D10" s="27" t="s">
        <v>21</v>
      </c>
      <c r="E10" s="32"/>
      <c r="F10" s="25"/>
      <c r="G10" s="32"/>
      <c r="H10" s="32"/>
      <c r="I10" s="27" t="s">
        <v>22</v>
      </c>
      <c r="J10" s="58" t="str">
        <f>'Rekapitulácia stavby'!AN8</f>
        <v>18. 1. 2022</v>
      </c>
      <c r="K10" s="32"/>
      <c r="L10" s="45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0.9" customHeight="1">
      <c r="A11" s="32"/>
      <c r="B11" s="33"/>
      <c r="C11" s="32"/>
      <c r="D11" s="32"/>
      <c r="E11" s="32"/>
      <c r="F11" s="32"/>
      <c r="G11" s="32"/>
      <c r="H11" s="32"/>
      <c r="I11" s="32"/>
      <c r="J11" s="32"/>
      <c r="K11" s="32"/>
      <c r="L11" s="45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customHeight="1">
      <c r="A12" s="32"/>
      <c r="B12" s="33"/>
      <c r="C12" s="32"/>
      <c r="D12" s="27" t="s">
        <v>24</v>
      </c>
      <c r="E12" s="32"/>
      <c r="F12" s="32"/>
      <c r="G12" s="32"/>
      <c r="H12" s="32"/>
      <c r="I12" s="27" t="s">
        <v>25</v>
      </c>
      <c r="J12" s="25" t="s">
        <v>1</v>
      </c>
      <c r="K12" s="32"/>
      <c r="L12" s="45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8" customHeight="1">
      <c r="A13" s="32"/>
      <c r="B13" s="33"/>
      <c r="C13" s="32"/>
      <c r="D13" s="32"/>
      <c r="E13" s="25"/>
      <c r="F13" s="32"/>
      <c r="G13" s="32"/>
      <c r="H13" s="32"/>
      <c r="I13" s="27" t="s">
        <v>26</v>
      </c>
      <c r="J13" s="25" t="s">
        <v>1</v>
      </c>
      <c r="K13" s="32"/>
      <c r="L13" s="45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6.95" customHeight="1">
      <c r="A14" s="32"/>
      <c r="B14" s="33"/>
      <c r="C14" s="32"/>
      <c r="D14" s="32"/>
      <c r="E14" s="32"/>
      <c r="F14" s="32"/>
      <c r="G14" s="32"/>
      <c r="H14" s="32"/>
      <c r="I14" s="32"/>
      <c r="J14" s="32"/>
      <c r="K14" s="32"/>
      <c r="L14" s="45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2" customHeight="1">
      <c r="A15" s="32"/>
      <c r="B15" s="33"/>
      <c r="C15" s="32"/>
      <c r="D15" s="27" t="s">
        <v>27</v>
      </c>
      <c r="E15" s="32"/>
      <c r="F15" s="32"/>
      <c r="G15" s="32"/>
      <c r="H15" s="32"/>
      <c r="I15" s="27" t="s">
        <v>25</v>
      </c>
      <c r="J15" s="28" t="str">
        <f>'Rekapitulácia stavby'!AN13</f>
        <v>Vyplň údaj</v>
      </c>
      <c r="K15" s="32"/>
      <c r="L15" s="45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18" customHeight="1">
      <c r="A16" s="32"/>
      <c r="B16" s="33"/>
      <c r="C16" s="32"/>
      <c r="D16" s="32"/>
      <c r="E16" s="242" t="str">
        <f>'Rekapitulácia stavby'!E14</f>
        <v>Vyplň údaj</v>
      </c>
      <c r="F16" s="202"/>
      <c r="G16" s="202"/>
      <c r="H16" s="202"/>
      <c r="I16" s="27" t="s">
        <v>26</v>
      </c>
      <c r="J16" s="28" t="str">
        <f>'Rekapitulácia stavby'!AN14</f>
        <v>Vyplň údaj</v>
      </c>
      <c r="K16" s="32"/>
      <c r="L16" s="45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6.95" customHeight="1">
      <c r="A17" s="32"/>
      <c r="B17" s="33"/>
      <c r="C17" s="32"/>
      <c r="D17" s="32"/>
      <c r="E17" s="32"/>
      <c r="F17" s="32"/>
      <c r="G17" s="32"/>
      <c r="H17" s="32"/>
      <c r="I17" s="32"/>
      <c r="J17" s="32"/>
      <c r="K17" s="32"/>
      <c r="L17" s="45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2" customHeight="1">
      <c r="A18" s="32"/>
      <c r="B18" s="33"/>
      <c r="C18" s="32"/>
      <c r="D18" s="27" t="s">
        <v>29</v>
      </c>
      <c r="E18" s="32"/>
      <c r="F18" s="32"/>
      <c r="G18" s="32"/>
      <c r="H18" s="32"/>
      <c r="I18" s="27" t="s">
        <v>25</v>
      </c>
      <c r="J18" s="25" t="str">
        <f>IF('Rekapitulácia stavby'!AN16="","",'Rekapitulácia stavby'!AN16)</f>
        <v/>
      </c>
      <c r="K18" s="32"/>
      <c r="L18" s="45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18" customHeight="1">
      <c r="A19" s="32"/>
      <c r="B19" s="33"/>
      <c r="C19" s="32"/>
      <c r="D19" s="32"/>
      <c r="E19" s="25" t="str">
        <f>IF('Rekapitulácia stavby'!E17="","",'Rekapitulácia stavby'!E17)</f>
        <v xml:space="preserve"> </v>
      </c>
      <c r="F19" s="32"/>
      <c r="G19" s="32"/>
      <c r="H19" s="32"/>
      <c r="I19" s="27" t="s">
        <v>26</v>
      </c>
      <c r="J19" s="25" t="str">
        <f>IF('Rekapitulácia stavby'!AN17="","",'Rekapitulácia stavby'!AN17)</f>
        <v/>
      </c>
      <c r="K19" s="32"/>
      <c r="L19" s="45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6.95" customHeight="1">
      <c r="A20" s="32"/>
      <c r="B20" s="33"/>
      <c r="C20" s="32"/>
      <c r="D20" s="32"/>
      <c r="E20" s="32"/>
      <c r="F20" s="32"/>
      <c r="G20" s="32"/>
      <c r="H20" s="32"/>
      <c r="I20" s="32"/>
      <c r="J20" s="32"/>
      <c r="K20" s="32"/>
      <c r="L20" s="45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2" customHeight="1">
      <c r="A21" s="32"/>
      <c r="B21" s="33"/>
      <c r="C21" s="32"/>
      <c r="D21" s="27" t="s">
        <v>32</v>
      </c>
      <c r="E21" s="32"/>
      <c r="F21" s="32"/>
      <c r="G21" s="32"/>
      <c r="H21" s="32"/>
      <c r="I21" s="27" t="s">
        <v>25</v>
      </c>
      <c r="J21" s="25" t="str">
        <f>IF('Rekapitulácia stavby'!AN19="","",'Rekapitulácia stavby'!AN19)</f>
        <v/>
      </c>
      <c r="K21" s="32"/>
      <c r="L21" s="45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18" customHeight="1">
      <c r="A22" s="32"/>
      <c r="B22" s="33"/>
      <c r="C22" s="32"/>
      <c r="D22" s="32"/>
      <c r="E22" s="25" t="str">
        <f>IF('Rekapitulácia stavby'!E20="","",'Rekapitulácia stavby'!E20)</f>
        <v xml:space="preserve"> </v>
      </c>
      <c r="F22" s="32"/>
      <c r="G22" s="32"/>
      <c r="H22" s="32"/>
      <c r="I22" s="27" t="s">
        <v>26</v>
      </c>
      <c r="J22" s="25" t="str">
        <f>IF('Rekapitulácia stavby'!AN20="","",'Rekapitulácia stavby'!AN20)</f>
        <v/>
      </c>
      <c r="K22" s="32"/>
      <c r="L22" s="45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6.95" customHeight="1">
      <c r="A23" s="32"/>
      <c r="B23" s="33"/>
      <c r="C23" s="32"/>
      <c r="D23" s="32"/>
      <c r="E23" s="32"/>
      <c r="F23" s="32"/>
      <c r="G23" s="32"/>
      <c r="H23" s="32"/>
      <c r="I23" s="32"/>
      <c r="J23" s="32"/>
      <c r="K23" s="32"/>
      <c r="L23" s="45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2" customHeight="1">
      <c r="A24" s="32"/>
      <c r="B24" s="33"/>
      <c r="C24" s="32"/>
      <c r="D24" s="27" t="s">
        <v>33</v>
      </c>
      <c r="E24" s="32"/>
      <c r="F24" s="32"/>
      <c r="G24" s="32"/>
      <c r="H24" s="32"/>
      <c r="I24" s="32"/>
      <c r="J24" s="32"/>
      <c r="K24" s="32"/>
      <c r="L24" s="45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8" customFormat="1" ht="16.5" customHeight="1">
      <c r="A25" s="92"/>
      <c r="B25" s="93"/>
      <c r="C25" s="92"/>
      <c r="D25" s="92"/>
      <c r="E25" s="207" t="s">
        <v>1</v>
      </c>
      <c r="F25" s="207"/>
      <c r="G25" s="207"/>
      <c r="H25" s="207"/>
      <c r="I25" s="92"/>
      <c r="J25" s="92"/>
      <c r="K25" s="92"/>
      <c r="L25" s="94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</row>
    <row r="26" spans="1:31" s="2" customFormat="1" ht="6.95" customHeight="1">
      <c r="A26" s="32"/>
      <c r="B26" s="33"/>
      <c r="C26" s="32"/>
      <c r="D26" s="32"/>
      <c r="E26" s="32"/>
      <c r="F26" s="32"/>
      <c r="G26" s="32"/>
      <c r="H26" s="32"/>
      <c r="I26" s="32"/>
      <c r="J26" s="32"/>
      <c r="K26" s="32"/>
      <c r="L26" s="45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2" customFormat="1" ht="6.95" customHeight="1">
      <c r="A27" s="32"/>
      <c r="B27" s="33"/>
      <c r="C27" s="32"/>
      <c r="D27" s="69"/>
      <c r="E27" s="69"/>
      <c r="F27" s="69"/>
      <c r="G27" s="69"/>
      <c r="H27" s="69"/>
      <c r="I27" s="69"/>
      <c r="J27" s="69"/>
      <c r="K27" s="69"/>
      <c r="L27" s="45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</row>
    <row r="28" spans="1:31" s="2" customFormat="1" ht="25.35" customHeight="1">
      <c r="A28" s="32"/>
      <c r="B28" s="33"/>
      <c r="C28" s="32"/>
      <c r="D28" s="95" t="s">
        <v>34</v>
      </c>
      <c r="E28" s="32"/>
      <c r="F28" s="32"/>
      <c r="G28" s="32"/>
      <c r="H28" s="32"/>
      <c r="I28" s="32"/>
      <c r="J28" s="74">
        <f>ROUND(J124, 2)</f>
        <v>0</v>
      </c>
      <c r="K28" s="32"/>
      <c r="L28" s="45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5" customHeight="1">
      <c r="A29" s="32"/>
      <c r="B29" s="33"/>
      <c r="C29" s="32"/>
      <c r="D29" s="69"/>
      <c r="E29" s="69"/>
      <c r="F29" s="69"/>
      <c r="G29" s="69"/>
      <c r="H29" s="69"/>
      <c r="I29" s="69"/>
      <c r="J29" s="69"/>
      <c r="K29" s="69"/>
      <c r="L29" s="45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14.45" customHeight="1">
      <c r="A30" s="32"/>
      <c r="B30" s="33"/>
      <c r="C30" s="32"/>
      <c r="D30" s="32"/>
      <c r="E30" s="32"/>
      <c r="F30" s="36" t="s">
        <v>36</v>
      </c>
      <c r="G30" s="32"/>
      <c r="H30" s="32"/>
      <c r="I30" s="36" t="s">
        <v>35</v>
      </c>
      <c r="J30" s="36" t="s">
        <v>37</v>
      </c>
      <c r="K30" s="32"/>
      <c r="L30" s="45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14.45" customHeight="1">
      <c r="A31" s="32"/>
      <c r="B31" s="33"/>
      <c r="C31" s="32"/>
      <c r="D31" s="96" t="s">
        <v>38</v>
      </c>
      <c r="E31" s="38" t="s">
        <v>39</v>
      </c>
      <c r="F31" s="97">
        <f>ROUND((SUM(BE124:BE200)),  2)</f>
        <v>0</v>
      </c>
      <c r="G31" s="98"/>
      <c r="H31" s="98"/>
      <c r="I31" s="99">
        <v>0.2</v>
      </c>
      <c r="J31" s="97">
        <f>ROUND(((SUM(BE124:BE200))*I31),  2)</f>
        <v>0</v>
      </c>
      <c r="K31" s="32"/>
      <c r="L31" s="45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14.45" customHeight="1">
      <c r="A32" s="32"/>
      <c r="B32" s="33"/>
      <c r="C32" s="32"/>
      <c r="D32" s="32"/>
      <c r="E32" s="38" t="s">
        <v>40</v>
      </c>
      <c r="F32" s="97">
        <f>ROUND((SUM(BF124:BF200)),  2)</f>
        <v>0</v>
      </c>
      <c r="G32" s="98"/>
      <c r="H32" s="98"/>
      <c r="I32" s="99">
        <v>0.2</v>
      </c>
      <c r="J32" s="97">
        <f>ROUND(((SUM(BF124:BF200))*I32),  2)</f>
        <v>0</v>
      </c>
      <c r="K32" s="32"/>
      <c r="L32" s="45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14.45" hidden="1" customHeight="1">
      <c r="A33" s="32"/>
      <c r="B33" s="33"/>
      <c r="C33" s="32"/>
      <c r="D33" s="32"/>
      <c r="E33" s="27" t="s">
        <v>41</v>
      </c>
      <c r="F33" s="100">
        <f>ROUND((SUM(BG124:BG200)),  2)</f>
        <v>0</v>
      </c>
      <c r="G33" s="32"/>
      <c r="H33" s="32"/>
      <c r="I33" s="101">
        <v>0.2</v>
      </c>
      <c r="J33" s="100">
        <f>0</f>
        <v>0</v>
      </c>
      <c r="K33" s="32"/>
      <c r="L33" s="45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5" hidden="1" customHeight="1">
      <c r="A34" s="32"/>
      <c r="B34" s="33"/>
      <c r="C34" s="32"/>
      <c r="D34" s="32"/>
      <c r="E34" s="27" t="s">
        <v>42</v>
      </c>
      <c r="F34" s="100">
        <f>ROUND((SUM(BH124:BH200)),  2)</f>
        <v>0</v>
      </c>
      <c r="G34" s="32"/>
      <c r="H34" s="32"/>
      <c r="I34" s="101">
        <v>0.2</v>
      </c>
      <c r="J34" s="100">
        <f>0</f>
        <v>0</v>
      </c>
      <c r="K34" s="32"/>
      <c r="L34" s="45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5" hidden="1" customHeight="1">
      <c r="A35" s="32"/>
      <c r="B35" s="33"/>
      <c r="C35" s="32"/>
      <c r="D35" s="32"/>
      <c r="E35" s="38" t="s">
        <v>43</v>
      </c>
      <c r="F35" s="97">
        <f>ROUND((SUM(BI124:BI200)),  2)</f>
        <v>0</v>
      </c>
      <c r="G35" s="98"/>
      <c r="H35" s="98"/>
      <c r="I35" s="99">
        <v>0</v>
      </c>
      <c r="J35" s="97">
        <f>0</f>
        <v>0</v>
      </c>
      <c r="K35" s="32"/>
      <c r="L35" s="45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6.95" customHeight="1">
      <c r="A36" s="32"/>
      <c r="B36" s="33"/>
      <c r="C36" s="32"/>
      <c r="D36" s="32"/>
      <c r="E36" s="32"/>
      <c r="F36" s="32"/>
      <c r="G36" s="32"/>
      <c r="H36" s="32"/>
      <c r="I36" s="32"/>
      <c r="J36" s="32"/>
      <c r="K36" s="32"/>
      <c r="L36" s="45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25.35" customHeight="1">
      <c r="A37" s="32"/>
      <c r="B37" s="33"/>
      <c r="C37" s="102"/>
      <c r="D37" s="103" t="s">
        <v>44</v>
      </c>
      <c r="E37" s="63"/>
      <c r="F37" s="63"/>
      <c r="G37" s="104" t="s">
        <v>45</v>
      </c>
      <c r="H37" s="105" t="s">
        <v>46</v>
      </c>
      <c r="I37" s="63"/>
      <c r="J37" s="106">
        <f>SUM(J28:J35)</f>
        <v>0</v>
      </c>
      <c r="K37" s="107"/>
      <c r="L37" s="45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14.45" customHeight="1">
      <c r="A38" s="32"/>
      <c r="B38" s="33"/>
      <c r="C38" s="32"/>
      <c r="D38" s="32"/>
      <c r="E38" s="32"/>
      <c r="F38" s="32"/>
      <c r="G38" s="32"/>
      <c r="H38" s="32"/>
      <c r="I38" s="32"/>
      <c r="J38" s="32"/>
      <c r="K38" s="32"/>
      <c r="L38" s="45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1" customFormat="1" ht="14.45" customHeight="1">
      <c r="B39" s="20"/>
      <c r="L39" s="20"/>
    </row>
    <row r="40" spans="1:31" s="1" customFormat="1" ht="14.45" customHeight="1">
      <c r="B40" s="20"/>
      <c r="L40" s="20"/>
    </row>
    <row r="41" spans="1:31" s="1" customFormat="1" ht="14.45" customHeight="1">
      <c r="B41" s="20"/>
      <c r="L41" s="20"/>
    </row>
    <row r="42" spans="1:31" s="1" customFormat="1" ht="14.45" customHeight="1">
      <c r="B42" s="20"/>
      <c r="L42" s="20"/>
    </row>
    <row r="43" spans="1:31" s="1" customFormat="1" ht="14.45" customHeight="1">
      <c r="B43" s="20"/>
      <c r="L43" s="20"/>
    </row>
    <row r="44" spans="1:31" s="1" customFormat="1" ht="14.45" customHeight="1">
      <c r="B44" s="20"/>
      <c r="L44" s="20"/>
    </row>
    <row r="45" spans="1:31" s="1" customFormat="1" ht="14.45" customHeight="1">
      <c r="B45" s="20"/>
      <c r="L45" s="20"/>
    </row>
    <row r="46" spans="1:31" s="1" customFormat="1" ht="14.45" customHeight="1">
      <c r="B46" s="20"/>
      <c r="L46" s="20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45"/>
      <c r="D50" s="46" t="s">
        <v>47</v>
      </c>
      <c r="E50" s="47"/>
      <c r="F50" s="47"/>
      <c r="G50" s="46" t="s">
        <v>48</v>
      </c>
      <c r="H50" s="47"/>
      <c r="I50" s="47"/>
      <c r="J50" s="47"/>
      <c r="K50" s="47"/>
      <c r="L50" s="45"/>
    </row>
    <row r="51" spans="1:31" ht="11.25">
      <c r="B51" s="20"/>
      <c r="L51" s="20"/>
    </row>
    <row r="52" spans="1:31" ht="11.25">
      <c r="B52" s="20"/>
      <c r="L52" s="20"/>
    </row>
    <row r="53" spans="1:31" ht="11.25">
      <c r="B53" s="20"/>
      <c r="L53" s="20"/>
    </row>
    <row r="54" spans="1:31" ht="11.25">
      <c r="B54" s="20"/>
      <c r="L54" s="20"/>
    </row>
    <row r="55" spans="1:31" ht="11.25">
      <c r="B55" s="20"/>
      <c r="L55" s="20"/>
    </row>
    <row r="56" spans="1:31" ht="11.25">
      <c r="B56" s="20"/>
      <c r="L56" s="20"/>
    </row>
    <row r="57" spans="1:31" ht="11.25">
      <c r="B57" s="20"/>
      <c r="L57" s="20"/>
    </row>
    <row r="58" spans="1:31" ht="11.25">
      <c r="B58" s="20"/>
      <c r="L58" s="20"/>
    </row>
    <row r="59" spans="1:31" ht="11.25">
      <c r="B59" s="20"/>
      <c r="L59" s="20"/>
    </row>
    <row r="60" spans="1:31" ht="11.25">
      <c r="B60" s="20"/>
      <c r="L60" s="20"/>
    </row>
    <row r="61" spans="1:31" s="2" customFormat="1" ht="12.75">
      <c r="A61" s="32"/>
      <c r="B61" s="33"/>
      <c r="C61" s="32"/>
      <c r="D61" s="48" t="s">
        <v>49</v>
      </c>
      <c r="E61" s="35"/>
      <c r="F61" s="108" t="s">
        <v>50</v>
      </c>
      <c r="G61" s="48" t="s">
        <v>49</v>
      </c>
      <c r="H61" s="35"/>
      <c r="I61" s="35"/>
      <c r="J61" s="109" t="s">
        <v>50</v>
      </c>
      <c r="K61" s="35"/>
      <c r="L61" s="45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 ht="11.25">
      <c r="B62" s="20"/>
      <c r="L62" s="20"/>
    </row>
    <row r="63" spans="1:31" ht="11.25">
      <c r="B63" s="20"/>
      <c r="L63" s="20"/>
    </row>
    <row r="64" spans="1:31" ht="11.25">
      <c r="B64" s="20"/>
      <c r="L64" s="20"/>
    </row>
    <row r="65" spans="1:31" s="2" customFormat="1" ht="12.75">
      <c r="A65" s="32"/>
      <c r="B65" s="33"/>
      <c r="C65" s="32"/>
      <c r="D65" s="46" t="s">
        <v>51</v>
      </c>
      <c r="E65" s="49"/>
      <c r="F65" s="49"/>
      <c r="G65" s="46" t="s">
        <v>52</v>
      </c>
      <c r="H65" s="49"/>
      <c r="I65" s="49"/>
      <c r="J65" s="49"/>
      <c r="K65" s="49"/>
      <c r="L65" s="45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 ht="11.25">
      <c r="B66" s="20"/>
      <c r="L66" s="20"/>
    </row>
    <row r="67" spans="1:31" ht="11.25">
      <c r="B67" s="20"/>
      <c r="L67" s="20"/>
    </row>
    <row r="68" spans="1:31" ht="11.25">
      <c r="B68" s="20"/>
      <c r="L68" s="20"/>
    </row>
    <row r="69" spans="1:31" ht="11.25">
      <c r="B69" s="20"/>
      <c r="L69" s="20"/>
    </row>
    <row r="70" spans="1:31" ht="11.25">
      <c r="B70" s="20"/>
      <c r="L70" s="20"/>
    </row>
    <row r="71" spans="1:31" ht="11.25">
      <c r="B71" s="20"/>
      <c r="L71" s="20"/>
    </row>
    <row r="72" spans="1:31" ht="11.25">
      <c r="B72" s="20"/>
      <c r="L72" s="20"/>
    </row>
    <row r="73" spans="1:31" ht="11.25">
      <c r="B73" s="20"/>
      <c r="L73" s="20"/>
    </row>
    <row r="74" spans="1:31" ht="11.25">
      <c r="B74" s="20"/>
      <c r="L74" s="20"/>
    </row>
    <row r="75" spans="1:31" ht="11.25">
      <c r="B75" s="20"/>
      <c r="L75" s="20"/>
    </row>
    <row r="76" spans="1:31" s="2" customFormat="1" ht="12.75">
      <c r="A76" s="32"/>
      <c r="B76" s="33"/>
      <c r="C76" s="32"/>
      <c r="D76" s="48" t="s">
        <v>49</v>
      </c>
      <c r="E76" s="35"/>
      <c r="F76" s="108" t="s">
        <v>50</v>
      </c>
      <c r="G76" s="48" t="s">
        <v>49</v>
      </c>
      <c r="H76" s="35"/>
      <c r="I76" s="35"/>
      <c r="J76" s="109" t="s">
        <v>50</v>
      </c>
      <c r="K76" s="35"/>
      <c r="L76" s="45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5" customHeight="1">
      <c r="A77" s="32"/>
      <c r="B77" s="50"/>
      <c r="C77" s="51"/>
      <c r="D77" s="51"/>
      <c r="E77" s="51"/>
      <c r="F77" s="51"/>
      <c r="G77" s="51"/>
      <c r="H77" s="51"/>
      <c r="I77" s="51"/>
      <c r="J77" s="51"/>
      <c r="K77" s="51"/>
      <c r="L77" s="45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pans="1:47" s="2" customFormat="1" ht="6.95" customHeight="1">
      <c r="A81" s="32"/>
      <c r="B81" s="52"/>
      <c r="C81" s="53"/>
      <c r="D81" s="53"/>
      <c r="E81" s="53"/>
      <c r="F81" s="53"/>
      <c r="G81" s="53"/>
      <c r="H81" s="53"/>
      <c r="I81" s="53"/>
      <c r="J81" s="53"/>
      <c r="K81" s="53"/>
      <c r="L81" s="45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47" s="2" customFormat="1" ht="24.95" customHeight="1">
      <c r="A82" s="32"/>
      <c r="B82" s="33"/>
      <c r="C82" s="21" t="s">
        <v>82</v>
      </c>
      <c r="D82" s="32"/>
      <c r="E82" s="32"/>
      <c r="F82" s="32"/>
      <c r="G82" s="32"/>
      <c r="H82" s="32"/>
      <c r="I82" s="32"/>
      <c r="J82" s="32"/>
      <c r="K82" s="32"/>
      <c r="L82" s="45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47" s="2" customFormat="1" ht="6.95" customHeight="1">
      <c r="A83" s="32"/>
      <c r="B83" s="33"/>
      <c r="C83" s="32"/>
      <c r="D83" s="32"/>
      <c r="E83" s="32"/>
      <c r="F83" s="32"/>
      <c r="G83" s="32"/>
      <c r="H83" s="32"/>
      <c r="I83" s="32"/>
      <c r="J83" s="32"/>
      <c r="K83" s="32"/>
      <c r="L83" s="45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47" s="2" customFormat="1" ht="12" customHeight="1">
      <c r="A84" s="32"/>
      <c r="B84" s="33"/>
      <c r="C84" s="27" t="s">
        <v>15</v>
      </c>
      <c r="D84" s="32"/>
      <c r="E84" s="32"/>
      <c r="F84" s="32"/>
      <c r="G84" s="32"/>
      <c r="H84" s="32"/>
      <c r="I84" s="32"/>
      <c r="J84" s="32"/>
      <c r="K84" s="32"/>
      <c r="L84" s="45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47" s="2" customFormat="1" ht="16.5" customHeight="1">
      <c r="A85" s="32"/>
      <c r="B85" s="33"/>
      <c r="C85" s="32"/>
      <c r="D85" s="32"/>
      <c r="E85" s="221" t="str">
        <f>E7</f>
        <v>Prístrešok pre oddych</v>
      </c>
      <c r="F85" s="241"/>
      <c r="G85" s="241"/>
      <c r="H85" s="241"/>
      <c r="I85" s="32"/>
      <c r="J85" s="32"/>
      <c r="K85" s="32"/>
      <c r="L85" s="45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47" s="2" customFormat="1" ht="6.95" customHeight="1">
      <c r="A86" s="32"/>
      <c r="B86" s="33"/>
      <c r="C86" s="32"/>
      <c r="D86" s="32"/>
      <c r="E86" s="32"/>
      <c r="F86" s="32"/>
      <c r="G86" s="32"/>
      <c r="H86" s="32"/>
      <c r="I86" s="32"/>
      <c r="J86" s="32"/>
      <c r="K86" s="32"/>
      <c r="L86" s="45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spans="1:47" s="2" customFormat="1" ht="12" customHeight="1">
      <c r="A87" s="32"/>
      <c r="B87" s="33"/>
      <c r="C87" s="27" t="s">
        <v>21</v>
      </c>
      <c r="D87" s="32"/>
      <c r="E87" s="32"/>
      <c r="F87" s="25">
        <f>F10</f>
        <v>0</v>
      </c>
      <c r="G87" s="32"/>
      <c r="H87" s="32"/>
      <c r="I87" s="27" t="s">
        <v>22</v>
      </c>
      <c r="J87" s="58" t="str">
        <f>IF(J10="","",J10)</f>
        <v>18. 1. 2022</v>
      </c>
      <c r="K87" s="32"/>
      <c r="L87" s="45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47" s="2" customFormat="1" ht="6.95" customHeight="1">
      <c r="A88" s="32"/>
      <c r="B88" s="33"/>
      <c r="C88" s="32"/>
      <c r="D88" s="32"/>
      <c r="E88" s="32"/>
      <c r="F88" s="32"/>
      <c r="G88" s="32"/>
      <c r="H88" s="32"/>
      <c r="I88" s="32"/>
      <c r="J88" s="32"/>
      <c r="K88" s="32"/>
      <c r="L88" s="45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47" s="2" customFormat="1" ht="15.2" customHeight="1">
      <c r="A89" s="32"/>
      <c r="B89" s="33"/>
      <c r="C89" s="27" t="s">
        <v>24</v>
      </c>
      <c r="D89" s="32"/>
      <c r="E89" s="32"/>
      <c r="F89" s="25">
        <f>E13</f>
        <v>0</v>
      </c>
      <c r="G89" s="32"/>
      <c r="H89" s="32"/>
      <c r="I89" s="27" t="s">
        <v>29</v>
      </c>
      <c r="J89" s="30" t="str">
        <f>E19</f>
        <v xml:space="preserve"> </v>
      </c>
      <c r="K89" s="32"/>
      <c r="L89" s="45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47" s="2" customFormat="1" ht="15.2" customHeight="1">
      <c r="A90" s="32"/>
      <c r="B90" s="33"/>
      <c r="C90" s="27" t="s">
        <v>27</v>
      </c>
      <c r="D90" s="32"/>
      <c r="E90" s="32"/>
      <c r="F90" s="25" t="str">
        <f>IF(E16="","",E16)</f>
        <v>Vyplň údaj</v>
      </c>
      <c r="G90" s="32"/>
      <c r="H90" s="32"/>
      <c r="I90" s="27" t="s">
        <v>32</v>
      </c>
      <c r="J90" s="30" t="str">
        <f>E22</f>
        <v xml:space="preserve"> </v>
      </c>
      <c r="K90" s="32"/>
      <c r="L90" s="45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47" s="2" customFormat="1" ht="10.35" customHeight="1">
      <c r="A91" s="32"/>
      <c r="B91" s="33"/>
      <c r="C91" s="32"/>
      <c r="D91" s="32"/>
      <c r="E91" s="32"/>
      <c r="F91" s="32"/>
      <c r="G91" s="32"/>
      <c r="H91" s="32"/>
      <c r="I91" s="32"/>
      <c r="J91" s="32"/>
      <c r="K91" s="32"/>
      <c r="L91" s="45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47" s="2" customFormat="1" ht="29.25" customHeight="1">
      <c r="A92" s="32"/>
      <c r="B92" s="33"/>
      <c r="C92" s="110" t="s">
        <v>83</v>
      </c>
      <c r="D92" s="102"/>
      <c r="E92" s="102"/>
      <c r="F92" s="102"/>
      <c r="G92" s="102"/>
      <c r="H92" s="102"/>
      <c r="I92" s="102"/>
      <c r="J92" s="111" t="s">
        <v>84</v>
      </c>
      <c r="K92" s="102"/>
      <c r="L92" s="45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47" s="2" customFormat="1" ht="10.35" customHeight="1">
      <c r="A93" s="32"/>
      <c r="B93" s="33"/>
      <c r="C93" s="32"/>
      <c r="D93" s="32"/>
      <c r="E93" s="32"/>
      <c r="F93" s="32"/>
      <c r="G93" s="32"/>
      <c r="H93" s="32"/>
      <c r="I93" s="32"/>
      <c r="J93" s="32"/>
      <c r="K93" s="32"/>
      <c r="L93" s="45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47" s="2" customFormat="1" ht="22.9" customHeight="1">
      <c r="A94" s="32"/>
      <c r="B94" s="33"/>
      <c r="C94" s="112" t="s">
        <v>85</v>
      </c>
      <c r="D94" s="32"/>
      <c r="E94" s="32"/>
      <c r="F94" s="32"/>
      <c r="G94" s="32"/>
      <c r="H94" s="32"/>
      <c r="I94" s="32"/>
      <c r="J94" s="74">
        <f>J124</f>
        <v>0</v>
      </c>
      <c r="K94" s="32"/>
      <c r="L94" s="45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U94" s="17" t="s">
        <v>86</v>
      </c>
    </row>
    <row r="95" spans="1:47" s="9" customFormat="1" ht="24.95" customHeight="1">
      <c r="B95" s="113"/>
      <c r="D95" s="114" t="s">
        <v>87</v>
      </c>
      <c r="E95" s="115"/>
      <c r="F95" s="115"/>
      <c r="G95" s="115"/>
      <c r="H95" s="115"/>
      <c r="I95" s="115"/>
      <c r="J95" s="116">
        <f>J125</f>
        <v>0</v>
      </c>
      <c r="L95" s="113"/>
    </row>
    <row r="96" spans="1:47" s="10" customFormat="1" ht="19.899999999999999" customHeight="1">
      <c r="B96" s="117"/>
      <c r="D96" s="118" t="s">
        <v>88</v>
      </c>
      <c r="E96" s="119"/>
      <c r="F96" s="119"/>
      <c r="G96" s="119"/>
      <c r="H96" s="119"/>
      <c r="I96" s="119"/>
      <c r="J96" s="120">
        <f>J126</f>
        <v>0</v>
      </c>
      <c r="L96" s="117"/>
    </row>
    <row r="97" spans="1:31" s="10" customFormat="1" ht="19.899999999999999" customHeight="1">
      <c r="B97" s="117"/>
      <c r="D97" s="118" t="s">
        <v>89</v>
      </c>
      <c r="E97" s="119"/>
      <c r="F97" s="119"/>
      <c r="G97" s="119"/>
      <c r="H97" s="119"/>
      <c r="I97" s="119"/>
      <c r="J97" s="120">
        <f>J134</f>
        <v>0</v>
      </c>
      <c r="L97" s="117"/>
    </row>
    <row r="98" spans="1:31" s="10" customFormat="1" ht="19.899999999999999" customHeight="1">
      <c r="B98" s="117"/>
      <c r="D98" s="118" t="s">
        <v>90</v>
      </c>
      <c r="E98" s="119"/>
      <c r="F98" s="119"/>
      <c r="G98" s="119"/>
      <c r="H98" s="119"/>
      <c r="I98" s="119"/>
      <c r="J98" s="120">
        <f>J137</f>
        <v>0</v>
      </c>
      <c r="L98" s="117"/>
    </row>
    <row r="99" spans="1:31" s="10" customFormat="1" ht="19.899999999999999" customHeight="1">
      <c r="B99" s="117"/>
      <c r="D99" s="118" t="s">
        <v>91</v>
      </c>
      <c r="E99" s="119"/>
      <c r="F99" s="119"/>
      <c r="G99" s="119"/>
      <c r="H99" s="119"/>
      <c r="I99" s="119"/>
      <c r="J99" s="120">
        <f>J139</f>
        <v>0</v>
      </c>
      <c r="L99" s="117"/>
    </row>
    <row r="100" spans="1:31" s="10" customFormat="1" ht="19.899999999999999" customHeight="1">
      <c r="B100" s="117"/>
      <c r="D100" s="118" t="s">
        <v>92</v>
      </c>
      <c r="E100" s="119"/>
      <c r="F100" s="119"/>
      <c r="G100" s="119"/>
      <c r="H100" s="119"/>
      <c r="I100" s="119"/>
      <c r="J100" s="120">
        <f>J144</f>
        <v>0</v>
      </c>
      <c r="L100" s="117"/>
    </row>
    <row r="101" spans="1:31" s="9" customFormat="1" ht="24.95" customHeight="1">
      <c r="B101" s="113"/>
      <c r="D101" s="114" t="s">
        <v>93</v>
      </c>
      <c r="E101" s="115"/>
      <c r="F101" s="115"/>
      <c r="G101" s="115"/>
      <c r="H101" s="115"/>
      <c r="I101" s="115"/>
      <c r="J101" s="116">
        <f>J146</f>
        <v>0</v>
      </c>
      <c r="L101" s="113"/>
    </row>
    <row r="102" spans="1:31" s="10" customFormat="1" ht="19.899999999999999" customHeight="1">
      <c r="B102" s="117"/>
      <c r="D102" s="118" t="s">
        <v>94</v>
      </c>
      <c r="E102" s="119"/>
      <c r="F102" s="119"/>
      <c r="G102" s="119"/>
      <c r="H102" s="119"/>
      <c r="I102" s="119"/>
      <c r="J102" s="120">
        <f>J147</f>
        <v>0</v>
      </c>
      <c r="L102" s="117"/>
    </row>
    <row r="103" spans="1:31" s="10" customFormat="1" ht="19.899999999999999" customHeight="1">
      <c r="B103" s="117"/>
      <c r="D103" s="118" t="s">
        <v>95</v>
      </c>
      <c r="E103" s="119"/>
      <c r="F103" s="119"/>
      <c r="G103" s="119"/>
      <c r="H103" s="119"/>
      <c r="I103" s="119"/>
      <c r="J103" s="120">
        <f>J158</f>
        <v>0</v>
      </c>
      <c r="L103" s="117"/>
    </row>
    <row r="104" spans="1:31" s="10" customFormat="1" ht="19.899999999999999" customHeight="1">
      <c r="B104" s="117"/>
      <c r="D104" s="118" t="s">
        <v>96</v>
      </c>
      <c r="E104" s="119"/>
      <c r="F104" s="119"/>
      <c r="G104" s="119"/>
      <c r="H104" s="119"/>
      <c r="I104" s="119"/>
      <c r="J104" s="120">
        <f>J160</f>
        <v>0</v>
      </c>
      <c r="L104" s="117"/>
    </row>
    <row r="105" spans="1:31" s="10" customFormat="1" ht="19.899999999999999" customHeight="1">
      <c r="B105" s="117"/>
      <c r="D105" s="118" t="s">
        <v>97</v>
      </c>
      <c r="E105" s="119"/>
      <c r="F105" s="119"/>
      <c r="G105" s="119"/>
      <c r="H105" s="119"/>
      <c r="I105" s="119"/>
      <c r="J105" s="120">
        <f>J192</f>
        <v>0</v>
      </c>
      <c r="L105" s="117"/>
    </row>
    <row r="106" spans="1:31" s="10" customFormat="1" ht="19.899999999999999" customHeight="1">
      <c r="B106" s="117"/>
      <c r="D106" s="118" t="s">
        <v>98</v>
      </c>
      <c r="E106" s="119"/>
      <c r="F106" s="119"/>
      <c r="G106" s="119"/>
      <c r="H106" s="119"/>
      <c r="I106" s="119"/>
      <c r="J106" s="120">
        <f>J198</f>
        <v>0</v>
      </c>
      <c r="L106" s="117"/>
    </row>
    <row r="107" spans="1:31" s="2" customFormat="1" ht="21.75" customHeight="1">
      <c r="A107" s="32"/>
      <c r="B107" s="33"/>
      <c r="C107" s="32"/>
      <c r="D107" s="32"/>
      <c r="E107" s="32"/>
      <c r="F107" s="32"/>
      <c r="G107" s="32"/>
      <c r="H107" s="32"/>
      <c r="I107" s="32"/>
      <c r="J107" s="32"/>
      <c r="K107" s="32"/>
      <c r="L107" s="45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</row>
    <row r="108" spans="1:31" s="2" customFormat="1" ht="6.95" customHeight="1">
      <c r="A108" s="32"/>
      <c r="B108" s="50"/>
      <c r="C108" s="51"/>
      <c r="D108" s="51"/>
      <c r="E108" s="51"/>
      <c r="F108" s="51"/>
      <c r="G108" s="51"/>
      <c r="H108" s="51"/>
      <c r="I108" s="51"/>
      <c r="J108" s="51"/>
      <c r="K108" s="51"/>
      <c r="L108" s="45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</row>
    <row r="112" spans="1:31" s="2" customFormat="1" ht="6.95" customHeight="1">
      <c r="A112" s="32"/>
      <c r="B112" s="52"/>
      <c r="C112" s="53"/>
      <c r="D112" s="53"/>
      <c r="E112" s="53"/>
      <c r="F112" s="53"/>
      <c r="G112" s="53"/>
      <c r="H112" s="53"/>
      <c r="I112" s="53"/>
      <c r="J112" s="53"/>
      <c r="K112" s="53"/>
      <c r="L112" s="45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</row>
    <row r="113" spans="1:65" s="2" customFormat="1" ht="24.95" customHeight="1">
      <c r="A113" s="32"/>
      <c r="B113" s="33"/>
      <c r="C113" s="21" t="s">
        <v>99</v>
      </c>
      <c r="D113" s="32"/>
      <c r="E113" s="32"/>
      <c r="F113" s="32"/>
      <c r="G113" s="32"/>
      <c r="H113" s="32"/>
      <c r="I113" s="32"/>
      <c r="J113" s="32"/>
      <c r="K113" s="32"/>
      <c r="L113" s="45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</row>
    <row r="114" spans="1:65" s="2" customFormat="1" ht="6.95" customHeight="1">
      <c r="A114" s="32"/>
      <c r="B114" s="33"/>
      <c r="C114" s="32"/>
      <c r="D114" s="32"/>
      <c r="E114" s="32"/>
      <c r="F114" s="32"/>
      <c r="G114" s="32"/>
      <c r="H114" s="32"/>
      <c r="I114" s="32"/>
      <c r="J114" s="32"/>
      <c r="K114" s="32"/>
      <c r="L114" s="45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</row>
    <row r="115" spans="1:65" s="2" customFormat="1" ht="12" customHeight="1">
      <c r="A115" s="32"/>
      <c r="B115" s="33"/>
      <c r="C115" s="27" t="s">
        <v>15</v>
      </c>
      <c r="D115" s="32"/>
      <c r="E115" s="32"/>
      <c r="F115" s="32"/>
      <c r="G115" s="32"/>
      <c r="H115" s="32"/>
      <c r="I115" s="32"/>
      <c r="J115" s="32"/>
      <c r="K115" s="32"/>
      <c r="L115" s="45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</row>
    <row r="116" spans="1:65" s="2" customFormat="1" ht="16.5" customHeight="1">
      <c r="A116" s="32"/>
      <c r="B116" s="33"/>
      <c r="C116" s="32"/>
      <c r="D116" s="32"/>
      <c r="E116" s="221" t="str">
        <f>E7</f>
        <v>Prístrešok pre oddych</v>
      </c>
      <c r="F116" s="241"/>
      <c r="G116" s="241"/>
      <c r="H116" s="241"/>
      <c r="I116" s="32"/>
      <c r="J116" s="32"/>
      <c r="K116" s="32"/>
      <c r="L116" s="45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</row>
    <row r="117" spans="1:65" s="2" customFormat="1" ht="6.95" customHeight="1">
      <c r="A117" s="32"/>
      <c r="B117" s="33"/>
      <c r="C117" s="32"/>
      <c r="D117" s="32"/>
      <c r="E117" s="32"/>
      <c r="F117" s="32"/>
      <c r="G117" s="32"/>
      <c r="H117" s="32"/>
      <c r="I117" s="32"/>
      <c r="J117" s="32"/>
      <c r="K117" s="32"/>
      <c r="L117" s="45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</row>
    <row r="118" spans="1:65" s="2" customFormat="1" ht="12" customHeight="1">
      <c r="A118" s="32"/>
      <c r="B118" s="33"/>
      <c r="C118" s="27" t="s">
        <v>21</v>
      </c>
      <c r="D118" s="32"/>
      <c r="E118" s="32"/>
      <c r="F118" s="25">
        <f>F10</f>
        <v>0</v>
      </c>
      <c r="G118" s="32"/>
      <c r="H118" s="32"/>
      <c r="I118" s="27" t="s">
        <v>22</v>
      </c>
      <c r="J118" s="58" t="str">
        <f>IF(J10="","",J10)</f>
        <v>18. 1. 2022</v>
      </c>
      <c r="K118" s="32"/>
      <c r="L118" s="45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</row>
    <row r="119" spans="1:65" s="2" customFormat="1" ht="6.95" customHeight="1">
      <c r="A119" s="32"/>
      <c r="B119" s="33"/>
      <c r="C119" s="32"/>
      <c r="D119" s="32"/>
      <c r="E119" s="32"/>
      <c r="F119" s="32"/>
      <c r="G119" s="32"/>
      <c r="H119" s="32"/>
      <c r="I119" s="32"/>
      <c r="J119" s="32"/>
      <c r="K119" s="32"/>
      <c r="L119" s="45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</row>
    <row r="120" spans="1:65" s="2" customFormat="1" ht="15.2" customHeight="1">
      <c r="A120" s="32"/>
      <c r="B120" s="33"/>
      <c r="C120" s="27" t="s">
        <v>24</v>
      </c>
      <c r="D120" s="32"/>
      <c r="E120" s="32"/>
      <c r="F120" s="25">
        <f>E13</f>
        <v>0</v>
      </c>
      <c r="G120" s="32"/>
      <c r="H120" s="32"/>
      <c r="I120" s="27" t="s">
        <v>29</v>
      </c>
      <c r="J120" s="30" t="str">
        <f>E19</f>
        <v xml:space="preserve"> </v>
      </c>
      <c r="K120" s="32"/>
      <c r="L120" s="45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</row>
    <row r="121" spans="1:65" s="2" customFormat="1" ht="15.2" customHeight="1">
      <c r="A121" s="32"/>
      <c r="B121" s="33"/>
      <c r="C121" s="27" t="s">
        <v>27</v>
      </c>
      <c r="D121" s="32"/>
      <c r="E121" s="32"/>
      <c r="F121" s="25" t="str">
        <f>IF(E16="","",E16)</f>
        <v>Vyplň údaj</v>
      </c>
      <c r="G121" s="32"/>
      <c r="H121" s="32"/>
      <c r="I121" s="27" t="s">
        <v>32</v>
      </c>
      <c r="J121" s="30" t="str">
        <f>E22</f>
        <v xml:space="preserve"> </v>
      </c>
      <c r="K121" s="32"/>
      <c r="L121" s="45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</row>
    <row r="122" spans="1:65" s="2" customFormat="1" ht="10.35" customHeight="1">
      <c r="A122" s="32"/>
      <c r="B122" s="33"/>
      <c r="C122" s="32"/>
      <c r="D122" s="32"/>
      <c r="E122" s="32"/>
      <c r="F122" s="32"/>
      <c r="G122" s="32"/>
      <c r="H122" s="32"/>
      <c r="I122" s="32"/>
      <c r="J122" s="32"/>
      <c r="K122" s="32"/>
      <c r="L122" s="45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</row>
    <row r="123" spans="1:65" s="11" customFormat="1" ht="29.25" customHeight="1">
      <c r="A123" s="121"/>
      <c r="B123" s="122"/>
      <c r="C123" s="123" t="s">
        <v>100</v>
      </c>
      <c r="D123" s="124" t="s">
        <v>59</v>
      </c>
      <c r="E123" s="124" t="s">
        <v>55</v>
      </c>
      <c r="F123" s="124" t="s">
        <v>56</v>
      </c>
      <c r="G123" s="124" t="s">
        <v>101</v>
      </c>
      <c r="H123" s="124" t="s">
        <v>102</v>
      </c>
      <c r="I123" s="124" t="s">
        <v>103</v>
      </c>
      <c r="J123" s="125" t="s">
        <v>84</v>
      </c>
      <c r="K123" s="126" t="s">
        <v>104</v>
      </c>
      <c r="L123" s="127"/>
      <c r="M123" s="65" t="s">
        <v>1</v>
      </c>
      <c r="N123" s="66" t="s">
        <v>38</v>
      </c>
      <c r="O123" s="66" t="s">
        <v>105</v>
      </c>
      <c r="P123" s="66" t="s">
        <v>106</v>
      </c>
      <c r="Q123" s="66" t="s">
        <v>107</v>
      </c>
      <c r="R123" s="66" t="s">
        <v>108</v>
      </c>
      <c r="S123" s="66" t="s">
        <v>109</v>
      </c>
      <c r="T123" s="67" t="s">
        <v>110</v>
      </c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</row>
    <row r="124" spans="1:65" s="2" customFormat="1" ht="22.9" customHeight="1">
      <c r="A124" s="32"/>
      <c r="B124" s="33"/>
      <c r="C124" s="72" t="s">
        <v>85</v>
      </c>
      <c r="D124" s="32"/>
      <c r="E124" s="32"/>
      <c r="F124" s="32"/>
      <c r="G124" s="32"/>
      <c r="H124" s="32"/>
      <c r="I124" s="32"/>
      <c r="J124" s="128">
        <f>BK124</f>
        <v>0</v>
      </c>
      <c r="K124" s="32"/>
      <c r="L124" s="33"/>
      <c r="M124" s="68"/>
      <c r="N124" s="59"/>
      <c r="O124" s="69"/>
      <c r="P124" s="129">
        <f>P125+P146</f>
        <v>0</v>
      </c>
      <c r="Q124" s="69"/>
      <c r="R124" s="129">
        <f>R125+R146</f>
        <v>46.824833479999995</v>
      </c>
      <c r="S124" s="69"/>
      <c r="T124" s="130">
        <f>T125+T146</f>
        <v>0</v>
      </c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  <c r="AT124" s="17" t="s">
        <v>73</v>
      </c>
      <c r="AU124" s="17" t="s">
        <v>86</v>
      </c>
      <c r="BK124" s="131">
        <f>BK125+BK146</f>
        <v>0</v>
      </c>
    </row>
    <row r="125" spans="1:65" s="12" customFormat="1" ht="25.9" customHeight="1">
      <c r="B125" s="132"/>
      <c r="D125" s="133" t="s">
        <v>73</v>
      </c>
      <c r="E125" s="134" t="s">
        <v>111</v>
      </c>
      <c r="F125" s="134" t="s">
        <v>112</v>
      </c>
      <c r="I125" s="135"/>
      <c r="J125" s="136">
        <f>BK125</f>
        <v>0</v>
      </c>
      <c r="L125" s="132"/>
      <c r="M125" s="137"/>
      <c r="N125" s="138"/>
      <c r="O125" s="138"/>
      <c r="P125" s="139">
        <f>P126+P134+P137+P139+P144</f>
        <v>0</v>
      </c>
      <c r="Q125" s="138"/>
      <c r="R125" s="139">
        <f>R126+R134+R137+R139+R144</f>
        <v>37.602289999999996</v>
      </c>
      <c r="S125" s="138"/>
      <c r="T125" s="140">
        <f>T126+T134+T137+T139+T144</f>
        <v>0</v>
      </c>
      <c r="AR125" s="133" t="s">
        <v>79</v>
      </c>
      <c r="AT125" s="141" t="s">
        <v>73</v>
      </c>
      <c r="AU125" s="141" t="s">
        <v>74</v>
      </c>
      <c r="AY125" s="133" t="s">
        <v>113</v>
      </c>
      <c r="BK125" s="142">
        <f>BK126+BK134+BK137+BK139+BK144</f>
        <v>0</v>
      </c>
    </row>
    <row r="126" spans="1:65" s="12" customFormat="1" ht="22.9" customHeight="1">
      <c r="B126" s="132"/>
      <c r="D126" s="133" t="s">
        <v>73</v>
      </c>
      <c r="E126" s="143" t="s">
        <v>79</v>
      </c>
      <c r="F126" s="143" t="s">
        <v>114</v>
      </c>
      <c r="I126" s="135"/>
      <c r="J126" s="144">
        <f>BK126</f>
        <v>0</v>
      </c>
      <c r="L126" s="132"/>
      <c r="M126" s="137"/>
      <c r="N126" s="138"/>
      <c r="O126" s="138"/>
      <c r="P126" s="139">
        <f>SUM(P127:P133)</f>
        <v>0</v>
      </c>
      <c r="Q126" s="138"/>
      <c r="R126" s="139">
        <f>SUM(R127:R133)</f>
        <v>0</v>
      </c>
      <c r="S126" s="138"/>
      <c r="T126" s="140">
        <f>SUM(T127:T133)</f>
        <v>0</v>
      </c>
      <c r="AR126" s="133" t="s">
        <v>79</v>
      </c>
      <c r="AT126" s="141" t="s">
        <v>73</v>
      </c>
      <c r="AU126" s="141" t="s">
        <v>79</v>
      </c>
      <c r="AY126" s="133" t="s">
        <v>113</v>
      </c>
      <c r="BK126" s="142">
        <f>SUM(BK127:BK133)</f>
        <v>0</v>
      </c>
    </row>
    <row r="127" spans="1:65" s="2" customFormat="1" ht="21.75" customHeight="1">
      <c r="A127" s="32"/>
      <c r="B127" s="145"/>
      <c r="C127" s="146" t="s">
        <v>79</v>
      </c>
      <c r="D127" s="146" t="s">
        <v>115</v>
      </c>
      <c r="E127" s="147" t="s">
        <v>116</v>
      </c>
      <c r="F127" s="148" t="s">
        <v>117</v>
      </c>
      <c r="G127" s="149" t="s">
        <v>118</v>
      </c>
      <c r="H127" s="150">
        <v>7.1520000000000001</v>
      </c>
      <c r="I127" s="151"/>
      <c r="J127" s="152">
        <f>ROUND(I127*H127,2)</f>
        <v>0</v>
      </c>
      <c r="K127" s="153"/>
      <c r="L127" s="33"/>
      <c r="M127" s="154" t="s">
        <v>1</v>
      </c>
      <c r="N127" s="155" t="s">
        <v>40</v>
      </c>
      <c r="O127" s="61"/>
      <c r="P127" s="156">
        <f>O127*H127</f>
        <v>0</v>
      </c>
      <c r="Q127" s="156">
        <v>0</v>
      </c>
      <c r="R127" s="156">
        <f>Q127*H127</f>
        <v>0</v>
      </c>
      <c r="S127" s="156">
        <v>0</v>
      </c>
      <c r="T127" s="157">
        <f>S127*H127</f>
        <v>0</v>
      </c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R127" s="158" t="s">
        <v>119</v>
      </c>
      <c r="AT127" s="158" t="s">
        <v>115</v>
      </c>
      <c r="AU127" s="158" t="s">
        <v>120</v>
      </c>
      <c r="AY127" s="17" t="s">
        <v>113</v>
      </c>
      <c r="BE127" s="159">
        <f>IF(N127="základná",J127,0)</f>
        <v>0</v>
      </c>
      <c r="BF127" s="159">
        <f>IF(N127="znížená",J127,0)</f>
        <v>0</v>
      </c>
      <c r="BG127" s="159">
        <f>IF(N127="zákl. prenesená",J127,0)</f>
        <v>0</v>
      </c>
      <c r="BH127" s="159">
        <f>IF(N127="zníž. prenesená",J127,0)</f>
        <v>0</v>
      </c>
      <c r="BI127" s="159">
        <f>IF(N127="nulová",J127,0)</f>
        <v>0</v>
      </c>
      <c r="BJ127" s="17" t="s">
        <v>120</v>
      </c>
      <c r="BK127" s="159">
        <f>ROUND(I127*H127,2)</f>
        <v>0</v>
      </c>
      <c r="BL127" s="17" t="s">
        <v>119</v>
      </c>
      <c r="BM127" s="158" t="s">
        <v>121</v>
      </c>
    </row>
    <row r="128" spans="1:65" s="13" customFormat="1" ht="11.25">
      <c r="B128" s="160"/>
      <c r="D128" s="161" t="s">
        <v>122</v>
      </c>
      <c r="E128" s="162" t="s">
        <v>1</v>
      </c>
      <c r="F128" s="163" t="s">
        <v>123</v>
      </c>
      <c r="H128" s="164">
        <v>7.1520000000000001</v>
      </c>
      <c r="I128" s="165"/>
      <c r="L128" s="160"/>
      <c r="M128" s="166"/>
      <c r="N128" s="167"/>
      <c r="O128" s="167"/>
      <c r="P128" s="167"/>
      <c r="Q128" s="167"/>
      <c r="R128" s="167"/>
      <c r="S128" s="167"/>
      <c r="T128" s="168"/>
      <c r="AT128" s="162" t="s">
        <v>122</v>
      </c>
      <c r="AU128" s="162" t="s">
        <v>120</v>
      </c>
      <c r="AV128" s="13" t="s">
        <v>120</v>
      </c>
      <c r="AW128" s="13" t="s">
        <v>31</v>
      </c>
      <c r="AX128" s="13" t="s">
        <v>79</v>
      </c>
      <c r="AY128" s="162" t="s">
        <v>113</v>
      </c>
    </row>
    <row r="129" spans="1:65" s="2" customFormat="1" ht="33" customHeight="1">
      <c r="A129" s="32"/>
      <c r="B129" s="145"/>
      <c r="C129" s="146" t="s">
        <v>120</v>
      </c>
      <c r="D129" s="146" t="s">
        <v>115</v>
      </c>
      <c r="E129" s="147" t="s">
        <v>124</v>
      </c>
      <c r="F129" s="148" t="s">
        <v>125</v>
      </c>
      <c r="G129" s="149" t="s">
        <v>118</v>
      </c>
      <c r="H129" s="150">
        <v>7.1520000000000001</v>
      </c>
      <c r="I129" s="151"/>
      <c r="J129" s="152">
        <f>ROUND(I129*H129,2)</f>
        <v>0</v>
      </c>
      <c r="K129" s="153"/>
      <c r="L129" s="33"/>
      <c r="M129" s="154" t="s">
        <v>1</v>
      </c>
      <c r="N129" s="155" t="s">
        <v>40</v>
      </c>
      <c r="O129" s="61"/>
      <c r="P129" s="156">
        <f>O129*H129</f>
        <v>0</v>
      </c>
      <c r="Q129" s="156">
        <v>0</v>
      </c>
      <c r="R129" s="156">
        <f>Q129*H129</f>
        <v>0</v>
      </c>
      <c r="S129" s="156">
        <v>0</v>
      </c>
      <c r="T129" s="157">
        <f>S129*H129</f>
        <v>0</v>
      </c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R129" s="158" t="s">
        <v>119</v>
      </c>
      <c r="AT129" s="158" t="s">
        <v>115</v>
      </c>
      <c r="AU129" s="158" t="s">
        <v>120</v>
      </c>
      <c r="AY129" s="17" t="s">
        <v>113</v>
      </c>
      <c r="BE129" s="159">
        <f>IF(N129="základná",J129,0)</f>
        <v>0</v>
      </c>
      <c r="BF129" s="159">
        <f>IF(N129="znížená",J129,0)</f>
        <v>0</v>
      </c>
      <c r="BG129" s="159">
        <f>IF(N129="zákl. prenesená",J129,0)</f>
        <v>0</v>
      </c>
      <c r="BH129" s="159">
        <f>IF(N129="zníž. prenesená",J129,0)</f>
        <v>0</v>
      </c>
      <c r="BI129" s="159">
        <f>IF(N129="nulová",J129,0)</f>
        <v>0</v>
      </c>
      <c r="BJ129" s="17" t="s">
        <v>120</v>
      </c>
      <c r="BK129" s="159">
        <f>ROUND(I129*H129,2)</f>
        <v>0</v>
      </c>
      <c r="BL129" s="17" t="s">
        <v>119</v>
      </c>
      <c r="BM129" s="158" t="s">
        <v>126</v>
      </c>
    </row>
    <row r="130" spans="1:65" s="2" customFormat="1" ht="37.9" customHeight="1">
      <c r="A130" s="32"/>
      <c r="B130" s="145"/>
      <c r="C130" s="146" t="s">
        <v>127</v>
      </c>
      <c r="D130" s="146" t="s">
        <v>115</v>
      </c>
      <c r="E130" s="147" t="s">
        <v>128</v>
      </c>
      <c r="F130" s="148" t="s">
        <v>129</v>
      </c>
      <c r="G130" s="149" t="s">
        <v>118</v>
      </c>
      <c r="H130" s="150">
        <v>85.823999999999998</v>
      </c>
      <c r="I130" s="151"/>
      <c r="J130" s="152">
        <f>ROUND(I130*H130,2)</f>
        <v>0</v>
      </c>
      <c r="K130" s="153"/>
      <c r="L130" s="33"/>
      <c r="M130" s="154" t="s">
        <v>1</v>
      </c>
      <c r="N130" s="155" t="s">
        <v>40</v>
      </c>
      <c r="O130" s="61"/>
      <c r="P130" s="156">
        <f>O130*H130</f>
        <v>0</v>
      </c>
      <c r="Q130" s="156">
        <v>0</v>
      </c>
      <c r="R130" s="156">
        <f>Q130*H130</f>
        <v>0</v>
      </c>
      <c r="S130" s="156">
        <v>0</v>
      </c>
      <c r="T130" s="157">
        <f>S130*H130</f>
        <v>0</v>
      </c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R130" s="158" t="s">
        <v>119</v>
      </c>
      <c r="AT130" s="158" t="s">
        <v>115</v>
      </c>
      <c r="AU130" s="158" t="s">
        <v>120</v>
      </c>
      <c r="AY130" s="17" t="s">
        <v>113</v>
      </c>
      <c r="BE130" s="159">
        <f>IF(N130="základná",J130,0)</f>
        <v>0</v>
      </c>
      <c r="BF130" s="159">
        <f>IF(N130="znížená",J130,0)</f>
        <v>0</v>
      </c>
      <c r="BG130" s="159">
        <f>IF(N130="zákl. prenesená",J130,0)</f>
        <v>0</v>
      </c>
      <c r="BH130" s="159">
        <f>IF(N130="zníž. prenesená",J130,0)</f>
        <v>0</v>
      </c>
      <c r="BI130" s="159">
        <f>IF(N130="nulová",J130,0)</f>
        <v>0</v>
      </c>
      <c r="BJ130" s="17" t="s">
        <v>120</v>
      </c>
      <c r="BK130" s="159">
        <f>ROUND(I130*H130,2)</f>
        <v>0</v>
      </c>
      <c r="BL130" s="17" t="s">
        <v>119</v>
      </c>
      <c r="BM130" s="158" t="s">
        <v>130</v>
      </c>
    </row>
    <row r="131" spans="1:65" s="13" customFormat="1" ht="11.25">
      <c r="B131" s="160"/>
      <c r="D131" s="161" t="s">
        <v>122</v>
      </c>
      <c r="E131" s="162" t="s">
        <v>1</v>
      </c>
      <c r="F131" s="163" t="s">
        <v>131</v>
      </c>
      <c r="H131" s="164">
        <v>85.823999999999998</v>
      </c>
      <c r="I131" s="165"/>
      <c r="L131" s="160"/>
      <c r="M131" s="166"/>
      <c r="N131" s="167"/>
      <c r="O131" s="167"/>
      <c r="P131" s="167"/>
      <c r="Q131" s="167"/>
      <c r="R131" s="167"/>
      <c r="S131" s="167"/>
      <c r="T131" s="168"/>
      <c r="AT131" s="162" t="s">
        <v>122</v>
      </c>
      <c r="AU131" s="162" t="s">
        <v>120</v>
      </c>
      <c r="AV131" s="13" t="s">
        <v>120</v>
      </c>
      <c r="AW131" s="13" t="s">
        <v>31</v>
      </c>
      <c r="AX131" s="13" t="s">
        <v>79</v>
      </c>
      <c r="AY131" s="162" t="s">
        <v>113</v>
      </c>
    </row>
    <row r="132" spans="1:65" s="2" customFormat="1" ht="24.2" customHeight="1">
      <c r="A132" s="32"/>
      <c r="B132" s="145"/>
      <c r="C132" s="146" t="s">
        <v>119</v>
      </c>
      <c r="D132" s="146" t="s">
        <v>115</v>
      </c>
      <c r="E132" s="147" t="s">
        <v>132</v>
      </c>
      <c r="F132" s="148" t="s">
        <v>133</v>
      </c>
      <c r="G132" s="149" t="s">
        <v>134</v>
      </c>
      <c r="H132" s="150">
        <v>12.874000000000001</v>
      </c>
      <c r="I132" s="151"/>
      <c r="J132" s="152">
        <f>ROUND(I132*H132,2)</f>
        <v>0</v>
      </c>
      <c r="K132" s="153"/>
      <c r="L132" s="33"/>
      <c r="M132" s="154" t="s">
        <v>1</v>
      </c>
      <c r="N132" s="155" t="s">
        <v>40</v>
      </c>
      <c r="O132" s="61"/>
      <c r="P132" s="156">
        <f>O132*H132</f>
        <v>0</v>
      </c>
      <c r="Q132" s="156">
        <v>0</v>
      </c>
      <c r="R132" s="156">
        <f>Q132*H132</f>
        <v>0</v>
      </c>
      <c r="S132" s="156">
        <v>0</v>
      </c>
      <c r="T132" s="157">
        <f>S132*H132</f>
        <v>0</v>
      </c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R132" s="158" t="s">
        <v>119</v>
      </c>
      <c r="AT132" s="158" t="s">
        <v>115</v>
      </c>
      <c r="AU132" s="158" t="s">
        <v>120</v>
      </c>
      <c r="AY132" s="17" t="s">
        <v>113</v>
      </c>
      <c r="BE132" s="159">
        <f>IF(N132="základná",J132,0)</f>
        <v>0</v>
      </c>
      <c r="BF132" s="159">
        <f>IF(N132="znížená",J132,0)</f>
        <v>0</v>
      </c>
      <c r="BG132" s="159">
        <f>IF(N132="zákl. prenesená",J132,0)</f>
        <v>0</v>
      </c>
      <c r="BH132" s="159">
        <f>IF(N132="zníž. prenesená",J132,0)</f>
        <v>0</v>
      </c>
      <c r="BI132" s="159">
        <f>IF(N132="nulová",J132,0)</f>
        <v>0</v>
      </c>
      <c r="BJ132" s="17" t="s">
        <v>120</v>
      </c>
      <c r="BK132" s="159">
        <f>ROUND(I132*H132,2)</f>
        <v>0</v>
      </c>
      <c r="BL132" s="17" t="s">
        <v>119</v>
      </c>
      <c r="BM132" s="158" t="s">
        <v>135</v>
      </c>
    </row>
    <row r="133" spans="1:65" s="13" customFormat="1" ht="11.25">
      <c r="B133" s="160"/>
      <c r="D133" s="161" t="s">
        <v>122</v>
      </c>
      <c r="E133" s="162" t="s">
        <v>1</v>
      </c>
      <c r="F133" s="163" t="s">
        <v>136</v>
      </c>
      <c r="H133" s="164">
        <v>12.874000000000001</v>
      </c>
      <c r="I133" s="165"/>
      <c r="L133" s="160"/>
      <c r="M133" s="166"/>
      <c r="N133" s="167"/>
      <c r="O133" s="167"/>
      <c r="P133" s="167"/>
      <c r="Q133" s="167"/>
      <c r="R133" s="167"/>
      <c r="S133" s="167"/>
      <c r="T133" s="168"/>
      <c r="AT133" s="162" t="s">
        <v>122</v>
      </c>
      <c r="AU133" s="162" t="s">
        <v>120</v>
      </c>
      <c r="AV133" s="13" t="s">
        <v>120</v>
      </c>
      <c r="AW133" s="13" t="s">
        <v>31</v>
      </c>
      <c r="AX133" s="13" t="s">
        <v>79</v>
      </c>
      <c r="AY133" s="162" t="s">
        <v>113</v>
      </c>
    </row>
    <row r="134" spans="1:65" s="12" customFormat="1" ht="22.9" customHeight="1">
      <c r="B134" s="132"/>
      <c r="D134" s="133" t="s">
        <v>73</v>
      </c>
      <c r="E134" s="143" t="s">
        <v>120</v>
      </c>
      <c r="F134" s="143" t="s">
        <v>137</v>
      </c>
      <c r="I134" s="135"/>
      <c r="J134" s="144">
        <f>BK134</f>
        <v>0</v>
      </c>
      <c r="L134" s="132"/>
      <c r="M134" s="137"/>
      <c r="N134" s="138"/>
      <c r="O134" s="138"/>
      <c r="P134" s="139">
        <f>SUM(P135:P136)</f>
        <v>0</v>
      </c>
      <c r="Q134" s="138"/>
      <c r="R134" s="139">
        <f>SUM(R135:R136)</f>
        <v>25.194707999999999</v>
      </c>
      <c r="S134" s="138"/>
      <c r="T134" s="140">
        <f>SUM(T135:T136)</f>
        <v>0</v>
      </c>
      <c r="AR134" s="133" t="s">
        <v>79</v>
      </c>
      <c r="AT134" s="141" t="s">
        <v>73</v>
      </c>
      <c r="AU134" s="141" t="s">
        <v>79</v>
      </c>
      <c r="AY134" s="133" t="s">
        <v>113</v>
      </c>
      <c r="BK134" s="142">
        <f>SUM(BK135:BK136)</f>
        <v>0</v>
      </c>
    </row>
    <row r="135" spans="1:65" s="2" customFormat="1" ht="24.2" customHeight="1">
      <c r="A135" s="32"/>
      <c r="B135" s="145"/>
      <c r="C135" s="146" t="s">
        <v>138</v>
      </c>
      <c r="D135" s="146" t="s">
        <v>115</v>
      </c>
      <c r="E135" s="147" t="s">
        <v>139</v>
      </c>
      <c r="F135" s="148" t="s">
        <v>140</v>
      </c>
      <c r="G135" s="149" t="s">
        <v>118</v>
      </c>
      <c r="H135" s="150">
        <v>9.8339999999999996</v>
      </c>
      <c r="I135" s="151"/>
      <c r="J135" s="152">
        <f>ROUND(I135*H135,2)</f>
        <v>0</v>
      </c>
      <c r="K135" s="153"/>
      <c r="L135" s="33"/>
      <c r="M135" s="154" t="s">
        <v>1</v>
      </c>
      <c r="N135" s="155" t="s">
        <v>40</v>
      </c>
      <c r="O135" s="61"/>
      <c r="P135" s="156">
        <f>O135*H135</f>
        <v>0</v>
      </c>
      <c r="Q135" s="156">
        <v>2.5619999999999998</v>
      </c>
      <c r="R135" s="156">
        <f>Q135*H135</f>
        <v>25.194707999999999</v>
      </c>
      <c r="S135" s="156">
        <v>0</v>
      </c>
      <c r="T135" s="157">
        <f>S135*H135</f>
        <v>0</v>
      </c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R135" s="158" t="s">
        <v>119</v>
      </c>
      <c r="AT135" s="158" t="s">
        <v>115</v>
      </c>
      <c r="AU135" s="158" t="s">
        <v>120</v>
      </c>
      <c r="AY135" s="17" t="s">
        <v>113</v>
      </c>
      <c r="BE135" s="159">
        <f>IF(N135="základná",J135,0)</f>
        <v>0</v>
      </c>
      <c r="BF135" s="159">
        <f>IF(N135="znížená",J135,0)</f>
        <v>0</v>
      </c>
      <c r="BG135" s="159">
        <f>IF(N135="zákl. prenesená",J135,0)</f>
        <v>0</v>
      </c>
      <c r="BH135" s="159">
        <f>IF(N135="zníž. prenesená",J135,0)</f>
        <v>0</v>
      </c>
      <c r="BI135" s="159">
        <f>IF(N135="nulová",J135,0)</f>
        <v>0</v>
      </c>
      <c r="BJ135" s="17" t="s">
        <v>120</v>
      </c>
      <c r="BK135" s="159">
        <f>ROUND(I135*H135,2)</f>
        <v>0</v>
      </c>
      <c r="BL135" s="17" t="s">
        <v>119</v>
      </c>
      <c r="BM135" s="158" t="s">
        <v>141</v>
      </c>
    </row>
    <row r="136" spans="1:65" s="13" customFormat="1" ht="11.25">
      <c r="B136" s="160"/>
      <c r="D136" s="161" t="s">
        <v>122</v>
      </c>
      <c r="E136" s="162" t="s">
        <v>1</v>
      </c>
      <c r="F136" s="163" t="s">
        <v>142</v>
      </c>
      <c r="H136" s="164">
        <v>9.8339999999999996</v>
      </c>
      <c r="I136" s="165"/>
      <c r="L136" s="160"/>
      <c r="M136" s="166"/>
      <c r="N136" s="167"/>
      <c r="O136" s="167"/>
      <c r="P136" s="167"/>
      <c r="Q136" s="167"/>
      <c r="R136" s="167"/>
      <c r="S136" s="167"/>
      <c r="T136" s="168"/>
      <c r="AT136" s="162" t="s">
        <v>122</v>
      </c>
      <c r="AU136" s="162" t="s">
        <v>120</v>
      </c>
      <c r="AV136" s="13" t="s">
        <v>120</v>
      </c>
      <c r="AW136" s="13" t="s">
        <v>31</v>
      </c>
      <c r="AX136" s="13" t="s">
        <v>79</v>
      </c>
      <c r="AY136" s="162" t="s">
        <v>113</v>
      </c>
    </row>
    <row r="137" spans="1:65" s="12" customFormat="1" ht="22.9" customHeight="1">
      <c r="B137" s="132"/>
      <c r="D137" s="133" t="s">
        <v>73</v>
      </c>
      <c r="E137" s="143" t="s">
        <v>127</v>
      </c>
      <c r="F137" s="143" t="s">
        <v>143</v>
      </c>
      <c r="I137" s="135"/>
      <c r="J137" s="144">
        <f>BK137</f>
        <v>0</v>
      </c>
      <c r="L137" s="132"/>
      <c r="M137" s="137"/>
      <c r="N137" s="138"/>
      <c r="O137" s="138"/>
      <c r="P137" s="139">
        <f>P138</f>
        <v>0</v>
      </c>
      <c r="Q137" s="138"/>
      <c r="R137" s="139">
        <f>R138</f>
        <v>0.37001000000000001</v>
      </c>
      <c r="S137" s="138"/>
      <c r="T137" s="140">
        <f>T138</f>
        <v>0</v>
      </c>
      <c r="AR137" s="133" t="s">
        <v>79</v>
      </c>
      <c r="AT137" s="141" t="s">
        <v>73</v>
      </c>
      <c r="AU137" s="141" t="s">
        <v>79</v>
      </c>
      <c r="AY137" s="133" t="s">
        <v>113</v>
      </c>
      <c r="BK137" s="142">
        <f>BK138</f>
        <v>0</v>
      </c>
    </row>
    <row r="138" spans="1:65" s="2" customFormat="1" ht="16.5" customHeight="1">
      <c r="A138" s="32"/>
      <c r="B138" s="145"/>
      <c r="C138" s="146" t="s">
        <v>144</v>
      </c>
      <c r="D138" s="146" t="s">
        <v>115</v>
      </c>
      <c r="E138" s="147" t="s">
        <v>145</v>
      </c>
      <c r="F138" s="148" t="s">
        <v>146</v>
      </c>
      <c r="G138" s="149" t="s">
        <v>147</v>
      </c>
      <c r="H138" s="150">
        <v>1</v>
      </c>
      <c r="I138" s="151"/>
      <c r="J138" s="152">
        <f>ROUND(I138*H138,2)</f>
        <v>0</v>
      </c>
      <c r="K138" s="153"/>
      <c r="L138" s="33"/>
      <c r="M138" s="154" t="s">
        <v>1</v>
      </c>
      <c r="N138" s="155" t="s">
        <v>40</v>
      </c>
      <c r="O138" s="61"/>
      <c r="P138" s="156">
        <f>O138*H138</f>
        <v>0</v>
      </c>
      <c r="Q138" s="156">
        <v>0.37001000000000001</v>
      </c>
      <c r="R138" s="156">
        <f>Q138*H138</f>
        <v>0.37001000000000001</v>
      </c>
      <c r="S138" s="156">
        <v>0</v>
      </c>
      <c r="T138" s="157">
        <f>S138*H138</f>
        <v>0</v>
      </c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R138" s="158" t="s">
        <v>119</v>
      </c>
      <c r="AT138" s="158" t="s">
        <v>115</v>
      </c>
      <c r="AU138" s="158" t="s">
        <v>120</v>
      </c>
      <c r="AY138" s="17" t="s">
        <v>113</v>
      </c>
      <c r="BE138" s="159">
        <f>IF(N138="základná",J138,0)</f>
        <v>0</v>
      </c>
      <c r="BF138" s="159">
        <f>IF(N138="znížená",J138,0)</f>
        <v>0</v>
      </c>
      <c r="BG138" s="159">
        <f>IF(N138="zákl. prenesená",J138,0)</f>
        <v>0</v>
      </c>
      <c r="BH138" s="159">
        <f>IF(N138="zníž. prenesená",J138,0)</f>
        <v>0</v>
      </c>
      <c r="BI138" s="159">
        <f>IF(N138="nulová",J138,0)</f>
        <v>0</v>
      </c>
      <c r="BJ138" s="17" t="s">
        <v>120</v>
      </c>
      <c r="BK138" s="159">
        <f>ROUND(I138*H138,2)</f>
        <v>0</v>
      </c>
      <c r="BL138" s="17" t="s">
        <v>119</v>
      </c>
      <c r="BM138" s="158" t="s">
        <v>148</v>
      </c>
    </row>
    <row r="139" spans="1:65" s="12" customFormat="1" ht="22.9" customHeight="1">
      <c r="B139" s="132"/>
      <c r="D139" s="133" t="s">
        <v>73</v>
      </c>
      <c r="E139" s="143" t="s">
        <v>138</v>
      </c>
      <c r="F139" s="143" t="s">
        <v>149</v>
      </c>
      <c r="I139" s="135"/>
      <c r="J139" s="144">
        <f>BK139</f>
        <v>0</v>
      </c>
      <c r="L139" s="132"/>
      <c r="M139" s="137"/>
      <c r="N139" s="138"/>
      <c r="O139" s="138"/>
      <c r="P139" s="139">
        <f>SUM(P140:P143)</f>
        <v>0</v>
      </c>
      <c r="Q139" s="138"/>
      <c r="R139" s="139">
        <f>SUM(R140:R143)</f>
        <v>12.037572000000001</v>
      </c>
      <c r="S139" s="138"/>
      <c r="T139" s="140">
        <f>SUM(T140:T143)</f>
        <v>0</v>
      </c>
      <c r="AR139" s="133" t="s">
        <v>79</v>
      </c>
      <c r="AT139" s="141" t="s">
        <v>73</v>
      </c>
      <c r="AU139" s="141" t="s">
        <v>79</v>
      </c>
      <c r="AY139" s="133" t="s">
        <v>113</v>
      </c>
      <c r="BK139" s="142">
        <f>SUM(BK140:BK143)</f>
        <v>0</v>
      </c>
    </row>
    <row r="140" spans="1:65" s="2" customFormat="1" ht="24.2" customHeight="1">
      <c r="A140" s="32"/>
      <c r="B140" s="145"/>
      <c r="C140" s="146" t="s">
        <v>150</v>
      </c>
      <c r="D140" s="146" t="s">
        <v>115</v>
      </c>
      <c r="E140" s="147" t="s">
        <v>151</v>
      </c>
      <c r="F140" s="148" t="s">
        <v>152</v>
      </c>
      <c r="G140" s="149" t="s">
        <v>153</v>
      </c>
      <c r="H140" s="150">
        <v>11.34</v>
      </c>
      <c r="I140" s="151"/>
      <c r="J140" s="152">
        <f>ROUND(I140*H140,2)</f>
        <v>0</v>
      </c>
      <c r="K140" s="153"/>
      <c r="L140" s="33"/>
      <c r="M140" s="154" t="s">
        <v>1</v>
      </c>
      <c r="N140" s="155" t="s">
        <v>40</v>
      </c>
      <c r="O140" s="61"/>
      <c r="P140" s="156">
        <f>O140*H140</f>
        <v>0</v>
      </c>
      <c r="Q140" s="156">
        <v>0.37080000000000002</v>
      </c>
      <c r="R140" s="156">
        <f>Q140*H140</f>
        <v>4.2048719999999999</v>
      </c>
      <c r="S140" s="156">
        <v>0</v>
      </c>
      <c r="T140" s="157">
        <f>S140*H140</f>
        <v>0</v>
      </c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R140" s="158" t="s">
        <v>119</v>
      </c>
      <c r="AT140" s="158" t="s">
        <v>115</v>
      </c>
      <c r="AU140" s="158" t="s">
        <v>120</v>
      </c>
      <c r="AY140" s="17" t="s">
        <v>113</v>
      </c>
      <c r="BE140" s="159">
        <f>IF(N140="základná",J140,0)</f>
        <v>0</v>
      </c>
      <c r="BF140" s="159">
        <f>IF(N140="znížená",J140,0)</f>
        <v>0</v>
      </c>
      <c r="BG140" s="159">
        <f>IF(N140="zákl. prenesená",J140,0)</f>
        <v>0</v>
      </c>
      <c r="BH140" s="159">
        <f>IF(N140="zníž. prenesená",J140,0)</f>
        <v>0</v>
      </c>
      <c r="BI140" s="159">
        <f>IF(N140="nulová",J140,0)</f>
        <v>0</v>
      </c>
      <c r="BJ140" s="17" t="s">
        <v>120</v>
      </c>
      <c r="BK140" s="159">
        <f>ROUND(I140*H140,2)</f>
        <v>0</v>
      </c>
      <c r="BL140" s="17" t="s">
        <v>119</v>
      </c>
      <c r="BM140" s="158" t="s">
        <v>154</v>
      </c>
    </row>
    <row r="141" spans="1:65" s="13" customFormat="1" ht="11.25">
      <c r="B141" s="160"/>
      <c r="D141" s="161" t="s">
        <v>122</v>
      </c>
      <c r="E141" s="162" t="s">
        <v>1</v>
      </c>
      <c r="F141" s="163" t="s">
        <v>155</v>
      </c>
      <c r="H141" s="164">
        <v>11.34</v>
      </c>
      <c r="I141" s="165"/>
      <c r="L141" s="160"/>
      <c r="M141" s="166"/>
      <c r="N141" s="167"/>
      <c r="O141" s="167"/>
      <c r="P141" s="167"/>
      <c r="Q141" s="167"/>
      <c r="R141" s="167"/>
      <c r="S141" s="167"/>
      <c r="T141" s="168"/>
      <c r="AT141" s="162" t="s">
        <v>122</v>
      </c>
      <c r="AU141" s="162" t="s">
        <v>120</v>
      </c>
      <c r="AV141" s="13" t="s">
        <v>120</v>
      </c>
      <c r="AW141" s="13" t="s">
        <v>31</v>
      </c>
      <c r="AX141" s="13" t="s">
        <v>79</v>
      </c>
      <c r="AY141" s="162" t="s">
        <v>113</v>
      </c>
    </row>
    <row r="142" spans="1:65" s="2" customFormat="1" ht="24.2" customHeight="1">
      <c r="A142" s="32"/>
      <c r="B142" s="145"/>
      <c r="C142" s="146" t="s">
        <v>156</v>
      </c>
      <c r="D142" s="146" t="s">
        <v>115</v>
      </c>
      <c r="E142" s="147" t="s">
        <v>157</v>
      </c>
      <c r="F142" s="148" t="s">
        <v>158</v>
      </c>
      <c r="G142" s="149" t="s">
        <v>153</v>
      </c>
      <c r="H142" s="150">
        <v>13.5</v>
      </c>
      <c r="I142" s="151"/>
      <c r="J142" s="152">
        <f>ROUND(I142*H142,2)</f>
        <v>0</v>
      </c>
      <c r="K142" s="153"/>
      <c r="L142" s="33"/>
      <c r="M142" s="154" t="s">
        <v>1</v>
      </c>
      <c r="N142" s="155" t="s">
        <v>40</v>
      </c>
      <c r="O142" s="61"/>
      <c r="P142" s="156">
        <f>O142*H142</f>
        <v>0</v>
      </c>
      <c r="Q142" s="156">
        <v>0.58020000000000005</v>
      </c>
      <c r="R142" s="156">
        <f>Q142*H142</f>
        <v>7.8327000000000009</v>
      </c>
      <c r="S142" s="156">
        <v>0</v>
      </c>
      <c r="T142" s="157">
        <f>S142*H142</f>
        <v>0</v>
      </c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R142" s="158" t="s">
        <v>119</v>
      </c>
      <c r="AT142" s="158" t="s">
        <v>115</v>
      </c>
      <c r="AU142" s="158" t="s">
        <v>120</v>
      </c>
      <c r="AY142" s="17" t="s">
        <v>113</v>
      </c>
      <c r="BE142" s="159">
        <f>IF(N142="základná",J142,0)</f>
        <v>0</v>
      </c>
      <c r="BF142" s="159">
        <f>IF(N142="znížená",J142,0)</f>
        <v>0</v>
      </c>
      <c r="BG142" s="159">
        <f>IF(N142="zákl. prenesená",J142,0)</f>
        <v>0</v>
      </c>
      <c r="BH142" s="159">
        <f>IF(N142="zníž. prenesená",J142,0)</f>
        <v>0</v>
      </c>
      <c r="BI142" s="159">
        <f>IF(N142="nulová",J142,0)</f>
        <v>0</v>
      </c>
      <c r="BJ142" s="17" t="s">
        <v>120</v>
      </c>
      <c r="BK142" s="159">
        <f>ROUND(I142*H142,2)</f>
        <v>0</v>
      </c>
      <c r="BL142" s="17" t="s">
        <v>119</v>
      </c>
      <c r="BM142" s="158" t="s">
        <v>159</v>
      </c>
    </row>
    <row r="143" spans="1:65" s="13" customFormat="1" ht="11.25">
      <c r="B143" s="160"/>
      <c r="D143" s="161" t="s">
        <v>122</v>
      </c>
      <c r="E143" s="162" t="s">
        <v>1</v>
      </c>
      <c r="F143" s="163" t="s">
        <v>160</v>
      </c>
      <c r="H143" s="164">
        <v>13.5</v>
      </c>
      <c r="I143" s="165"/>
      <c r="L143" s="160"/>
      <c r="M143" s="166"/>
      <c r="N143" s="167"/>
      <c r="O143" s="167"/>
      <c r="P143" s="167"/>
      <c r="Q143" s="167"/>
      <c r="R143" s="167"/>
      <c r="S143" s="167"/>
      <c r="T143" s="168"/>
      <c r="AT143" s="162" t="s">
        <v>122</v>
      </c>
      <c r="AU143" s="162" t="s">
        <v>120</v>
      </c>
      <c r="AV143" s="13" t="s">
        <v>120</v>
      </c>
      <c r="AW143" s="13" t="s">
        <v>31</v>
      </c>
      <c r="AX143" s="13" t="s">
        <v>79</v>
      </c>
      <c r="AY143" s="162" t="s">
        <v>113</v>
      </c>
    </row>
    <row r="144" spans="1:65" s="12" customFormat="1" ht="22.9" customHeight="1">
      <c r="B144" s="132"/>
      <c r="D144" s="133" t="s">
        <v>73</v>
      </c>
      <c r="E144" s="143" t="s">
        <v>161</v>
      </c>
      <c r="F144" s="143" t="s">
        <v>162</v>
      </c>
      <c r="I144" s="135"/>
      <c r="J144" s="144">
        <f>BK144</f>
        <v>0</v>
      </c>
      <c r="L144" s="132"/>
      <c r="M144" s="137"/>
      <c r="N144" s="138"/>
      <c r="O144" s="138"/>
      <c r="P144" s="139">
        <f>P145</f>
        <v>0</v>
      </c>
      <c r="Q144" s="138"/>
      <c r="R144" s="139">
        <f>R145</f>
        <v>0</v>
      </c>
      <c r="S144" s="138"/>
      <c r="T144" s="140">
        <f>T145</f>
        <v>0</v>
      </c>
      <c r="AR144" s="133" t="s">
        <v>79</v>
      </c>
      <c r="AT144" s="141" t="s">
        <v>73</v>
      </c>
      <c r="AU144" s="141" t="s">
        <v>79</v>
      </c>
      <c r="AY144" s="133" t="s">
        <v>113</v>
      </c>
      <c r="BK144" s="142">
        <f>BK145</f>
        <v>0</v>
      </c>
    </row>
    <row r="145" spans="1:65" s="2" customFormat="1" ht="33" customHeight="1">
      <c r="A145" s="32"/>
      <c r="B145" s="145"/>
      <c r="C145" s="146" t="s">
        <v>163</v>
      </c>
      <c r="D145" s="146" t="s">
        <v>115</v>
      </c>
      <c r="E145" s="147" t="s">
        <v>164</v>
      </c>
      <c r="F145" s="148" t="s">
        <v>165</v>
      </c>
      <c r="G145" s="149" t="s">
        <v>134</v>
      </c>
      <c r="H145" s="150">
        <v>37.601999999999997</v>
      </c>
      <c r="I145" s="151"/>
      <c r="J145" s="152">
        <f>ROUND(I145*H145,2)</f>
        <v>0</v>
      </c>
      <c r="K145" s="153"/>
      <c r="L145" s="33"/>
      <c r="M145" s="154" t="s">
        <v>1</v>
      </c>
      <c r="N145" s="155" t="s">
        <v>40</v>
      </c>
      <c r="O145" s="61"/>
      <c r="P145" s="156">
        <f>O145*H145</f>
        <v>0</v>
      </c>
      <c r="Q145" s="156">
        <v>0</v>
      </c>
      <c r="R145" s="156">
        <f>Q145*H145</f>
        <v>0</v>
      </c>
      <c r="S145" s="156">
        <v>0</v>
      </c>
      <c r="T145" s="157">
        <f>S145*H145</f>
        <v>0</v>
      </c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R145" s="158" t="s">
        <v>119</v>
      </c>
      <c r="AT145" s="158" t="s">
        <v>115</v>
      </c>
      <c r="AU145" s="158" t="s">
        <v>120</v>
      </c>
      <c r="AY145" s="17" t="s">
        <v>113</v>
      </c>
      <c r="BE145" s="159">
        <f>IF(N145="základná",J145,0)</f>
        <v>0</v>
      </c>
      <c r="BF145" s="159">
        <f>IF(N145="znížená",J145,0)</f>
        <v>0</v>
      </c>
      <c r="BG145" s="159">
        <f>IF(N145="zákl. prenesená",J145,0)</f>
        <v>0</v>
      </c>
      <c r="BH145" s="159">
        <f>IF(N145="zníž. prenesená",J145,0)</f>
        <v>0</v>
      </c>
      <c r="BI145" s="159">
        <f>IF(N145="nulová",J145,0)</f>
        <v>0</v>
      </c>
      <c r="BJ145" s="17" t="s">
        <v>120</v>
      </c>
      <c r="BK145" s="159">
        <f>ROUND(I145*H145,2)</f>
        <v>0</v>
      </c>
      <c r="BL145" s="17" t="s">
        <v>119</v>
      </c>
      <c r="BM145" s="158" t="s">
        <v>166</v>
      </c>
    </row>
    <row r="146" spans="1:65" s="12" customFormat="1" ht="25.9" customHeight="1">
      <c r="B146" s="132"/>
      <c r="D146" s="133" t="s">
        <v>73</v>
      </c>
      <c r="E146" s="134" t="s">
        <v>167</v>
      </c>
      <c r="F146" s="134" t="s">
        <v>168</v>
      </c>
      <c r="I146" s="135"/>
      <c r="J146" s="136">
        <f>BK146</f>
        <v>0</v>
      </c>
      <c r="L146" s="132"/>
      <c r="M146" s="137"/>
      <c r="N146" s="138"/>
      <c r="O146" s="138"/>
      <c r="P146" s="139">
        <f>P147+P158+P160+P192+P198</f>
        <v>0</v>
      </c>
      <c r="Q146" s="138"/>
      <c r="R146" s="139">
        <f>R147+R158+R160+R192+R198</f>
        <v>9.2225434800000006</v>
      </c>
      <c r="S146" s="138"/>
      <c r="T146" s="140">
        <f>T147+T158+T160+T192+T198</f>
        <v>0</v>
      </c>
      <c r="AR146" s="133" t="s">
        <v>120</v>
      </c>
      <c r="AT146" s="141" t="s">
        <v>73</v>
      </c>
      <c r="AU146" s="141" t="s">
        <v>74</v>
      </c>
      <c r="AY146" s="133" t="s">
        <v>113</v>
      </c>
      <c r="BK146" s="142">
        <f>BK147+BK158+BK160+BK192+BK198</f>
        <v>0</v>
      </c>
    </row>
    <row r="147" spans="1:65" s="12" customFormat="1" ht="22.9" customHeight="1">
      <c r="B147" s="132"/>
      <c r="D147" s="133" t="s">
        <v>73</v>
      </c>
      <c r="E147" s="143" t="s">
        <v>169</v>
      </c>
      <c r="F147" s="143" t="s">
        <v>170</v>
      </c>
      <c r="I147" s="135"/>
      <c r="J147" s="144">
        <f>BK147</f>
        <v>0</v>
      </c>
      <c r="L147" s="132"/>
      <c r="M147" s="137"/>
      <c r="N147" s="138"/>
      <c r="O147" s="138"/>
      <c r="P147" s="139">
        <f>SUM(P148:P157)</f>
        <v>0</v>
      </c>
      <c r="Q147" s="138"/>
      <c r="R147" s="139">
        <f>SUM(R148:R157)</f>
        <v>7.425699999999999E-2</v>
      </c>
      <c r="S147" s="138"/>
      <c r="T147" s="140">
        <f>SUM(T148:T157)</f>
        <v>0</v>
      </c>
      <c r="AR147" s="133" t="s">
        <v>120</v>
      </c>
      <c r="AT147" s="141" t="s">
        <v>73</v>
      </c>
      <c r="AU147" s="141" t="s">
        <v>79</v>
      </c>
      <c r="AY147" s="133" t="s">
        <v>113</v>
      </c>
      <c r="BK147" s="142">
        <f>SUM(BK148:BK157)</f>
        <v>0</v>
      </c>
    </row>
    <row r="148" spans="1:65" s="2" customFormat="1" ht="24.2" customHeight="1">
      <c r="A148" s="32"/>
      <c r="B148" s="145"/>
      <c r="C148" s="146" t="s">
        <v>171</v>
      </c>
      <c r="D148" s="146" t="s">
        <v>115</v>
      </c>
      <c r="E148" s="147" t="s">
        <v>172</v>
      </c>
      <c r="F148" s="148" t="s">
        <v>173</v>
      </c>
      <c r="G148" s="149" t="s">
        <v>153</v>
      </c>
      <c r="H148" s="150">
        <v>6.16</v>
      </c>
      <c r="I148" s="151"/>
      <c r="J148" s="152">
        <f>ROUND(I148*H148,2)</f>
        <v>0</v>
      </c>
      <c r="K148" s="153"/>
      <c r="L148" s="33"/>
      <c r="M148" s="154" t="s">
        <v>1</v>
      </c>
      <c r="N148" s="155" t="s">
        <v>40</v>
      </c>
      <c r="O148" s="61"/>
      <c r="P148" s="156">
        <f>O148*H148</f>
        <v>0</v>
      </c>
      <c r="Q148" s="156">
        <v>0</v>
      </c>
      <c r="R148" s="156">
        <f>Q148*H148</f>
        <v>0</v>
      </c>
      <c r="S148" s="156">
        <v>0</v>
      </c>
      <c r="T148" s="157">
        <f>S148*H148</f>
        <v>0</v>
      </c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R148" s="158" t="s">
        <v>174</v>
      </c>
      <c r="AT148" s="158" t="s">
        <v>115</v>
      </c>
      <c r="AU148" s="158" t="s">
        <v>120</v>
      </c>
      <c r="AY148" s="17" t="s">
        <v>113</v>
      </c>
      <c r="BE148" s="159">
        <f>IF(N148="základná",J148,0)</f>
        <v>0</v>
      </c>
      <c r="BF148" s="159">
        <f>IF(N148="znížená",J148,0)</f>
        <v>0</v>
      </c>
      <c r="BG148" s="159">
        <f>IF(N148="zákl. prenesená",J148,0)</f>
        <v>0</v>
      </c>
      <c r="BH148" s="159">
        <f>IF(N148="zníž. prenesená",J148,0)</f>
        <v>0</v>
      </c>
      <c r="BI148" s="159">
        <f>IF(N148="nulová",J148,0)</f>
        <v>0</v>
      </c>
      <c r="BJ148" s="17" t="s">
        <v>120</v>
      </c>
      <c r="BK148" s="159">
        <f>ROUND(I148*H148,2)</f>
        <v>0</v>
      </c>
      <c r="BL148" s="17" t="s">
        <v>174</v>
      </c>
      <c r="BM148" s="158" t="s">
        <v>175</v>
      </c>
    </row>
    <row r="149" spans="1:65" s="14" customFormat="1" ht="11.25">
      <c r="B149" s="169"/>
      <c r="D149" s="161" t="s">
        <v>122</v>
      </c>
      <c r="E149" s="170" t="s">
        <v>1</v>
      </c>
      <c r="F149" s="171" t="s">
        <v>176</v>
      </c>
      <c r="H149" s="170" t="s">
        <v>1</v>
      </c>
      <c r="I149" s="172"/>
      <c r="L149" s="169"/>
      <c r="M149" s="173"/>
      <c r="N149" s="174"/>
      <c r="O149" s="174"/>
      <c r="P149" s="174"/>
      <c r="Q149" s="174"/>
      <c r="R149" s="174"/>
      <c r="S149" s="174"/>
      <c r="T149" s="175"/>
      <c r="AT149" s="170" t="s">
        <v>122</v>
      </c>
      <c r="AU149" s="170" t="s">
        <v>120</v>
      </c>
      <c r="AV149" s="14" t="s">
        <v>79</v>
      </c>
      <c r="AW149" s="14" t="s">
        <v>31</v>
      </c>
      <c r="AX149" s="14" t="s">
        <v>74</v>
      </c>
      <c r="AY149" s="170" t="s">
        <v>113</v>
      </c>
    </row>
    <row r="150" spans="1:65" s="13" customFormat="1" ht="11.25">
      <c r="B150" s="160"/>
      <c r="D150" s="161" t="s">
        <v>122</v>
      </c>
      <c r="E150" s="162" t="s">
        <v>1</v>
      </c>
      <c r="F150" s="163" t="s">
        <v>177</v>
      </c>
      <c r="H150" s="164">
        <v>6.16</v>
      </c>
      <c r="I150" s="165"/>
      <c r="L150" s="160"/>
      <c r="M150" s="166"/>
      <c r="N150" s="167"/>
      <c r="O150" s="167"/>
      <c r="P150" s="167"/>
      <c r="Q150" s="167"/>
      <c r="R150" s="167"/>
      <c r="S150" s="167"/>
      <c r="T150" s="168"/>
      <c r="AT150" s="162" t="s">
        <v>122</v>
      </c>
      <c r="AU150" s="162" t="s">
        <v>120</v>
      </c>
      <c r="AV150" s="13" t="s">
        <v>120</v>
      </c>
      <c r="AW150" s="13" t="s">
        <v>31</v>
      </c>
      <c r="AX150" s="13" t="s">
        <v>79</v>
      </c>
      <c r="AY150" s="162" t="s">
        <v>113</v>
      </c>
    </row>
    <row r="151" spans="1:65" s="2" customFormat="1" ht="24.2" customHeight="1">
      <c r="A151" s="32"/>
      <c r="B151" s="145"/>
      <c r="C151" s="176" t="s">
        <v>178</v>
      </c>
      <c r="D151" s="176" t="s">
        <v>179</v>
      </c>
      <c r="E151" s="177" t="s">
        <v>180</v>
      </c>
      <c r="F151" s="178" t="s">
        <v>181</v>
      </c>
      <c r="G151" s="179" t="s">
        <v>153</v>
      </c>
      <c r="H151" s="180">
        <v>7.0839999999999996</v>
      </c>
      <c r="I151" s="181"/>
      <c r="J151" s="182">
        <f>ROUND(I151*H151,2)</f>
        <v>0</v>
      </c>
      <c r="K151" s="183"/>
      <c r="L151" s="184"/>
      <c r="M151" s="185" t="s">
        <v>1</v>
      </c>
      <c r="N151" s="186" t="s">
        <v>40</v>
      </c>
      <c r="O151" s="61"/>
      <c r="P151" s="156">
        <f>O151*H151</f>
        <v>0</v>
      </c>
      <c r="Q151" s="156">
        <v>4.2500000000000003E-3</v>
      </c>
      <c r="R151" s="156">
        <f>Q151*H151</f>
        <v>3.0107000000000002E-2</v>
      </c>
      <c r="S151" s="156">
        <v>0</v>
      </c>
      <c r="T151" s="157">
        <f>S151*H151</f>
        <v>0</v>
      </c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R151" s="158" t="s">
        <v>182</v>
      </c>
      <c r="AT151" s="158" t="s">
        <v>179</v>
      </c>
      <c r="AU151" s="158" t="s">
        <v>120</v>
      </c>
      <c r="AY151" s="17" t="s">
        <v>113</v>
      </c>
      <c r="BE151" s="159">
        <f>IF(N151="základná",J151,0)</f>
        <v>0</v>
      </c>
      <c r="BF151" s="159">
        <f>IF(N151="znížená",J151,0)</f>
        <v>0</v>
      </c>
      <c r="BG151" s="159">
        <f>IF(N151="zákl. prenesená",J151,0)</f>
        <v>0</v>
      </c>
      <c r="BH151" s="159">
        <f>IF(N151="zníž. prenesená",J151,0)</f>
        <v>0</v>
      </c>
      <c r="BI151" s="159">
        <f>IF(N151="nulová",J151,0)</f>
        <v>0</v>
      </c>
      <c r="BJ151" s="17" t="s">
        <v>120</v>
      </c>
      <c r="BK151" s="159">
        <f>ROUND(I151*H151,2)</f>
        <v>0</v>
      </c>
      <c r="BL151" s="17" t="s">
        <v>174</v>
      </c>
      <c r="BM151" s="158" t="s">
        <v>183</v>
      </c>
    </row>
    <row r="152" spans="1:65" s="13" customFormat="1" ht="11.25">
      <c r="B152" s="160"/>
      <c r="D152" s="161" t="s">
        <v>122</v>
      </c>
      <c r="F152" s="163" t="s">
        <v>184</v>
      </c>
      <c r="H152" s="164">
        <v>7.0839999999999996</v>
      </c>
      <c r="I152" s="165"/>
      <c r="L152" s="160"/>
      <c r="M152" s="166"/>
      <c r="N152" s="167"/>
      <c r="O152" s="167"/>
      <c r="P152" s="167"/>
      <c r="Q152" s="167"/>
      <c r="R152" s="167"/>
      <c r="S152" s="167"/>
      <c r="T152" s="168"/>
      <c r="AT152" s="162" t="s">
        <v>122</v>
      </c>
      <c r="AU152" s="162" t="s">
        <v>120</v>
      </c>
      <c r="AV152" s="13" t="s">
        <v>120</v>
      </c>
      <c r="AW152" s="13" t="s">
        <v>3</v>
      </c>
      <c r="AX152" s="13" t="s">
        <v>79</v>
      </c>
      <c r="AY152" s="162" t="s">
        <v>113</v>
      </c>
    </row>
    <row r="153" spans="1:65" s="2" customFormat="1" ht="24.2" customHeight="1">
      <c r="A153" s="32"/>
      <c r="B153" s="145"/>
      <c r="C153" s="146" t="s">
        <v>185</v>
      </c>
      <c r="D153" s="146" t="s">
        <v>115</v>
      </c>
      <c r="E153" s="147" t="s">
        <v>186</v>
      </c>
      <c r="F153" s="148" t="s">
        <v>187</v>
      </c>
      <c r="G153" s="149" t="s">
        <v>153</v>
      </c>
      <c r="H153" s="150">
        <v>18.55</v>
      </c>
      <c r="I153" s="151"/>
      <c r="J153" s="152">
        <f>ROUND(I153*H153,2)</f>
        <v>0</v>
      </c>
      <c r="K153" s="153"/>
      <c r="L153" s="33"/>
      <c r="M153" s="154" t="s">
        <v>1</v>
      </c>
      <c r="N153" s="155" t="s">
        <v>40</v>
      </c>
      <c r="O153" s="61"/>
      <c r="P153" s="156">
        <f>O153*H153</f>
        <v>0</v>
      </c>
      <c r="Q153" s="156">
        <v>8.0000000000000007E-5</v>
      </c>
      <c r="R153" s="156">
        <f>Q153*H153</f>
        <v>1.4840000000000001E-3</v>
      </c>
      <c r="S153" s="156">
        <v>0</v>
      </c>
      <c r="T153" s="157">
        <f>S153*H153</f>
        <v>0</v>
      </c>
      <c r="U153" s="32"/>
      <c r="V153" s="32"/>
      <c r="W153" s="32"/>
      <c r="X153" s="32"/>
      <c r="Y153" s="32"/>
      <c r="Z153" s="32"/>
      <c r="AA153" s="32"/>
      <c r="AB153" s="32"/>
      <c r="AC153" s="32"/>
      <c r="AD153" s="32"/>
      <c r="AE153" s="32"/>
      <c r="AR153" s="158" t="s">
        <v>174</v>
      </c>
      <c r="AT153" s="158" t="s">
        <v>115</v>
      </c>
      <c r="AU153" s="158" t="s">
        <v>120</v>
      </c>
      <c r="AY153" s="17" t="s">
        <v>113</v>
      </c>
      <c r="BE153" s="159">
        <f>IF(N153="základná",J153,0)</f>
        <v>0</v>
      </c>
      <c r="BF153" s="159">
        <f>IF(N153="znížená",J153,0)</f>
        <v>0</v>
      </c>
      <c r="BG153" s="159">
        <f>IF(N153="zákl. prenesená",J153,0)</f>
        <v>0</v>
      </c>
      <c r="BH153" s="159">
        <f>IF(N153="zníž. prenesená",J153,0)</f>
        <v>0</v>
      </c>
      <c r="BI153" s="159">
        <f>IF(N153="nulová",J153,0)</f>
        <v>0</v>
      </c>
      <c r="BJ153" s="17" t="s">
        <v>120</v>
      </c>
      <c r="BK153" s="159">
        <f>ROUND(I153*H153,2)</f>
        <v>0</v>
      </c>
      <c r="BL153" s="17" t="s">
        <v>174</v>
      </c>
      <c r="BM153" s="158" t="s">
        <v>188</v>
      </c>
    </row>
    <row r="154" spans="1:65" s="13" customFormat="1" ht="11.25">
      <c r="B154" s="160"/>
      <c r="D154" s="161" t="s">
        <v>122</v>
      </c>
      <c r="E154" s="162" t="s">
        <v>1</v>
      </c>
      <c r="F154" s="163" t="s">
        <v>189</v>
      </c>
      <c r="H154" s="164">
        <v>18.55</v>
      </c>
      <c r="I154" s="165"/>
      <c r="L154" s="160"/>
      <c r="M154" s="166"/>
      <c r="N154" s="167"/>
      <c r="O154" s="167"/>
      <c r="P154" s="167"/>
      <c r="Q154" s="167"/>
      <c r="R154" s="167"/>
      <c r="S154" s="167"/>
      <c r="T154" s="168"/>
      <c r="AT154" s="162" t="s">
        <v>122</v>
      </c>
      <c r="AU154" s="162" t="s">
        <v>120</v>
      </c>
      <c r="AV154" s="13" t="s">
        <v>120</v>
      </c>
      <c r="AW154" s="13" t="s">
        <v>31</v>
      </c>
      <c r="AX154" s="13" t="s">
        <v>79</v>
      </c>
      <c r="AY154" s="162" t="s">
        <v>113</v>
      </c>
    </row>
    <row r="155" spans="1:65" s="2" customFormat="1" ht="37.9" customHeight="1">
      <c r="A155" s="32"/>
      <c r="B155" s="145"/>
      <c r="C155" s="176" t="s">
        <v>190</v>
      </c>
      <c r="D155" s="176" t="s">
        <v>179</v>
      </c>
      <c r="E155" s="177" t="s">
        <v>191</v>
      </c>
      <c r="F155" s="178" t="s">
        <v>192</v>
      </c>
      <c r="G155" s="179" t="s">
        <v>153</v>
      </c>
      <c r="H155" s="180">
        <v>21.332999999999998</v>
      </c>
      <c r="I155" s="181"/>
      <c r="J155" s="182">
        <f>ROUND(I155*H155,2)</f>
        <v>0</v>
      </c>
      <c r="K155" s="183"/>
      <c r="L155" s="184"/>
      <c r="M155" s="185" t="s">
        <v>1</v>
      </c>
      <c r="N155" s="186" t="s">
        <v>40</v>
      </c>
      <c r="O155" s="61"/>
      <c r="P155" s="156">
        <f>O155*H155</f>
        <v>0</v>
      </c>
      <c r="Q155" s="156">
        <v>2E-3</v>
      </c>
      <c r="R155" s="156">
        <f>Q155*H155</f>
        <v>4.2665999999999996E-2</v>
      </c>
      <c r="S155" s="156">
        <v>0</v>
      </c>
      <c r="T155" s="157">
        <f>S155*H155</f>
        <v>0</v>
      </c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R155" s="158" t="s">
        <v>182</v>
      </c>
      <c r="AT155" s="158" t="s">
        <v>179</v>
      </c>
      <c r="AU155" s="158" t="s">
        <v>120</v>
      </c>
      <c r="AY155" s="17" t="s">
        <v>113</v>
      </c>
      <c r="BE155" s="159">
        <f>IF(N155="základná",J155,0)</f>
        <v>0</v>
      </c>
      <c r="BF155" s="159">
        <f>IF(N155="znížená",J155,0)</f>
        <v>0</v>
      </c>
      <c r="BG155" s="159">
        <f>IF(N155="zákl. prenesená",J155,0)</f>
        <v>0</v>
      </c>
      <c r="BH155" s="159">
        <f>IF(N155="zníž. prenesená",J155,0)</f>
        <v>0</v>
      </c>
      <c r="BI155" s="159">
        <f>IF(N155="nulová",J155,0)</f>
        <v>0</v>
      </c>
      <c r="BJ155" s="17" t="s">
        <v>120</v>
      </c>
      <c r="BK155" s="159">
        <f>ROUND(I155*H155,2)</f>
        <v>0</v>
      </c>
      <c r="BL155" s="17" t="s">
        <v>174</v>
      </c>
      <c r="BM155" s="158" t="s">
        <v>193</v>
      </c>
    </row>
    <row r="156" spans="1:65" s="13" customFormat="1" ht="11.25">
      <c r="B156" s="160"/>
      <c r="D156" s="161" t="s">
        <v>122</v>
      </c>
      <c r="F156" s="163" t="s">
        <v>194</v>
      </c>
      <c r="H156" s="164">
        <v>21.332999999999998</v>
      </c>
      <c r="I156" s="165"/>
      <c r="L156" s="160"/>
      <c r="M156" s="166"/>
      <c r="N156" s="167"/>
      <c r="O156" s="167"/>
      <c r="P156" s="167"/>
      <c r="Q156" s="167"/>
      <c r="R156" s="167"/>
      <c r="S156" s="167"/>
      <c r="T156" s="168"/>
      <c r="AT156" s="162" t="s">
        <v>122</v>
      </c>
      <c r="AU156" s="162" t="s">
        <v>120</v>
      </c>
      <c r="AV156" s="13" t="s">
        <v>120</v>
      </c>
      <c r="AW156" s="13" t="s">
        <v>3</v>
      </c>
      <c r="AX156" s="13" t="s">
        <v>79</v>
      </c>
      <c r="AY156" s="162" t="s">
        <v>113</v>
      </c>
    </row>
    <row r="157" spans="1:65" s="2" customFormat="1" ht="24.2" customHeight="1">
      <c r="A157" s="32"/>
      <c r="B157" s="145"/>
      <c r="C157" s="146" t="s">
        <v>195</v>
      </c>
      <c r="D157" s="146" t="s">
        <v>115</v>
      </c>
      <c r="E157" s="147" t="s">
        <v>196</v>
      </c>
      <c r="F157" s="148" t="s">
        <v>197</v>
      </c>
      <c r="G157" s="149" t="s">
        <v>198</v>
      </c>
      <c r="H157" s="187"/>
      <c r="I157" s="151"/>
      <c r="J157" s="152">
        <f>ROUND(I157*H157,2)</f>
        <v>0</v>
      </c>
      <c r="K157" s="153"/>
      <c r="L157" s="33"/>
      <c r="M157" s="154" t="s">
        <v>1</v>
      </c>
      <c r="N157" s="155" t="s">
        <v>40</v>
      </c>
      <c r="O157" s="61"/>
      <c r="P157" s="156">
        <f>O157*H157</f>
        <v>0</v>
      </c>
      <c r="Q157" s="156">
        <v>0</v>
      </c>
      <c r="R157" s="156">
        <f>Q157*H157</f>
        <v>0</v>
      </c>
      <c r="S157" s="156">
        <v>0</v>
      </c>
      <c r="T157" s="157">
        <f>S157*H157</f>
        <v>0</v>
      </c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R157" s="158" t="s">
        <v>174</v>
      </c>
      <c r="AT157" s="158" t="s">
        <v>115</v>
      </c>
      <c r="AU157" s="158" t="s">
        <v>120</v>
      </c>
      <c r="AY157" s="17" t="s">
        <v>113</v>
      </c>
      <c r="BE157" s="159">
        <f>IF(N157="základná",J157,0)</f>
        <v>0</v>
      </c>
      <c r="BF157" s="159">
        <f>IF(N157="znížená",J157,0)</f>
        <v>0</v>
      </c>
      <c r="BG157" s="159">
        <f>IF(N157="zákl. prenesená",J157,0)</f>
        <v>0</v>
      </c>
      <c r="BH157" s="159">
        <f>IF(N157="zníž. prenesená",J157,0)</f>
        <v>0</v>
      </c>
      <c r="BI157" s="159">
        <f>IF(N157="nulová",J157,0)</f>
        <v>0</v>
      </c>
      <c r="BJ157" s="17" t="s">
        <v>120</v>
      </c>
      <c r="BK157" s="159">
        <f>ROUND(I157*H157,2)</f>
        <v>0</v>
      </c>
      <c r="BL157" s="17" t="s">
        <v>174</v>
      </c>
      <c r="BM157" s="158" t="s">
        <v>199</v>
      </c>
    </row>
    <row r="158" spans="1:65" s="12" customFormat="1" ht="22.9" customHeight="1">
      <c r="B158" s="132"/>
      <c r="D158" s="133" t="s">
        <v>73</v>
      </c>
      <c r="E158" s="143" t="s">
        <v>200</v>
      </c>
      <c r="F158" s="143" t="s">
        <v>201</v>
      </c>
      <c r="I158" s="135"/>
      <c r="J158" s="144">
        <f>BK158</f>
        <v>0</v>
      </c>
      <c r="L158" s="132"/>
      <c r="M158" s="137"/>
      <c r="N158" s="138"/>
      <c r="O158" s="138"/>
      <c r="P158" s="139">
        <f>P159</f>
        <v>0</v>
      </c>
      <c r="Q158" s="138"/>
      <c r="R158" s="139">
        <f>R159</f>
        <v>2.7699999999999999E-3</v>
      </c>
      <c r="S158" s="138"/>
      <c r="T158" s="140">
        <f>T159</f>
        <v>0</v>
      </c>
      <c r="AR158" s="133" t="s">
        <v>120</v>
      </c>
      <c r="AT158" s="141" t="s">
        <v>73</v>
      </c>
      <c r="AU158" s="141" t="s">
        <v>79</v>
      </c>
      <c r="AY158" s="133" t="s">
        <v>113</v>
      </c>
      <c r="BK158" s="142">
        <f>BK159</f>
        <v>0</v>
      </c>
    </row>
    <row r="159" spans="1:65" s="2" customFormat="1" ht="16.5" customHeight="1">
      <c r="A159" s="32"/>
      <c r="B159" s="145"/>
      <c r="C159" s="146" t="s">
        <v>202</v>
      </c>
      <c r="D159" s="146" t="s">
        <v>115</v>
      </c>
      <c r="E159" s="147" t="s">
        <v>203</v>
      </c>
      <c r="F159" s="148" t="s">
        <v>204</v>
      </c>
      <c r="G159" s="149" t="s">
        <v>205</v>
      </c>
      <c r="H159" s="150">
        <v>1</v>
      </c>
      <c r="I159" s="151"/>
      <c r="J159" s="152">
        <f>ROUND(I159*H159,2)</f>
        <v>0</v>
      </c>
      <c r="K159" s="153"/>
      <c r="L159" s="33"/>
      <c r="M159" s="154" t="s">
        <v>1</v>
      </c>
      <c r="N159" s="155" t="s">
        <v>40</v>
      </c>
      <c r="O159" s="61"/>
      <c r="P159" s="156">
        <f>O159*H159</f>
        <v>0</v>
      </c>
      <c r="Q159" s="156">
        <v>2.7699999999999999E-3</v>
      </c>
      <c r="R159" s="156">
        <f>Q159*H159</f>
        <v>2.7699999999999999E-3</v>
      </c>
      <c r="S159" s="156">
        <v>0</v>
      </c>
      <c r="T159" s="157">
        <f>S159*H159</f>
        <v>0</v>
      </c>
      <c r="U159" s="32"/>
      <c r="V159" s="32"/>
      <c r="W159" s="32"/>
      <c r="X159" s="32"/>
      <c r="Y159" s="32"/>
      <c r="Z159" s="32"/>
      <c r="AA159" s="32"/>
      <c r="AB159" s="32"/>
      <c r="AC159" s="32"/>
      <c r="AD159" s="32"/>
      <c r="AE159" s="32"/>
      <c r="AR159" s="158" t="s">
        <v>174</v>
      </c>
      <c r="AT159" s="158" t="s">
        <v>115</v>
      </c>
      <c r="AU159" s="158" t="s">
        <v>120</v>
      </c>
      <c r="AY159" s="17" t="s">
        <v>113</v>
      </c>
      <c r="BE159" s="159">
        <f>IF(N159="základná",J159,0)</f>
        <v>0</v>
      </c>
      <c r="BF159" s="159">
        <f>IF(N159="znížená",J159,0)</f>
        <v>0</v>
      </c>
      <c r="BG159" s="159">
        <f>IF(N159="zákl. prenesená",J159,0)</f>
        <v>0</v>
      </c>
      <c r="BH159" s="159">
        <f>IF(N159="zníž. prenesená",J159,0)</f>
        <v>0</v>
      </c>
      <c r="BI159" s="159">
        <f>IF(N159="nulová",J159,0)</f>
        <v>0</v>
      </c>
      <c r="BJ159" s="17" t="s">
        <v>120</v>
      </c>
      <c r="BK159" s="159">
        <f>ROUND(I159*H159,2)</f>
        <v>0</v>
      </c>
      <c r="BL159" s="17" t="s">
        <v>174</v>
      </c>
      <c r="BM159" s="158" t="s">
        <v>206</v>
      </c>
    </row>
    <row r="160" spans="1:65" s="12" customFormat="1" ht="22.9" customHeight="1">
      <c r="B160" s="132"/>
      <c r="D160" s="133" t="s">
        <v>73</v>
      </c>
      <c r="E160" s="143" t="s">
        <v>207</v>
      </c>
      <c r="F160" s="143" t="s">
        <v>208</v>
      </c>
      <c r="I160" s="135"/>
      <c r="J160" s="144">
        <f>BK160</f>
        <v>0</v>
      </c>
      <c r="L160" s="132"/>
      <c r="M160" s="137"/>
      <c r="N160" s="138"/>
      <c r="O160" s="138"/>
      <c r="P160" s="139">
        <f>SUM(P161:P191)</f>
        <v>0</v>
      </c>
      <c r="Q160" s="138"/>
      <c r="R160" s="139">
        <f>SUM(R161:R191)</f>
        <v>7.9476426000000009</v>
      </c>
      <c r="S160" s="138"/>
      <c r="T160" s="140">
        <f>SUM(T161:T191)</f>
        <v>0</v>
      </c>
      <c r="AR160" s="133" t="s">
        <v>120</v>
      </c>
      <c r="AT160" s="141" t="s">
        <v>73</v>
      </c>
      <c r="AU160" s="141" t="s">
        <v>79</v>
      </c>
      <c r="AY160" s="133" t="s">
        <v>113</v>
      </c>
      <c r="BK160" s="142">
        <f>SUM(BK161:BK191)</f>
        <v>0</v>
      </c>
    </row>
    <row r="161" spans="1:65" s="2" customFormat="1" ht="24.2" customHeight="1">
      <c r="A161" s="32"/>
      <c r="B161" s="145"/>
      <c r="C161" s="146" t="s">
        <v>174</v>
      </c>
      <c r="D161" s="146" t="s">
        <v>115</v>
      </c>
      <c r="E161" s="147" t="s">
        <v>209</v>
      </c>
      <c r="F161" s="148" t="s">
        <v>210</v>
      </c>
      <c r="G161" s="149" t="s">
        <v>211</v>
      </c>
      <c r="H161" s="150">
        <v>27.2</v>
      </c>
      <c r="I161" s="151"/>
      <c r="J161" s="152">
        <f>ROUND(I161*H161,2)</f>
        <v>0</v>
      </c>
      <c r="K161" s="153"/>
      <c r="L161" s="33"/>
      <c r="M161" s="154" t="s">
        <v>1</v>
      </c>
      <c r="N161" s="155" t="s">
        <v>40</v>
      </c>
      <c r="O161" s="61"/>
      <c r="P161" s="156">
        <f>O161*H161</f>
        <v>0</v>
      </c>
      <c r="Q161" s="156">
        <v>2.5999999999999998E-4</v>
      </c>
      <c r="R161" s="156">
        <f>Q161*H161</f>
        <v>7.0719999999999993E-3</v>
      </c>
      <c r="S161" s="156">
        <v>0</v>
      </c>
      <c r="T161" s="157">
        <f>S161*H161</f>
        <v>0</v>
      </c>
      <c r="U161" s="32"/>
      <c r="V161" s="32"/>
      <c r="W161" s="32"/>
      <c r="X161" s="32"/>
      <c r="Y161" s="32"/>
      <c r="Z161" s="32"/>
      <c r="AA161" s="32"/>
      <c r="AB161" s="32"/>
      <c r="AC161" s="32"/>
      <c r="AD161" s="32"/>
      <c r="AE161" s="32"/>
      <c r="AR161" s="158" t="s">
        <v>174</v>
      </c>
      <c r="AT161" s="158" t="s">
        <v>115</v>
      </c>
      <c r="AU161" s="158" t="s">
        <v>120</v>
      </c>
      <c r="AY161" s="17" t="s">
        <v>113</v>
      </c>
      <c r="BE161" s="159">
        <f>IF(N161="základná",J161,0)</f>
        <v>0</v>
      </c>
      <c r="BF161" s="159">
        <f>IF(N161="znížená",J161,0)</f>
        <v>0</v>
      </c>
      <c r="BG161" s="159">
        <f>IF(N161="zákl. prenesená",J161,0)</f>
        <v>0</v>
      </c>
      <c r="BH161" s="159">
        <f>IF(N161="zníž. prenesená",J161,0)</f>
        <v>0</v>
      </c>
      <c r="BI161" s="159">
        <f>IF(N161="nulová",J161,0)</f>
        <v>0</v>
      </c>
      <c r="BJ161" s="17" t="s">
        <v>120</v>
      </c>
      <c r="BK161" s="159">
        <f>ROUND(I161*H161,2)</f>
        <v>0</v>
      </c>
      <c r="BL161" s="17" t="s">
        <v>174</v>
      </c>
      <c r="BM161" s="158" t="s">
        <v>212</v>
      </c>
    </row>
    <row r="162" spans="1:65" s="2" customFormat="1" ht="24.2" customHeight="1">
      <c r="A162" s="32"/>
      <c r="B162" s="145"/>
      <c r="C162" s="146" t="s">
        <v>213</v>
      </c>
      <c r="D162" s="146" t="s">
        <v>115</v>
      </c>
      <c r="E162" s="147" t="s">
        <v>214</v>
      </c>
      <c r="F162" s="148" t="s">
        <v>215</v>
      </c>
      <c r="G162" s="149" t="s">
        <v>211</v>
      </c>
      <c r="H162" s="150">
        <v>62</v>
      </c>
      <c r="I162" s="151"/>
      <c r="J162" s="152">
        <f>ROUND(I162*H162,2)</f>
        <v>0</v>
      </c>
      <c r="K162" s="153"/>
      <c r="L162" s="33"/>
      <c r="M162" s="154" t="s">
        <v>1</v>
      </c>
      <c r="N162" s="155" t="s">
        <v>40</v>
      </c>
      <c r="O162" s="61"/>
      <c r="P162" s="156">
        <f>O162*H162</f>
        <v>0</v>
      </c>
      <c r="Q162" s="156">
        <v>2.5999999999999998E-4</v>
      </c>
      <c r="R162" s="156">
        <f>Q162*H162</f>
        <v>1.6119999999999999E-2</v>
      </c>
      <c r="S162" s="156">
        <v>0</v>
      </c>
      <c r="T162" s="157">
        <f>S162*H162</f>
        <v>0</v>
      </c>
      <c r="U162" s="32"/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R162" s="158" t="s">
        <v>174</v>
      </c>
      <c r="AT162" s="158" t="s">
        <v>115</v>
      </c>
      <c r="AU162" s="158" t="s">
        <v>120</v>
      </c>
      <c r="AY162" s="17" t="s">
        <v>113</v>
      </c>
      <c r="BE162" s="159">
        <f>IF(N162="základná",J162,0)</f>
        <v>0</v>
      </c>
      <c r="BF162" s="159">
        <f>IF(N162="znížená",J162,0)</f>
        <v>0</v>
      </c>
      <c r="BG162" s="159">
        <f>IF(N162="zákl. prenesená",J162,0)</f>
        <v>0</v>
      </c>
      <c r="BH162" s="159">
        <f>IF(N162="zníž. prenesená",J162,0)</f>
        <v>0</v>
      </c>
      <c r="BI162" s="159">
        <f>IF(N162="nulová",J162,0)</f>
        <v>0</v>
      </c>
      <c r="BJ162" s="17" t="s">
        <v>120</v>
      </c>
      <c r="BK162" s="159">
        <f>ROUND(I162*H162,2)</f>
        <v>0</v>
      </c>
      <c r="BL162" s="17" t="s">
        <v>174</v>
      </c>
      <c r="BM162" s="158" t="s">
        <v>216</v>
      </c>
    </row>
    <row r="163" spans="1:65" s="2" customFormat="1" ht="16.5" customHeight="1">
      <c r="A163" s="32"/>
      <c r="B163" s="145"/>
      <c r="C163" s="176" t="s">
        <v>217</v>
      </c>
      <c r="D163" s="176" t="s">
        <v>179</v>
      </c>
      <c r="E163" s="177" t="s">
        <v>218</v>
      </c>
      <c r="F163" s="178" t="s">
        <v>219</v>
      </c>
      <c r="G163" s="179" t="s">
        <v>118</v>
      </c>
      <c r="H163" s="180">
        <v>1.21</v>
      </c>
      <c r="I163" s="181"/>
      <c r="J163" s="182">
        <f>ROUND(I163*H163,2)</f>
        <v>0</v>
      </c>
      <c r="K163" s="183"/>
      <c r="L163" s="184"/>
      <c r="M163" s="185" t="s">
        <v>1</v>
      </c>
      <c r="N163" s="186" t="s">
        <v>40</v>
      </c>
      <c r="O163" s="61"/>
      <c r="P163" s="156">
        <f>O163*H163</f>
        <v>0</v>
      </c>
      <c r="Q163" s="156">
        <v>0.55000000000000004</v>
      </c>
      <c r="R163" s="156">
        <f>Q163*H163</f>
        <v>0.66549999999999998</v>
      </c>
      <c r="S163" s="156">
        <v>0</v>
      </c>
      <c r="T163" s="157">
        <f>S163*H163</f>
        <v>0</v>
      </c>
      <c r="U163" s="32"/>
      <c r="V163" s="32"/>
      <c r="W163" s="32"/>
      <c r="X163" s="32"/>
      <c r="Y163" s="32"/>
      <c r="Z163" s="32"/>
      <c r="AA163" s="32"/>
      <c r="AB163" s="32"/>
      <c r="AC163" s="32"/>
      <c r="AD163" s="32"/>
      <c r="AE163" s="32"/>
      <c r="AR163" s="158" t="s">
        <v>182</v>
      </c>
      <c r="AT163" s="158" t="s">
        <v>179</v>
      </c>
      <c r="AU163" s="158" t="s">
        <v>120</v>
      </c>
      <c r="AY163" s="17" t="s">
        <v>113</v>
      </c>
      <c r="BE163" s="159">
        <f>IF(N163="základná",J163,0)</f>
        <v>0</v>
      </c>
      <c r="BF163" s="159">
        <f>IF(N163="znížená",J163,0)</f>
        <v>0</v>
      </c>
      <c r="BG163" s="159">
        <f>IF(N163="zákl. prenesená",J163,0)</f>
        <v>0</v>
      </c>
      <c r="BH163" s="159">
        <f>IF(N163="zníž. prenesená",J163,0)</f>
        <v>0</v>
      </c>
      <c r="BI163" s="159">
        <f>IF(N163="nulová",J163,0)</f>
        <v>0</v>
      </c>
      <c r="BJ163" s="17" t="s">
        <v>120</v>
      </c>
      <c r="BK163" s="159">
        <f>ROUND(I163*H163,2)</f>
        <v>0</v>
      </c>
      <c r="BL163" s="17" t="s">
        <v>174</v>
      </c>
      <c r="BM163" s="158" t="s">
        <v>220</v>
      </c>
    </row>
    <row r="164" spans="1:65" s="13" customFormat="1" ht="11.25">
      <c r="B164" s="160"/>
      <c r="D164" s="161" t="s">
        <v>122</v>
      </c>
      <c r="E164" s="162" t="s">
        <v>1</v>
      </c>
      <c r="F164" s="163" t="s">
        <v>221</v>
      </c>
      <c r="H164" s="164">
        <v>1.21</v>
      </c>
      <c r="I164" s="165"/>
      <c r="L164" s="160"/>
      <c r="M164" s="166"/>
      <c r="N164" s="167"/>
      <c r="O164" s="167"/>
      <c r="P164" s="167"/>
      <c r="Q164" s="167"/>
      <c r="R164" s="167"/>
      <c r="S164" s="167"/>
      <c r="T164" s="168"/>
      <c r="AT164" s="162" t="s">
        <v>122</v>
      </c>
      <c r="AU164" s="162" t="s">
        <v>120</v>
      </c>
      <c r="AV164" s="13" t="s">
        <v>120</v>
      </c>
      <c r="AW164" s="13" t="s">
        <v>31</v>
      </c>
      <c r="AX164" s="13" t="s">
        <v>79</v>
      </c>
      <c r="AY164" s="162" t="s">
        <v>113</v>
      </c>
    </row>
    <row r="165" spans="1:65" s="2" customFormat="1" ht="24.2" customHeight="1">
      <c r="A165" s="32"/>
      <c r="B165" s="145"/>
      <c r="C165" s="146" t="s">
        <v>222</v>
      </c>
      <c r="D165" s="146" t="s">
        <v>115</v>
      </c>
      <c r="E165" s="147" t="s">
        <v>223</v>
      </c>
      <c r="F165" s="148" t="s">
        <v>224</v>
      </c>
      <c r="G165" s="149" t="s">
        <v>211</v>
      </c>
      <c r="H165" s="150">
        <v>212.5</v>
      </c>
      <c r="I165" s="151"/>
      <c r="J165" s="152">
        <f>ROUND(I165*H165,2)</f>
        <v>0</v>
      </c>
      <c r="K165" s="153"/>
      <c r="L165" s="33"/>
      <c r="M165" s="154" t="s">
        <v>1</v>
      </c>
      <c r="N165" s="155" t="s">
        <v>40</v>
      </c>
      <c r="O165" s="61"/>
      <c r="P165" s="156">
        <f>O165*H165</f>
        <v>0</v>
      </c>
      <c r="Q165" s="156">
        <v>0</v>
      </c>
      <c r="R165" s="156">
        <f>Q165*H165</f>
        <v>0</v>
      </c>
      <c r="S165" s="156">
        <v>0</v>
      </c>
      <c r="T165" s="157">
        <f>S165*H165</f>
        <v>0</v>
      </c>
      <c r="U165" s="32"/>
      <c r="V165" s="32"/>
      <c r="W165" s="32"/>
      <c r="X165" s="32"/>
      <c r="Y165" s="32"/>
      <c r="Z165" s="32"/>
      <c r="AA165" s="32"/>
      <c r="AB165" s="32"/>
      <c r="AC165" s="32"/>
      <c r="AD165" s="32"/>
      <c r="AE165" s="32"/>
      <c r="AR165" s="158" t="s">
        <v>174</v>
      </c>
      <c r="AT165" s="158" t="s">
        <v>115</v>
      </c>
      <c r="AU165" s="158" t="s">
        <v>120</v>
      </c>
      <c r="AY165" s="17" t="s">
        <v>113</v>
      </c>
      <c r="BE165" s="159">
        <f>IF(N165="základná",J165,0)</f>
        <v>0</v>
      </c>
      <c r="BF165" s="159">
        <f>IF(N165="znížená",J165,0)</f>
        <v>0</v>
      </c>
      <c r="BG165" s="159">
        <f>IF(N165="zákl. prenesená",J165,0)</f>
        <v>0</v>
      </c>
      <c r="BH165" s="159">
        <f>IF(N165="zníž. prenesená",J165,0)</f>
        <v>0</v>
      </c>
      <c r="BI165" s="159">
        <f>IF(N165="nulová",J165,0)</f>
        <v>0</v>
      </c>
      <c r="BJ165" s="17" t="s">
        <v>120</v>
      </c>
      <c r="BK165" s="159">
        <f>ROUND(I165*H165,2)</f>
        <v>0</v>
      </c>
      <c r="BL165" s="17" t="s">
        <v>174</v>
      </c>
      <c r="BM165" s="158" t="s">
        <v>225</v>
      </c>
    </row>
    <row r="166" spans="1:65" s="13" customFormat="1" ht="11.25">
      <c r="B166" s="160"/>
      <c r="D166" s="161" t="s">
        <v>122</v>
      </c>
      <c r="E166" s="162" t="s">
        <v>1</v>
      </c>
      <c r="F166" s="163" t="s">
        <v>226</v>
      </c>
      <c r="H166" s="164">
        <v>212.5</v>
      </c>
      <c r="I166" s="165"/>
      <c r="L166" s="160"/>
      <c r="M166" s="166"/>
      <c r="N166" s="167"/>
      <c r="O166" s="167"/>
      <c r="P166" s="167"/>
      <c r="Q166" s="167"/>
      <c r="R166" s="167"/>
      <c r="S166" s="167"/>
      <c r="T166" s="168"/>
      <c r="AT166" s="162" t="s">
        <v>122</v>
      </c>
      <c r="AU166" s="162" t="s">
        <v>120</v>
      </c>
      <c r="AV166" s="13" t="s">
        <v>120</v>
      </c>
      <c r="AW166" s="13" t="s">
        <v>31</v>
      </c>
      <c r="AX166" s="13" t="s">
        <v>79</v>
      </c>
      <c r="AY166" s="162" t="s">
        <v>113</v>
      </c>
    </row>
    <row r="167" spans="1:65" s="2" customFormat="1" ht="24.2" customHeight="1">
      <c r="A167" s="32"/>
      <c r="B167" s="145"/>
      <c r="C167" s="176" t="s">
        <v>7</v>
      </c>
      <c r="D167" s="176" t="s">
        <v>179</v>
      </c>
      <c r="E167" s="177" t="s">
        <v>227</v>
      </c>
      <c r="F167" s="178" t="s">
        <v>228</v>
      </c>
      <c r="G167" s="179" t="s">
        <v>118</v>
      </c>
      <c r="H167" s="180">
        <v>0.42499999999999999</v>
      </c>
      <c r="I167" s="181"/>
      <c r="J167" s="182">
        <f>ROUND(I167*H167,2)</f>
        <v>0</v>
      </c>
      <c r="K167" s="183"/>
      <c r="L167" s="184"/>
      <c r="M167" s="185" t="s">
        <v>1</v>
      </c>
      <c r="N167" s="186" t="s">
        <v>40</v>
      </c>
      <c r="O167" s="61"/>
      <c r="P167" s="156">
        <f>O167*H167</f>
        <v>0</v>
      </c>
      <c r="Q167" s="156">
        <v>0.55000000000000004</v>
      </c>
      <c r="R167" s="156">
        <f>Q167*H167</f>
        <v>0.23375000000000001</v>
      </c>
      <c r="S167" s="156">
        <v>0</v>
      </c>
      <c r="T167" s="157">
        <f>S167*H167</f>
        <v>0</v>
      </c>
      <c r="U167" s="32"/>
      <c r="V167" s="32"/>
      <c r="W167" s="32"/>
      <c r="X167" s="32"/>
      <c r="Y167" s="32"/>
      <c r="Z167" s="32"/>
      <c r="AA167" s="32"/>
      <c r="AB167" s="32"/>
      <c r="AC167" s="32"/>
      <c r="AD167" s="32"/>
      <c r="AE167" s="32"/>
      <c r="AR167" s="158" t="s">
        <v>182</v>
      </c>
      <c r="AT167" s="158" t="s">
        <v>179</v>
      </c>
      <c r="AU167" s="158" t="s">
        <v>120</v>
      </c>
      <c r="AY167" s="17" t="s">
        <v>113</v>
      </c>
      <c r="BE167" s="159">
        <f>IF(N167="základná",J167,0)</f>
        <v>0</v>
      </c>
      <c r="BF167" s="159">
        <f>IF(N167="znížená",J167,0)</f>
        <v>0</v>
      </c>
      <c r="BG167" s="159">
        <f>IF(N167="zákl. prenesená",J167,0)</f>
        <v>0</v>
      </c>
      <c r="BH167" s="159">
        <f>IF(N167="zníž. prenesená",J167,0)</f>
        <v>0</v>
      </c>
      <c r="BI167" s="159">
        <f>IF(N167="nulová",J167,0)</f>
        <v>0</v>
      </c>
      <c r="BJ167" s="17" t="s">
        <v>120</v>
      </c>
      <c r="BK167" s="159">
        <f>ROUND(I167*H167,2)</f>
        <v>0</v>
      </c>
      <c r="BL167" s="17" t="s">
        <v>174</v>
      </c>
      <c r="BM167" s="158" t="s">
        <v>229</v>
      </c>
    </row>
    <row r="168" spans="1:65" s="13" customFormat="1" ht="11.25">
      <c r="B168" s="160"/>
      <c r="D168" s="161" t="s">
        <v>122</v>
      </c>
      <c r="E168" s="162" t="s">
        <v>1</v>
      </c>
      <c r="F168" s="163" t="s">
        <v>230</v>
      </c>
      <c r="H168" s="164">
        <v>0.42499999999999999</v>
      </c>
      <c r="I168" s="165"/>
      <c r="L168" s="160"/>
      <c r="M168" s="166"/>
      <c r="N168" s="167"/>
      <c r="O168" s="167"/>
      <c r="P168" s="167"/>
      <c r="Q168" s="167"/>
      <c r="R168" s="167"/>
      <c r="S168" s="167"/>
      <c r="T168" s="168"/>
      <c r="AT168" s="162" t="s">
        <v>122</v>
      </c>
      <c r="AU168" s="162" t="s">
        <v>120</v>
      </c>
      <c r="AV168" s="13" t="s">
        <v>120</v>
      </c>
      <c r="AW168" s="13" t="s">
        <v>31</v>
      </c>
      <c r="AX168" s="13" t="s">
        <v>79</v>
      </c>
      <c r="AY168" s="162" t="s">
        <v>113</v>
      </c>
    </row>
    <row r="169" spans="1:65" s="2" customFormat="1" ht="44.25" customHeight="1">
      <c r="A169" s="32"/>
      <c r="B169" s="145"/>
      <c r="C169" s="146" t="s">
        <v>231</v>
      </c>
      <c r="D169" s="146" t="s">
        <v>115</v>
      </c>
      <c r="E169" s="147" t="s">
        <v>232</v>
      </c>
      <c r="F169" s="148" t="s">
        <v>233</v>
      </c>
      <c r="G169" s="149" t="s">
        <v>118</v>
      </c>
      <c r="H169" s="150">
        <v>1.635</v>
      </c>
      <c r="I169" s="151"/>
      <c r="J169" s="152">
        <f>ROUND(I169*H169,2)</f>
        <v>0</v>
      </c>
      <c r="K169" s="153"/>
      <c r="L169" s="33"/>
      <c r="M169" s="154" t="s">
        <v>1</v>
      </c>
      <c r="N169" s="155" t="s">
        <v>40</v>
      </c>
      <c r="O169" s="61"/>
      <c r="P169" s="156">
        <f>O169*H169</f>
        <v>0</v>
      </c>
      <c r="Q169" s="156">
        <v>2.3099999999999999E-2</v>
      </c>
      <c r="R169" s="156">
        <f>Q169*H169</f>
        <v>3.7768499999999997E-2</v>
      </c>
      <c r="S169" s="156">
        <v>0</v>
      </c>
      <c r="T169" s="157">
        <f>S169*H169</f>
        <v>0</v>
      </c>
      <c r="U169" s="32"/>
      <c r="V169" s="32"/>
      <c r="W169" s="32"/>
      <c r="X169" s="32"/>
      <c r="Y169" s="32"/>
      <c r="Z169" s="32"/>
      <c r="AA169" s="32"/>
      <c r="AB169" s="32"/>
      <c r="AC169" s="32"/>
      <c r="AD169" s="32"/>
      <c r="AE169" s="32"/>
      <c r="AR169" s="158" t="s">
        <v>174</v>
      </c>
      <c r="AT169" s="158" t="s">
        <v>115</v>
      </c>
      <c r="AU169" s="158" t="s">
        <v>120</v>
      </c>
      <c r="AY169" s="17" t="s">
        <v>113</v>
      </c>
      <c r="BE169" s="159">
        <f>IF(N169="základná",J169,0)</f>
        <v>0</v>
      </c>
      <c r="BF169" s="159">
        <f>IF(N169="znížená",J169,0)</f>
        <v>0</v>
      </c>
      <c r="BG169" s="159">
        <f>IF(N169="zákl. prenesená",J169,0)</f>
        <v>0</v>
      </c>
      <c r="BH169" s="159">
        <f>IF(N169="zníž. prenesená",J169,0)</f>
        <v>0</v>
      </c>
      <c r="BI169" s="159">
        <f>IF(N169="nulová",J169,0)</f>
        <v>0</v>
      </c>
      <c r="BJ169" s="17" t="s">
        <v>120</v>
      </c>
      <c r="BK169" s="159">
        <f>ROUND(I169*H169,2)</f>
        <v>0</v>
      </c>
      <c r="BL169" s="17" t="s">
        <v>174</v>
      </c>
      <c r="BM169" s="158" t="s">
        <v>234</v>
      </c>
    </row>
    <row r="170" spans="1:65" s="13" customFormat="1" ht="11.25">
      <c r="B170" s="160"/>
      <c r="D170" s="161" t="s">
        <v>122</v>
      </c>
      <c r="E170" s="162" t="s">
        <v>1</v>
      </c>
      <c r="F170" s="163" t="s">
        <v>235</v>
      </c>
      <c r="H170" s="164">
        <v>1.635</v>
      </c>
      <c r="I170" s="165"/>
      <c r="L170" s="160"/>
      <c r="M170" s="166"/>
      <c r="N170" s="167"/>
      <c r="O170" s="167"/>
      <c r="P170" s="167"/>
      <c r="Q170" s="167"/>
      <c r="R170" s="167"/>
      <c r="S170" s="167"/>
      <c r="T170" s="168"/>
      <c r="AT170" s="162" t="s">
        <v>122</v>
      </c>
      <c r="AU170" s="162" t="s">
        <v>120</v>
      </c>
      <c r="AV170" s="13" t="s">
        <v>120</v>
      </c>
      <c r="AW170" s="13" t="s">
        <v>31</v>
      </c>
      <c r="AX170" s="13" t="s">
        <v>79</v>
      </c>
      <c r="AY170" s="162" t="s">
        <v>113</v>
      </c>
    </row>
    <row r="171" spans="1:65" s="2" customFormat="1" ht="33" customHeight="1">
      <c r="A171" s="32"/>
      <c r="B171" s="145"/>
      <c r="C171" s="146" t="s">
        <v>236</v>
      </c>
      <c r="D171" s="146" t="s">
        <v>115</v>
      </c>
      <c r="E171" s="147" t="s">
        <v>237</v>
      </c>
      <c r="F171" s="148" t="s">
        <v>238</v>
      </c>
      <c r="G171" s="149" t="s">
        <v>211</v>
      </c>
      <c r="H171" s="150">
        <v>17.2</v>
      </c>
      <c r="I171" s="151"/>
      <c r="J171" s="152">
        <f>ROUND(I171*H171,2)</f>
        <v>0</v>
      </c>
      <c r="K171" s="153"/>
      <c r="L171" s="33"/>
      <c r="M171" s="154" t="s">
        <v>1</v>
      </c>
      <c r="N171" s="155" t="s">
        <v>40</v>
      </c>
      <c r="O171" s="61"/>
      <c r="P171" s="156">
        <f>O171*H171</f>
        <v>0</v>
      </c>
      <c r="Q171" s="156">
        <v>2.1000000000000001E-4</v>
      </c>
      <c r="R171" s="156">
        <f>Q171*H171</f>
        <v>3.6120000000000002E-3</v>
      </c>
      <c r="S171" s="156">
        <v>0</v>
      </c>
      <c r="T171" s="157">
        <f>S171*H171</f>
        <v>0</v>
      </c>
      <c r="U171" s="32"/>
      <c r="V171" s="32"/>
      <c r="W171" s="32"/>
      <c r="X171" s="32"/>
      <c r="Y171" s="32"/>
      <c r="Z171" s="32"/>
      <c r="AA171" s="32"/>
      <c r="AB171" s="32"/>
      <c r="AC171" s="32"/>
      <c r="AD171" s="32"/>
      <c r="AE171" s="32"/>
      <c r="AR171" s="158" t="s">
        <v>174</v>
      </c>
      <c r="AT171" s="158" t="s">
        <v>115</v>
      </c>
      <c r="AU171" s="158" t="s">
        <v>120</v>
      </c>
      <c r="AY171" s="17" t="s">
        <v>113</v>
      </c>
      <c r="BE171" s="159">
        <f>IF(N171="základná",J171,0)</f>
        <v>0</v>
      </c>
      <c r="BF171" s="159">
        <f>IF(N171="znížená",J171,0)</f>
        <v>0</v>
      </c>
      <c r="BG171" s="159">
        <f>IF(N171="zákl. prenesená",J171,0)</f>
        <v>0</v>
      </c>
      <c r="BH171" s="159">
        <f>IF(N171="zníž. prenesená",J171,0)</f>
        <v>0</v>
      </c>
      <c r="BI171" s="159">
        <f>IF(N171="nulová",J171,0)</f>
        <v>0</v>
      </c>
      <c r="BJ171" s="17" t="s">
        <v>120</v>
      </c>
      <c r="BK171" s="159">
        <f>ROUND(I171*H171,2)</f>
        <v>0</v>
      </c>
      <c r="BL171" s="17" t="s">
        <v>174</v>
      </c>
      <c r="BM171" s="158" t="s">
        <v>239</v>
      </c>
    </row>
    <row r="172" spans="1:65" s="13" customFormat="1" ht="11.25">
      <c r="B172" s="160"/>
      <c r="D172" s="161" t="s">
        <v>122</v>
      </c>
      <c r="E172" s="162" t="s">
        <v>1</v>
      </c>
      <c r="F172" s="163" t="s">
        <v>240</v>
      </c>
      <c r="H172" s="164">
        <v>17.2</v>
      </c>
      <c r="I172" s="165"/>
      <c r="L172" s="160"/>
      <c r="M172" s="166"/>
      <c r="N172" s="167"/>
      <c r="O172" s="167"/>
      <c r="P172" s="167"/>
      <c r="Q172" s="167"/>
      <c r="R172" s="167"/>
      <c r="S172" s="167"/>
      <c r="T172" s="168"/>
      <c r="AT172" s="162" t="s">
        <v>122</v>
      </c>
      <c r="AU172" s="162" t="s">
        <v>120</v>
      </c>
      <c r="AV172" s="13" t="s">
        <v>120</v>
      </c>
      <c r="AW172" s="13" t="s">
        <v>31</v>
      </c>
      <c r="AX172" s="13" t="s">
        <v>79</v>
      </c>
      <c r="AY172" s="162" t="s">
        <v>113</v>
      </c>
    </row>
    <row r="173" spans="1:65" s="2" customFormat="1" ht="33" customHeight="1">
      <c r="A173" s="32"/>
      <c r="B173" s="145"/>
      <c r="C173" s="146" t="s">
        <v>241</v>
      </c>
      <c r="D173" s="146" t="s">
        <v>115</v>
      </c>
      <c r="E173" s="147" t="s">
        <v>242</v>
      </c>
      <c r="F173" s="148" t="s">
        <v>243</v>
      </c>
      <c r="G173" s="149" t="s">
        <v>211</v>
      </c>
      <c r="H173" s="150">
        <v>8.8000000000000007</v>
      </c>
      <c r="I173" s="151"/>
      <c r="J173" s="152">
        <f>ROUND(I173*H173,2)</f>
        <v>0</v>
      </c>
      <c r="K173" s="153"/>
      <c r="L173" s="33"/>
      <c r="M173" s="154" t="s">
        <v>1</v>
      </c>
      <c r="N173" s="155" t="s">
        <v>40</v>
      </c>
      <c r="O173" s="61"/>
      <c r="P173" s="156">
        <f>O173*H173</f>
        <v>0</v>
      </c>
      <c r="Q173" s="156">
        <v>2.1000000000000001E-4</v>
      </c>
      <c r="R173" s="156">
        <f>Q173*H173</f>
        <v>1.8480000000000003E-3</v>
      </c>
      <c r="S173" s="156">
        <v>0</v>
      </c>
      <c r="T173" s="157">
        <f>S173*H173</f>
        <v>0</v>
      </c>
      <c r="U173" s="32"/>
      <c r="V173" s="32"/>
      <c r="W173" s="32"/>
      <c r="X173" s="32"/>
      <c r="Y173" s="32"/>
      <c r="Z173" s="32"/>
      <c r="AA173" s="32"/>
      <c r="AB173" s="32"/>
      <c r="AC173" s="32"/>
      <c r="AD173" s="32"/>
      <c r="AE173" s="32"/>
      <c r="AR173" s="158" t="s">
        <v>174</v>
      </c>
      <c r="AT173" s="158" t="s">
        <v>115</v>
      </c>
      <c r="AU173" s="158" t="s">
        <v>120</v>
      </c>
      <c r="AY173" s="17" t="s">
        <v>113</v>
      </c>
      <c r="BE173" s="159">
        <f>IF(N173="základná",J173,0)</f>
        <v>0</v>
      </c>
      <c r="BF173" s="159">
        <f>IF(N173="znížená",J173,0)</f>
        <v>0</v>
      </c>
      <c r="BG173" s="159">
        <f>IF(N173="zákl. prenesená",J173,0)</f>
        <v>0</v>
      </c>
      <c r="BH173" s="159">
        <f>IF(N173="zníž. prenesená",J173,0)</f>
        <v>0</v>
      </c>
      <c r="BI173" s="159">
        <f>IF(N173="nulová",J173,0)</f>
        <v>0</v>
      </c>
      <c r="BJ173" s="17" t="s">
        <v>120</v>
      </c>
      <c r="BK173" s="159">
        <f>ROUND(I173*H173,2)</f>
        <v>0</v>
      </c>
      <c r="BL173" s="17" t="s">
        <v>174</v>
      </c>
      <c r="BM173" s="158" t="s">
        <v>244</v>
      </c>
    </row>
    <row r="174" spans="1:65" s="13" customFormat="1" ht="11.25">
      <c r="B174" s="160"/>
      <c r="D174" s="161" t="s">
        <v>122</v>
      </c>
      <c r="E174" s="162" t="s">
        <v>1</v>
      </c>
      <c r="F174" s="163" t="s">
        <v>245</v>
      </c>
      <c r="H174" s="164">
        <v>8.8000000000000007</v>
      </c>
      <c r="I174" s="165"/>
      <c r="L174" s="160"/>
      <c r="M174" s="166"/>
      <c r="N174" s="167"/>
      <c r="O174" s="167"/>
      <c r="P174" s="167"/>
      <c r="Q174" s="167"/>
      <c r="R174" s="167"/>
      <c r="S174" s="167"/>
      <c r="T174" s="168"/>
      <c r="AT174" s="162" t="s">
        <v>122</v>
      </c>
      <c r="AU174" s="162" t="s">
        <v>120</v>
      </c>
      <c r="AV174" s="13" t="s">
        <v>120</v>
      </c>
      <c r="AW174" s="13" t="s">
        <v>31</v>
      </c>
      <c r="AX174" s="13" t="s">
        <v>79</v>
      </c>
      <c r="AY174" s="162" t="s">
        <v>113</v>
      </c>
    </row>
    <row r="175" spans="1:65" s="2" customFormat="1" ht="16.5" customHeight="1">
      <c r="A175" s="32"/>
      <c r="B175" s="145"/>
      <c r="C175" s="176" t="s">
        <v>246</v>
      </c>
      <c r="D175" s="176" t="s">
        <v>179</v>
      </c>
      <c r="E175" s="177" t="s">
        <v>218</v>
      </c>
      <c r="F175" s="178" t="s">
        <v>219</v>
      </c>
      <c r="G175" s="179" t="s">
        <v>118</v>
      </c>
      <c r="H175" s="180">
        <v>0.93700000000000006</v>
      </c>
      <c r="I175" s="181"/>
      <c r="J175" s="182">
        <f>ROUND(I175*H175,2)</f>
        <v>0</v>
      </c>
      <c r="K175" s="183"/>
      <c r="L175" s="184"/>
      <c r="M175" s="185" t="s">
        <v>1</v>
      </c>
      <c r="N175" s="186" t="s">
        <v>40</v>
      </c>
      <c r="O175" s="61"/>
      <c r="P175" s="156">
        <f>O175*H175</f>
        <v>0</v>
      </c>
      <c r="Q175" s="156">
        <v>0.55000000000000004</v>
      </c>
      <c r="R175" s="156">
        <f>Q175*H175</f>
        <v>0.51535000000000009</v>
      </c>
      <c r="S175" s="156">
        <v>0</v>
      </c>
      <c r="T175" s="157">
        <f>S175*H175</f>
        <v>0</v>
      </c>
      <c r="U175" s="32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R175" s="158" t="s">
        <v>182</v>
      </c>
      <c r="AT175" s="158" t="s">
        <v>179</v>
      </c>
      <c r="AU175" s="158" t="s">
        <v>120</v>
      </c>
      <c r="AY175" s="17" t="s">
        <v>113</v>
      </c>
      <c r="BE175" s="159">
        <f>IF(N175="základná",J175,0)</f>
        <v>0</v>
      </c>
      <c r="BF175" s="159">
        <f>IF(N175="znížená",J175,0)</f>
        <v>0</v>
      </c>
      <c r="BG175" s="159">
        <f>IF(N175="zákl. prenesená",J175,0)</f>
        <v>0</v>
      </c>
      <c r="BH175" s="159">
        <f>IF(N175="zníž. prenesená",J175,0)</f>
        <v>0</v>
      </c>
      <c r="BI175" s="159">
        <f>IF(N175="nulová",J175,0)</f>
        <v>0</v>
      </c>
      <c r="BJ175" s="17" t="s">
        <v>120</v>
      </c>
      <c r="BK175" s="159">
        <f>ROUND(I175*H175,2)</f>
        <v>0</v>
      </c>
      <c r="BL175" s="17" t="s">
        <v>174</v>
      </c>
      <c r="BM175" s="158" t="s">
        <v>247</v>
      </c>
    </row>
    <row r="176" spans="1:65" s="13" customFormat="1" ht="11.25">
      <c r="B176" s="160"/>
      <c r="D176" s="161" t="s">
        <v>122</v>
      </c>
      <c r="E176" s="162" t="s">
        <v>1</v>
      </c>
      <c r="F176" s="163" t="s">
        <v>248</v>
      </c>
      <c r="H176" s="164">
        <v>0.55000000000000004</v>
      </c>
      <c r="I176" s="165"/>
      <c r="L176" s="160"/>
      <c r="M176" s="166"/>
      <c r="N176" s="167"/>
      <c r="O176" s="167"/>
      <c r="P176" s="167"/>
      <c r="Q176" s="167"/>
      <c r="R176" s="167"/>
      <c r="S176" s="167"/>
      <c r="T176" s="168"/>
      <c r="AT176" s="162" t="s">
        <v>122</v>
      </c>
      <c r="AU176" s="162" t="s">
        <v>120</v>
      </c>
      <c r="AV176" s="13" t="s">
        <v>120</v>
      </c>
      <c r="AW176" s="13" t="s">
        <v>31</v>
      </c>
      <c r="AX176" s="13" t="s">
        <v>74</v>
      </c>
      <c r="AY176" s="162" t="s">
        <v>113</v>
      </c>
    </row>
    <row r="177" spans="1:65" s="13" customFormat="1" ht="11.25">
      <c r="B177" s="160"/>
      <c r="D177" s="161" t="s">
        <v>122</v>
      </c>
      <c r="E177" s="162" t="s">
        <v>1</v>
      </c>
      <c r="F177" s="163" t="s">
        <v>249</v>
      </c>
      <c r="H177" s="164">
        <v>0.38700000000000001</v>
      </c>
      <c r="I177" s="165"/>
      <c r="L177" s="160"/>
      <c r="M177" s="166"/>
      <c r="N177" s="167"/>
      <c r="O177" s="167"/>
      <c r="P177" s="167"/>
      <c r="Q177" s="167"/>
      <c r="R177" s="167"/>
      <c r="S177" s="167"/>
      <c r="T177" s="168"/>
      <c r="AT177" s="162" t="s">
        <v>122</v>
      </c>
      <c r="AU177" s="162" t="s">
        <v>120</v>
      </c>
      <c r="AV177" s="13" t="s">
        <v>120</v>
      </c>
      <c r="AW177" s="13" t="s">
        <v>31</v>
      </c>
      <c r="AX177" s="13" t="s">
        <v>74</v>
      </c>
      <c r="AY177" s="162" t="s">
        <v>113</v>
      </c>
    </row>
    <row r="178" spans="1:65" s="15" customFormat="1" ht="11.25">
      <c r="B178" s="188"/>
      <c r="D178" s="161" t="s">
        <v>122</v>
      </c>
      <c r="E178" s="189" t="s">
        <v>1</v>
      </c>
      <c r="F178" s="190" t="s">
        <v>250</v>
      </c>
      <c r="H178" s="191">
        <v>0.93700000000000006</v>
      </c>
      <c r="I178" s="192"/>
      <c r="L178" s="188"/>
      <c r="M178" s="193"/>
      <c r="N178" s="194"/>
      <c r="O178" s="194"/>
      <c r="P178" s="194"/>
      <c r="Q178" s="194"/>
      <c r="R178" s="194"/>
      <c r="S178" s="194"/>
      <c r="T178" s="195"/>
      <c r="AT178" s="189" t="s">
        <v>122</v>
      </c>
      <c r="AU178" s="189" t="s">
        <v>120</v>
      </c>
      <c r="AV178" s="15" t="s">
        <v>119</v>
      </c>
      <c r="AW178" s="15" t="s">
        <v>31</v>
      </c>
      <c r="AX178" s="15" t="s">
        <v>79</v>
      </c>
      <c r="AY178" s="189" t="s">
        <v>113</v>
      </c>
    </row>
    <row r="179" spans="1:65" s="2" customFormat="1" ht="16.5" customHeight="1">
      <c r="A179" s="32"/>
      <c r="B179" s="145"/>
      <c r="C179" s="176" t="s">
        <v>251</v>
      </c>
      <c r="D179" s="176" t="s">
        <v>179</v>
      </c>
      <c r="E179" s="177" t="s">
        <v>252</v>
      </c>
      <c r="F179" s="178" t="s">
        <v>253</v>
      </c>
      <c r="G179" s="179" t="s">
        <v>118</v>
      </c>
      <c r="H179" s="180">
        <v>0.32</v>
      </c>
      <c r="I179" s="181"/>
      <c r="J179" s="182">
        <f>ROUND(I179*H179,2)</f>
        <v>0</v>
      </c>
      <c r="K179" s="183"/>
      <c r="L179" s="184"/>
      <c r="M179" s="185" t="s">
        <v>1</v>
      </c>
      <c r="N179" s="186" t="s">
        <v>40</v>
      </c>
      <c r="O179" s="61"/>
      <c r="P179" s="156">
        <f>O179*H179</f>
        <v>0</v>
      </c>
      <c r="Q179" s="156">
        <v>0.55000000000000004</v>
      </c>
      <c r="R179" s="156">
        <f>Q179*H179</f>
        <v>0.17600000000000002</v>
      </c>
      <c r="S179" s="156">
        <v>0</v>
      </c>
      <c r="T179" s="157">
        <f>S179*H179</f>
        <v>0</v>
      </c>
      <c r="U179" s="32"/>
      <c r="V179" s="32"/>
      <c r="W179" s="32"/>
      <c r="X179" s="32"/>
      <c r="Y179" s="32"/>
      <c r="Z179" s="32"/>
      <c r="AA179" s="32"/>
      <c r="AB179" s="32"/>
      <c r="AC179" s="32"/>
      <c r="AD179" s="32"/>
      <c r="AE179" s="32"/>
      <c r="AR179" s="158" t="s">
        <v>182</v>
      </c>
      <c r="AT179" s="158" t="s">
        <v>179</v>
      </c>
      <c r="AU179" s="158" t="s">
        <v>120</v>
      </c>
      <c r="AY179" s="17" t="s">
        <v>113</v>
      </c>
      <c r="BE179" s="159">
        <f>IF(N179="základná",J179,0)</f>
        <v>0</v>
      </c>
      <c r="BF179" s="159">
        <f>IF(N179="znížená",J179,0)</f>
        <v>0</v>
      </c>
      <c r="BG179" s="159">
        <f>IF(N179="zákl. prenesená",J179,0)</f>
        <v>0</v>
      </c>
      <c r="BH179" s="159">
        <f>IF(N179="zníž. prenesená",J179,0)</f>
        <v>0</v>
      </c>
      <c r="BI179" s="159">
        <f>IF(N179="nulová",J179,0)</f>
        <v>0</v>
      </c>
      <c r="BJ179" s="17" t="s">
        <v>120</v>
      </c>
      <c r="BK179" s="159">
        <f>ROUND(I179*H179,2)</f>
        <v>0</v>
      </c>
      <c r="BL179" s="17" t="s">
        <v>174</v>
      </c>
      <c r="BM179" s="158" t="s">
        <v>254</v>
      </c>
    </row>
    <row r="180" spans="1:65" s="13" customFormat="1" ht="11.25">
      <c r="B180" s="160"/>
      <c r="D180" s="161" t="s">
        <v>122</v>
      </c>
      <c r="E180" s="162" t="s">
        <v>1</v>
      </c>
      <c r="F180" s="163" t="s">
        <v>255</v>
      </c>
      <c r="H180" s="164">
        <v>0.32</v>
      </c>
      <c r="I180" s="165"/>
      <c r="L180" s="160"/>
      <c r="M180" s="166"/>
      <c r="N180" s="167"/>
      <c r="O180" s="167"/>
      <c r="P180" s="167"/>
      <c r="Q180" s="167"/>
      <c r="R180" s="167"/>
      <c r="S180" s="167"/>
      <c r="T180" s="168"/>
      <c r="AT180" s="162" t="s">
        <v>122</v>
      </c>
      <c r="AU180" s="162" t="s">
        <v>120</v>
      </c>
      <c r="AV180" s="13" t="s">
        <v>120</v>
      </c>
      <c r="AW180" s="13" t="s">
        <v>31</v>
      </c>
      <c r="AX180" s="13" t="s">
        <v>79</v>
      </c>
      <c r="AY180" s="162" t="s">
        <v>113</v>
      </c>
    </row>
    <row r="181" spans="1:65" s="2" customFormat="1" ht="24.2" customHeight="1">
      <c r="A181" s="32"/>
      <c r="B181" s="145"/>
      <c r="C181" s="146" t="s">
        <v>256</v>
      </c>
      <c r="D181" s="146" t="s">
        <v>115</v>
      </c>
      <c r="E181" s="147" t="s">
        <v>257</v>
      </c>
      <c r="F181" s="148" t="s">
        <v>258</v>
      </c>
      <c r="G181" s="149" t="s">
        <v>211</v>
      </c>
      <c r="H181" s="150">
        <v>176.5</v>
      </c>
      <c r="I181" s="151"/>
      <c r="J181" s="152">
        <f>ROUND(I181*H181,2)</f>
        <v>0</v>
      </c>
      <c r="K181" s="153"/>
      <c r="L181" s="33"/>
      <c r="M181" s="154" t="s">
        <v>1</v>
      </c>
      <c r="N181" s="155" t="s">
        <v>40</v>
      </c>
      <c r="O181" s="61"/>
      <c r="P181" s="156">
        <f>O181*H181</f>
        <v>0</v>
      </c>
      <c r="Q181" s="156">
        <v>2.1000000000000001E-4</v>
      </c>
      <c r="R181" s="156">
        <f>Q181*H181</f>
        <v>3.7065000000000001E-2</v>
      </c>
      <c r="S181" s="156">
        <v>0</v>
      </c>
      <c r="T181" s="157">
        <f>S181*H181</f>
        <v>0</v>
      </c>
      <c r="U181" s="32"/>
      <c r="V181" s="32"/>
      <c r="W181" s="32"/>
      <c r="X181" s="32"/>
      <c r="Y181" s="32"/>
      <c r="Z181" s="32"/>
      <c r="AA181" s="32"/>
      <c r="AB181" s="32"/>
      <c r="AC181" s="32"/>
      <c r="AD181" s="32"/>
      <c r="AE181" s="32"/>
      <c r="AR181" s="158" t="s">
        <v>174</v>
      </c>
      <c r="AT181" s="158" t="s">
        <v>115</v>
      </c>
      <c r="AU181" s="158" t="s">
        <v>120</v>
      </c>
      <c r="AY181" s="17" t="s">
        <v>113</v>
      </c>
      <c r="BE181" s="159">
        <f>IF(N181="základná",J181,0)</f>
        <v>0</v>
      </c>
      <c r="BF181" s="159">
        <f>IF(N181="znížená",J181,0)</f>
        <v>0</v>
      </c>
      <c r="BG181" s="159">
        <f>IF(N181="zákl. prenesená",J181,0)</f>
        <v>0</v>
      </c>
      <c r="BH181" s="159">
        <f>IF(N181="zníž. prenesená",J181,0)</f>
        <v>0</v>
      </c>
      <c r="BI181" s="159">
        <f>IF(N181="nulová",J181,0)</f>
        <v>0</v>
      </c>
      <c r="BJ181" s="17" t="s">
        <v>120</v>
      </c>
      <c r="BK181" s="159">
        <f>ROUND(I181*H181,2)</f>
        <v>0</v>
      </c>
      <c r="BL181" s="17" t="s">
        <v>174</v>
      </c>
      <c r="BM181" s="158" t="s">
        <v>259</v>
      </c>
    </row>
    <row r="182" spans="1:65" s="13" customFormat="1" ht="11.25">
      <c r="B182" s="160"/>
      <c r="D182" s="161" t="s">
        <v>122</v>
      </c>
      <c r="E182" s="162" t="s">
        <v>1</v>
      </c>
      <c r="F182" s="163" t="s">
        <v>260</v>
      </c>
      <c r="H182" s="164">
        <v>176.5</v>
      </c>
      <c r="I182" s="165"/>
      <c r="L182" s="160"/>
      <c r="M182" s="166"/>
      <c r="N182" s="167"/>
      <c r="O182" s="167"/>
      <c r="P182" s="167"/>
      <c r="Q182" s="167"/>
      <c r="R182" s="167"/>
      <c r="S182" s="167"/>
      <c r="T182" s="168"/>
      <c r="AT182" s="162" t="s">
        <v>122</v>
      </c>
      <c r="AU182" s="162" t="s">
        <v>120</v>
      </c>
      <c r="AV182" s="13" t="s">
        <v>120</v>
      </c>
      <c r="AW182" s="13" t="s">
        <v>31</v>
      </c>
      <c r="AX182" s="13" t="s">
        <v>79</v>
      </c>
      <c r="AY182" s="162" t="s">
        <v>113</v>
      </c>
    </row>
    <row r="183" spans="1:65" s="2" customFormat="1" ht="16.5" customHeight="1">
      <c r="A183" s="32"/>
      <c r="B183" s="145"/>
      <c r="C183" s="176" t="s">
        <v>261</v>
      </c>
      <c r="D183" s="176" t="s">
        <v>179</v>
      </c>
      <c r="E183" s="177" t="s">
        <v>262</v>
      </c>
      <c r="F183" s="178" t="s">
        <v>263</v>
      </c>
      <c r="G183" s="179" t="s">
        <v>118</v>
      </c>
      <c r="H183" s="180">
        <v>8.67</v>
      </c>
      <c r="I183" s="181"/>
      <c r="J183" s="182">
        <f>ROUND(I183*H183,2)</f>
        <v>0</v>
      </c>
      <c r="K183" s="183"/>
      <c r="L183" s="184"/>
      <c r="M183" s="185" t="s">
        <v>1</v>
      </c>
      <c r="N183" s="186" t="s">
        <v>40</v>
      </c>
      <c r="O183" s="61"/>
      <c r="P183" s="156">
        <f>O183*H183</f>
        <v>0</v>
      </c>
      <c r="Q183" s="156">
        <v>0.65</v>
      </c>
      <c r="R183" s="156">
        <f>Q183*H183</f>
        <v>5.6355000000000004</v>
      </c>
      <c r="S183" s="156">
        <v>0</v>
      </c>
      <c r="T183" s="157">
        <f>S183*H183</f>
        <v>0</v>
      </c>
      <c r="U183" s="32"/>
      <c r="V183" s="32"/>
      <c r="W183" s="32"/>
      <c r="X183" s="32"/>
      <c r="Y183" s="32"/>
      <c r="Z183" s="32"/>
      <c r="AA183" s="32"/>
      <c r="AB183" s="32"/>
      <c r="AC183" s="32"/>
      <c r="AD183" s="32"/>
      <c r="AE183" s="32"/>
      <c r="AR183" s="158" t="s">
        <v>182</v>
      </c>
      <c r="AT183" s="158" t="s">
        <v>179</v>
      </c>
      <c r="AU183" s="158" t="s">
        <v>120</v>
      </c>
      <c r="AY183" s="17" t="s">
        <v>113</v>
      </c>
      <c r="BE183" s="159">
        <f>IF(N183="základná",J183,0)</f>
        <v>0</v>
      </c>
      <c r="BF183" s="159">
        <f>IF(N183="znížená",J183,0)</f>
        <v>0</v>
      </c>
      <c r="BG183" s="159">
        <f>IF(N183="zákl. prenesená",J183,0)</f>
        <v>0</v>
      </c>
      <c r="BH183" s="159">
        <f>IF(N183="zníž. prenesená",J183,0)</f>
        <v>0</v>
      </c>
      <c r="BI183" s="159">
        <f>IF(N183="nulová",J183,0)</f>
        <v>0</v>
      </c>
      <c r="BJ183" s="17" t="s">
        <v>120</v>
      </c>
      <c r="BK183" s="159">
        <f>ROUND(I183*H183,2)</f>
        <v>0</v>
      </c>
      <c r="BL183" s="17" t="s">
        <v>174</v>
      </c>
      <c r="BM183" s="158" t="s">
        <v>264</v>
      </c>
    </row>
    <row r="184" spans="1:65" s="13" customFormat="1" ht="11.25">
      <c r="B184" s="160"/>
      <c r="D184" s="161" t="s">
        <v>122</v>
      </c>
      <c r="E184" s="162" t="s">
        <v>1</v>
      </c>
      <c r="F184" s="163" t="s">
        <v>265</v>
      </c>
      <c r="H184" s="164">
        <v>8.67</v>
      </c>
      <c r="I184" s="165"/>
      <c r="L184" s="160"/>
      <c r="M184" s="166"/>
      <c r="N184" s="167"/>
      <c r="O184" s="167"/>
      <c r="P184" s="167"/>
      <c r="Q184" s="167"/>
      <c r="R184" s="167"/>
      <c r="S184" s="167"/>
      <c r="T184" s="168"/>
      <c r="AT184" s="162" t="s">
        <v>122</v>
      </c>
      <c r="AU184" s="162" t="s">
        <v>120</v>
      </c>
      <c r="AV184" s="13" t="s">
        <v>120</v>
      </c>
      <c r="AW184" s="13" t="s">
        <v>31</v>
      </c>
      <c r="AX184" s="13" t="s">
        <v>79</v>
      </c>
      <c r="AY184" s="162" t="s">
        <v>113</v>
      </c>
    </row>
    <row r="185" spans="1:65" s="2" customFormat="1" ht="24.2" customHeight="1">
      <c r="A185" s="32"/>
      <c r="B185" s="145"/>
      <c r="C185" s="146" t="s">
        <v>266</v>
      </c>
      <c r="D185" s="146" t="s">
        <v>115</v>
      </c>
      <c r="E185" s="147" t="s">
        <v>267</v>
      </c>
      <c r="F185" s="148" t="s">
        <v>268</v>
      </c>
      <c r="G185" s="149" t="s">
        <v>118</v>
      </c>
      <c r="H185" s="150">
        <v>9.9269999999999996</v>
      </c>
      <c r="I185" s="151"/>
      <c r="J185" s="152">
        <f>ROUND(I185*H185,2)</f>
        <v>0</v>
      </c>
      <c r="K185" s="153"/>
      <c r="L185" s="33"/>
      <c r="M185" s="154" t="s">
        <v>1</v>
      </c>
      <c r="N185" s="155" t="s">
        <v>40</v>
      </c>
      <c r="O185" s="61"/>
      <c r="P185" s="156">
        <f>O185*H185</f>
        <v>0</v>
      </c>
      <c r="Q185" s="156">
        <v>2.7300000000000001E-2</v>
      </c>
      <c r="R185" s="156">
        <f>Q185*H185</f>
        <v>0.2710071</v>
      </c>
      <c r="S185" s="156">
        <v>0</v>
      </c>
      <c r="T185" s="157">
        <f>S185*H185</f>
        <v>0</v>
      </c>
      <c r="U185" s="32"/>
      <c r="V185" s="32"/>
      <c r="W185" s="32"/>
      <c r="X185" s="32"/>
      <c r="Y185" s="32"/>
      <c r="Z185" s="32"/>
      <c r="AA185" s="32"/>
      <c r="AB185" s="32"/>
      <c r="AC185" s="32"/>
      <c r="AD185" s="32"/>
      <c r="AE185" s="32"/>
      <c r="AR185" s="158" t="s">
        <v>174</v>
      </c>
      <c r="AT185" s="158" t="s">
        <v>115</v>
      </c>
      <c r="AU185" s="158" t="s">
        <v>120</v>
      </c>
      <c r="AY185" s="17" t="s">
        <v>113</v>
      </c>
      <c r="BE185" s="159">
        <f>IF(N185="základná",J185,0)</f>
        <v>0</v>
      </c>
      <c r="BF185" s="159">
        <f>IF(N185="znížená",J185,0)</f>
        <v>0</v>
      </c>
      <c r="BG185" s="159">
        <f>IF(N185="zákl. prenesená",J185,0)</f>
        <v>0</v>
      </c>
      <c r="BH185" s="159">
        <f>IF(N185="zníž. prenesená",J185,0)</f>
        <v>0</v>
      </c>
      <c r="BI185" s="159">
        <f>IF(N185="nulová",J185,0)</f>
        <v>0</v>
      </c>
      <c r="BJ185" s="17" t="s">
        <v>120</v>
      </c>
      <c r="BK185" s="159">
        <f>ROUND(I185*H185,2)</f>
        <v>0</v>
      </c>
      <c r="BL185" s="17" t="s">
        <v>174</v>
      </c>
      <c r="BM185" s="158" t="s">
        <v>269</v>
      </c>
    </row>
    <row r="186" spans="1:65" s="13" customFormat="1" ht="11.25">
      <c r="B186" s="160"/>
      <c r="D186" s="161" t="s">
        <v>122</v>
      </c>
      <c r="E186" s="162" t="s">
        <v>1</v>
      </c>
      <c r="F186" s="163" t="s">
        <v>270</v>
      </c>
      <c r="H186" s="164">
        <v>9.9269999999999996</v>
      </c>
      <c r="I186" s="165"/>
      <c r="L186" s="160"/>
      <c r="M186" s="166"/>
      <c r="N186" s="167"/>
      <c r="O186" s="167"/>
      <c r="P186" s="167"/>
      <c r="Q186" s="167"/>
      <c r="R186" s="167"/>
      <c r="S186" s="167"/>
      <c r="T186" s="168"/>
      <c r="AT186" s="162" t="s">
        <v>122</v>
      </c>
      <c r="AU186" s="162" t="s">
        <v>120</v>
      </c>
      <c r="AV186" s="13" t="s">
        <v>120</v>
      </c>
      <c r="AW186" s="13" t="s">
        <v>31</v>
      </c>
      <c r="AX186" s="13" t="s">
        <v>79</v>
      </c>
      <c r="AY186" s="162" t="s">
        <v>113</v>
      </c>
    </row>
    <row r="187" spans="1:65" s="2" customFormat="1" ht="16.5" customHeight="1">
      <c r="A187" s="32"/>
      <c r="B187" s="145"/>
      <c r="C187" s="146" t="s">
        <v>271</v>
      </c>
      <c r="D187" s="146" t="s">
        <v>115</v>
      </c>
      <c r="E187" s="147" t="s">
        <v>272</v>
      </c>
      <c r="F187" s="148" t="s">
        <v>273</v>
      </c>
      <c r="G187" s="149" t="s">
        <v>153</v>
      </c>
      <c r="H187" s="150">
        <v>42.082999999999998</v>
      </c>
      <c r="I187" s="151"/>
      <c r="J187" s="152">
        <f>ROUND(I187*H187,2)</f>
        <v>0</v>
      </c>
      <c r="K187" s="153"/>
      <c r="L187" s="33"/>
      <c r="M187" s="154" t="s">
        <v>1</v>
      </c>
      <c r="N187" s="155" t="s">
        <v>40</v>
      </c>
      <c r="O187" s="61"/>
      <c r="P187" s="156">
        <f>O187*H187</f>
        <v>0</v>
      </c>
      <c r="Q187" s="156">
        <v>0</v>
      </c>
      <c r="R187" s="156">
        <f>Q187*H187</f>
        <v>0</v>
      </c>
      <c r="S187" s="156">
        <v>0</v>
      </c>
      <c r="T187" s="157">
        <f>S187*H187</f>
        <v>0</v>
      </c>
      <c r="U187" s="32"/>
      <c r="V187" s="32"/>
      <c r="W187" s="32"/>
      <c r="X187" s="32"/>
      <c r="Y187" s="32"/>
      <c r="Z187" s="32"/>
      <c r="AA187" s="32"/>
      <c r="AB187" s="32"/>
      <c r="AC187" s="32"/>
      <c r="AD187" s="32"/>
      <c r="AE187" s="32"/>
      <c r="AR187" s="158" t="s">
        <v>174</v>
      </c>
      <c r="AT187" s="158" t="s">
        <v>115</v>
      </c>
      <c r="AU187" s="158" t="s">
        <v>120</v>
      </c>
      <c r="AY187" s="17" t="s">
        <v>113</v>
      </c>
      <c r="BE187" s="159">
        <f>IF(N187="základná",J187,0)</f>
        <v>0</v>
      </c>
      <c r="BF187" s="159">
        <f>IF(N187="znížená",J187,0)</f>
        <v>0</v>
      </c>
      <c r="BG187" s="159">
        <f>IF(N187="zákl. prenesená",J187,0)</f>
        <v>0</v>
      </c>
      <c r="BH187" s="159">
        <f>IF(N187="zníž. prenesená",J187,0)</f>
        <v>0</v>
      </c>
      <c r="BI187" s="159">
        <f>IF(N187="nulová",J187,0)</f>
        <v>0</v>
      </c>
      <c r="BJ187" s="17" t="s">
        <v>120</v>
      </c>
      <c r="BK187" s="159">
        <f>ROUND(I187*H187,2)</f>
        <v>0</v>
      </c>
      <c r="BL187" s="17" t="s">
        <v>174</v>
      </c>
      <c r="BM187" s="158" t="s">
        <v>274</v>
      </c>
    </row>
    <row r="188" spans="1:65" s="13" customFormat="1" ht="11.25">
      <c r="B188" s="160"/>
      <c r="D188" s="161" t="s">
        <v>122</v>
      </c>
      <c r="E188" s="162" t="s">
        <v>1</v>
      </c>
      <c r="F188" s="163" t="s">
        <v>275</v>
      </c>
      <c r="H188" s="164">
        <v>42.082999999999998</v>
      </c>
      <c r="I188" s="165"/>
      <c r="L188" s="160"/>
      <c r="M188" s="166"/>
      <c r="N188" s="167"/>
      <c r="O188" s="167"/>
      <c r="P188" s="167"/>
      <c r="Q188" s="167"/>
      <c r="R188" s="167"/>
      <c r="S188" s="167"/>
      <c r="T188" s="168"/>
      <c r="AT188" s="162" t="s">
        <v>122</v>
      </c>
      <c r="AU188" s="162" t="s">
        <v>120</v>
      </c>
      <c r="AV188" s="13" t="s">
        <v>120</v>
      </c>
      <c r="AW188" s="13" t="s">
        <v>31</v>
      </c>
      <c r="AX188" s="13" t="s">
        <v>79</v>
      </c>
      <c r="AY188" s="162" t="s">
        <v>113</v>
      </c>
    </row>
    <row r="189" spans="1:65" s="2" customFormat="1" ht="33" customHeight="1">
      <c r="A189" s="32"/>
      <c r="B189" s="145"/>
      <c r="C189" s="176" t="s">
        <v>276</v>
      </c>
      <c r="D189" s="176" t="s">
        <v>179</v>
      </c>
      <c r="E189" s="177" t="s">
        <v>277</v>
      </c>
      <c r="F189" s="178" t="s">
        <v>278</v>
      </c>
      <c r="G189" s="179" t="s">
        <v>118</v>
      </c>
      <c r="H189" s="180">
        <v>0.63100000000000001</v>
      </c>
      <c r="I189" s="181"/>
      <c r="J189" s="182">
        <f>ROUND(I189*H189,2)</f>
        <v>0</v>
      </c>
      <c r="K189" s="183"/>
      <c r="L189" s="184"/>
      <c r="M189" s="185" t="s">
        <v>1</v>
      </c>
      <c r="N189" s="186" t="s">
        <v>40</v>
      </c>
      <c r="O189" s="61"/>
      <c r="P189" s="156">
        <f>O189*H189</f>
        <v>0</v>
      </c>
      <c r="Q189" s="156">
        <v>0.55000000000000004</v>
      </c>
      <c r="R189" s="156">
        <f>Q189*H189</f>
        <v>0.34705000000000003</v>
      </c>
      <c r="S189" s="156">
        <v>0</v>
      </c>
      <c r="T189" s="157">
        <f>S189*H189</f>
        <v>0</v>
      </c>
      <c r="U189" s="32"/>
      <c r="V189" s="32"/>
      <c r="W189" s="32"/>
      <c r="X189" s="32"/>
      <c r="Y189" s="32"/>
      <c r="Z189" s="32"/>
      <c r="AA189" s="32"/>
      <c r="AB189" s="32"/>
      <c r="AC189" s="32"/>
      <c r="AD189" s="32"/>
      <c r="AE189" s="32"/>
      <c r="AR189" s="158" t="s">
        <v>182</v>
      </c>
      <c r="AT189" s="158" t="s">
        <v>179</v>
      </c>
      <c r="AU189" s="158" t="s">
        <v>120</v>
      </c>
      <c r="AY189" s="17" t="s">
        <v>113</v>
      </c>
      <c r="BE189" s="159">
        <f>IF(N189="základná",J189,0)</f>
        <v>0</v>
      </c>
      <c r="BF189" s="159">
        <f>IF(N189="znížená",J189,0)</f>
        <v>0</v>
      </c>
      <c r="BG189" s="159">
        <f>IF(N189="zákl. prenesená",J189,0)</f>
        <v>0</v>
      </c>
      <c r="BH189" s="159">
        <f>IF(N189="zníž. prenesená",J189,0)</f>
        <v>0</v>
      </c>
      <c r="BI189" s="159">
        <f>IF(N189="nulová",J189,0)</f>
        <v>0</v>
      </c>
      <c r="BJ189" s="17" t="s">
        <v>120</v>
      </c>
      <c r="BK189" s="159">
        <f>ROUND(I189*H189,2)</f>
        <v>0</v>
      </c>
      <c r="BL189" s="17" t="s">
        <v>174</v>
      </c>
      <c r="BM189" s="158" t="s">
        <v>279</v>
      </c>
    </row>
    <row r="190" spans="1:65" s="13" customFormat="1" ht="11.25">
      <c r="B190" s="160"/>
      <c r="D190" s="161" t="s">
        <v>122</v>
      </c>
      <c r="E190" s="162" t="s">
        <v>1</v>
      </c>
      <c r="F190" s="163" t="s">
        <v>280</v>
      </c>
      <c r="H190" s="164">
        <v>0.63100000000000001</v>
      </c>
      <c r="I190" s="165"/>
      <c r="L190" s="160"/>
      <c r="M190" s="166"/>
      <c r="N190" s="167"/>
      <c r="O190" s="167"/>
      <c r="P190" s="167"/>
      <c r="Q190" s="167"/>
      <c r="R190" s="167"/>
      <c r="S190" s="167"/>
      <c r="T190" s="168"/>
      <c r="AT190" s="162" t="s">
        <v>122</v>
      </c>
      <c r="AU190" s="162" t="s">
        <v>120</v>
      </c>
      <c r="AV190" s="13" t="s">
        <v>120</v>
      </c>
      <c r="AW190" s="13" t="s">
        <v>31</v>
      </c>
      <c r="AX190" s="13" t="s">
        <v>79</v>
      </c>
      <c r="AY190" s="162" t="s">
        <v>113</v>
      </c>
    </row>
    <row r="191" spans="1:65" s="2" customFormat="1" ht="24.2" customHeight="1">
      <c r="A191" s="32"/>
      <c r="B191" s="145"/>
      <c r="C191" s="146" t="s">
        <v>281</v>
      </c>
      <c r="D191" s="146" t="s">
        <v>115</v>
      </c>
      <c r="E191" s="147" t="s">
        <v>282</v>
      </c>
      <c r="F191" s="148" t="s">
        <v>283</v>
      </c>
      <c r="G191" s="149" t="s">
        <v>198</v>
      </c>
      <c r="H191" s="187"/>
      <c r="I191" s="151"/>
      <c r="J191" s="152">
        <f>ROUND(I191*H191,2)</f>
        <v>0</v>
      </c>
      <c r="K191" s="153"/>
      <c r="L191" s="33"/>
      <c r="M191" s="154" t="s">
        <v>1</v>
      </c>
      <c r="N191" s="155" t="s">
        <v>40</v>
      </c>
      <c r="O191" s="61"/>
      <c r="P191" s="156">
        <f>O191*H191</f>
        <v>0</v>
      </c>
      <c r="Q191" s="156">
        <v>0</v>
      </c>
      <c r="R191" s="156">
        <f>Q191*H191</f>
        <v>0</v>
      </c>
      <c r="S191" s="156">
        <v>0</v>
      </c>
      <c r="T191" s="157">
        <f>S191*H191</f>
        <v>0</v>
      </c>
      <c r="U191" s="32"/>
      <c r="V191" s="32"/>
      <c r="W191" s="32"/>
      <c r="X191" s="32"/>
      <c r="Y191" s="32"/>
      <c r="Z191" s="32"/>
      <c r="AA191" s="32"/>
      <c r="AB191" s="32"/>
      <c r="AC191" s="32"/>
      <c r="AD191" s="32"/>
      <c r="AE191" s="32"/>
      <c r="AR191" s="158" t="s">
        <v>174</v>
      </c>
      <c r="AT191" s="158" t="s">
        <v>115</v>
      </c>
      <c r="AU191" s="158" t="s">
        <v>120</v>
      </c>
      <c r="AY191" s="17" t="s">
        <v>113</v>
      </c>
      <c r="BE191" s="159">
        <f>IF(N191="základná",J191,0)</f>
        <v>0</v>
      </c>
      <c r="BF191" s="159">
        <f>IF(N191="znížená",J191,0)</f>
        <v>0</v>
      </c>
      <c r="BG191" s="159">
        <f>IF(N191="zákl. prenesená",J191,0)</f>
        <v>0</v>
      </c>
      <c r="BH191" s="159">
        <f>IF(N191="zníž. prenesená",J191,0)</f>
        <v>0</v>
      </c>
      <c r="BI191" s="159">
        <f>IF(N191="nulová",J191,0)</f>
        <v>0</v>
      </c>
      <c r="BJ191" s="17" t="s">
        <v>120</v>
      </c>
      <c r="BK191" s="159">
        <f>ROUND(I191*H191,2)</f>
        <v>0</v>
      </c>
      <c r="BL191" s="17" t="s">
        <v>174</v>
      </c>
      <c r="BM191" s="158" t="s">
        <v>284</v>
      </c>
    </row>
    <row r="192" spans="1:65" s="12" customFormat="1" ht="22.9" customHeight="1">
      <c r="B192" s="132"/>
      <c r="D192" s="133" t="s">
        <v>73</v>
      </c>
      <c r="E192" s="143" t="s">
        <v>285</v>
      </c>
      <c r="F192" s="143" t="s">
        <v>286</v>
      </c>
      <c r="I192" s="135"/>
      <c r="J192" s="144">
        <f>BK192</f>
        <v>0</v>
      </c>
      <c r="L192" s="132"/>
      <c r="M192" s="137"/>
      <c r="N192" s="138"/>
      <c r="O192" s="138"/>
      <c r="P192" s="139">
        <f>SUM(P193:P197)</f>
        <v>0</v>
      </c>
      <c r="Q192" s="138"/>
      <c r="R192" s="139">
        <f>SUM(R193:R197)</f>
        <v>1.1934738799999998</v>
      </c>
      <c r="S192" s="138"/>
      <c r="T192" s="140">
        <f>SUM(T193:T197)</f>
        <v>0</v>
      </c>
      <c r="AR192" s="133" t="s">
        <v>120</v>
      </c>
      <c r="AT192" s="141" t="s">
        <v>73</v>
      </c>
      <c r="AU192" s="141" t="s">
        <v>79</v>
      </c>
      <c r="AY192" s="133" t="s">
        <v>113</v>
      </c>
      <c r="BK192" s="142">
        <f>SUM(BK193:BK197)</f>
        <v>0</v>
      </c>
    </row>
    <row r="193" spans="1:65" s="2" customFormat="1" ht="37.9" customHeight="1">
      <c r="A193" s="32"/>
      <c r="B193" s="145"/>
      <c r="C193" s="146" t="s">
        <v>182</v>
      </c>
      <c r="D193" s="146" t="s">
        <v>115</v>
      </c>
      <c r="E193" s="147" t="s">
        <v>287</v>
      </c>
      <c r="F193" s="148" t="s">
        <v>288</v>
      </c>
      <c r="G193" s="149" t="s">
        <v>153</v>
      </c>
      <c r="H193" s="150">
        <v>42.082999999999998</v>
      </c>
      <c r="I193" s="151"/>
      <c r="J193" s="152">
        <f>ROUND(I193*H193,2)</f>
        <v>0</v>
      </c>
      <c r="K193" s="153"/>
      <c r="L193" s="33"/>
      <c r="M193" s="154" t="s">
        <v>1</v>
      </c>
      <c r="N193" s="155" t="s">
        <v>40</v>
      </c>
      <c r="O193" s="61"/>
      <c r="P193" s="156">
        <f>O193*H193</f>
        <v>0</v>
      </c>
      <c r="Q193" s="156">
        <v>2.8129999999999999E-2</v>
      </c>
      <c r="R193" s="156">
        <f>Q193*H193</f>
        <v>1.1837947899999999</v>
      </c>
      <c r="S193" s="156">
        <v>0</v>
      </c>
      <c r="T193" s="157">
        <f>S193*H193</f>
        <v>0</v>
      </c>
      <c r="U193" s="32"/>
      <c r="V193" s="32"/>
      <c r="W193" s="32"/>
      <c r="X193" s="32"/>
      <c r="Y193" s="32"/>
      <c r="Z193" s="32"/>
      <c r="AA193" s="32"/>
      <c r="AB193" s="32"/>
      <c r="AC193" s="32"/>
      <c r="AD193" s="32"/>
      <c r="AE193" s="32"/>
      <c r="AR193" s="158" t="s">
        <v>174</v>
      </c>
      <c r="AT193" s="158" t="s">
        <v>115</v>
      </c>
      <c r="AU193" s="158" t="s">
        <v>120</v>
      </c>
      <c r="AY193" s="17" t="s">
        <v>113</v>
      </c>
      <c r="BE193" s="159">
        <f>IF(N193="základná",J193,0)</f>
        <v>0</v>
      </c>
      <c r="BF193" s="159">
        <f>IF(N193="znížená",J193,0)</f>
        <v>0</v>
      </c>
      <c r="BG193" s="159">
        <f>IF(N193="zákl. prenesená",J193,0)</f>
        <v>0</v>
      </c>
      <c r="BH193" s="159">
        <f>IF(N193="zníž. prenesená",J193,0)</f>
        <v>0</v>
      </c>
      <c r="BI193" s="159">
        <f>IF(N193="nulová",J193,0)</f>
        <v>0</v>
      </c>
      <c r="BJ193" s="17" t="s">
        <v>120</v>
      </c>
      <c r="BK193" s="159">
        <f>ROUND(I193*H193,2)</f>
        <v>0</v>
      </c>
      <c r="BL193" s="17" t="s">
        <v>174</v>
      </c>
      <c r="BM193" s="158" t="s">
        <v>289</v>
      </c>
    </row>
    <row r="194" spans="1:65" s="13" customFormat="1" ht="11.25">
      <c r="B194" s="160"/>
      <c r="D194" s="161" t="s">
        <v>122</v>
      </c>
      <c r="E194" s="162" t="s">
        <v>1</v>
      </c>
      <c r="F194" s="163" t="s">
        <v>275</v>
      </c>
      <c r="H194" s="164">
        <v>42.082999999999998</v>
      </c>
      <c r="I194" s="165"/>
      <c r="L194" s="160"/>
      <c r="M194" s="166"/>
      <c r="N194" s="167"/>
      <c r="O194" s="167"/>
      <c r="P194" s="167"/>
      <c r="Q194" s="167"/>
      <c r="R194" s="167"/>
      <c r="S194" s="167"/>
      <c r="T194" s="168"/>
      <c r="AT194" s="162" t="s">
        <v>122</v>
      </c>
      <c r="AU194" s="162" t="s">
        <v>120</v>
      </c>
      <c r="AV194" s="13" t="s">
        <v>120</v>
      </c>
      <c r="AW194" s="13" t="s">
        <v>31</v>
      </c>
      <c r="AX194" s="13" t="s">
        <v>79</v>
      </c>
      <c r="AY194" s="162" t="s">
        <v>113</v>
      </c>
    </row>
    <row r="195" spans="1:65" s="2" customFormat="1" ht="16.5" customHeight="1">
      <c r="A195" s="32"/>
      <c r="B195" s="145"/>
      <c r="C195" s="146" t="s">
        <v>290</v>
      </c>
      <c r="D195" s="146" t="s">
        <v>115</v>
      </c>
      <c r="E195" s="147" t="s">
        <v>291</v>
      </c>
      <c r="F195" s="148" t="s">
        <v>292</v>
      </c>
      <c r="G195" s="149" t="s">
        <v>153</v>
      </c>
      <c r="H195" s="150">
        <v>42.082999999999998</v>
      </c>
      <c r="I195" s="151"/>
      <c r="J195" s="152">
        <f>ROUND(I195*H195,2)</f>
        <v>0</v>
      </c>
      <c r="K195" s="153"/>
      <c r="L195" s="33"/>
      <c r="M195" s="154" t="s">
        <v>1</v>
      </c>
      <c r="N195" s="155" t="s">
        <v>40</v>
      </c>
      <c r="O195" s="61"/>
      <c r="P195" s="156">
        <f>O195*H195</f>
        <v>0</v>
      </c>
      <c r="Q195" s="156">
        <v>2.3000000000000001E-4</v>
      </c>
      <c r="R195" s="156">
        <f>Q195*H195</f>
        <v>9.6790899999999996E-3</v>
      </c>
      <c r="S195" s="156">
        <v>0</v>
      </c>
      <c r="T195" s="157">
        <f>S195*H195</f>
        <v>0</v>
      </c>
      <c r="U195" s="32"/>
      <c r="V195" s="32"/>
      <c r="W195" s="32"/>
      <c r="X195" s="32"/>
      <c r="Y195" s="32"/>
      <c r="Z195" s="32"/>
      <c r="AA195" s="32"/>
      <c r="AB195" s="32"/>
      <c r="AC195" s="32"/>
      <c r="AD195" s="32"/>
      <c r="AE195" s="32"/>
      <c r="AR195" s="158" t="s">
        <v>174</v>
      </c>
      <c r="AT195" s="158" t="s">
        <v>115</v>
      </c>
      <c r="AU195" s="158" t="s">
        <v>120</v>
      </c>
      <c r="AY195" s="17" t="s">
        <v>113</v>
      </c>
      <c r="BE195" s="159">
        <f>IF(N195="základná",J195,0)</f>
        <v>0</v>
      </c>
      <c r="BF195" s="159">
        <f>IF(N195="znížená",J195,0)</f>
        <v>0</v>
      </c>
      <c r="BG195" s="159">
        <f>IF(N195="zákl. prenesená",J195,0)</f>
        <v>0</v>
      </c>
      <c r="BH195" s="159">
        <f>IF(N195="zníž. prenesená",J195,0)</f>
        <v>0</v>
      </c>
      <c r="BI195" s="159">
        <f>IF(N195="nulová",J195,0)</f>
        <v>0</v>
      </c>
      <c r="BJ195" s="17" t="s">
        <v>120</v>
      </c>
      <c r="BK195" s="159">
        <f>ROUND(I195*H195,2)</f>
        <v>0</v>
      </c>
      <c r="BL195" s="17" t="s">
        <v>174</v>
      </c>
      <c r="BM195" s="158" t="s">
        <v>293</v>
      </c>
    </row>
    <row r="196" spans="1:65" s="13" customFormat="1" ht="11.25">
      <c r="B196" s="160"/>
      <c r="D196" s="161" t="s">
        <v>122</v>
      </c>
      <c r="E196" s="162" t="s">
        <v>1</v>
      </c>
      <c r="F196" s="163" t="s">
        <v>275</v>
      </c>
      <c r="H196" s="164">
        <v>42.082999999999998</v>
      </c>
      <c r="I196" s="165"/>
      <c r="L196" s="160"/>
      <c r="M196" s="166"/>
      <c r="N196" s="167"/>
      <c r="O196" s="167"/>
      <c r="P196" s="167"/>
      <c r="Q196" s="167"/>
      <c r="R196" s="167"/>
      <c r="S196" s="167"/>
      <c r="T196" s="168"/>
      <c r="AT196" s="162" t="s">
        <v>122</v>
      </c>
      <c r="AU196" s="162" t="s">
        <v>120</v>
      </c>
      <c r="AV196" s="13" t="s">
        <v>120</v>
      </c>
      <c r="AW196" s="13" t="s">
        <v>31</v>
      </c>
      <c r="AX196" s="13" t="s">
        <v>79</v>
      </c>
      <c r="AY196" s="162" t="s">
        <v>113</v>
      </c>
    </row>
    <row r="197" spans="1:65" s="2" customFormat="1" ht="21.75" customHeight="1">
      <c r="A197" s="32"/>
      <c r="B197" s="145"/>
      <c r="C197" s="146" t="s">
        <v>294</v>
      </c>
      <c r="D197" s="146" t="s">
        <v>115</v>
      </c>
      <c r="E197" s="147" t="s">
        <v>295</v>
      </c>
      <c r="F197" s="148" t="s">
        <v>296</v>
      </c>
      <c r="G197" s="149" t="s">
        <v>198</v>
      </c>
      <c r="H197" s="187"/>
      <c r="I197" s="151"/>
      <c r="J197" s="152">
        <f>ROUND(I197*H197,2)</f>
        <v>0</v>
      </c>
      <c r="K197" s="153"/>
      <c r="L197" s="33"/>
      <c r="M197" s="154" t="s">
        <v>1</v>
      </c>
      <c r="N197" s="155" t="s">
        <v>40</v>
      </c>
      <c r="O197" s="61"/>
      <c r="P197" s="156">
        <f>O197*H197</f>
        <v>0</v>
      </c>
      <c r="Q197" s="156">
        <v>0</v>
      </c>
      <c r="R197" s="156">
        <f>Q197*H197</f>
        <v>0</v>
      </c>
      <c r="S197" s="156">
        <v>0</v>
      </c>
      <c r="T197" s="157">
        <f>S197*H197</f>
        <v>0</v>
      </c>
      <c r="U197" s="32"/>
      <c r="V197" s="32"/>
      <c r="W197" s="32"/>
      <c r="X197" s="32"/>
      <c r="Y197" s="32"/>
      <c r="Z197" s="32"/>
      <c r="AA197" s="32"/>
      <c r="AB197" s="32"/>
      <c r="AC197" s="32"/>
      <c r="AD197" s="32"/>
      <c r="AE197" s="32"/>
      <c r="AR197" s="158" t="s">
        <v>174</v>
      </c>
      <c r="AT197" s="158" t="s">
        <v>115</v>
      </c>
      <c r="AU197" s="158" t="s">
        <v>120</v>
      </c>
      <c r="AY197" s="17" t="s">
        <v>113</v>
      </c>
      <c r="BE197" s="159">
        <f>IF(N197="základná",J197,0)</f>
        <v>0</v>
      </c>
      <c r="BF197" s="159">
        <f>IF(N197="znížená",J197,0)</f>
        <v>0</v>
      </c>
      <c r="BG197" s="159">
        <f>IF(N197="zákl. prenesená",J197,0)</f>
        <v>0</v>
      </c>
      <c r="BH197" s="159">
        <f>IF(N197="zníž. prenesená",J197,0)</f>
        <v>0</v>
      </c>
      <c r="BI197" s="159">
        <f>IF(N197="nulová",J197,0)</f>
        <v>0</v>
      </c>
      <c r="BJ197" s="17" t="s">
        <v>120</v>
      </c>
      <c r="BK197" s="159">
        <f>ROUND(I197*H197,2)</f>
        <v>0</v>
      </c>
      <c r="BL197" s="17" t="s">
        <v>174</v>
      </c>
      <c r="BM197" s="158" t="s">
        <v>297</v>
      </c>
    </row>
    <row r="198" spans="1:65" s="12" customFormat="1" ht="22.9" customHeight="1">
      <c r="B198" s="132"/>
      <c r="D198" s="133" t="s">
        <v>73</v>
      </c>
      <c r="E198" s="143" t="s">
        <v>298</v>
      </c>
      <c r="F198" s="143" t="s">
        <v>299</v>
      </c>
      <c r="I198" s="135"/>
      <c r="J198" s="144">
        <f>BK198</f>
        <v>0</v>
      </c>
      <c r="L198" s="132"/>
      <c r="M198" s="137"/>
      <c r="N198" s="138"/>
      <c r="O198" s="138"/>
      <c r="P198" s="139">
        <f>SUM(P199:P200)</f>
        <v>0</v>
      </c>
      <c r="Q198" s="138"/>
      <c r="R198" s="139">
        <f>SUM(R199:R200)</f>
        <v>4.4000000000000003E-3</v>
      </c>
      <c r="S198" s="138"/>
      <c r="T198" s="140">
        <f>SUM(T199:T200)</f>
        <v>0</v>
      </c>
      <c r="AR198" s="133" t="s">
        <v>120</v>
      </c>
      <c r="AT198" s="141" t="s">
        <v>73</v>
      </c>
      <c r="AU198" s="141" t="s">
        <v>79</v>
      </c>
      <c r="AY198" s="133" t="s">
        <v>113</v>
      </c>
      <c r="BK198" s="142">
        <f>SUM(BK199:BK200)</f>
        <v>0</v>
      </c>
    </row>
    <row r="199" spans="1:65" s="2" customFormat="1" ht="37.9" customHeight="1">
      <c r="A199" s="32"/>
      <c r="B199" s="145"/>
      <c r="C199" s="146" t="s">
        <v>300</v>
      </c>
      <c r="D199" s="146" t="s">
        <v>115</v>
      </c>
      <c r="E199" s="147" t="s">
        <v>301</v>
      </c>
      <c r="F199" s="148" t="s">
        <v>302</v>
      </c>
      <c r="G199" s="149" t="s">
        <v>153</v>
      </c>
      <c r="H199" s="150">
        <v>220</v>
      </c>
      <c r="I199" s="151"/>
      <c r="J199" s="152">
        <f>ROUND(I199*H199,2)</f>
        <v>0</v>
      </c>
      <c r="K199" s="153"/>
      <c r="L199" s="33"/>
      <c r="M199" s="154" t="s">
        <v>1</v>
      </c>
      <c r="N199" s="155" t="s">
        <v>40</v>
      </c>
      <c r="O199" s="61"/>
      <c r="P199" s="156">
        <f>O199*H199</f>
        <v>0</v>
      </c>
      <c r="Q199" s="156">
        <v>2.0000000000000002E-5</v>
      </c>
      <c r="R199" s="156">
        <f>Q199*H199</f>
        <v>4.4000000000000003E-3</v>
      </c>
      <c r="S199" s="156">
        <v>0</v>
      </c>
      <c r="T199" s="157">
        <f>S199*H199</f>
        <v>0</v>
      </c>
      <c r="U199" s="32"/>
      <c r="V199" s="32"/>
      <c r="W199" s="32"/>
      <c r="X199" s="32"/>
      <c r="Y199" s="32"/>
      <c r="Z199" s="32"/>
      <c r="AA199" s="32"/>
      <c r="AB199" s="32"/>
      <c r="AC199" s="32"/>
      <c r="AD199" s="32"/>
      <c r="AE199" s="32"/>
      <c r="AR199" s="158" t="s">
        <v>174</v>
      </c>
      <c r="AT199" s="158" t="s">
        <v>115</v>
      </c>
      <c r="AU199" s="158" t="s">
        <v>120</v>
      </c>
      <c r="AY199" s="17" t="s">
        <v>113</v>
      </c>
      <c r="BE199" s="159">
        <f>IF(N199="základná",J199,0)</f>
        <v>0</v>
      </c>
      <c r="BF199" s="159">
        <f>IF(N199="znížená",J199,0)</f>
        <v>0</v>
      </c>
      <c r="BG199" s="159">
        <f>IF(N199="zákl. prenesená",J199,0)</f>
        <v>0</v>
      </c>
      <c r="BH199" s="159">
        <f>IF(N199="zníž. prenesená",J199,0)</f>
        <v>0</v>
      </c>
      <c r="BI199" s="159">
        <f>IF(N199="nulová",J199,0)</f>
        <v>0</v>
      </c>
      <c r="BJ199" s="17" t="s">
        <v>120</v>
      </c>
      <c r="BK199" s="159">
        <f>ROUND(I199*H199,2)</f>
        <v>0</v>
      </c>
      <c r="BL199" s="17" t="s">
        <v>174</v>
      </c>
      <c r="BM199" s="158" t="s">
        <v>303</v>
      </c>
    </row>
    <row r="200" spans="1:65" s="13" customFormat="1" ht="11.25">
      <c r="B200" s="160"/>
      <c r="D200" s="161" t="s">
        <v>122</v>
      </c>
      <c r="E200" s="162" t="s">
        <v>1</v>
      </c>
      <c r="F200" s="163" t="s">
        <v>304</v>
      </c>
      <c r="H200" s="164">
        <v>220</v>
      </c>
      <c r="I200" s="165"/>
      <c r="L200" s="160"/>
      <c r="M200" s="196"/>
      <c r="N200" s="197"/>
      <c r="O200" s="197"/>
      <c r="P200" s="197"/>
      <c r="Q200" s="197"/>
      <c r="R200" s="197"/>
      <c r="S200" s="197"/>
      <c r="T200" s="198"/>
      <c r="AT200" s="162" t="s">
        <v>122</v>
      </c>
      <c r="AU200" s="162" t="s">
        <v>120</v>
      </c>
      <c r="AV200" s="13" t="s">
        <v>120</v>
      </c>
      <c r="AW200" s="13" t="s">
        <v>31</v>
      </c>
      <c r="AX200" s="13" t="s">
        <v>79</v>
      </c>
      <c r="AY200" s="162" t="s">
        <v>113</v>
      </c>
    </row>
    <row r="201" spans="1:65" s="2" customFormat="1" ht="6.95" customHeight="1">
      <c r="A201" s="32"/>
      <c r="B201" s="50"/>
      <c r="C201" s="51"/>
      <c r="D201" s="51"/>
      <c r="E201" s="51"/>
      <c r="F201" s="51"/>
      <c r="G201" s="51"/>
      <c r="H201" s="51"/>
      <c r="I201" s="51"/>
      <c r="J201" s="51"/>
      <c r="K201" s="51"/>
      <c r="L201" s="33"/>
      <c r="M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2"/>
      <c r="AA201" s="32"/>
      <c r="AB201" s="32"/>
      <c r="AC201" s="32"/>
      <c r="AD201" s="32"/>
      <c r="AE201" s="32"/>
    </row>
  </sheetData>
  <autoFilter ref="C123:K200"/>
  <mergeCells count="6">
    <mergeCell ref="L2:V2"/>
    <mergeCell ref="E7:H7"/>
    <mergeCell ref="E16:H16"/>
    <mergeCell ref="E25:H25"/>
    <mergeCell ref="E85:H85"/>
    <mergeCell ref="E116:H116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18421 - Prístrešok pre od...</vt:lpstr>
      <vt:lpstr>'18421 - Prístrešok pre od...'!Názvy_tlače</vt:lpstr>
      <vt:lpstr>'Rekapitulácia stavby'!Názvy_tlače</vt:lpstr>
      <vt:lpstr>'18421 - Prístrešok pre od...'!Oblasť_tlače</vt:lpstr>
      <vt:lpstr>'Rekapitulácia stavby'!Oblasť_tlače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Tomeková Katarína, Ing. </dc:creator>
  <cp:lastModifiedBy>lekar</cp:lastModifiedBy>
  <dcterms:created xsi:type="dcterms:W3CDTF">2022-10-14T06:46:59Z</dcterms:created>
  <dcterms:modified xsi:type="dcterms:W3CDTF">2022-12-27T14:26:10Z</dcterms:modified>
</cp:coreProperties>
</file>