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ika\Verejné obstarávanie\Veľký Slavkov\ČOV\"/>
    </mc:Choice>
  </mc:AlternateContent>
  <bookViews>
    <workbookView xWindow="0" yWindow="0" windowWidth="17955" windowHeight="10590" tabRatio="881" firstSheet="3" activeTab="8"/>
  </bookViews>
  <sheets>
    <sheet name="Rekapitulácia objektov" sheetId="14" r:id="rId1"/>
    <sheet name="SO 01 - Zadanie" sheetId="6" r:id="rId2"/>
    <sheet name="SO 02.1,2,6 - Zadanie" sheetId="9" r:id="rId3"/>
    <sheet name="SO 02.3.2 - Svetelné roz..." sheetId="15" r:id="rId4"/>
    <sheet name="SO 02.4 - Bleskozvod" sheetId="16" r:id="rId5"/>
    <sheet name="SO 02.5 - Zadanie" sheetId="10" r:id="rId6"/>
    <sheet name="SO 03 - Zadanie" sheetId="8" r:id="rId7"/>
    <sheet name="SO 05 - Zadanie" sheetId="13" r:id="rId8"/>
    <sheet name="SO 06 - Zadanie" sheetId="7" r:id="rId9"/>
    <sheet name="PS 01 - Zadanie" sheetId="5" r:id="rId10"/>
    <sheet name="PS 02,03 - Zadanie" sheetId="4" r:id="rId11"/>
    <sheet name="PS 04 - Zadanie" sheetId="3" r:id="rId12"/>
    <sheet name="PS 05 - Zadanie" sheetId="17" r:id="rId13"/>
    <sheet name="PS 06 - Zadanie" sheetId="1" r:id="rId14"/>
  </sheets>
  <definedNames>
    <definedName name="_xlnm._FilterDatabase" localSheetId="12" hidden="1">'PS 05 - Zadanie'!$C$15:$K$233</definedName>
    <definedName name="_xlnm._FilterDatabase" localSheetId="3" hidden="1">'SO 02.3.2 - Svetelné roz...'!$C$16:$K$94</definedName>
    <definedName name="_xlnm._FilterDatabase" localSheetId="4" hidden="1">'SO 02.4 - Bleskozvod'!$C$15:$K$67</definedName>
    <definedName name="_xlnm.Print_Titles" localSheetId="9">'PS 01 - Zadanie'!$1:$11</definedName>
    <definedName name="_xlnm.Print_Titles" localSheetId="10">'PS 02,03 - Zadanie'!$1:$11</definedName>
    <definedName name="_xlnm.Print_Titles" localSheetId="11">'PS 04 - Zadanie'!$1:$11</definedName>
    <definedName name="_xlnm.Print_Titles" localSheetId="12">'PS 05 - Zadanie'!$15:$15</definedName>
    <definedName name="_xlnm.Print_Titles" localSheetId="13">'PS 06 - Zadanie'!$1:$11</definedName>
    <definedName name="_xlnm.Print_Titles" localSheetId="0">'Rekapitulácia objektov'!$A$1:$IV$9</definedName>
    <definedName name="_xlnm.Print_Titles" localSheetId="1">'SO 01 - Zadanie'!$1:$11</definedName>
    <definedName name="_xlnm.Print_Titles" localSheetId="2">'SO 02.1,2,6 - Zadanie'!$1:$11</definedName>
    <definedName name="_xlnm.Print_Titles" localSheetId="3">'SO 02.3.2 - Svetelné roz...'!$16:$16</definedName>
    <definedName name="_xlnm.Print_Titles" localSheetId="4">'SO 02.4 - Bleskozvod'!$15:$15</definedName>
    <definedName name="_xlnm.Print_Titles" localSheetId="5">'SO 02.5 - Zadanie'!$1:$11</definedName>
    <definedName name="_xlnm.Print_Titles" localSheetId="6">'SO 03 - Zadanie'!$1:$11</definedName>
    <definedName name="_xlnm.Print_Titles" localSheetId="7">'SO 05 - Zadanie'!$1:$11</definedName>
    <definedName name="_xlnm.Print_Titles" localSheetId="8">'SO 06 - Zadanie'!$1:$11</definedName>
    <definedName name="_xlnm.Print_Area" localSheetId="12">'PS 05 - Zadanie'!#REF!,'PS 05 - Zadanie'!#REF!,'PS 05 - Zadanie'!$C$4:$J$233</definedName>
    <definedName name="_xlnm.Print_Area" localSheetId="3">'SO 02.3.2 - Svetelné roz...'!#REF!,'SO 02.3.2 - Svetelné roz...'!#REF!,'SO 02.3.2 - Svetelné roz...'!$C$5:$J$94</definedName>
    <definedName name="_xlnm.Print_Area" localSheetId="4">'SO 02.4 - Bleskozvod'!#REF!,'SO 02.4 - Bleskozvod'!#REF!,'SO 02.4 - Bleskozvod'!$C$4:$J$67</definedName>
  </definedNames>
  <calcPr calcId="152511" calcOnSave="0"/>
</workbook>
</file>

<file path=xl/calcChain.xml><?xml version="1.0" encoding="utf-8"?>
<calcChain xmlns="http://schemas.openxmlformats.org/spreadsheetml/2006/main">
  <c r="BK233" i="17" l="1"/>
  <c r="BI233" i="17"/>
  <c r="BH233" i="17"/>
  <c r="BG233" i="17"/>
  <c r="BE233" i="17"/>
  <c r="T233" i="17"/>
  <c r="R233" i="17"/>
  <c r="P233" i="17"/>
  <c r="J233" i="17"/>
  <c r="BF233" i="17" s="1"/>
  <c r="BK232" i="17"/>
  <c r="BI232" i="17"/>
  <c r="BH232" i="17"/>
  <c r="BG232" i="17"/>
  <c r="BE232" i="17"/>
  <c r="T232" i="17"/>
  <c r="R232" i="17"/>
  <c r="P232" i="17"/>
  <c r="J232" i="17"/>
  <c r="BF232" i="17" s="1"/>
  <c r="BK231" i="17"/>
  <c r="BI231" i="17"/>
  <c r="BH231" i="17"/>
  <c r="BG231" i="17"/>
  <c r="BF231" i="17"/>
  <c r="BE231" i="17"/>
  <c r="T231" i="17"/>
  <c r="R231" i="17"/>
  <c r="P231" i="17"/>
  <c r="J231" i="17"/>
  <c r="BK230" i="17"/>
  <c r="BI230" i="17"/>
  <c r="BH230" i="17"/>
  <c r="BG230" i="17"/>
  <c r="BE230" i="17"/>
  <c r="T230" i="17"/>
  <c r="R230" i="17"/>
  <c r="P230" i="17"/>
  <c r="J230" i="17"/>
  <c r="BF230" i="17" s="1"/>
  <c r="BK229" i="17"/>
  <c r="BI229" i="17"/>
  <c r="BH229" i="17"/>
  <c r="BG229" i="17"/>
  <c r="BE229" i="17"/>
  <c r="T229" i="17"/>
  <c r="R229" i="17"/>
  <c r="P229" i="17"/>
  <c r="J229" i="17"/>
  <c r="BF229" i="17" s="1"/>
  <c r="BK228" i="17"/>
  <c r="BI228" i="17"/>
  <c r="BH228" i="17"/>
  <c r="BG228" i="17"/>
  <c r="BE228" i="17"/>
  <c r="T228" i="17"/>
  <c r="R228" i="17"/>
  <c r="P228" i="17"/>
  <c r="J228" i="17"/>
  <c r="BF228" i="17" s="1"/>
  <c r="BK227" i="17"/>
  <c r="BI227" i="17"/>
  <c r="BH227" i="17"/>
  <c r="BG227" i="17"/>
  <c r="BE227" i="17"/>
  <c r="T227" i="17"/>
  <c r="R227" i="17"/>
  <c r="P227" i="17"/>
  <c r="J227" i="17"/>
  <c r="BF227" i="17" s="1"/>
  <c r="BK226" i="17"/>
  <c r="BI226" i="17"/>
  <c r="BH226" i="17"/>
  <c r="BG226" i="17"/>
  <c r="BF226" i="17"/>
  <c r="BE226" i="17"/>
  <c r="T226" i="17"/>
  <c r="R226" i="17"/>
  <c r="P226" i="17"/>
  <c r="J226" i="17"/>
  <c r="BK225" i="17"/>
  <c r="BI225" i="17"/>
  <c r="BH225" i="17"/>
  <c r="BG225" i="17"/>
  <c r="BE225" i="17"/>
  <c r="T225" i="17"/>
  <c r="R225" i="17"/>
  <c r="P225" i="17"/>
  <c r="J225" i="17"/>
  <c r="BF225" i="17" s="1"/>
  <c r="BK224" i="17"/>
  <c r="BI224" i="17"/>
  <c r="BH224" i="17"/>
  <c r="BG224" i="17"/>
  <c r="BE224" i="17"/>
  <c r="T224" i="17"/>
  <c r="R224" i="17"/>
  <c r="P224" i="17"/>
  <c r="J224" i="17"/>
  <c r="BF224" i="17" s="1"/>
  <c r="BK223" i="17"/>
  <c r="BI223" i="17"/>
  <c r="BH223" i="17"/>
  <c r="BG223" i="17"/>
  <c r="BE223" i="17"/>
  <c r="T223" i="17"/>
  <c r="R223" i="17"/>
  <c r="P223" i="17"/>
  <c r="J223" i="17"/>
  <c r="BF223" i="17" s="1"/>
  <c r="BK222" i="17"/>
  <c r="BI222" i="17"/>
  <c r="BH222" i="17"/>
  <c r="BG222" i="17"/>
  <c r="BE222" i="17"/>
  <c r="T222" i="17"/>
  <c r="R222" i="17"/>
  <c r="P222" i="17"/>
  <c r="J222" i="17"/>
  <c r="BF222" i="17" s="1"/>
  <c r="BK220" i="17"/>
  <c r="BI220" i="17"/>
  <c r="BH220" i="17"/>
  <c r="BG220" i="17"/>
  <c r="BE220" i="17"/>
  <c r="T220" i="17"/>
  <c r="R220" i="17"/>
  <c r="P220" i="17"/>
  <c r="J220" i="17"/>
  <c r="BF220" i="17" s="1"/>
  <c r="BK219" i="17"/>
  <c r="BI219" i="17"/>
  <c r="BH219" i="17"/>
  <c r="BG219" i="17"/>
  <c r="BE219" i="17"/>
  <c r="T219" i="17"/>
  <c r="R219" i="17"/>
  <c r="P219" i="17"/>
  <c r="J219" i="17"/>
  <c r="BF219" i="17" s="1"/>
  <c r="BK218" i="17"/>
  <c r="BI218" i="17"/>
  <c r="BH218" i="17"/>
  <c r="BG218" i="17"/>
  <c r="BE218" i="17"/>
  <c r="T218" i="17"/>
  <c r="R218" i="17"/>
  <c r="P218" i="17"/>
  <c r="P217" i="17" s="1"/>
  <c r="J218" i="17"/>
  <c r="BF218" i="17" s="1"/>
  <c r="BK216" i="17"/>
  <c r="BI216" i="17"/>
  <c r="BH216" i="17"/>
  <c r="BG216" i="17"/>
  <c r="BE216" i="17"/>
  <c r="T216" i="17"/>
  <c r="R216" i="17"/>
  <c r="P216" i="17"/>
  <c r="J216" i="17"/>
  <c r="BF216" i="17" s="1"/>
  <c r="BK215" i="17"/>
  <c r="BI215" i="17"/>
  <c r="BH215" i="17"/>
  <c r="BG215" i="17"/>
  <c r="BE215" i="17"/>
  <c r="T215" i="17"/>
  <c r="R215" i="17"/>
  <c r="P215" i="17"/>
  <c r="J215" i="17"/>
  <c r="BF215" i="17" s="1"/>
  <c r="BK214" i="17"/>
  <c r="BI214" i="17"/>
  <c r="BH214" i="17"/>
  <c r="BG214" i="17"/>
  <c r="BE214" i="17"/>
  <c r="T214" i="17"/>
  <c r="R214" i="17"/>
  <c r="P214" i="17"/>
  <c r="J214" i="17"/>
  <c r="BF214" i="17" s="1"/>
  <c r="BK213" i="17"/>
  <c r="BI213" i="17"/>
  <c r="BH213" i="17"/>
  <c r="BG213" i="17"/>
  <c r="BE213" i="17"/>
  <c r="T213" i="17"/>
  <c r="R213" i="17"/>
  <c r="P213" i="17"/>
  <c r="J213" i="17"/>
  <c r="BF213" i="17" s="1"/>
  <c r="BK212" i="17"/>
  <c r="BI212" i="17"/>
  <c r="BH212" i="17"/>
  <c r="BG212" i="17"/>
  <c r="BE212" i="17"/>
  <c r="T212" i="17"/>
  <c r="R212" i="17"/>
  <c r="P212" i="17"/>
  <c r="J212" i="17"/>
  <c r="BF212" i="17" s="1"/>
  <c r="BK211" i="17"/>
  <c r="BI211" i="17"/>
  <c r="BH211" i="17"/>
  <c r="BG211" i="17"/>
  <c r="BF211" i="17"/>
  <c r="BE211" i="17"/>
  <c r="T211" i="17"/>
  <c r="R211" i="17"/>
  <c r="P211" i="17"/>
  <c r="J211" i="17"/>
  <c r="BK210" i="17"/>
  <c r="BI210" i="17"/>
  <c r="BH210" i="17"/>
  <c r="BG210" i="17"/>
  <c r="BE210" i="17"/>
  <c r="T210" i="17"/>
  <c r="R210" i="17"/>
  <c r="P210" i="17"/>
  <c r="J210" i="17"/>
  <c r="BF210" i="17" s="1"/>
  <c r="BK209" i="17"/>
  <c r="BI209" i="17"/>
  <c r="BH209" i="17"/>
  <c r="BG209" i="17"/>
  <c r="BE209" i="17"/>
  <c r="T209" i="17"/>
  <c r="R209" i="17"/>
  <c r="P209" i="17"/>
  <c r="J209" i="17"/>
  <c r="BF209" i="17" s="1"/>
  <c r="BK208" i="17"/>
  <c r="BK207" i="17" s="1"/>
  <c r="J207" i="17" s="1"/>
  <c r="BI208" i="17"/>
  <c r="BH208" i="17"/>
  <c r="BG208" i="17"/>
  <c r="BE208" i="17"/>
  <c r="T208" i="17"/>
  <c r="R208" i="17"/>
  <c r="P208" i="17"/>
  <c r="J208" i="17"/>
  <c r="BF208" i="17" s="1"/>
  <c r="BK206" i="17"/>
  <c r="BI206" i="17"/>
  <c r="BH206" i="17"/>
  <c r="BG206" i="17"/>
  <c r="BE206" i="17"/>
  <c r="T206" i="17"/>
  <c r="R206" i="17"/>
  <c r="P206" i="17"/>
  <c r="J206" i="17"/>
  <c r="BF206" i="17" s="1"/>
  <c r="BK205" i="17"/>
  <c r="BI205" i="17"/>
  <c r="BH205" i="17"/>
  <c r="BG205" i="17"/>
  <c r="BE205" i="17"/>
  <c r="T205" i="17"/>
  <c r="R205" i="17"/>
  <c r="P205" i="17"/>
  <c r="J205" i="17"/>
  <c r="BF205" i="17" s="1"/>
  <c r="BK204" i="17"/>
  <c r="BI204" i="17"/>
  <c r="BH204" i="17"/>
  <c r="BG204" i="17"/>
  <c r="BE204" i="17"/>
  <c r="T204" i="17"/>
  <c r="R204" i="17"/>
  <c r="P204" i="17"/>
  <c r="J204" i="17"/>
  <c r="BF204" i="17" s="1"/>
  <c r="BK203" i="17"/>
  <c r="BI203" i="17"/>
  <c r="BH203" i="17"/>
  <c r="BG203" i="17"/>
  <c r="BF203" i="17"/>
  <c r="BE203" i="17"/>
  <c r="T203" i="17"/>
  <c r="R203" i="17"/>
  <c r="P203" i="17"/>
  <c r="J203" i="17"/>
  <c r="BK202" i="17"/>
  <c r="BI202" i="17"/>
  <c r="BH202" i="17"/>
  <c r="BG202" i="17"/>
  <c r="BE202" i="17"/>
  <c r="T202" i="17"/>
  <c r="R202" i="17"/>
  <c r="P202" i="17"/>
  <c r="J202" i="17"/>
  <c r="BF202" i="17" s="1"/>
  <c r="BK201" i="17"/>
  <c r="BI201" i="17"/>
  <c r="BH201" i="17"/>
  <c r="BG201" i="17"/>
  <c r="BE201" i="17"/>
  <c r="T201" i="17"/>
  <c r="R201" i="17"/>
  <c r="P201" i="17"/>
  <c r="J201" i="17"/>
  <c r="BF201" i="17" s="1"/>
  <c r="BK199" i="17"/>
  <c r="BI199" i="17"/>
  <c r="BH199" i="17"/>
  <c r="BG199" i="17"/>
  <c r="BE199" i="17"/>
  <c r="T199" i="17"/>
  <c r="R199" i="17"/>
  <c r="P199" i="17"/>
  <c r="J199" i="17"/>
  <c r="BF199" i="17" s="1"/>
  <c r="BK198" i="17"/>
  <c r="BI198" i="17"/>
  <c r="BH198" i="17"/>
  <c r="BG198" i="17"/>
  <c r="BE198" i="17"/>
  <c r="T198" i="17"/>
  <c r="R198" i="17"/>
  <c r="P198" i="17"/>
  <c r="J198" i="17"/>
  <c r="BF198" i="17" s="1"/>
  <c r="BK197" i="17"/>
  <c r="BI197" i="17"/>
  <c r="BH197" i="17"/>
  <c r="BG197" i="17"/>
  <c r="BF197" i="17"/>
  <c r="BE197" i="17"/>
  <c r="T197" i="17"/>
  <c r="R197" i="17"/>
  <c r="P197" i="17"/>
  <c r="J197" i="17"/>
  <c r="BK196" i="17"/>
  <c r="BI196" i="17"/>
  <c r="BH196" i="17"/>
  <c r="BG196" i="17"/>
  <c r="BE196" i="17"/>
  <c r="T196" i="17"/>
  <c r="R196" i="17"/>
  <c r="P196" i="17"/>
  <c r="J196" i="17"/>
  <c r="BF196" i="17" s="1"/>
  <c r="BK195" i="17"/>
  <c r="BI195" i="17"/>
  <c r="BH195" i="17"/>
  <c r="BG195" i="17"/>
  <c r="BE195" i="17"/>
  <c r="T195" i="17"/>
  <c r="R195" i="17"/>
  <c r="P195" i="17"/>
  <c r="J195" i="17"/>
  <c r="BF195" i="17" s="1"/>
  <c r="BK194" i="17"/>
  <c r="BI194" i="17"/>
  <c r="BH194" i="17"/>
  <c r="BG194" i="17"/>
  <c r="BE194" i="17"/>
  <c r="T194" i="17"/>
  <c r="R194" i="17"/>
  <c r="P194" i="17"/>
  <c r="J194" i="17"/>
  <c r="BF194" i="17" s="1"/>
  <c r="BK193" i="17"/>
  <c r="BI193" i="17"/>
  <c r="BH193" i="17"/>
  <c r="BG193" i="17"/>
  <c r="BF193" i="17"/>
  <c r="BE193" i="17"/>
  <c r="T193" i="17"/>
  <c r="R193" i="17"/>
  <c r="P193" i="17"/>
  <c r="J193" i="17"/>
  <c r="BK192" i="17"/>
  <c r="BI192" i="17"/>
  <c r="BH192" i="17"/>
  <c r="BG192" i="17"/>
  <c r="BF192" i="17"/>
  <c r="BE192" i="17"/>
  <c r="T192" i="17"/>
  <c r="R192" i="17"/>
  <c r="P192" i="17"/>
  <c r="J192" i="17"/>
  <c r="BK191" i="17"/>
  <c r="BI191" i="17"/>
  <c r="BH191" i="17"/>
  <c r="BG191" i="17"/>
  <c r="BE191" i="17"/>
  <c r="T191" i="17"/>
  <c r="R191" i="17"/>
  <c r="P191" i="17"/>
  <c r="J191" i="17"/>
  <c r="BF191" i="17" s="1"/>
  <c r="BK190" i="17"/>
  <c r="BI190" i="17"/>
  <c r="BH190" i="17"/>
  <c r="BG190" i="17"/>
  <c r="BE190" i="17"/>
  <c r="T190" i="17"/>
  <c r="R190" i="17"/>
  <c r="P190" i="17"/>
  <c r="J190" i="17"/>
  <c r="BF190" i="17" s="1"/>
  <c r="BK189" i="17"/>
  <c r="BI189" i="17"/>
  <c r="BH189" i="17"/>
  <c r="BG189" i="17"/>
  <c r="BE189" i="17"/>
  <c r="T189" i="17"/>
  <c r="R189" i="17"/>
  <c r="P189" i="17"/>
  <c r="J189" i="17"/>
  <c r="BF189" i="17" s="1"/>
  <c r="BK188" i="17"/>
  <c r="BI188" i="17"/>
  <c r="BH188" i="17"/>
  <c r="BG188" i="17"/>
  <c r="BE188" i="17"/>
  <c r="T188" i="17"/>
  <c r="R188" i="17"/>
  <c r="P188" i="17"/>
  <c r="J188" i="17"/>
  <c r="BF188" i="17" s="1"/>
  <c r="BK187" i="17"/>
  <c r="BI187" i="17"/>
  <c r="BH187" i="17"/>
  <c r="BG187" i="17"/>
  <c r="BE187" i="17"/>
  <c r="T187" i="17"/>
  <c r="R187" i="17"/>
  <c r="P187" i="17"/>
  <c r="J187" i="17"/>
  <c r="BF187" i="17" s="1"/>
  <c r="BK186" i="17"/>
  <c r="BI186" i="17"/>
  <c r="BH186" i="17"/>
  <c r="BG186" i="17"/>
  <c r="BE186" i="17"/>
  <c r="T186" i="17"/>
  <c r="R186" i="17"/>
  <c r="P186" i="17"/>
  <c r="J186" i="17"/>
  <c r="BF186" i="17" s="1"/>
  <c r="BK184" i="17"/>
  <c r="BI184" i="17"/>
  <c r="BH184" i="17"/>
  <c r="BG184" i="17"/>
  <c r="BE184" i="17"/>
  <c r="T184" i="17"/>
  <c r="R184" i="17"/>
  <c r="P184" i="17"/>
  <c r="J184" i="17"/>
  <c r="BF184" i="17" s="1"/>
  <c r="BK183" i="17"/>
  <c r="BI183" i="17"/>
  <c r="BH183" i="17"/>
  <c r="BG183" i="17"/>
  <c r="BE183" i="17"/>
  <c r="T183" i="17"/>
  <c r="R183" i="17"/>
  <c r="P183" i="17"/>
  <c r="J183" i="17"/>
  <c r="BF183" i="17" s="1"/>
  <c r="BK182" i="17"/>
  <c r="BI182" i="17"/>
  <c r="BH182" i="17"/>
  <c r="BG182" i="17"/>
  <c r="BE182" i="17"/>
  <c r="T182" i="17"/>
  <c r="R182" i="17"/>
  <c r="P182" i="17"/>
  <c r="J182" i="17"/>
  <c r="BF182" i="17" s="1"/>
  <c r="BK181" i="17"/>
  <c r="BI181" i="17"/>
  <c r="BH181" i="17"/>
  <c r="BG181" i="17"/>
  <c r="BE181" i="17"/>
  <c r="T181" i="17"/>
  <c r="R181" i="17"/>
  <c r="P181" i="17"/>
  <c r="J181" i="17"/>
  <c r="BF181" i="17" s="1"/>
  <c r="BK180" i="17"/>
  <c r="BI180" i="17"/>
  <c r="BH180" i="17"/>
  <c r="BG180" i="17"/>
  <c r="BE180" i="17"/>
  <c r="T180" i="17"/>
  <c r="R180" i="17"/>
  <c r="P180" i="17"/>
  <c r="J180" i="17"/>
  <c r="BF180" i="17" s="1"/>
  <c r="BK179" i="17"/>
  <c r="BI179" i="17"/>
  <c r="BH179" i="17"/>
  <c r="BG179" i="17"/>
  <c r="BE179" i="17"/>
  <c r="T179" i="17"/>
  <c r="R179" i="17"/>
  <c r="P179" i="17"/>
  <c r="J179" i="17"/>
  <c r="BF179" i="17" s="1"/>
  <c r="BK178" i="17"/>
  <c r="BI178" i="17"/>
  <c r="BH178" i="17"/>
  <c r="BG178" i="17"/>
  <c r="BE178" i="17"/>
  <c r="T178" i="17"/>
  <c r="R178" i="17"/>
  <c r="P178" i="17"/>
  <c r="J178" i="17"/>
  <c r="BF178" i="17" s="1"/>
  <c r="BK177" i="17"/>
  <c r="BI177" i="17"/>
  <c r="BH177" i="17"/>
  <c r="BG177" i="17"/>
  <c r="BE177" i="17"/>
  <c r="T177" i="17"/>
  <c r="R177" i="17"/>
  <c r="P177" i="17"/>
  <c r="J177" i="17"/>
  <c r="BF177" i="17" s="1"/>
  <c r="BK176" i="17"/>
  <c r="BI176" i="17"/>
  <c r="BH176" i="17"/>
  <c r="BG176" i="17"/>
  <c r="BE176" i="17"/>
  <c r="T176" i="17"/>
  <c r="R176" i="17"/>
  <c r="P176" i="17"/>
  <c r="J176" i="17"/>
  <c r="BF176" i="17" s="1"/>
  <c r="BK175" i="17"/>
  <c r="BI175" i="17"/>
  <c r="BH175" i="17"/>
  <c r="BG175" i="17"/>
  <c r="BE175" i="17"/>
  <c r="T175" i="17"/>
  <c r="R175" i="17"/>
  <c r="P175" i="17"/>
  <c r="J175" i="17"/>
  <c r="BF175" i="17" s="1"/>
  <c r="BK174" i="17"/>
  <c r="BI174" i="17"/>
  <c r="BH174" i="17"/>
  <c r="BG174" i="17"/>
  <c r="BE174" i="17"/>
  <c r="T174" i="17"/>
  <c r="R174" i="17"/>
  <c r="P174" i="17"/>
  <c r="J174" i="17"/>
  <c r="BF174" i="17" s="1"/>
  <c r="BK173" i="17"/>
  <c r="BI173" i="17"/>
  <c r="BH173" i="17"/>
  <c r="BG173" i="17"/>
  <c r="BE173" i="17"/>
  <c r="T173" i="17"/>
  <c r="R173" i="17"/>
  <c r="P173" i="17"/>
  <c r="J173" i="17"/>
  <c r="BF173" i="17" s="1"/>
  <c r="BK172" i="17"/>
  <c r="BI172" i="17"/>
  <c r="BH172" i="17"/>
  <c r="BG172" i="17"/>
  <c r="BE172" i="17"/>
  <c r="T172" i="17"/>
  <c r="R172" i="17"/>
  <c r="P172" i="17"/>
  <c r="J172" i="17"/>
  <c r="BF172" i="17" s="1"/>
  <c r="BK171" i="17"/>
  <c r="BI171" i="17"/>
  <c r="BH171" i="17"/>
  <c r="BG171" i="17"/>
  <c r="BF171" i="17"/>
  <c r="BE171" i="17"/>
  <c r="T171" i="17"/>
  <c r="R171" i="17"/>
  <c r="P171" i="17"/>
  <c r="J171" i="17"/>
  <c r="BK170" i="17"/>
  <c r="BI170" i="17"/>
  <c r="BH170" i="17"/>
  <c r="BG170" i="17"/>
  <c r="BF170" i="17"/>
  <c r="BE170" i="17"/>
  <c r="T170" i="17"/>
  <c r="R170" i="17"/>
  <c r="P170" i="17"/>
  <c r="J170" i="17"/>
  <c r="BK169" i="17"/>
  <c r="BI169" i="17"/>
  <c r="BH169" i="17"/>
  <c r="BG169" i="17"/>
  <c r="BE169" i="17"/>
  <c r="T169" i="17"/>
  <c r="R169" i="17"/>
  <c r="P169" i="17"/>
  <c r="J169" i="17"/>
  <c r="BF169" i="17" s="1"/>
  <c r="BK168" i="17"/>
  <c r="BI168" i="17"/>
  <c r="BH168" i="17"/>
  <c r="BG168" i="17"/>
  <c r="BE168" i="17"/>
  <c r="T168" i="17"/>
  <c r="R168" i="17"/>
  <c r="P168" i="17"/>
  <c r="J168" i="17"/>
  <c r="BF168" i="17" s="1"/>
  <c r="BK167" i="17"/>
  <c r="BI167" i="17"/>
  <c r="BH167" i="17"/>
  <c r="BG167" i="17"/>
  <c r="BE167" i="17"/>
  <c r="T167" i="17"/>
  <c r="R167" i="17"/>
  <c r="P167" i="17"/>
  <c r="J167" i="17"/>
  <c r="BF167" i="17" s="1"/>
  <c r="BK166" i="17"/>
  <c r="BI166" i="17"/>
  <c r="BH166" i="17"/>
  <c r="BG166" i="17"/>
  <c r="BE166" i="17"/>
  <c r="T166" i="17"/>
  <c r="R166" i="17"/>
  <c r="P166" i="17"/>
  <c r="J166" i="17"/>
  <c r="BF166" i="17" s="1"/>
  <c r="BK165" i="17"/>
  <c r="BI165" i="17"/>
  <c r="BH165" i="17"/>
  <c r="BG165" i="17"/>
  <c r="BE165" i="17"/>
  <c r="T165" i="17"/>
  <c r="R165" i="17"/>
  <c r="P165" i="17"/>
  <c r="J165" i="17"/>
  <c r="BF165" i="17" s="1"/>
  <c r="BK164" i="17"/>
  <c r="BI164" i="17"/>
  <c r="BH164" i="17"/>
  <c r="BG164" i="17"/>
  <c r="BE164" i="17"/>
  <c r="T164" i="17"/>
  <c r="R164" i="17"/>
  <c r="P164" i="17"/>
  <c r="J164" i="17"/>
  <c r="BF164" i="17" s="1"/>
  <c r="BK163" i="17"/>
  <c r="BI163" i="17"/>
  <c r="BH163" i="17"/>
  <c r="BG163" i="17"/>
  <c r="BE163" i="17"/>
  <c r="T163" i="17"/>
  <c r="R163" i="17"/>
  <c r="P163" i="17"/>
  <c r="J163" i="17"/>
  <c r="BF163" i="17" s="1"/>
  <c r="BK162" i="17"/>
  <c r="BI162" i="17"/>
  <c r="BH162" i="17"/>
  <c r="BG162" i="17"/>
  <c r="BE162" i="17"/>
  <c r="T162" i="17"/>
  <c r="R162" i="17"/>
  <c r="P162" i="17"/>
  <c r="J162" i="17"/>
  <c r="BF162" i="17" s="1"/>
  <c r="BK161" i="17"/>
  <c r="BI161" i="17"/>
  <c r="BH161" i="17"/>
  <c r="BG161" i="17"/>
  <c r="BE161" i="17"/>
  <c r="T161" i="17"/>
  <c r="R161" i="17"/>
  <c r="P161" i="17"/>
  <c r="J161" i="17"/>
  <c r="BF161" i="17" s="1"/>
  <c r="BK160" i="17"/>
  <c r="BI160" i="17"/>
  <c r="BH160" i="17"/>
  <c r="BG160" i="17"/>
  <c r="BE160" i="17"/>
  <c r="T160" i="17"/>
  <c r="R160" i="17"/>
  <c r="P160" i="17"/>
  <c r="J160" i="17"/>
  <c r="BF160" i="17" s="1"/>
  <c r="BK159" i="17"/>
  <c r="BI159" i="17"/>
  <c r="BH159" i="17"/>
  <c r="BG159" i="17"/>
  <c r="BF159" i="17"/>
  <c r="BE159" i="17"/>
  <c r="T159" i="17"/>
  <c r="R159" i="17"/>
  <c r="P159" i="17"/>
  <c r="J159" i="17"/>
  <c r="BK158" i="17"/>
  <c r="BI158" i="17"/>
  <c r="BH158" i="17"/>
  <c r="BG158" i="17"/>
  <c r="BF158" i="17"/>
  <c r="BE158" i="17"/>
  <c r="T158" i="17"/>
  <c r="R158" i="17"/>
  <c r="P158" i="17"/>
  <c r="J158" i="17"/>
  <c r="BK157" i="17"/>
  <c r="BI157" i="17"/>
  <c r="BH157" i="17"/>
  <c r="BG157" i="17"/>
  <c r="BE157" i="17"/>
  <c r="T157" i="17"/>
  <c r="R157" i="17"/>
  <c r="P157" i="17"/>
  <c r="J157" i="17"/>
  <c r="BF157" i="17" s="1"/>
  <c r="BK156" i="17"/>
  <c r="BI156" i="17"/>
  <c r="BH156" i="17"/>
  <c r="BG156" i="17"/>
  <c r="BE156" i="17"/>
  <c r="T156" i="17"/>
  <c r="R156" i="17"/>
  <c r="P156" i="17"/>
  <c r="J156" i="17"/>
  <c r="BF156" i="17" s="1"/>
  <c r="BK155" i="17"/>
  <c r="BI155" i="17"/>
  <c r="BH155" i="17"/>
  <c r="BG155" i="17"/>
  <c r="BF155" i="17"/>
  <c r="BE155" i="17"/>
  <c r="T155" i="17"/>
  <c r="R155" i="17"/>
  <c r="P155" i="17"/>
  <c r="J155" i="17"/>
  <c r="BK154" i="17"/>
  <c r="BI154" i="17"/>
  <c r="BH154" i="17"/>
  <c r="BG154" i="17"/>
  <c r="BF154" i="17"/>
  <c r="BE154" i="17"/>
  <c r="T154" i="17"/>
  <c r="R154" i="17"/>
  <c r="P154" i="17"/>
  <c r="J154" i="17"/>
  <c r="BK153" i="17"/>
  <c r="BI153" i="17"/>
  <c r="BH153" i="17"/>
  <c r="BG153" i="17"/>
  <c r="BE153" i="17"/>
  <c r="T153" i="17"/>
  <c r="R153" i="17"/>
  <c r="P153" i="17"/>
  <c r="J153" i="17"/>
  <c r="BF153" i="17" s="1"/>
  <c r="BK152" i="17"/>
  <c r="BI152" i="17"/>
  <c r="BH152" i="17"/>
  <c r="BG152" i="17"/>
  <c r="BE152" i="17"/>
  <c r="T152" i="17"/>
  <c r="R152" i="17"/>
  <c r="P152" i="17"/>
  <c r="J152" i="17"/>
  <c r="BF152" i="17" s="1"/>
  <c r="BK151" i="17"/>
  <c r="BI151" i="17"/>
  <c r="BH151" i="17"/>
  <c r="BG151" i="17"/>
  <c r="BE151" i="17"/>
  <c r="T151" i="17"/>
  <c r="R151" i="17"/>
  <c r="P151" i="17"/>
  <c r="J151" i="17"/>
  <c r="BF151" i="17" s="1"/>
  <c r="BK150" i="17"/>
  <c r="BI150" i="17"/>
  <c r="BH150" i="17"/>
  <c r="BG150" i="17"/>
  <c r="BE150" i="17"/>
  <c r="T150" i="17"/>
  <c r="R150" i="17"/>
  <c r="P150" i="17"/>
  <c r="J150" i="17"/>
  <c r="BF150" i="17" s="1"/>
  <c r="BK149" i="17"/>
  <c r="BI149" i="17"/>
  <c r="BH149" i="17"/>
  <c r="BG149" i="17"/>
  <c r="BE149" i="17"/>
  <c r="T149" i="17"/>
  <c r="R149" i="17"/>
  <c r="P149" i="17"/>
  <c r="J149" i="17"/>
  <c r="BF149" i="17" s="1"/>
  <c r="BK148" i="17"/>
  <c r="BI148" i="17"/>
  <c r="BH148" i="17"/>
  <c r="BG148" i="17"/>
  <c r="BE148" i="17"/>
  <c r="T148" i="17"/>
  <c r="R148" i="17"/>
  <c r="P148" i="17"/>
  <c r="J148" i="17"/>
  <c r="BF148" i="17" s="1"/>
  <c r="BK147" i="17"/>
  <c r="BI147" i="17"/>
  <c r="BH147" i="17"/>
  <c r="BG147" i="17"/>
  <c r="BF147" i="17"/>
  <c r="BE147" i="17"/>
  <c r="T147" i="17"/>
  <c r="R147" i="17"/>
  <c r="P147" i="17"/>
  <c r="J147" i="17"/>
  <c r="BK146" i="17"/>
  <c r="BI146" i="17"/>
  <c r="BH146" i="17"/>
  <c r="BG146" i="17"/>
  <c r="BE146" i="17"/>
  <c r="T146" i="17"/>
  <c r="R146" i="17"/>
  <c r="P146" i="17"/>
  <c r="J146" i="17"/>
  <c r="BF146" i="17" s="1"/>
  <c r="BK145" i="17"/>
  <c r="BI145" i="17"/>
  <c r="BH145" i="17"/>
  <c r="BG145" i="17"/>
  <c r="BE145" i="17"/>
  <c r="T145" i="17"/>
  <c r="R145" i="17"/>
  <c r="P145" i="17"/>
  <c r="J145" i="17"/>
  <c r="BF145" i="17" s="1"/>
  <c r="BK144" i="17"/>
  <c r="BI144" i="17"/>
  <c r="BH144" i="17"/>
  <c r="BG144" i="17"/>
  <c r="BE144" i="17"/>
  <c r="T144" i="17"/>
  <c r="R144" i="17"/>
  <c r="P144" i="17"/>
  <c r="J144" i="17"/>
  <c r="BF144" i="17" s="1"/>
  <c r="BK143" i="17"/>
  <c r="BI143" i="17"/>
  <c r="BH143" i="17"/>
  <c r="BG143" i="17"/>
  <c r="BF143" i="17"/>
  <c r="BE143" i="17"/>
  <c r="T143" i="17"/>
  <c r="R143" i="17"/>
  <c r="P143" i="17"/>
  <c r="J143" i="17"/>
  <c r="BK141" i="17"/>
  <c r="BI141" i="17"/>
  <c r="BH141" i="17"/>
  <c r="BG141" i="17"/>
  <c r="BE141" i="17"/>
  <c r="T141" i="17"/>
  <c r="R141" i="17"/>
  <c r="P141" i="17"/>
  <c r="J141" i="17"/>
  <c r="BF141" i="17" s="1"/>
  <c r="BK140" i="17"/>
  <c r="BI140" i="17"/>
  <c r="BH140" i="17"/>
  <c r="BG140" i="17"/>
  <c r="BE140" i="17"/>
  <c r="T140" i="17"/>
  <c r="R140" i="17"/>
  <c r="P140" i="17"/>
  <c r="J140" i="17"/>
  <c r="BF140" i="17" s="1"/>
  <c r="BK139" i="17"/>
  <c r="BI139" i="17"/>
  <c r="BH139" i="17"/>
  <c r="BG139" i="17"/>
  <c r="BE139" i="17"/>
  <c r="T139" i="17"/>
  <c r="R139" i="17"/>
  <c r="P139" i="17"/>
  <c r="J139" i="17"/>
  <c r="BF139" i="17" s="1"/>
  <c r="BK138" i="17"/>
  <c r="BI138" i="17"/>
  <c r="BH138" i="17"/>
  <c r="BG138" i="17"/>
  <c r="BE138" i="17"/>
  <c r="T138" i="17"/>
  <c r="R138" i="17"/>
  <c r="P138" i="17"/>
  <c r="J138" i="17"/>
  <c r="BF138" i="17" s="1"/>
  <c r="BK137" i="17"/>
  <c r="BI137" i="17"/>
  <c r="BH137" i="17"/>
  <c r="BG137" i="17"/>
  <c r="BE137" i="17"/>
  <c r="T137" i="17"/>
  <c r="R137" i="17"/>
  <c r="P137" i="17"/>
  <c r="J137" i="17"/>
  <c r="BF137" i="17" s="1"/>
  <c r="BK136" i="17"/>
  <c r="BK134" i="17" s="1"/>
  <c r="J134" i="17" s="1"/>
  <c r="BI136" i="17"/>
  <c r="BH136" i="17"/>
  <c r="BG136" i="17"/>
  <c r="BE136" i="17"/>
  <c r="T136" i="17"/>
  <c r="R136" i="17"/>
  <c r="P136" i="17"/>
  <c r="J136" i="17"/>
  <c r="BF136" i="17" s="1"/>
  <c r="BK135" i="17"/>
  <c r="BI135" i="17"/>
  <c r="BH135" i="17"/>
  <c r="BG135" i="17"/>
  <c r="BE135" i="17"/>
  <c r="T135" i="17"/>
  <c r="T134" i="17" s="1"/>
  <c r="R135" i="17"/>
  <c r="P135" i="17"/>
  <c r="J135" i="17"/>
  <c r="BF135" i="17" s="1"/>
  <c r="BK133" i="17"/>
  <c r="BI133" i="17"/>
  <c r="BH133" i="17"/>
  <c r="BG133" i="17"/>
  <c r="BE133" i="17"/>
  <c r="T133" i="17"/>
  <c r="R133" i="17"/>
  <c r="P133" i="17"/>
  <c r="J133" i="17"/>
  <c r="BF133" i="17" s="1"/>
  <c r="BK132" i="17"/>
  <c r="BI132" i="17"/>
  <c r="BH132" i="17"/>
  <c r="BG132" i="17"/>
  <c r="BE132" i="17"/>
  <c r="T132" i="17"/>
  <c r="R132" i="17"/>
  <c r="P132" i="17"/>
  <c r="J132" i="17"/>
  <c r="BF132" i="17" s="1"/>
  <c r="BK131" i="17"/>
  <c r="BI131" i="17"/>
  <c r="BH131" i="17"/>
  <c r="BG131" i="17"/>
  <c r="BE131" i="17"/>
  <c r="T131" i="17"/>
  <c r="R131" i="17"/>
  <c r="P131" i="17"/>
  <c r="J131" i="17"/>
  <c r="BF131" i="17" s="1"/>
  <c r="BK130" i="17"/>
  <c r="BI130" i="17"/>
  <c r="BH130" i="17"/>
  <c r="BG130" i="17"/>
  <c r="BE130" i="17"/>
  <c r="T130" i="17"/>
  <c r="R130" i="17"/>
  <c r="P130" i="17"/>
  <c r="J130" i="17"/>
  <c r="BF130" i="17" s="1"/>
  <c r="BK129" i="17"/>
  <c r="BI129" i="17"/>
  <c r="BH129" i="17"/>
  <c r="BG129" i="17"/>
  <c r="BE129" i="17"/>
  <c r="T129" i="17"/>
  <c r="R129" i="17"/>
  <c r="P129" i="17"/>
  <c r="J129" i="17"/>
  <c r="BF129" i="17" s="1"/>
  <c r="BK128" i="17"/>
  <c r="BI128" i="17"/>
  <c r="BH128" i="17"/>
  <c r="BG128" i="17"/>
  <c r="BE128" i="17"/>
  <c r="T128" i="17"/>
  <c r="R128" i="17"/>
  <c r="P128" i="17"/>
  <c r="J128" i="17"/>
  <c r="BF128" i="17" s="1"/>
  <c r="BK127" i="17"/>
  <c r="BI127" i="17"/>
  <c r="BH127" i="17"/>
  <c r="BG127" i="17"/>
  <c r="BE127" i="17"/>
  <c r="T127" i="17"/>
  <c r="R127" i="17"/>
  <c r="P127" i="17"/>
  <c r="J127" i="17"/>
  <c r="BF127" i="17" s="1"/>
  <c r="BK126" i="17"/>
  <c r="BI126" i="17"/>
  <c r="BH126" i="17"/>
  <c r="BG126" i="17"/>
  <c r="BF126" i="17"/>
  <c r="BE126" i="17"/>
  <c r="T126" i="17"/>
  <c r="R126" i="17"/>
  <c r="P126" i="17"/>
  <c r="J126" i="17"/>
  <c r="BK124" i="17"/>
  <c r="BI124" i="17"/>
  <c r="BH124" i="17"/>
  <c r="BG124" i="17"/>
  <c r="BE124" i="17"/>
  <c r="T124" i="17"/>
  <c r="R124" i="17"/>
  <c r="P124" i="17"/>
  <c r="J124" i="17"/>
  <c r="BF124" i="17" s="1"/>
  <c r="BK123" i="17"/>
  <c r="BI123" i="17"/>
  <c r="BH123" i="17"/>
  <c r="BG123" i="17"/>
  <c r="BE123" i="17"/>
  <c r="T123" i="17"/>
  <c r="R123" i="17"/>
  <c r="P123" i="17"/>
  <c r="J123" i="17"/>
  <c r="BF123" i="17" s="1"/>
  <c r="BK122" i="17"/>
  <c r="BK121" i="17" s="1"/>
  <c r="J121" i="17" s="1"/>
  <c r="BI122" i="17"/>
  <c r="BH122" i="17"/>
  <c r="BG122" i="17"/>
  <c r="BE122" i="17"/>
  <c r="T122" i="17"/>
  <c r="T121" i="17" s="1"/>
  <c r="R122" i="17"/>
  <c r="P122" i="17"/>
  <c r="P121" i="17" s="1"/>
  <c r="J122" i="17"/>
  <c r="BF122" i="17" s="1"/>
  <c r="BK120" i="17"/>
  <c r="BI120" i="17"/>
  <c r="BH120" i="17"/>
  <c r="BG120" i="17"/>
  <c r="BE120" i="17"/>
  <c r="T120" i="17"/>
  <c r="R120" i="17"/>
  <c r="P120" i="17"/>
  <c r="J120" i="17"/>
  <c r="BF120" i="17" s="1"/>
  <c r="BK118" i="17"/>
  <c r="BK117" i="17" s="1"/>
  <c r="J117" i="17" s="1"/>
  <c r="BI118" i="17"/>
  <c r="BH118" i="17"/>
  <c r="BG118" i="17"/>
  <c r="BE118" i="17"/>
  <c r="T118" i="17"/>
  <c r="T117" i="17" s="1"/>
  <c r="R118" i="17"/>
  <c r="R117" i="17" s="1"/>
  <c r="P118" i="17"/>
  <c r="P117" i="17" s="1"/>
  <c r="J118" i="17"/>
  <c r="BF118" i="17" s="1"/>
  <c r="BK116" i="17"/>
  <c r="BI116" i="17"/>
  <c r="BH116" i="17"/>
  <c r="BG116" i="17"/>
  <c r="BE116" i="17"/>
  <c r="T116" i="17"/>
  <c r="R116" i="17"/>
  <c r="P116" i="17"/>
  <c r="J116" i="17"/>
  <c r="BF116" i="17" s="1"/>
  <c r="BK115" i="17"/>
  <c r="BI115" i="17"/>
  <c r="BH115" i="17"/>
  <c r="BG115" i="17"/>
  <c r="BE115" i="17"/>
  <c r="T115" i="17"/>
  <c r="R115" i="17"/>
  <c r="P115" i="17"/>
  <c r="J115" i="17"/>
  <c r="BF115" i="17" s="1"/>
  <c r="BK114" i="17"/>
  <c r="BI114" i="17"/>
  <c r="BH114" i="17"/>
  <c r="BG114" i="17"/>
  <c r="BE114" i="17"/>
  <c r="T114" i="17"/>
  <c r="R114" i="17"/>
  <c r="P114" i="17"/>
  <c r="J114" i="17"/>
  <c r="BF114" i="17" s="1"/>
  <c r="BK113" i="17"/>
  <c r="BI113" i="17"/>
  <c r="BH113" i="17"/>
  <c r="BG113" i="17"/>
  <c r="BE113" i="17"/>
  <c r="T113" i="17"/>
  <c r="R113" i="17"/>
  <c r="P113" i="17"/>
  <c r="J113" i="17"/>
  <c r="BF113" i="17" s="1"/>
  <c r="BK112" i="17"/>
  <c r="BI112" i="17"/>
  <c r="BH112" i="17"/>
  <c r="BG112" i="17"/>
  <c r="BF112" i="17"/>
  <c r="BE112" i="17"/>
  <c r="T112" i="17"/>
  <c r="R112" i="17"/>
  <c r="P112" i="17"/>
  <c r="J112" i="17"/>
  <c r="BK111" i="17"/>
  <c r="BI111" i="17"/>
  <c r="BH111" i="17"/>
  <c r="BG111" i="17"/>
  <c r="BF111" i="17"/>
  <c r="BE111" i="17"/>
  <c r="T111" i="17"/>
  <c r="R111" i="17"/>
  <c r="P111" i="17"/>
  <c r="J111" i="17"/>
  <c r="BK110" i="17"/>
  <c r="BI110" i="17"/>
  <c r="BH110" i="17"/>
  <c r="BG110" i="17"/>
  <c r="BE110" i="17"/>
  <c r="T110" i="17"/>
  <c r="R110" i="17"/>
  <c r="P110" i="17"/>
  <c r="J110" i="17"/>
  <c r="BF110" i="17" s="1"/>
  <c r="BK109" i="17"/>
  <c r="BI109" i="17"/>
  <c r="BH109" i="17"/>
  <c r="BG109" i="17"/>
  <c r="BE109" i="17"/>
  <c r="T109" i="17"/>
  <c r="R109" i="17"/>
  <c r="P109" i="17"/>
  <c r="J109" i="17"/>
  <c r="BF109" i="17" s="1"/>
  <c r="BK108" i="17"/>
  <c r="BI108" i="17"/>
  <c r="BH108" i="17"/>
  <c r="BG108" i="17"/>
  <c r="BE108" i="17"/>
  <c r="T108" i="17"/>
  <c r="R108" i="17"/>
  <c r="P108" i="17"/>
  <c r="J108" i="17"/>
  <c r="BF108" i="17" s="1"/>
  <c r="BK107" i="17"/>
  <c r="BI107" i="17"/>
  <c r="BH107" i="17"/>
  <c r="BG107" i="17"/>
  <c r="BE107" i="17"/>
  <c r="T107" i="17"/>
  <c r="R107" i="17"/>
  <c r="P107" i="17"/>
  <c r="J107" i="17"/>
  <c r="BF107" i="17" s="1"/>
  <c r="BK106" i="17"/>
  <c r="BI106" i="17"/>
  <c r="BH106" i="17"/>
  <c r="BG106" i="17"/>
  <c r="BE106" i="17"/>
  <c r="T106" i="17"/>
  <c r="R106" i="17"/>
  <c r="P106" i="17"/>
  <c r="J106" i="17"/>
  <c r="BF106" i="17" s="1"/>
  <c r="BK105" i="17"/>
  <c r="BI105" i="17"/>
  <c r="BH105" i="17"/>
  <c r="BG105" i="17"/>
  <c r="BE105" i="17"/>
  <c r="T105" i="17"/>
  <c r="R105" i="17"/>
  <c r="P105" i="17"/>
  <c r="J105" i="17"/>
  <c r="BF105" i="17" s="1"/>
  <c r="BK104" i="17"/>
  <c r="BI104" i="17"/>
  <c r="BH104" i="17"/>
  <c r="BG104" i="17"/>
  <c r="BE104" i="17"/>
  <c r="T104" i="17"/>
  <c r="R104" i="17"/>
  <c r="P104" i="17"/>
  <c r="J104" i="17"/>
  <c r="BF104" i="17" s="1"/>
  <c r="BK103" i="17"/>
  <c r="BI103" i="17"/>
  <c r="BH103" i="17"/>
  <c r="BG103" i="17"/>
  <c r="BE103" i="17"/>
  <c r="T103" i="17"/>
  <c r="R103" i="17"/>
  <c r="P103" i="17"/>
  <c r="J103" i="17"/>
  <c r="BF103" i="17" s="1"/>
  <c r="BK102" i="17"/>
  <c r="BI102" i="17"/>
  <c r="BH102" i="17"/>
  <c r="BG102" i="17"/>
  <c r="BE102" i="17"/>
  <c r="T102" i="17"/>
  <c r="R102" i="17"/>
  <c r="P102" i="17"/>
  <c r="J102" i="17"/>
  <c r="BF102" i="17" s="1"/>
  <c r="BK101" i="17"/>
  <c r="BI101" i="17"/>
  <c r="BH101" i="17"/>
  <c r="BG101" i="17"/>
  <c r="BE101" i="17"/>
  <c r="T101" i="17"/>
  <c r="R101" i="17"/>
  <c r="P101" i="17"/>
  <c r="J101" i="17"/>
  <c r="BF101" i="17" s="1"/>
  <c r="BK100" i="17"/>
  <c r="BI100" i="17"/>
  <c r="BH100" i="17"/>
  <c r="BG100" i="17"/>
  <c r="BF100" i="17"/>
  <c r="BE100" i="17"/>
  <c r="T100" i="17"/>
  <c r="R100" i="17"/>
  <c r="P100" i="17"/>
  <c r="J100" i="17"/>
  <c r="BK99" i="17"/>
  <c r="BI99" i="17"/>
  <c r="BH99" i="17"/>
  <c r="BG99" i="17"/>
  <c r="BE99" i="17"/>
  <c r="T99" i="17"/>
  <c r="R99" i="17"/>
  <c r="P99" i="17"/>
  <c r="J99" i="17"/>
  <c r="BF99" i="17" s="1"/>
  <c r="BK98" i="17"/>
  <c r="BI98" i="17"/>
  <c r="BH98" i="17"/>
  <c r="BG98" i="17"/>
  <c r="BE98" i="17"/>
  <c r="T98" i="17"/>
  <c r="R98" i="17"/>
  <c r="P98" i="17"/>
  <c r="J98" i="17"/>
  <c r="BF98" i="17" s="1"/>
  <c r="BK97" i="17"/>
  <c r="BI97" i="17"/>
  <c r="BH97" i="17"/>
  <c r="BG97" i="17"/>
  <c r="BE97" i="17"/>
  <c r="T97" i="17"/>
  <c r="R97" i="17"/>
  <c r="P97" i="17"/>
  <c r="J97" i="17"/>
  <c r="BF97" i="17" s="1"/>
  <c r="BK96" i="17"/>
  <c r="BI96" i="17"/>
  <c r="BH96" i="17"/>
  <c r="BG96" i="17"/>
  <c r="BE96" i="17"/>
  <c r="T96" i="17"/>
  <c r="R96" i="17"/>
  <c r="P96" i="17"/>
  <c r="J96" i="17"/>
  <c r="BF96" i="17" s="1"/>
  <c r="BK95" i="17"/>
  <c r="BI95" i="17"/>
  <c r="BH95" i="17"/>
  <c r="BG95" i="17"/>
  <c r="BE95" i="17"/>
  <c r="T95" i="17"/>
  <c r="R95" i="17"/>
  <c r="P95" i="17"/>
  <c r="J95" i="17"/>
  <c r="BF95" i="17" s="1"/>
  <c r="BK94" i="17"/>
  <c r="BI94" i="17"/>
  <c r="BH94" i="17"/>
  <c r="BG94" i="17"/>
  <c r="BE94" i="17"/>
  <c r="T94" i="17"/>
  <c r="R94" i="17"/>
  <c r="P94" i="17"/>
  <c r="J94" i="17"/>
  <c r="BF94" i="17" s="1"/>
  <c r="BK93" i="17"/>
  <c r="BI93" i="17"/>
  <c r="BH93" i="17"/>
  <c r="BG93" i="17"/>
  <c r="BE93" i="17"/>
  <c r="T93" i="17"/>
  <c r="R93" i="17"/>
  <c r="P93" i="17"/>
  <c r="J93" i="17"/>
  <c r="BF93" i="17" s="1"/>
  <c r="BK92" i="17"/>
  <c r="BI92" i="17"/>
  <c r="BH92" i="17"/>
  <c r="BG92" i="17"/>
  <c r="BE92" i="17"/>
  <c r="T92" i="17"/>
  <c r="R92" i="17"/>
  <c r="P92" i="17"/>
  <c r="J92" i="17"/>
  <c r="BF92" i="17" s="1"/>
  <c r="BK91" i="17"/>
  <c r="BI91" i="17"/>
  <c r="BH91" i="17"/>
  <c r="BG91" i="17"/>
  <c r="BE91" i="17"/>
  <c r="T91" i="17"/>
  <c r="R91" i="17"/>
  <c r="P91" i="17"/>
  <c r="J91" i="17"/>
  <c r="BF91" i="17" s="1"/>
  <c r="BK90" i="17"/>
  <c r="BI90" i="17"/>
  <c r="BH90" i="17"/>
  <c r="BG90" i="17"/>
  <c r="BE90" i="17"/>
  <c r="T90" i="17"/>
  <c r="R90" i="17"/>
  <c r="P90" i="17"/>
  <c r="J90" i="17"/>
  <c r="BF90" i="17" s="1"/>
  <c r="BK89" i="17"/>
  <c r="BI89" i="17"/>
  <c r="BH89" i="17"/>
  <c r="BG89" i="17"/>
  <c r="BE89" i="17"/>
  <c r="T89" i="17"/>
  <c r="R89" i="17"/>
  <c r="P89" i="17"/>
  <c r="J89" i="17"/>
  <c r="BF89" i="17" s="1"/>
  <c r="BK88" i="17"/>
  <c r="BI88" i="17"/>
  <c r="BH88" i="17"/>
  <c r="BG88" i="17"/>
  <c r="BE88" i="17"/>
  <c r="T88" i="17"/>
  <c r="R88" i="17"/>
  <c r="P88" i="17"/>
  <c r="J88" i="17"/>
  <c r="BF88" i="17" s="1"/>
  <c r="BK87" i="17"/>
  <c r="BI87" i="17"/>
  <c r="BH87" i="17"/>
  <c r="BG87" i="17"/>
  <c r="BE87" i="17"/>
  <c r="T87" i="17"/>
  <c r="R87" i="17"/>
  <c r="P87" i="17"/>
  <c r="J87" i="17"/>
  <c r="BF87" i="17" s="1"/>
  <c r="BK86" i="17"/>
  <c r="BI86" i="17"/>
  <c r="BH86" i="17"/>
  <c r="BG86" i="17"/>
  <c r="BE86" i="17"/>
  <c r="T86" i="17"/>
  <c r="R86" i="17"/>
  <c r="P86" i="17"/>
  <c r="J86" i="17"/>
  <c r="BF86" i="17" s="1"/>
  <c r="BK85" i="17"/>
  <c r="BI85" i="17"/>
  <c r="BH85" i="17"/>
  <c r="BG85" i="17"/>
  <c r="BE85" i="17"/>
  <c r="T85" i="17"/>
  <c r="R85" i="17"/>
  <c r="P85" i="17"/>
  <c r="J85" i="17"/>
  <c r="BF85" i="17" s="1"/>
  <c r="BK84" i="17"/>
  <c r="BI84" i="17"/>
  <c r="BH84" i="17"/>
  <c r="BG84" i="17"/>
  <c r="BE84" i="17"/>
  <c r="T84" i="17"/>
  <c r="R84" i="17"/>
  <c r="P84" i="17"/>
  <c r="J84" i="17"/>
  <c r="BF84" i="17" s="1"/>
  <c r="BK83" i="17"/>
  <c r="BI83" i="17"/>
  <c r="BH83" i="17"/>
  <c r="BG83" i="17"/>
  <c r="BE83" i="17"/>
  <c r="T83" i="17"/>
  <c r="R83" i="17"/>
  <c r="P83" i="17"/>
  <c r="J83" i="17"/>
  <c r="BF83" i="17" s="1"/>
  <c r="BK82" i="17"/>
  <c r="BI82" i="17"/>
  <c r="BH82" i="17"/>
  <c r="BG82" i="17"/>
  <c r="BE82" i="17"/>
  <c r="T82" i="17"/>
  <c r="R82" i="17"/>
  <c r="P82" i="17"/>
  <c r="J82" i="17"/>
  <c r="BF82" i="17" s="1"/>
  <c r="BK81" i="17"/>
  <c r="BI81" i="17"/>
  <c r="BH81" i="17"/>
  <c r="BG81" i="17"/>
  <c r="BE81" i="17"/>
  <c r="T81" i="17"/>
  <c r="R81" i="17"/>
  <c r="P81" i="17"/>
  <c r="J81" i="17"/>
  <c r="BF81" i="17" s="1"/>
  <c r="BK80" i="17"/>
  <c r="BI80" i="17"/>
  <c r="BH80" i="17"/>
  <c r="BG80" i="17"/>
  <c r="BF80" i="17"/>
  <c r="BE80" i="17"/>
  <c r="T80" i="17"/>
  <c r="R80" i="17"/>
  <c r="P80" i="17"/>
  <c r="J80" i="17"/>
  <c r="BK79" i="17"/>
  <c r="BI79" i="17"/>
  <c r="BH79" i="17"/>
  <c r="BG79" i="17"/>
  <c r="BF79" i="17"/>
  <c r="BE79" i="17"/>
  <c r="T79" i="17"/>
  <c r="R79" i="17"/>
  <c r="P79" i="17"/>
  <c r="J79" i="17"/>
  <c r="BK78" i="17"/>
  <c r="BI78" i="17"/>
  <c r="BH78" i="17"/>
  <c r="BG78" i="17"/>
  <c r="BE78" i="17"/>
  <c r="T78" i="17"/>
  <c r="R78" i="17"/>
  <c r="P78" i="17"/>
  <c r="J78" i="17"/>
  <c r="BF78" i="17" s="1"/>
  <c r="BK77" i="17"/>
  <c r="BI77" i="17"/>
  <c r="BH77" i="17"/>
  <c r="BG77" i="17"/>
  <c r="BE77" i="17"/>
  <c r="T77" i="17"/>
  <c r="R77" i="17"/>
  <c r="P77" i="17"/>
  <c r="J77" i="17"/>
  <c r="BF77" i="17" s="1"/>
  <c r="BK76" i="17"/>
  <c r="BI76" i="17"/>
  <c r="BH76" i="17"/>
  <c r="BG76" i="17"/>
  <c r="BE76" i="17"/>
  <c r="T76" i="17"/>
  <c r="R76" i="17"/>
  <c r="P76" i="17"/>
  <c r="J76" i="17"/>
  <c r="BF76" i="17" s="1"/>
  <c r="BK75" i="17"/>
  <c r="BI75" i="17"/>
  <c r="BH75" i="17"/>
  <c r="BG75" i="17"/>
  <c r="BE75" i="17"/>
  <c r="T75" i="17"/>
  <c r="R75" i="17"/>
  <c r="P75" i="17"/>
  <c r="J75" i="17"/>
  <c r="BF75" i="17" s="1"/>
  <c r="BK74" i="17"/>
  <c r="BI74" i="17"/>
  <c r="BH74" i="17"/>
  <c r="BG74" i="17"/>
  <c r="BE74" i="17"/>
  <c r="T74" i="17"/>
  <c r="R74" i="17"/>
  <c r="P74" i="17"/>
  <c r="J74" i="17"/>
  <c r="BF74" i="17" s="1"/>
  <c r="BK73" i="17"/>
  <c r="BI73" i="17"/>
  <c r="BH73" i="17"/>
  <c r="BG73" i="17"/>
  <c r="BE73" i="17"/>
  <c r="T73" i="17"/>
  <c r="R73" i="17"/>
  <c r="P73" i="17"/>
  <c r="J73" i="17"/>
  <c r="BF73" i="17" s="1"/>
  <c r="BK72" i="17"/>
  <c r="BI72" i="17"/>
  <c r="BH72" i="17"/>
  <c r="BG72" i="17"/>
  <c r="BE72" i="17"/>
  <c r="T72" i="17"/>
  <c r="R72" i="17"/>
  <c r="P72" i="17"/>
  <c r="J72" i="17"/>
  <c r="BF72" i="17" s="1"/>
  <c r="BK71" i="17"/>
  <c r="BI71" i="17"/>
  <c r="BH71" i="17"/>
  <c r="BG71" i="17"/>
  <c r="BE71" i="17"/>
  <c r="T71" i="17"/>
  <c r="R71" i="17"/>
  <c r="P71" i="17"/>
  <c r="J71" i="17"/>
  <c r="BF71" i="17" s="1"/>
  <c r="BK70" i="17"/>
  <c r="BI70" i="17"/>
  <c r="BH70" i="17"/>
  <c r="BG70" i="17"/>
  <c r="BE70" i="17"/>
  <c r="T70" i="17"/>
  <c r="R70" i="17"/>
  <c r="P70" i="17"/>
  <c r="J70" i="17"/>
  <c r="BF70" i="17" s="1"/>
  <c r="BK69" i="17"/>
  <c r="BI69" i="17"/>
  <c r="BH69" i="17"/>
  <c r="BG69" i="17"/>
  <c r="BE69" i="17"/>
  <c r="T69" i="17"/>
  <c r="R69" i="17"/>
  <c r="P69" i="17"/>
  <c r="J69" i="17"/>
  <c r="BF69" i="17" s="1"/>
  <c r="BK68" i="17"/>
  <c r="BI68" i="17"/>
  <c r="BH68" i="17"/>
  <c r="BG68" i="17"/>
  <c r="BF68" i="17"/>
  <c r="BE68" i="17"/>
  <c r="T68" i="17"/>
  <c r="R68" i="17"/>
  <c r="P68" i="17"/>
  <c r="J68" i="17"/>
  <c r="BK67" i="17"/>
  <c r="BI67" i="17"/>
  <c r="BH67" i="17"/>
  <c r="BG67" i="17"/>
  <c r="BE67" i="17"/>
  <c r="T67" i="17"/>
  <c r="R67" i="17"/>
  <c r="P67" i="17"/>
  <c r="J67" i="17"/>
  <c r="BF67" i="17" s="1"/>
  <c r="BK66" i="17"/>
  <c r="BI66" i="17"/>
  <c r="BH66" i="17"/>
  <c r="BG66" i="17"/>
  <c r="BE66" i="17"/>
  <c r="T66" i="17"/>
  <c r="R66" i="17"/>
  <c r="P66" i="17"/>
  <c r="J66" i="17"/>
  <c r="BF66" i="17" s="1"/>
  <c r="BK65" i="17"/>
  <c r="BI65" i="17"/>
  <c r="BH65" i="17"/>
  <c r="BG65" i="17"/>
  <c r="BE65" i="17"/>
  <c r="T65" i="17"/>
  <c r="R65" i="17"/>
  <c r="P65" i="17"/>
  <c r="J65" i="17"/>
  <c r="BF65" i="17" s="1"/>
  <c r="BK64" i="17"/>
  <c r="BI64" i="17"/>
  <c r="BH64" i="17"/>
  <c r="BG64" i="17"/>
  <c r="BE64" i="17"/>
  <c r="T64" i="17"/>
  <c r="R64" i="17"/>
  <c r="P64" i="17"/>
  <c r="J64" i="17"/>
  <c r="BF64" i="17" s="1"/>
  <c r="BK63" i="17"/>
  <c r="BI63" i="17"/>
  <c r="BH63" i="17"/>
  <c r="BG63" i="17"/>
  <c r="BE63" i="17"/>
  <c r="T63" i="17"/>
  <c r="R63" i="17"/>
  <c r="P63" i="17"/>
  <c r="J63" i="17"/>
  <c r="BF63" i="17" s="1"/>
  <c r="BK62" i="17"/>
  <c r="BI62" i="17"/>
  <c r="BH62" i="17"/>
  <c r="BG62" i="17"/>
  <c r="BE62" i="17"/>
  <c r="T62" i="17"/>
  <c r="R62" i="17"/>
  <c r="P62" i="17"/>
  <c r="J62" i="17"/>
  <c r="BF62" i="17" s="1"/>
  <c r="BK61" i="17"/>
  <c r="BI61" i="17"/>
  <c r="BH61" i="17"/>
  <c r="BG61" i="17"/>
  <c r="BE61" i="17"/>
  <c r="T61" i="17"/>
  <c r="R61" i="17"/>
  <c r="P61" i="17"/>
  <c r="J61" i="17"/>
  <c r="BF61" i="17" s="1"/>
  <c r="BK60" i="17"/>
  <c r="BI60" i="17"/>
  <c r="BH60" i="17"/>
  <c r="BG60" i="17"/>
  <c r="BE60" i="17"/>
  <c r="T60" i="17"/>
  <c r="R60" i="17"/>
  <c r="P60" i="17"/>
  <c r="J60" i="17"/>
  <c r="BF60" i="17" s="1"/>
  <c r="BK59" i="17"/>
  <c r="BI59" i="17"/>
  <c r="BH59" i="17"/>
  <c r="BG59" i="17"/>
  <c r="BF59" i="17"/>
  <c r="BE59" i="17"/>
  <c r="T59" i="17"/>
  <c r="R59" i="17"/>
  <c r="P59" i="17"/>
  <c r="J59" i="17"/>
  <c r="BK58" i="17"/>
  <c r="BI58" i="17"/>
  <c r="BH58" i="17"/>
  <c r="BG58" i="17"/>
  <c r="BE58" i="17"/>
  <c r="T58" i="17"/>
  <c r="R58" i="17"/>
  <c r="P58" i="17"/>
  <c r="J58" i="17"/>
  <c r="BF58" i="17" s="1"/>
  <c r="BK57" i="17"/>
  <c r="BI57" i="17"/>
  <c r="BH57" i="17"/>
  <c r="BG57" i="17"/>
  <c r="BE57" i="17"/>
  <c r="T57" i="17"/>
  <c r="R57" i="17"/>
  <c r="P57" i="17"/>
  <c r="J57" i="17"/>
  <c r="BF57" i="17" s="1"/>
  <c r="BK56" i="17"/>
  <c r="BI56" i="17"/>
  <c r="BH56" i="17"/>
  <c r="BG56" i="17"/>
  <c r="BE56" i="17"/>
  <c r="T56" i="17"/>
  <c r="R56" i="17"/>
  <c r="P56" i="17"/>
  <c r="J56" i="17"/>
  <c r="BF56" i="17" s="1"/>
  <c r="BK55" i="17"/>
  <c r="BI55" i="17"/>
  <c r="BH55" i="17"/>
  <c r="BG55" i="17"/>
  <c r="BE55" i="17"/>
  <c r="T55" i="17"/>
  <c r="R55" i="17"/>
  <c r="P55" i="17"/>
  <c r="J55" i="17"/>
  <c r="BF55" i="17" s="1"/>
  <c r="BK54" i="17"/>
  <c r="BI54" i="17"/>
  <c r="BH54" i="17"/>
  <c r="BG54" i="17"/>
  <c r="BE54" i="17"/>
  <c r="T54" i="17"/>
  <c r="R54" i="17"/>
  <c r="P54" i="17"/>
  <c r="J54" i="17"/>
  <c r="BF54" i="17" s="1"/>
  <c r="BK53" i="17"/>
  <c r="BI53" i="17"/>
  <c r="BH53" i="17"/>
  <c r="BG53" i="17"/>
  <c r="BE53" i="17"/>
  <c r="T53" i="17"/>
  <c r="R53" i="17"/>
  <c r="P53" i="17"/>
  <c r="J53" i="17"/>
  <c r="BF53" i="17" s="1"/>
  <c r="BK52" i="17"/>
  <c r="BI52" i="17"/>
  <c r="BH52" i="17"/>
  <c r="BG52" i="17"/>
  <c r="BF52" i="17"/>
  <c r="BE52" i="17"/>
  <c r="T52" i="17"/>
  <c r="R52" i="17"/>
  <c r="P52" i="17"/>
  <c r="J52" i="17"/>
  <c r="BK51" i="17"/>
  <c r="BI51" i="17"/>
  <c r="BH51" i="17"/>
  <c r="BG51" i="17"/>
  <c r="BE51" i="17"/>
  <c r="T51" i="17"/>
  <c r="R51" i="17"/>
  <c r="P51" i="17"/>
  <c r="J51" i="17"/>
  <c r="BF51" i="17" s="1"/>
  <c r="BK50" i="17"/>
  <c r="BK49" i="17" s="1"/>
  <c r="J49" i="17" s="1"/>
  <c r="BI50" i="17"/>
  <c r="BH50" i="17"/>
  <c r="BG50" i="17"/>
  <c r="BE50" i="17"/>
  <c r="T50" i="17"/>
  <c r="R50" i="17"/>
  <c r="P50" i="17"/>
  <c r="J50" i="17"/>
  <c r="BF50" i="17" s="1"/>
  <c r="BK48" i="17"/>
  <c r="BI48" i="17"/>
  <c r="BH48" i="17"/>
  <c r="BG48" i="17"/>
  <c r="BE48" i="17"/>
  <c r="T48" i="17"/>
  <c r="R48" i="17"/>
  <c r="P48" i="17"/>
  <c r="J48" i="17"/>
  <c r="BF48" i="17" s="1"/>
  <c r="BK47" i="17"/>
  <c r="BI47" i="17"/>
  <c r="BH47" i="17"/>
  <c r="BG47" i="17"/>
  <c r="BE47" i="17"/>
  <c r="T47" i="17"/>
  <c r="R47" i="17"/>
  <c r="P47" i="17"/>
  <c r="J47" i="17"/>
  <c r="BF47" i="17" s="1"/>
  <c r="BK46" i="17"/>
  <c r="BI46" i="17"/>
  <c r="BH46" i="17"/>
  <c r="BG46" i="17"/>
  <c r="BE46" i="17"/>
  <c r="T46" i="17"/>
  <c r="R46" i="17"/>
  <c r="P46" i="17"/>
  <c r="J46" i="17"/>
  <c r="BF46" i="17" s="1"/>
  <c r="BK45" i="17"/>
  <c r="BI45" i="17"/>
  <c r="BH45" i="17"/>
  <c r="BG45" i="17"/>
  <c r="BE45" i="17"/>
  <c r="T45" i="17"/>
  <c r="R45" i="17"/>
  <c r="P45" i="17"/>
  <c r="J45" i="17"/>
  <c r="BF45" i="17" s="1"/>
  <c r="BK44" i="17"/>
  <c r="BI44" i="17"/>
  <c r="BH44" i="17"/>
  <c r="BG44" i="17"/>
  <c r="BE44" i="17"/>
  <c r="T44" i="17"/>
  <c r="R44" i="17"/>
  <c r="P44" i="17"/>
  <c r="J44" i="17"/>
  <c r="BF44" i="17" s="1"/>
  <c r="BK43" i="17"/>
  <c r="BI43" i="17"/>
  <c r="BH43" i="17"/>
  <c r="BG43" i="17"/>
  <c r="BE43" i="17"/>
  <c r="T43" i="17"/>
  <c r="R43" i="17"/>
  <c r="P43" i="17"/>
  <c r="J43" i="17"/>
  <c r="BF43" i="17" s="1"/>
  <c r="BK42" i="17"/>
  <c r="BI42" i="17"/>
  <c r="BH42" i="17"/>
  <c r="BG42" i="17"/>
  <c r="BE42" i="17"/>
  <c r="T42" i="17"/>
  <c r="R42" i="17"/>
  <c r="P42" i="17"/>
  <c r="J42" i="17"/>
  <c r="BF42" i="17" s="1"/>
  <c r="BK41" i="17"/>
  <c r="BI41" i="17"/>
  <c r="BH41" i="17"/>
  <c r="BG41" i="17"/>
  <c r="BF41" i="17"/>
  <c r="BE41" i="17"/>
  <c r="T41" i="17"/>
  <c r="R41" i="17"/>
  <c r="P41" i="17"/>
  <c r="J41" i="17"/>
  <c r="BK40" i="17"/>
  <c r="BI40" i="17"/>
  <c r="BH40" i="17"/>
  <c r="BG40" i="17"/>
  <c r="BE40" i="17"/>
  <c r="T40" i="17"/>
  <c r="R40" i="17"/>
  <c r="P40" i="17"/>
  <c r="J40" i="17"/>
  <c r="BF40" i="17" s="1"/>
  <c r="BK39" i="17"/>
  <c r="BI39" i="17"/>
  <c r="BH39" i="17"/>
  <c r="BG39" i="17"/>
  <c r="BE39" i="17"/>
  <c r="T39" i="17"/>
  <c r="R39" i="17"/>
  <c r="P39" i="17"/>
  <c r="J39" i="17"/>
  <c r="BF39" i="17" s="1"/>
  <c r="BK38" i="17"/>
  <c r="BI38" i="17"/>
  <c r="BH38" i="17"/>
  <c r="BG38" i="17"/>
  <c r="BE38" i="17"/>
  <c r="T38" i="17"/>
  <c r="R38" i="17"/>
  <c r="P38" i="17"/>
  <c r="J38" i="17"/>
  <c r="BF38" i="17" s="1"/>
  <c r="BK37" i="17"/>
  <c r="BI37" i="17"/>
  <c r="BH37" i="17"/>
  <c r="BG37" i="17"/>
  <c r="BE37" i="17"/>
  <c r="T37" i="17"/>
  <c r="R37" i="17"/>
  <c r="P37" i="17"/>
  <c r="J37" i="17"/>
  <c r="BF37" i="17" s="1"/>
  <c r="BK36" i="17"/>
  <c r="BI36" i="17"/>
  <c r="BH36" i="17"/>
  <c r="BG36" i="17"/>
  <c r="BE36" i="17"/>
  <c r="T36" i="17"/>
  <c r="R36" i="17"/>
  <c r="P36" i="17"/>
  <c r="J36" i="17"/>
  <c r="BF36" i="17" s="1"/>
  <c r="BK35" i="17"/>
  <c r="BI35" i="17"/>
  <c r="BH35" i="17"/>
  <c r="BG35" i="17"/>
  <c r="BE35" i="17"/>
  <c r="T35" i="17"/>
  <c r="R35" i="17"/>
  <c r="P35" i="17"/>
  <c r="J35" i="17"/>
  <c r="BF35" i="17" s="1"/>
  <c r="BK34" i="17"/>
  <c r="BI34" i="17"/>
  <c r="BH34" i="17"/>
  <c r="BG34" i="17"/>
  <c r="BE34" i="17"/>
  <c r="T34" i="17"/>
  <c r="R34" i="17"/>
  <c r="P34" i="17"/>
  <c r="J34" i="17"/>
  <c r="BF34" i="17" s="1"/>
  <c r="BK33" i="17"/>
  <c r="BI33" i="17"/>
  <c r="BH33" i="17"/>
  <c r="BG33" i="17"/>
  <c r="BE33" i="17"/>
  <c r="T33" i="17"/>
  <c r="R33" i="17"/>
  <c r="P33" i="17"/>
  <c r="J33" i="17"/>
  <c r="BF33" i="17" s="1"/>
  <c r="BK32" i="17"/>
  <c r="BI32" i="17"/>
  <c r="BH32" i="17"/>
  <c r="BG32" i="17"/>
  <c r="BF32" i="17"/>
  <c r="BE32" i="17"/>
  <c r="T32" i="17"/>
  <c r="R32" i="17"/>
  <c r="P32" i="17"/>
  <c r="J32" i="17"/>
  <c r="BK31" i="17"/>
  <c r="BI31" i="17"/>
  <c r="BH31" i="17"/>
  <c r="BG31" i="17"/>
  <c r="BE31" i="17"/>
  <c r="T31" i="17"/>
  <c r="R31" i="17"/>
  <c r="P31" i="17"/>
  <c r="J31" i="17"/>
  <c r="BF31" i="17" s="1"/>
  <c r="BK30" i="17"/>
  <c r="BI30" i="17"/>
  <c r="BH30" i="17"/>
  <c r="BG30" i="17"/>
  <c r="BE30" i="17"/>
  <c r="T30" i="17"/>
  <c r="R30" i="17"/>
  <c r="P30" i="17"/>
  <c r="J30" i="17"/>
  <c r="BF30" i="17" s="1"/>
  <c r="BK29" i="17"/>
  <c r="BI29" i="17"/>
  <c r="BH29" i="17"/>
  <c r="BG29" i="17"/>
  <c r="BE29" i="17"/>
  <c r="T29" i="17"/>
  <c r="R29" i="17"/>
  <c r="P29" i="17"/>
  <c r="J29" i="17"/>
  <c r="BF29" i="17" s="1"/>
  <c r="BK28" i="17"/>
  <c r="BI28" i="17"/>
  <c r="BH28" i="17"/>
  <c r="BG28" i="17"/>
  <c r="BE28" i="17"/>
  <c r="T28" i="17"/>
  <c r="R28" i="17"/>
  <c r="P28" i="17"/>
  <c r="J28" i="17"/>
  <c r="BF28" i="17" s="1"/>
  <c r="BK27" i="17"/>
  <c r="BI27" i="17"/>
  <c r="BH27" i="17"/>
  <c r="BG27" i="17"/>
  <c r="BE27" i="17"/>
  <c r="T27" i="17"/>
  <c r="R27" i="17"/>
  <c r="P27" i="17"/>
  <c r="J27" i="17"/>
  <c r="BF27" i="17" s="1"/>
  <c r="BK26" i="17"/>
  <c r="BI26" i="17"/>
  <c r="BH26" i="17"/>
  <c r="BG26" i="17"/>
  <c r="BE26" i="17"/>
  <c r="T26" i="17"/>
  <c r="R26" i="17"/>
  <c r="P26" i="17"/>
  <c r="J26" i="17"/>
  <c r="BF26" i="17" s="1"/>
  <c r="BK25" i="17"/>
  <c r="BI25" i="17"/>
  <c r="BH25" i="17"/>
  <c r="BG25" i="17"/>
  <c r="BF25" i="17"/>
  <c r="BE25" i="17"/>
  <c r="T25" i="17"/>
  <c r="R25" i="17"/>
  <c r="P25" i="17"/>
  <c r="J25" i="17"/>
  <c r="BK24" i="17"/>
  <c r="BI24" i="17"/>
  <c r="BH24" i="17"/>
  <c r="BG24" i="17"/>
  <c r="BE24" i="17"/>
  <c r="T24" i="17"/>
  <c r="R24" i="17"/>
  <c r="P24" i="17"/>
  <c r="J24" i="17"/>
  <c r="BF24" i="17" s="1"/>
  <c r="BK23" i="17"/>
  <c r="BI23" i="17"/>
  <c r="BH23" i="17"/>
  <c r="BG23" i="17"/>
  <c r="BE23" i="17"/>
  <c r="T23" i="17"/>
  <c r="R23" i="17"/>
  <c r="P23" i="17"/>
  <c r="J23" i="17"/>
  <c r="BF23" i="17" s="1"/>
  <c r="BK22" i="17"/>
  <c r="BI22" i="17"/>
  <c r="BH22" i="17"/>
  <c r="BG22" i="17"/>
  <c r="BE22" i="17"/>
  <c r="T22" i="17"/>
  <c r="R22" i="17"/>
  <c r="P22" i="17"/>
  <c r="J22" i="17"/>
  <c r="BF22" i="17" s="1"/>
  <c r="BK21" i="17"/>
  <c r="BI21" i="17"/>
  <c r="BH21" i="17"/>
  <c r="BG21" i="17"/>
  <c r="BF21" i="17"/>
  <c r="BE21" i="17"/>
  <c r="T21" i="17"/>
  <c r="R21" i="17"/>
  <c r="P21" i="17"/>
  <c r="J21" i="17"/>
  <c r="BK20" i="17"/>
  <c r="BI20" i="17"/>
  <c r="BH20" i="17"/>
  <c r="BG20" i="17"/>
  <c r="BF20" i="17"/>
  <c r="BE20" i="17"/>
  <c r="T20" i="17"/>
  <c r="R20" i="17"/>
  <c r="P20" i="17"/>
  <c r="J20" i="17"/>
  <c r="BK19" i="17"/>
  <c r="BI19" i="17"/>
  <c r="BH19" i="17"/>
  <c r="BG19" i="17"/>
  <c r="BE19" i="17"/>
  <c r="T19" i="17"/>
  <c r="R19" i="17"/>
  <c r="P19" i="17"/>
  <c r="J19" i="17"/>
  <c r="BF19" i="17" s="1"/>
  <c r="BK18" i="17"/>
  <c r="BI18" i="17"/>
  <c r="BH18" i="17"/>
  <c r="BG18" i="17"/>
  <c r="BE18" i="17"/>
  <c r="T18" i="17"/>
  <c r="R18" i="17"/>
  <c r="P18" i="17"/>
  <c r="J18" i="17"/>
  <c r="BF18" i="17" s="1"/>
  <c r="BK67" i="16"/>
  <c r="BI67" i="16"/>
  <c r="BH67" i="16"/>
  <c r="BG67" i="16"/>
  <c r="BE67" i="16"/>
  <c r="T67" i="16"/>
  <c r="R67" i="16"/>
  <c r="P67" i="16"/>
  <c r="J67" i="16"/>
  <c r="BF67" i="16" s="1"/>
  <c r="BK66" i="16"/>
  <c r="BI66" i="16"/>
  <c r="BH66" i="16"/>
  <c r="BG66" i="16"/>
  <c r="BE66" i="16"/>
  <c r="T66" i="16"/>
  <c r="T63" i="16" s="1"/>
  <c r="R66" i="16"/>
  <c r="P66" i="16"/>
  <c r="J66" i="16"/>
  <c r="BF66" i="16" s="1"/>
  <c r="BK65" i="16"/>
  <c r="BI65" i="16"/>
  <c r="BH65" i="16"/>
  <c r="BG65" i="16"/>
  <c r="BF65" i="16"/>
  <c r="BE65" i="16"/>
  <c r="T65" i="16"/>
  <c r="R65" i="16"/>
  <c r="P65" i="16"/>
  <c r="J65" i="16"/>
  <c r="BK64" i="16"/>
  <c r="BK63" i="16" s="1"/>
  <c r="J63" i="16" s="1"/>
  <c r="BI64" i="16"/>
  <c r="BH64" i="16"/>
  <c r="BG64" i="16"/>
  <c r="BE64" i="16"/>
  <c r="T64" i="16"/>
  <c r="R64" i="16"/>
  <c r="P64" i="16"/>
  <c r="J64" i="16"/>
  <c r="BF64" i="16" s="1"/>
  <c r="BK62" i="16"/>
  <c r="BI62" i="16"/>
  <c r="BH62" i="16"/>
  <c r="BG62" i="16"/>
  <c r="BE62" i="16"/>
  <c r="T62" i="16"/>
  <c r="R62" i="16"/>
  <c r="P62" i="16"/>
  <c r="J62" i="16"/>
  <c r="BF62" i="16" s="1"/>
  <c r="BK61" i="16"/>
  <c r="BI61" i="16"/>
  <c r="BH61" i="16"/>
  <c r="BG61" i="16"/>
  <c r="BE61" i="16"/>
  <c r="T61" i="16"/>
  <c r="T60" i="16" s="1"/>
  <c r="R61" i="16"/>
  <c r="P61" i="16"/>
  <c r="J61" i="16"/>
  <c r="BF61" i="16" s="1"/>
  <c r="BK59" i="16"/>
  <c r="BI59" i="16"/>
  <c r="BH59" i="16"/>
  <c r="BG59" i="16"/>
  <c r="BF59" i="16"/>
  <c r="BE59" i="16"/>
  <c r="T59" i="16"/>
  <c r="R59" i="16"/>
  <c r="P59" i="16"/>
  <c r="J59" i="16"/>
  <c r="BK58" i="16"/>
  <c r="BI58" i="16"/>
  <c r="BH58" i="16"/>
  <c r="BG58" i="16"/>
  <c r="BE58" i="16"/>
  <c r="T58" i="16"/>
  <c r="R58" i="16"/>
  <c r="P58" i="16"/>
  <c r="J58" i="16"/>
  <c r="BF58" i="16" s="1"/>
  <c r="BK57" i="16"/>
  <c r="BI57" i="16"/>
  <c r="BH57" i="16"/>
  <c r="BG57" i="16"/>
  <c r="BE57" i="16"/>
  <c r="T57" i="16"/>
  <c r="R57" i="16"/>
  <c r="P57" i="16"/>
  <c r="J57" i="16"/>
  <c r="BF57" i="16" s="1"/>
  <c r="BK56" i="16"/>
  <c r="BI56" i="16"/>
  <c r="BH56" i="16"/>
  <c r="BG56" i="16"/>
  <c r="BE56" i="16"/>
  <c r="T56" i="16"/>
  <c r="R56" i="16"/>
  <c r="P56" i="16"/>
  <c r="J56" i="16"/>
  <c r="BF56" i="16" s="1"/>
  <c r="BK55" i="16"/>
  <c r="BI55" i="16"/>
  <c r="BH55" i="16"/>
  <c r="BG55" i="16"/>
  <c r="BE55" i="16"/>
  <c r="T55" i="16"/>
  <c r="R55" i="16"/>
  <c r="P55" i="16"/>
  <c r="J55" i="16"/>
  <c r="BF55" i="16" s="1"/>
  <c r="BK54" i="16"/>
  <c r="BI54" i="16"/>
  <c r="BH54" i="16"/>
  <c r="BG54" i="16"/>
  <c r="BE54" i="16"/>
  <c r="T54" i="16"/>
  <c r="R54" i="16"/>
  <c r="P54" i="16"/>
  <c r="J54" i="16"/>
  <c r="BF54" i="16" s="1"/>
  <c r="BK52" i="16"/>
  <c r="BI52" i="16"/>
  <c r="BH52" i="16"/>
  <c r="BG52" i="16"/>
  <c r="BE52" i="16"/>
  <c r="T52" i="16"/>
  <c r="R52" i="16"/>
  <c r="P52" i="16"/>
  <c r="J52" i="16"/>
  <c r="BF52" i="16" s="1"/>
  <c r="BK51" i="16"/>
  <c r="BI51" i="16"/>
  <c r="BH51" i="16"/>
  <c r="BG51" i="16"/>
  <c r="BE51" i="16"/>
  <c r="T51" i="16"/>
  <c r="R51" i="16"/>
  <c r="P51" i="16"/>
  <c r="J51" i="16"/>
  <c r="BF51" i="16" s="1"/>
  <c r="BK50" i="16"/>
  <c r="BI50" i="16"/>
  <c r="BH50" i="16"/>
  <c r="BG50" i="16"/>
  <c r="BE50" i="16"/>
  <c r="T50" i="16"/>
  <c r="R50" i="16"/>
  <c r="P50" i="16"/>
  <c r="J50" i="16"/>
  <c r="BF50" i="16" s="1"/>
  <c r="BK49" i="16"/>
  <c r="BI49" i="16"/>
  <c r="BH49" i="16"/>
  <c r="BG49" i="16"/>
  <c r="BE49" i="16"/>
  <c r="T49" i="16"/>
  <c r="R49" i="16"/>
  <c r="P49" i="16"/>
  <c r="J49" i="16"/>
  <c r="BF49" i="16" s="1"/>
  <c r="BK48" i="16"/>
  <c r="BI48" i="16"/>
  <c r="BH48" i="16"/>
  <c r="BG48" i="16"/>
  <c r="BE48" i="16"/>
  <c r="T48" i="16"/>
  <c r="R48" i="16"/>
  <c r="P48" i="16"/>
  <c r="J48" i="16"/>
  <c r="BF48" i="16" s="1"/>
  <c r="BK46" i="16"/>
  <c r="BI46" i="16"/>
  <c r="BH46" i="16"/>
  <c r="BG46" i="16"/>
  <c r="BE46" i="16"/>
  <c r="T46" i="16"/>
  <c r="R46" i="16"/>
  <c r="P46" i="16"/>
  <c r="J46" i="16"/>
  <c r="BF46" i="16" s="1"/>
  <c r="BK45" i="16"/>
  <c r="BI45" i="16"/>
  <c r="BH45" i="16"/>
  <c r="BG45" i="16"/>
  <c r="BE45" i="16"/>
  <c r="T45" i="16"/>
  <c r="R45" i="16"/>
  <c r="P45" i="16"/>
  <c r="J45" i="16"/>
  <c r="BF45" i="16" s="1"/>
  <c r="BK44" i="16"/>
  <c r="BI44" i="16"/>
  <c r="BH44" i="16"/>
  <c r="BG44" i="16"/>
  <c r="BE44" i="16"/>
  <c r="T44" i="16"/>
  <c r="R44" i="16"/>
  <c r="P44" i="16"/>
  <c r="J44" i="16"/>
  <c r="BF44" i="16" s="1"/>
  <c r="BK43" i="16"/>
  <c r="BI43" i="16"/>
  <c r="BH43" i="16"/>
  <c r="BG43" i="16"/>
  <c r="BE43" i="16"/>
  <c r="T43" i="16"/>
  <c r="R43" i="16"/>
  <c r="P43" i="16"/>
  <c r="J43" i="16"/>
  <c r="BF43" i="16" s="1"/>
  <c r="BK42" i="16"/>
  <c r="BI42" i="16"/>
  <c r="BH42" i="16"/>
  <c r="BG42" i="16"/>
  <c r="BF42" i="16"/>
  <c r="BE42" i="16"/>
  <c r="T42" i="16"/>
  <c r="R42" i="16"/>
  <c r="P42" i="16"/>
  <c r="J42" i="16"/>
  <c r="BK41" i="16"/>
  <c r="BI41" i="16"/>
  <c r="BH41" i="16"/>
  <c r="BG41" i="16"/>
  <c r="BE41" i="16"/>
  <c r="T41" i="16"/>
  <c r="R41" i="16"/>
  <c r="P41" i="16"/>
  <c r="J41" i="16"/>
  <c r="BF41" i="16" s="1"/>
  <c r="BK40" i="16"/>
  <c r="BI40" i="16"/>
  <c r="BH40" i="16"/>
  <c r="BG40" i="16"/>
  <c r="BE40" i="16"/>
  <c r="T40" i="16"/>
  <c r="R40" i="16"/>
  <c r="P40" i="16"/>
  <c r="J40" i="16"/>
  <c r="BF40" i="16" s="1"/>
  <c r="BK38" i="16"/>
  <c r="BI38" i="16"/>
  <c r="BH38" i="16"/>
  <c r="BG38" i="16"/>
  <c r="BE38" i="16"/>
  <c r="T38" i="16"/>
  <c r="R38" i="16"/>
  <c r="P38" i="16"/>
  <c r="J38" i="16"/>
  <c r="BF38" i="16" s="1"/>
  <c r="BK37" i="16"/>
  <c r="BI37" i="16"/>
  <c r="BH37" i="16"/>
  <c r="BG37" i="16"/>
  <c r="BE37" i="16"/>
  <c r="T37" i="16"/>
  <c r="R37" i="16"/>
  <c r="P37" i="16"/>
  <c r="J37" i="16"/>
  <c r="BF37" i="16" s="1"/>
  <c r="BK36" i="16"/>
  <c r="BI36" i="16"/>
  <c r="BH36" i="16"/>
  <c r="BG36" i="16"/>
  <c r="BE36" i="16"/>
  <c r="T36" i="16"/>
  <c r="R36" i="16"/>
  <c r="P36" i="16"/>
  <c r="J36" i="16"/>
  <c r="BF36" i="16" s="1"/>
  <c r="BK35" i="16"/>
  <c r="BI35" i="16"/>
  <c r="BH35" i="16"/>
  <c r="BG35" i="16"/>
  <c r="BE35" i="16"/>
  <c r="T35" i="16"/>
  <c r="T34" i="16" s="1"/>
  <c r="R35" i="16"/>
  <c r="P35" i="16"/>
  <c r="J35" i="16"/>
  <c r="BF35" i="16" s="1"/>
  <c r="BK33" i="16"/>
  <c r="BI33" i="16"/>
  <c r="BH33" i="16"/>
  <c r="BG33" i="16"/>
  <c r="BF33" i="16"/>
  <c r="BE33" i="16"/>
  <c r="T33" i="16"/>
  <c r="R33" i="16"/>
  <c r="P33" i="16"/>
  <c r="J33" i="16"/>
  <c r="BK32" i="16"/>
  <c r="BI32" i="16"/>
  <c r="BH32" i="16"/>
  <c r="BG32" i="16"/>
  <c r="BE32" i="16"/>
  <c r="T32" i="16"/>
  <c r="R32" i="16"/>
  <c r="P32" i="16"/>
  <c r="J32" i="16"/>
  <c r="BF32" i="16" s="1"/>
  <c r="BK31" i="16"/>
  <c r="BI31" i="16"/>
  <c r="BH31" i="16"/>
  <c r="BG31" i="16"/>
  <c r="BE31" i="16"/>
  <c r="T31" i="16"/>
  <c r="R31" i="16"/>
  <c r="P31" i="16"/>
  <c r="J31" i="16"/>
  <c r="BF31" i="16" s="1"/>
  <c r="BK30" i="16"/>
  <c r="BI30" i="16"/>
  <c r="BH30" i="16"/>
  <c r="BG30" i="16"/>
  <c r="BE30" i="16"/>
  <c r="T30" i="16"/>
  <c r="R30" i="16"/>
  <c r="P30" i="16"/>
  <c r="J30" i="16"/>
  <c r="BF30" i="16" s="1"/>
  <c r="BK29" i="16"/>
  <c r="BI29" i="16"/>
  <c r="BH29" i="16"/>
  <c r="BG29" i="16"/>
  <c r="BE29" i="16"/>
  <c r="T29" i="16"/>
  <c r="R29" i="16"/>
  <c r="P29" i="16"/>
  <c r="J29" i="16"/>
  <c r="BF29" i="16" s="1"/>
  <c r="BK28" i="16"/>
  <c r="BI28" i="16"/>
  <c r="BH28" i="16"/>
  <c r="BG28" i="16"/>
  <c r="BE28" i="16"/>
  <c r="T28" i="16"/>
  <c r="R28" i="16"/>
  <c r="P28" i="16"/>
  <c r="J28" i="16"/>
  <c r="BF28" i="16" s="1"/>
  <c r="BK27" i="16"/>
  <c r="BI27" i="16"/>
  <c r="BH27" i="16"/>
  <c r="BG27" i="16"/>
  <c r="BE27" i="16"/>
  <c r="T27" i="16"/>
  <c r="R27" i="16"/>
  <c r="P27" i="16"/>
  <c r="J27" i="16"/>
  <c r="BF27" i="16" s="1"/>
  <c r="BK26" i="16"/>
  <c r="BI26" i="16"/>
  <c r="BH26" i="16"/>
  <c r="BG26" i="16"/>
  <c r="BE26" i="16"/>
  <c r="T26" i="16"/>
  <c r="R26" i="16"/>
  <c r="P26" i="16"/>
  <c r="J26" i="16"/>
  <c r="BF26" i="16" s="1"/>
  <c r="BK25" i="16"/>
  <c r="BI25" i="16"/>
  <c r="BH25" i="16"/>
  <c r="BG25" i="16"/>
  <c r="BE25" i="16"/>
  <c r="T25" i="16"/>
  <c r="R25" i="16"/>
  <c r="P25" i="16"/>
  <c r="J25" i="16"/>
  <c r="BF25" i="16" s="1"/>
  <c r="BK24" i="16"/>
  <c r="BI24" i="16"/>
  <c r="BH24" i="16"/>
  <c r="BG24" i="16"/>
  <c r="BE24" i="16"/>
  <c r="T24" i="16"/>
  <c r="R24" i="16"/>
  <c r="P24" i="16"/>
  <c r="J24" i="16"/>
  <c r="BF24" i="16" s="1"/>
  <c r="BK23" i="16"/>
  <c r="BI23" i="16"/>
  <c r="BH23" i="16"/>
  <c r="BG23" i="16"/>
  <c r="BE23" i="16"/>
  <c r="T23" i="16"/>
  <c r="R23" i="16"/>
  <c r="P23" i="16"/>
  <c r="J23" i="16"/>
  <c r="BF23" i="16" s="1"/>
  <c r="BK22" i="16"/>
  <c r="BI22" i="16"/>
  <c r="BH22" i="16"/>
  <c r="BG22" i="16"/>
  <c r="BE22" i="16"/>
  <c r="T22" i="16"/>
  <c r="R22" i="16"/>
  <c r="P22" i="16"/>
  <c r="J22" i="16"/>
  <c r="BF22" i="16" s="1"/>
  <c r="BK21" i="16"/>
  <c r="BI21" i="16"/>
  <c r="BH21" i="16"/>
  <c r="BG21" i="16"/>
  <c r="BE21" i="16"/>
  <c r="T21" i="16"/>
  <c r="R21" i="16"/>
  <c r="P21" i="16"/>
  <c r="J21" i="16"/>
  <c r="BF21" i="16" s="1"/>
  <c r="BK20" i="16"/>
  <c r="BI20" i="16"/>
  <c r="BH20" i="16"/>
  <c r="BG20" i="16"/>
  <c r="BE20" i="16"/>
  <c r="T20" i="16"/>
  <c r="R20" i="16"/>
  <c r="P20" i="16"/>
  <c r="J20" i="16"/>
  <c r="BF20" i="16" s="1"/>
  <c r="BK19" i="16"/>
  <c r="BI19" i="16"/>
  <c r="BH19" i="16"/>
  <c r="BG19" i="16"/>
  <c r="BE19" i="16"/>
  <c r="T19" i="16"/>
  <c r="R19" i="16"/>
  <c r="P19" i="16"/>
  <c r="J19" i="16"/>
  <c r="BF19" i="16" s="1"/>
  <c r="BK18" i="16"/>
  <c r="BI18" i="16"/>
  <c r="BH18" i="16"/>
  <c r="BG18" i="16"/>
  <c r="BE18" i="16"/>
  <c r="T18" i="16"/>
  <c r="R18" i="16"/>
  <c r="P18" i="16"/>
  <c r="J18" i="16"/>
  <c r="BF18" i="16" s="1"/>
  <c r="BK94" i="15"/>
  <c r="BK93" i="15" s="1"/>
  <c r="J93" i="15" s="1"/>
  <c r="BI94" i="15"/>
  <c r="BH94" i="15"/>
  <c r="BG94" i="15"/>
  <c r="BE94" i="15"/>
  <c r="T94" i="15"/>
  <c r="T93" i="15" s="1"/>
  <c r="R94" i="15"/>
  <c r="R93" i="15" s="1"/>
  <c r="P94" i="15"/>
  <c r="P93" i="15" s="1"/>
  <c r="J94" i="15"/>
  <c r="BF94" i="15" s="1"/>
  <c r="BK92" i="15"/>
  <c r="BI92" i="15"/>
  <c r="BH92" i="15"/>
  <c r="BG92" i="15"/>
  <c r="BE92" i="15"/>
  <c r="T92" i="15"/>
  <c r="R92" i="15"/>
  <c r="P92" i="15"/>
  <c r="J92" i="15"/>
  <c r="BF92" i="15" s="1"/>
  <c r="BK91" i="15"/>
  <c r="BK90" i="15" s="1"/>
  <c r="J90" i="15" s="1"/>
  <c r="BI91" i="15"/>
  <c r="BH91" i="15"/>
  <c r="BG91" i="15"/>
  <c r="BE91" i="15"/>
  <c r="T91" i="15"/>
  <c r="R91" i="15"/>
  <c r="P91" i="15"/>
  <c r="J91" i="15"/>
  <c r="BF91" i="15" s="1"/>
  <c r="T90" i="15"/>
  <c r="P90" i="15"/>
  <c r="BK89" i="15"/>
  <c r="BI89" i="15"/>
  <c r="BH89" i="15"/>
  <c r="BG89" i="15"/>
  <c r="BF89" i="15"/>
  <c r="BE89" i="15"/>
  <c r="T89" i="15"/>
  <c r="R89" i="15"/>
  <c r="P89" i="15"/>
  <c r="J89" i="15"/>
  <c r="BK88" i="15"/>
  <c r="BI88" i="15"/>
  <c r="BH88" i="15"/>
  <c r="BG88" i="15"/>
  <c r="BE88" i="15"/>
  <c r="T88" i="15"/>
  <c r="R88" i="15"/>
  <c r="P88" i="15"/>
  <c r="J88" i="15"/>
  <c r="BF88" i="15" s="1"/>
  <c r="BK87" i="15"/>
  <c r="BI87" i="15"/>
  <c r="BH87" i="15"/>
  <c r="BG87" i="15"/>
  <c r="BE87" i="15"/>
  <c r="T87" i="15"/>
  <c r="R87" i="15"/>
  <c r="P87" i="15"/>
  <c r="J87" i="15"/>
  <c r="BF87" i="15" s="1"/>
  <c r="BK86" i="15"/>
  <c r="BI86" i="15"/>
  <c r="BH86" i="15"/>
  <c r="BG86" i="15"/>
  <c r="BE86" i="15"/>
  <c r="T86" i="15"/>
  <c r="R86" i="15"/>
  <c r="P86" i="15"/>
  <c r="J86" i="15"/>
  <c r="BF86" i="15" s="1"/>
  <c r="BK85" i="15"/>
  <c r="BI85" i="15"/>
  <c r="BH85" i="15"/>
  <c r="BG85" i="15"/>
  <c r="BE85" i="15"/>
  <c r="T85" i="15"/>
  <c r="R85" i="15"/>
  <c r="P85" i="15"/>
  <c r="J85" i="15"/>
  <c r="BF85" i="15" s="1"/>
  <c r="BK84" i="15"/>
  <c r="BI84" i="15"/>
  <c r="BH84" i="15"/>
  <c r="BG84" i="15"/>
  <c r="BF84" i="15"/>
  <c r="BE84" i="15"/>
  <c r="T84" i="15"/>
  <c r="R84" i="15"/>
  <c r="P84" i="15"/>
  <c r="J84" i="15"/>
  <c r="BK82" i="15"/>
  <c r="BI82" i="15"/>
  <c r="BH82" i="15"/>
  <c r="BG82" i="15"/>
  <c r="BE82" i="15"/>
  <c r="T82" i="15"/>
  <c r="R82" i="15"/>
  <c r="P82" i="15"/>
  <c r="J82" i="15"/>
  <c r="BF82" i="15" s="1"/>
  <c r="BK81" i="15"/>
  <c r="BI81" i="15"/>
  <c r="BH81" i="15"/>
  <c r="BG81" i="15"/>
  <c r="BE81" i="15"/>
  <c r="T81" i="15"/>
  <c r="R81" i="15"/>
  <c r="P81" i="15"/>
  <c r="J81" i="15"/>
  <c r="BF81" i="15" s="1"/>
  <c r="BK80" i="15"/>
  <c r="BI80" i="15"/>
  <c r="BH80" i="15"/>
  <c r="BG80" i="15"/>
  <c r="BE80" i="15"/>
  <c r="T80" i="15"/>
  <c r="R80" i="15"/>
  <c r="P80" i="15"/>
  <c r="J80" i="15"/>
  <c r="BF80" i="15" s="1"/>
  <c r="BK79" i="15"/>
  <c r="BI79" i="15"/>
  <c r="BH79" i="15"/>
  <c r="BG79" i="15"/>
  <c r="BE79" i="15"/>
  <c r="T79" i="15"/>
  <c r="R79" i="15"/>
  <c r="P79" i="15"/>
  <c r="J79" i="15"/>
  <c r="BF79" i="15" s="1"/>
  <c r="BK78" i="15"/>
  <c r="BI78" i="15"/>
  <c r="BH78" i="15"/>
  <c r="BG78" i="15"/>
  <c r="BE78" i="15"/>
  <c r="T78" i="15"/>
  <c r="R78" i="15"/>
  <c r="P78" i="15"/>
  <c r="J78" i="15"/>
  <c r="BF78" i="15" s="1"/>
  <c r="BK77" i="15"/>
  <c r="BI77" i="15"/>
  <c r="BH77" i="15"/>
  <c r="BG77" i="15"/>
  <c r="BE77" i="15"/>
  <c r="T77" i="15"/>
  <c r="R77" i="15"/>
  <c r="P77" i="15"/>
  <c r="J77" i="15"/>
  <c r="BF77" i="15" s="1"/>
  <c r="BK75" i="15"/>
  <c r="BI75" i="15"/>
  <c r="BH75" i="15"/>
  <c r="BG75" i="15"/>
  <c r="BE75" i="15"/>
  <c r="T75" i="15"/>
  <c r="R75" i="15"/>
  <c r="P75" i="15"/>
  <c r="J75" i="15"/>
  <c r="BF75" i="15" s="1"/>
  <c r="BK74" i="15"/>
  <c r="BI74" i="15"/>
  <c r="BH74" i="15"/>
  <c r="BG74" i="15"/>
  <c r="BE74" i="15"/>
  <c r="T74" i="15"/>
  <c r="R74" i="15"/>
  <c r="P74" i="15"/>
  <c r="J74" i="15"/>
  <c r="BF74" i="15" s="1"/>
  <c r="BK73" i="15"/>
  <c r="BI73" i="15"/>
  <c r="BH73" i="15"/>
  <c r="BG73" i="15"/>
  <c r="BE73" i="15"/>
  <c r="T73" i="15"/>
  <c r="R73" i="15"/>
  <c r="P73" i="15"/>
  <c r="J73" i="15"/>
  <c r="BF73" i="15" s="1"/>
  <c r="BK72" i="15"/>
  <c r="BI72" i="15"/>
  <c r="BH72" i="15"/>
  <c r="BG72" i="15"/>
  <c r="BE72" i="15"/>
  <c r="T72" i="15"/>
  <c r="R72" i="15"/>
  <c r="P72" i="15"/>
  <c r="J72" i="15"/>
  <c r="BF72" i="15" s="1"/>
  <c r="BK71" i="15"/>
  <c r="BI71" i="15"/>
  <c r="BH71" i="15"/>
  <c r="BG71" i="15"/>
  <c r="BE71" i="15"/>
  <c r="T71" i="15"/>
  <c r="R71" i="15"/>
  <c r="P71" i="15"/>
  <c r="J71" i="15"/>
  <c r="BF71" i="15" s="1"/>
  <c r="BK70" i="15"/>
  <c r="BI70" i="15"/>
  <c r="BH70" i="15"/>
  <c r="BG70" i="15"/>
  <c r="BE70" i="15"/>
  <c r="T70" i="15"/>
  <c r="R70" i="15"/>
  <c r="P70" i="15"/>
  <c r="J70" i="15"/>
  <c r="BF70" i="15" s="1"/>
  <c r="BK69" i="15"/>
  <c r="BI69" i="15"/>
  <c r="BH69" i="15"/>
  <c r="BG69" i="15"/>
  <c r="BE69" i="15"/>
  <c r="T69" i="15"/>
  <c r="R69" i="15"/>
  <c r="P69" i="15"/>
  <c r="J69" i="15"/>
  <c r="BF69" i="15" s="1"/>
  <c r="BK68" i="15"/>
  <c r="BI68" i="15"/>
  <c r="BH68" i="15"/>
  <c r="BG68" i="15"/>
  <c r="BE68" i="15"/>
  <c r="T68" i="15"/>
  <c r="R68" i="15"/>
  <c r="P68" i="15"/>
  <c r="J68" i="15"/>
  <c r="BF68" i="15" s="1"/>
  <c r="BK67" i="15"/>
  <c r="BI67" i="15"/>
  <c r="BH67" i="15"/>
  <c r="BG67" i="15"/>
  <c r="BE67" i="15"/>
  <c r="T67" i="15"/>
  <c r="R67" i="15"/>
  <c r="P67" i="15"/>
  <c r="J67" i="15"/>
  <c r="BF67" i="15" s="1"/>
  <c r="BK66" i="15"/>
  <c r="BI66" i="15"/>
  <c r="BH66" i="15"/>
  <c r="BG66" i="15"/>
  <c r="BE66" i="15"/>
  <c r="T66" i="15"/>
  <c r="R66" i="15"/>
  <c r="P66" i="15"/>
  <c r="J66" i="15"/>
  <c r="BF66" i="15" s="1"/>
  <c r="BK65" i="15"/>
  <c r="BI65" i="15"/>
  <c r="BH65" i="15"/>
  <c r="BG65" i="15"/>
  <c r="BF65" i="15"/>
  <c r="BE65" i="15"/>
  <c r="T65" i="15"/>
  <c r="R65" i="15"/>
  <c r="P65" i="15"/>
  <c r="J65" i="15"/>
  <c r="BK64" i="15"/>
  <c r="BI64" i="15"/>
  <c r="BH64" i="15"/>
  <c r="BG64" i="15"/>
  <c r="BF64" i="15"/>
  <c r="BE64" i="15"/>
  <c r="T64" i="15"/>
  <c r="R64" i="15"/>
  <c r="P64" i="15"/>
  <c r="J64" i="15"/>
  <c r="BK63" i="15"/>
  <c r="BI63" i="15"/>
  <c r="BH63" i="15"/>
  <c r="BG63" i="15"/>
  <c r="BE63" i="15"/>
  <c r="T63" i="15"/>
  <c r="R63" i="15"/>
  <c r="P63" i="15"/>
  <c r="J63" i="15"/>
  <c r="BF63" i="15" s="1"/>
  <c r="BK62" i="15"/>
  <c r="BI62" i="15"/>
  <c r="BH62" i="15"/>
  <c r="BG62" i="15"/>
  <c r="BE62" i="15"/>
  <c r="T62" i="15"/>
  <c r="R62" i="15"/>
  <c r="P62" i="15"/>
  <c r="J62" i="15"/>
  <c r="BF62" i="15" s="1"/>
  <c r="BK61" i="15"/>
  <c r="BI61" i="15"/>
  <c r="BH61" i="15"/>
  <c r="BG61" i="15"/>
  <c r="BE61" i="15"/>
  <c r="T61" i="15"/>
  <c r="R61" i="15"/>
  <c r="P61" i="15"/>
  <c r="J61" i="15"/>
  <c r="BF61" i="15" s="1"/>
  <c r="BK60" i="15"/>
  <c r="BI60" i="15"/>
  <c r="BH60" i="15"/>
  <c r="BG60" i="15"/>
  <c r="BF60" i="15"/>
  <c r="BE60" i="15"/>
  <c r="T60" i="15"/>
  <c r="R60" i="15"/>
  <c r="P60" i="15"/>
  <c r="J60" i="15"/>
  <c r="BK59" i="15"/>
  <c r="BI59" i="15"/>
  <c r="BH59" i="15"/>
  <c r="BG59" i="15"/>
  <c r="BF59" i="15"/>
  <c r="BE59" i="15"/>
  <c r="T59" i="15"/>
  <c r="R59" i="15"/>
  <c r="P59" i="15"/>
  <c r="J59" i="15"/>
  <c r="BK57" i="15"/>
  <c r="BI57" i="15"/>
  <c r="BH57" i="15"/>
  <c r="BG57" i="15"/>
  <c r="BE57" i="15"/>
  <c r="T57" i="15"/>
  <c r="R57" i="15"/>
  <c r="P57" i="15"/>
  <c r="J57" i="15"/>
  <c r="BF57" i="15" s="1"/>
  <c r="BK56" i="15"/>
  <c r="BI56" i="15"/>
  <c r="BH56" i="15"/>
  <c r="BG56" i="15"/>
  <c r="BE56" i="15"/>
  <c r="T56" i="15"/>
  <c r="R56" i="15"/>
  <c r="P56" i="15"/>
  <c r="J56" i="15"/>
  <c r="BF56" i="15" s="1"/>
  <c r="BK55" i="15"/>
  <c r="BI55" i="15"/>
  <c r="BH55" i="15"/>
  <c r="BG55" i="15"/>
  <c r="BE55" i="15"/>
  <c r="T55" i="15"/>
  <c r="R55" i="15"/>
  <c r="P55" i="15"/>
  <c r="J55" i="15"/>
  <c r="BF55" i="15" s="1"/>
  <c r="BK54" i="15"/>
  <c r="BI54" i="15"/>
  <c r="BH54" i="15"/>
  <c r="BG54" i="15"/>
  <c r="BF54" i="15"/>
  <c r="BE54" i="15"/>
  <c r="T54" i="15"/>
  <c r="R54" i="15"/>
  <c r="P54" i="15"/>
  <c r="J54" i="15"/>
  <c r="BK53" i="15"/>
  <c r="BI53" i="15"/>
  <c r="BH53" i="15"/>
  <c r="BG53" i="15"/>
  <c r="BE53" i="15"/>
  <c r="T53" i="15"/>
  <c r="R53" i="15"/>
  <c r="P53" i="15"/>
  <c r="J53" i="15"/>
  <c r="BF53" i="15" s="1"/>
  <c r="BK52" i="15"/>
  <c r="BI52" i="15"/>
  <c r="BH52" i="15"/>
  <c r="BG52" i="15"/>
  <c r="BE52" i="15"/>
  <c r="T52" i="15"/>
  <c r="R52" i="15"/>
  <c r="P52" i="15"/>
  <c r="J52" i="15"/>
  <c r="BF52" i="15" s="1"/>
  <c r="BK51" i="15"/>
  <c r="BI51" i="15"/>
  <c r="BH51" i="15"/>
  <c r="BG51" i="15"/>
  <c r="BE51" i="15"/>
  <c r="T51" i="15"/>
  <c r="R51" i="15"/>
  <c r="P51" i="15"/>
  <c r="J51" i="15"/>
  <c r="BF51" i="15" s="1"/>
  <c r="BK50" i="15"/>
  <c r="BI50" i="15"/>
  <c r="BH50" i="15"/>
  <c r="BG50" i="15"/>
  <c r="BE50" i="15"/>
  <c r="T50" i="15"/>
  <c r="R50" i="15"/>
  <c r="P50" i="15"/>
  <c r="J50" i="15"/>
  <c r="BF50" i="15" s="1"/>
  <c r="BK49" i="15"/>
  <c r="BI49" i="15"/>
  <c r="BH49" i="15"/>
  <c r="BG49" i="15"/>
  <c r="BE49" i="15"/>
  <c r="T49" i="15"/>
  <c r="R49" i="15"/>
  <c r="P49" i="15"/>
  <c r="J49" i="15"/>
  <c r="BF49" i="15" s="1"/>
  <c r="BK48" i="15"/>
  <c r="BI48" i="15"/>
  <c r="BH48" i="15"/>
  <c r="BG48" i="15"/>
  <c r="BF48" i="15"/>
  <c r="BE48" i="15"/>
  <c r="T48" i="15"/>
  <c r="R48" i="15"/>
  <c r="P48" i="15"/>
  <c r="J48" i="15"/>
  <c r="BK47" i="15"/>
  <c r="BI47" i="15"/>
  <c r="BH47" i="15"/>
  <c r="BG47" i="15"/>
  <c r="BF47" i="15"/>
  <c r="BE47" i="15"/>
  <c r="T47" i="15"/>
  <c r="R47" i="15"/>
  <c r="P47" i="15"/>
  <c r="J47" i="15"/>
  <c r="BK46" i="15"/>
  <c r="BI46" i="15"/>
  <c r="BH46" i="15"/>
  <c r="BG46" i="15"/>
  <c r="BE46" i="15"/>
  <c r="T46" i="15"/>
  <c r="R46" i="15"/>
  <c r="P46" i="15"/>
  <c r="P45" i="15" s="1"/>
  <c r="J46" i="15"/>
  <c r="BF46" i="15" s="1"/>
  <c r="BK44" i="15"/>
  <c r="BI44" i="15"/>
  <c r="BH44" i="15"/>
  <c r="BG44" i="15"/>
  <c r="BE44" i="15"/>
  <c r="T44" i="15"/>
  <c r="R44" i="15"/>
  <c r="P44" i="15"/>
  <c r="J44" i="15"/>
  <c r="BF44" i="15" s="1"/>
  <c r="BK43" i="15"/>
  <c r="BI43" i="15"/>
  <c r="BH43" i="15"/>
  <c r="BG43" i="15"/>
  <c r="BE43" i="15"/>
  <c r="T43" i="15"/>
  <c r="R43" i="15"/>
  <c r="P43" i="15"/>
  <c r="J43" i="15"/>
  <c r="BF43" i="15" s="1"/>
  <c r="BK42" i="15"/>
  <c r="BI42" i="15"/>
  <c r="BH42" i="15"/>
  <c r="BG42" i="15"/>
  <c r="BE42" i="15"/>
  <c r="T42" i="15"/>
  <c r="R42" i="15"/>
  <c r="P42" i="15"/>
  <c r="J42" i="15"/>
  <c r="BF42" i="15" s="1"/>
  <c r="BK41" i="15"/>
  <c r="BI41" i="15"/>
  <c r="BH41" i="15"/>
  <c r="BG41" i="15"/>
  <c r="BE41" i="15"/>
  <c r="T41" i="15"/>
  <c r="R41" i="15"/>
  <c r="P41" i="15"/>
  <c r="J41" i="15"/>
  <c r="BF41" i="15" s="1"/>
  <c r="BK40" i="15"/>
  <c r="BI40" i="15"/>
  <c r="BH40" i="15"/>
  <c r="BG40" i="15"/>
  <c r="BE40" i="15"/>
  <c r="T40" i="15"/>
  <c r="R40" i="15"/>
  <c r="P40" i="15"/>
  <c r="J40" i="15"/>
  <c r="BF40" i="15" s="1"/>
  <c r="BK39" i="15"/>
  <c r="BI39" i="15"/>
  <c r="BH39" i="15"/>
  <c r="BG39" i="15"/>
  <c r="BF39" i="15"/>
  <c r="BE39" i="15"/>
  <c r="T39" i="15"/>
  <c r="R39" i="15"/>
  <c r="P39" i="15"/>
  <c r="J39" i="15"/>
  <c r="BK38" i="15"/>
  <c r="BI38" i="15"/>
  <c r="BH38" i="15"/>
  <c r="BG38" i="15"/>
  <c r="BE38" i="15"/>
  <c r="T38" i="15"/>
  <c r="R38" i="15"/>
  <c r="P38" i="15"/>
  <c r="J38" i="15"/>
  <c r="BF38" i="15" s="1"/>
  <c r="BK37" i="15"/>
  <c r="BI37" i="15"/>
  <c r="BH37" i="15"/>
  <c r="BG37" i="15"/>
  <c r="BE37" i="15"/>
  <c r="T37" i="15"/>
  <c r="R37" i="15"/>
  <c r="P37" i="15"/>
  <c r="J37" i="15"/>
  <c r="BF37" i="15" s="1"/>
  <c r="BK36" i="15"/>
  <c r="BI36" i="15"/>
  <c r="BH36" i="15"/>
  <c r="BG36" i="15"/>
  <c r="BF36" i="15"/>
  <c r="BE36" i="15"/>
  <c r="T36" i="15"/>
  <c r="R36" i="15"/>
  <c r="P36" i="15"/>
  <c r="J36" i="15"/>
  <c r="BK35" i="15"/>
  <c r="BI35" i="15"/>
  <c r="BH35" i="15"/>
  <c r="BG35" i="15"/>
  <c r="BE35" i="15"/>
  <c r="T35" i="15"/>
  <c r="R35" i="15"/>
  <c r="P35" i="15"/>
  <c r="J35" i="15"/>
  <c r="BF35" i="15" s="1"/>
  <c r="BK34" i="15"/>
  <c r="BI34" i="15"/>
  <c r="BH34" i="15"/>
  <c r="BG34" i="15"/>
  <c r="BF34" i="15"/>
  <c r="BE34" i="15"/>
  <c r="T34" i="15"/>
  <c r="R34" i="15"/>
  <c r="P34" i="15"/>
  <c r="J34" i="15"/>
  <c r="BK32" i="15"/>
  <c r="BK31" i="15" s="1"/>
  <c r="J31" i="15" s="1"/>
  <c r="BI32" i="15"/>
  <c r="BH32" i="15"/>
  <c r="BG32" i="15"/>
  <c r="BE32" i="15"/>
  <c r="T32" i="15"/>
  <c r="T31" i="15" s="1"/>
  <c r="R32" i="15"/>
  <c r="R31" i="15" s="1"/>
  <c r="P32" i="15"/>
  <c r="P31" i="15" s="1"/>
  <c r="J32" i="15"/>
  <c r="BF32" i="15" s="1"/>
  <c r="BK30" i="15"/>
  <c r="BI30" i="15"/>
  <c r="BH30" i="15"/>
  <c r="BG30" i="15"/>
  <c r="BF30" i="15"/>
  <c r="BE30" i="15"/>
  <c r="T30" i="15"/>
  <c r="R30" i="15"/>
  <c r="P30" i="15"/>
  <c r="J30" i="15"/>
  <c r="BK29" i="15"/>
  <c r="BI29" i="15"/>
  <c r="BH29" i="15"/>
  <c r="BG29" i="15"/>
  <c r="BE29" i="15"/>
  <c r="T29" i="15"/>
  <c r="R29" i="15"/>
  <c r="P29" i="15"/>
  <c r="J29" i="15"/>
  <c r="BF29" i="15" s="1"/>
  <c r="BK28" i="15"/>
  <c r="BI28" i="15"/>
  <c r="BH28" i="15"/>
  <c r="BG28" i="15"/>
  <c r="BE28" i="15"/>
  <c r="T28" i="15"/>
  <c r="R28" i="15"/>
  <c r="P28" i="15"/>
  <c r="J28" i="15"/>
  <c r="BF28" i="15" s="1"/>
  <c r="BK27" i="15"/>
  <c r="BI27" i="15"/>
  <c r="BH27" i="15"/>
  <c r="BG27" i="15"/>
  <c r="BF27" i="15"/>
  <c r="BE27" i="15"/>
  <c r="T27" i="15"/>
  <c r="R27" i="15"/>
  <c r="P27" i="15"/>
  <c r="J27" i="15"/>
  <c r="BK26" i="15"/>
  <c r="BI26" i="15"/>
  <c r="BH26" i="15"/>
  <c r="BG26" i="15"/>
  <c r="BF26" i="15"/>
  <c r="BE26" i="15"/>
  <c r="T26" i="15"/>
  <c r="R26" i="15"/>
  <c r="P26" i="15"/>
  <c r="J26" i="15"/>
  <c r="BK25" i="15"/>
  <c r="BI25" i="15"/>
  <c r="BH25" i="15"/>
  <c r="BG25" i="15"/>
  <c r="BF25" i="15"/>
  <c r="BE25" i="15"/>
  <c r="T25" i="15"/>
  <c r="R25" i="15"/>
  <c r="P25" i="15"/>
  <c r="J25" i="15"/>
  <c r="BK23" i="15"/>
  <c r="BI23" i="15"/>
  <c r="BH23" i="15"/>
  <c r="BG23" i="15"/>
  <c r="BE23" i="15"/>
  <c r="T23" i="15"/>
  <c r="R23" i="15"/>
  <c r="P23" i="15"/>
  <c r="J23" i="15"/>
  <c r="BF23" i="15" s="1"/>
  <c r="BK22" i="15"/>
  <c r="BI22" i="15"/>
  <c r="BH22" i="15"/>
  <c r="BG22" i="15"/>
  <c r="BE22" i="15"/>
  <c r="T22" i="15"/>
  <c r="R22" i="15"/>
  <c r="P22" i="15"/>
  <c r="J22" i="15"/>
  <c r="BF22" i="15" s="1"/>
  <c r="BK21" i="15"/>
  <c r="BI21" i="15"/>
  <c r="BH21" i="15"/>
  <c r="BG21" i="15"/>
  <c r="BE21" i="15"/>
  <c r="T21" i="15"/>
  <c r="R21" i="15"/>
  <c r="P21" i="15"/>
  <c r="J21" i="15"/>
  <c r="BF21" i="15" s="1"/>
  <c r="BK20" i="15"/>
  <c r="BI20" i="15"/>
  <c r="BH20" i="15"/>
  <c r="BG20" i="15"/>
  <c r="BE20" i="15"/>
  <c r="T20" i="15"/>
  <c r="R20" i="15"/>
  <c r="P20" i="15"/>
  <c r="J20" i="15"/>
  <c r="BF20" i="15" s="1"/>
  <c r="BK19" i="15"/>
  <c r="BI19" i="15"/>
  <c r="BH19" i="15"/>
  <c r="BG19" i="15"/>
  <c r="BE19" i="15"/>
  <c r="T19" i="15"/>
  <c r="R19" i="15"/>
  <c r="P19" i="15"/>
  <c r="J19" i="15"/>
  <c r="BF19" i="15" s="1"/>
  <c r="P119" i="17" l="1"/>
  <c r="T221" i="17"/>
  <c r="T119" i="17"/>
  <c r="R134" i="17"/>
  <c r="R217" i="17"/>
  <c r="BK17" i="17"/>
  <c r="P49" i="17"/>
  <c r="BK185" i="17"/>
  <c r="J185" i="17" s="1"/>
  <c r="BK221" i="17"/>
  <c r="J221" i="17" s="1"/>
  <c r="P134" i="17"/>
  <c r="P125" i="17" s="1"/>
  <c r="R185" i="17"/>
  <c r="R142" i="17" s="1"/>
  <c r="T207" i="17"/>
  <c r="R207" i="17"/>
  <c r="T217" i="17"/>
  <c r="P207" i="17"/>
  <c r="P200" i="17" s="1"/>
  <c r="R221" i="17"/>
  <c r="BK119" i="17"/>
  <c r="J119" i="17" s="1"/>
  <c r="T185" i="17"/>
  <c r="P185" i="17"/>
  <c r="P142" i="17" s="1"/>
  <c r="R49" i="17"/>
  <c r="R17" i="17" s="1"/>
  <c r="R121" i="17"/>
  <c r="R119" i="17" s="1"/>
  <c r="BK125" i="17"/>
  <c r="J125" i="17" s="1"/>
  <c r="P221" i="17"/>
  <c r="T49" i="17"/>
  <c r="T17" i="17" s="1"/>
  <c r="T142" i="17"/>
  <c r="T125" i="17"/>
  <c r="BK217" i="17"/>
  <c r="J217" i="17" s="1"/>
  <c r="J17" i="17"/>
  <c r="BK200" i="17"/>
  <c r="J200" i="17" s="1"/>
  <c r="P17" i="17"/>
  <c r="R125" i="17"/>
  <c r="BK45" i="15"/>
  <c r="J45" i="15" s="1"/>
  <c r="T45" i="15"/>
  <c r="R60" i="16"/>
  <c r="P60" i="16"/>
  <c r="R47" i="16"/>
  <c r="R39" i="16" s="1"/>
  <c r="P47" i="16"/>
  <c r="P39" i="16" s="1"/>
  <c r="T47" i="16"/>
  <c r="R63" i="16"/>
  <c r="R53" i="16" s="1"/>
  <c r="R16" i="16" s="1"/>
  <c r="P63" i="16"/>
  <c r="P53" i="16" s="1"/>
  <c r="T39" i="16"/>
  <c r="P34" i="16"/>
  <c r="P17" i="16" s="1"/>
  <c r="BK34" i="16"/>
  <c r="J34" i="16" s="1"/>
  <c r="R34" i="16"/>
  <c r="R17" i="16" s="1"/>
  <c r="BK47" i="16"/>
  <c r="J47" i="16" s="1"/>
  <c r="T53" i="16"/>
  <c r="BK60" i="16"/>
  <c r="J60" i="16" s="1"/>
  <c r="T17" i="16"/>
  <c r="BK53" i="16"/>
  <c r="J53" i="16" s="1"/>
  <c r="R24" i="15"/>
  <c r="R18" i="15" s="1"/>
  <c r="T76" i="15"/>
  <c r="T83" i="15"/>
  <c r="R90" i="15"/>
  <c r="R83" i="15" s="1"/>
  <c r="BK18" i="15"/>
  <c r="R45" i="15"/>
  <c r="R33" i="15" s="1"/>
  <c r="P76" i="15"/>
  <c r="BK76" i="15"/>
  <c r="J76" i="15" s="1"/>
  <c r="P24" i="15"/>
  <c r="P18" i="15" s="1"/>
  <c r="BK24" i="15"/>
  <c r="J24" i="15" s="1"/>
  <c r="T24" i="15"/>
  <c r="T18" i="15" s="1"/>
  <c r="T33" i="15"/>
  <c r="R76" i="15"/>
  <c r="R58" i="15" s="1"/>
  <c r="BK83" i="15"/>
  <c r="J83" i="15" s="1"/>
  <c r="BK58" i="15"/>
  <c r="J58" i="15" s="1"/>
  <c r="P58" i="15"/>
  <c r="T58" i="15"/>
  <c r="P33" i="15"/>
  <c r="BK33" i="15"/>
  <c r="J33" i="15" s="1"/>
  <c r="P83" i="15"/>
  <c r="T200" i="17" l="1"/>
  <c r="BK142" i="17"/>
  <c r="J142" i="17" s="1"/>
  <c r="R200" i="17"/>
  <c r="R16" i="17"/>
  <c r="T16" i="17"/>
  <c r="P16" i="17"/>
  <c r="BK16" i="17"/>
  <c r="J16" i="17" s="1"/>
  <c r="BK17" i="15"/>
  <c r="J17" i="15" s="1"/>
  <c r="T16" i="16"/>
  <c r="BK39" i="16"/>
  <c r="J39" i="16" s="1"/>
  <c r="P16" i="16"/>
  <c r="BK17" i="16"/>
  <c r="R17" i="15"/>
  <c r="J18" i="15"/>
  <c r="P17" i="15"/>
  <c r="T17" i="15"/>
  <c r="J17" i="16" l="1"/>
  <c r="BK16" i="16"/>
  <c r="J16" i="16" s="1"/>
</calcChain>
</file>

<file path=xl/sharedStrings.xml><?xml version="1.0" encoding="utf-8"?>
<sst xmlns="http://schemas.openxmlformats.org/spreadsheetml/2006/main" count="6184" uniqueCount="1936">
  <si>
    <t xml:space="preserve">Celkom   </t>
  </si>
  <si>
    <t xml:space="preserve">Funkčné skúšky, komplexné skúšky, úvodné zaškolenie obsluhy   </t>
  </si>
  <si>
    <t>R</t>
  </si>
  <si>
    <t xml:space="preserve">Odborno-technické práce pri realizácii technologickej časti a uvedenia do prevádzky ČOV   </t>
  </si>
  <si>
    <t xml:space="preserve">Prevádzkový poriadok   </t>
  </si>
  <si>
    <t xml:space="preserve">PP, UVEDENIE DO PREDÁDZKY, FUNKČNÉ A KOMPL. SKÚŠKY   </t>
  </si>
  <si>
    <t>8</t>
  </si>
  <si>
    <t>7</t>
  </si>
  <si>
    <t>6</t>
  </si>
  <si>
    <t>5</t>
  </si>
  <si>
    <t>4</t>
  </si>
  <si>
    <t>3</t>
  </si>
  <si>
    <t>2</t>
  </si>
  <si>
    <t>1</t>
  </si>
  <si>
    <t>Cena celkom</t>
  </si>
  <si>
    <t>Cena jednotková</t>
  </si>
  <si>
    <t>Množstvo celkom</t>
  </si>
  <si>
    <t>MJ</t>
  </si>
  <si>
    <t>Skrátený popis</t>
  </si>
  <si>
    <t>Kód položky</t>
  </si>
  <si>
    <t>KCN</t>
  </si>
  <si>
    <t>Č.</t>
  </si>
  <si>
    <t xml:space="preserve">Dátum: </t>
  </si>
  <si>
    <t>Veľký Slavkov</t>
  </si>
  <si>
    <t xml:space="preserve">Miesto: </t>
  </si>
  <si>
    <t xml:space="preserve">Spracoval: </t>
  </si>
  <si>
    <t xml:space="preserve">Zhotoviteľ: </t>
  </si>
  <si>
    <t>Obec Veľký Slavkov</t>
  </si>
  <si>
    <t>Objednávateľ:</t>
  </si>
  <si>
    <t>PS 06 - Prevádzkový poriadok,uvedenie do prevádzky,skúšky</t>
  </si>
  <si>
    <t>Časť:</t>
  </si>
  <si>
    <t>PREVÁDZKOVÉ SÚBORY</t>
  </si>
  <si>
    <t xml:space="preserve">Objekt: </t>
  </si>
  <si>
    <t>Rekonštrukcia a rozšírenie kapacity existujúcej ČOV v obci Veľký Slavkov</t>
  </si>
  <si>
    <t xml:space="preserve">Stavba: </t>
  </si>
  <si>
    <t>ZADANIE</t>
  </si>
  <si>
    <t>ks</t>
  </si>
  <si>
    <t>950107015</t>
  </si>
  <si>
    <t>950107013</t>
  </si>
  <si>
    <t>950107008</t>
  </si>
  <si>
    <t>950107004</t>
  </si>
  <si>
    <t>950107001</t>
  </si>
  <si>
    <t>mer.</t>
  </si>
  <si>
    <t>950106012</t>
  </si>
  <si>
    <t>950106010</t>
  </si>
  <si>
    <t>950106009</t>
  </si>
  <si>
    <t>950106006</t>
  </si>
  <si>
    <t>950106003</t>
  </si>
  <si>
    <t>950106001</t>
  </si>
  <si>
    <t>220111765</t>
  </si>
  <si>
    <t>95-M</t>
  </si>
  <si>
    <t>hod</t>
  </si>
  <si>
    <t>210251576</t>
  </si>
  <si>
    <t>210251575</t>
  </si>
  <si>
    <t>000400022</t>
  </si>
  <si>
    <t>D14</t>
  </si>
  <si>
    <t>t</t>
  </si>
  <si>
    <t xml:space="preserve">Odvoz sutiny a vybúraných hmôt na skládku za každý ďalší 1 km   </t>
  </si>
  <si>
    <t>979081121.S</t>
  </si>
  <si>
    <t xml:space="preserve">Odvoz sutiny a vybúraných hmôt na skládku do 1 km   </t>
  </si>
  <si>
    <t>979081111</t>
  </si>
  <si>
    <t>971033441</t>
  </si>
  <si>
    <t>971033431</t>
  </si>
  <si>
    <t>cm</t>
  </si>
  <si>
    <t>971045803.S</t>
  </si>
  <si>
    <t>m2</t>
  </si>
  <si>
    <t>943955821.S</t>
  </si>
  <si>
    <t>m3</t>
  </si>
  <si>
    <t>943943821.S</t>
  </si>
  <si>
    <t>943955021.S</t>
  </si>
  <si>
    <t>943943221.S</t>
  </si>
  <si>
    <t xml:space="preserve">Ostatné konštrukcie a práce-búranie   </t>
  </si>
  <si>
    <t>9</t>
  </si>
  <si>
    <t>%</t>
  </si>
  <si>
    <t>210000202</t>
  </si>
  <si>
    <t>210000201</t>
  </si>
  <si>
    <t>21000018</t>
  </si>
  <si>
    <t>21000017</t>
  </si>
  <si>
    <t>21000016</t>
  </si>
  <si>
    <t>21000019</t>
  </si>
  <si>
    <t>M</t>
  </si>
  <si>
    <t>210020002.S</t>
  </si>
  <si>
    <t>m</t>
  </si>
  <si>
    <t>210881325</t>
  </si>
  <si>
    <t>210872124.S</t>
  </si>
  <si>
    <t>210800156.S</t>
  </si>
  <si>
    <t>210800161.S</t>
  </si>
  <si>
    <t>210800160.S</t>
  </si>
  <si>
    <t>210800165.S</t>
  </si>
  <si>
    <t>210800164.S</t>
  </si>
  <si>
    <t>210800159.S</t>
  </si>
  <si>
    <t>210800158.S</t>
  </si>
  <si>
    <t>210800153.S</t>
  </si>
  <si>
    <t>210800147.S</t>
  </si>
  <si>
    <t>210800146.S</t>
  </si>
  <si>
    <t>210010321</t>
  </si>
  <si>
    <t>21-M7</t>
  </si>
  <si>
    <t>2205115</t>
  </si>
  <si>
    <t>919656</t>
  </si>
  <si>
    <t>8595568910615</t>
  </si>
  <si>
    <t>99017</t>
  </si>
  <si>
    <t>EKR000000135</t>
  </si>
  <si>
    <t>EKR000000202</t>
  </si>
  <si>
    <t>100ks</t>
  </si>
  <si>
    <t>1112</t>
  </si>
  <si>
    <t>111</t>
  </si>
  <si>
    <t>405515</t>
  </si>
  <si>
    <t>921 AN20666a</t>
  </si>
  <si>
    <t>EHM000000025</t>
  </si>
  <si>
    <t>EHM000000026</t>
  </si>
  <si>
    <t>2005046</t>
  </si>
  <si>
    <t>200</t>
  </si>
  <si>
    <t>2005105</t>
  </si>
  <si>
    <t>2005115</t>
  </si>
  <si>
    <t>3411316050</t>
  </si>
  <si>
    <t>038572</t>
  </si>
  <si>
    <t>038598</t>
  </si>
  <si>
    <t>038597</t>
  </si>
  <si>
    <t>087180</t>
  </si>
  <si>
    <t>056937</t>
  </si>
  <si>
    <t>080821</t>
  </si>
  <si>
    <t>038947</t>
  </si>
  <si>
    <t>3410351652</t>
  </si>
  <si>
    <t>3410351650</t>
  </si>
  <si>
    <t>3412150440</t>
  </si>
  <si>
    <t>3410300730</t>
  </si>
  <si>
    <t>34139879</t>
  </si>
  <si>
    <t>34139878</t>
  </si>
  <si>
    <t>KPE000000434</t>
  </si>
  <si>
    <t>00127693</t>
  </si>
  <si>
    <t>001</t>
  </si>
  <si>
    <t>KPE000000102</t>
  </si>
  <si>
    <t>KPE000000109</t>
  </si>
  <si>
    <t>KPE000000131</t>
  </si>
  <si>
    <t>KPE000000129</t>
  </si>
  <si>
    <t>KPE000000130</t>
  </si>
  <si>
    <t>KPE000000103</t>
  </si>
  <si>
    <t>KPE000000106</t>
  </si>
  <si>
    <t>KPE000000115</t>
  </si>
  <si>
    <t>KPE000000135</t>
  </si>
  <si>
    <t>KPE000000108</t>
  </si>
  <si>
    <t>KPE000000110</t>
  </si>
  <si>
    <t>KPE000000104</t>
  </si>
  <si>
    <t>D7</t>
  </si>
  <si>
    <t>210292041</t>
  </si>
  <si>
    <t>210290752</t>
  </si>
  <si>
    <t>210290751</t>
  </si>
  <si>
    <t>220330101.S</t>
  </si>
  <si>
    <t>210111104.S</t>
  </si>
  <si>
    <t>210111103.S</t>
  </si>
  <si>
    <t>210111031.S</t>
  </si>
  <si>
    <t>21-M6</t>
  </si>
  <si>
    <t>310633</t>
  </si>
  <si>
    <t>590.PL004002</t>
  </si>
  <si>
    <t>590</t>
  </si>
  <si>
    <t>590.PL004001</t>
  </si>
  <si>
    <t>676.10101</t>
  </si>
  <si>
    <t>676.25100_</t>
  </si>
  <si>
    <t>069731</t>
  </si>
  <si>
    <t>IZN 3253</t>
  </si>
  <si>
    <t>IZN 1653</t>
  </si>
  <si>
    <t>D6</t>
  </si>
  <si>
    <t>360190013.S</t>
  </si>
  <si>
    <t>210100003.S</t>
  </si>
  <si>
    <t>210100001.S</t>
  </si>
  <si>
    <t>21-M11</t>
  </si>
  <si>
    <t>MCM 30 kVAr</t>
  </si>
  <si>
    <t>D11</t>
  </si>
  <si>
    <t>2101900031</t>
  </si>
  <si>
    <t>21-M1</t>
  </si>
  <si>
    <t>10001477.00</t>
  </si>
  <si>
    <t>100</t>
  </si>
  <si>
    <t>10004233.00</t>
  </si>
  <si>
    <t>10004230.00</t>
  </si>
  <si>
    <t>10002759.00</t>
  </si>
  <si>
    <t>10007256.00</t>
  </si>
  <si>
    <t>10002477.00</t>
  </si>
  <si>
    <t>10002487.00</t>
  </si>
  <si>
    <t>10004221.00</t>
  </si>
  <si>
    <t>10002871.00</t>
  </si>
  <si>
    <t>10005809.00</t>
  </si>
  <si>
    <t>10005806.00</t>
  </si>
  <si>
    <t>SI016220--</t>
  </si>
  <si>
    <t>8595090535706</t>
  </si>
  <si>
    <t>M22-XGPV</t>
  </si>
  <si>
    <t>EOV000000017</t>
  </si>
  <si>
    <t>3728640</t>
  </si>
  <si>
    <t>ZBY 2101</t>
  </si>
  <si>
    <t>XB5AD33</t>
  </si>
  <si>
    <t>XB5KSM</t>
  </si>
  <si>
    <t>XB5AVB4</t>
  </si>
  <si>
    <t>XB5AVM5</t>
  </si>
  <si>
    <t>XB5AVM4</t>
  </si>
  <si>
    <t>XB5AVM3</t>
  </si>
  <si>
    <t>XB5AVM1</t>
  </si>
  <si>
    <t>094.91.3</t>
  </si>
  <si>
    <t>99.02.9.024.99</t>
  </si>
  <si>
    <t>94.04</t>
  </si>
  <si>
    <t>55.34.9.024.0094</t>
  </si>
  <si>
    <t>55.34.8.230.0040</t>
  </si>
  <si>
    <t>HDR-150-24</t>
  </si>
  <si>
    <t>V800-4T0055</t>
  </si>
  <si>
    <t>MG952008-A</t>
  </si>
  <si>
    <t>MGF3900R--</t>
  </si>
  <si>
    <t>MGF39001--</t>
  </si>
  <si>
    <t>LZDC38B3--</t>
  </si>
  <si>
    <t>LZDC18B3--</t>
  </si>
  <si>
    <t>LZDC12B3--</t>
  </si>
  <si>
    <t>LZDC09B3--</t>
  </si>
  <si>
    <t>D1-2</t>
  </si>
  <si>
    <t>01170.0-00</t>
  </si>
  <si>
    <t>011</t>
  </si>
  <si>
    <t>01805.0-00</t>
  </si>
  <si>
    <t>D1</t>
  </si>
  <si>
    <t>PS 05 - Strojnotechnologickéelektro rozvody a MaR</t>
  </si>
  <si>
    <t>hod.</t>
  </si>
  <si>
    <t xml:space="preserve">Montáž kalového hospodárstva   </t>
  </si>
  <si>
    <t>kg</t>
  </si>
  <si>
    <t xml:space="preserve">Nosné a podperné konštrukcie potrubí kalového hospodárstva vr. kotviaceho a spojovacieho materiálu   </t>
  </si>
  <si>
    <t xml:space="preserve">Nerez. prepoj flokulanu 1/2´´ s plniacim potrubím (návarok 1/2´´ s vonk.závitom, rúra 1/2´´, 2,5 m, koleno 1/2´´ - 3ks)   </t>
  </si>
  <si>
    <t>bm</t>
  </si>
  <si>
    <t xml:space="preserve">Gum. hadica DN 50mm, 2ks, nerezové stahovacie SK pásky   </t>
  </si>
  <si>
    <t xml:space="preserve">Guľový nerez. ventil 2", (DN 50), typ 300F, vnút. závity   </t>
  </si>
  <si>
    <t xml:space="preserve">Gum. hadica DN 65mm, 4ks nerezové stahovacie SK pásky   </t>
  </si>
  <si>
    <t xml:space="preserve">Guľová spätná klapka DN 50mm   </t>
  </si>
  <si>
    <t xml:space="preserve">Tlakové potrubie prebytočného kalu, PP, DN 65mm (o75x6,8mm)   </t>
  </si>
  <si>
    <t xml:space="preserve">Tlakové potrubie pk: nerezová rúra Ř70x2mm (prepoj KČ3/PP nádrž kalu)   </t>
  </si>
  <si>
    <t xml:space="preserve">Nerezová rúra DN 100mm (o104x2,0mm) vr. fitingov (koleno...)   </t>
  </si>
  <si>
    <t xml:space="preserve">Rýchlospojka DN 100mm pre napojenie fekálneho vozidla (fekálna koncovka páková)   </t>
  </si>
  <si>
    <t xml:space="preserve">Nerezová rúra DN 25mm, o32x2mm vr. ventilov a fitingov (kolená, T-kusy...)   </t>
  </si>
  <si>
    <t xml:space="preserve">Gumenná hadica DN 25mm (1´´)   </t>
  </si>
  <si>
    <t xml:space="preserve">Rozdeľovač TV vr. armatúr   </t>
  </si>
  <si>
    <t xml:space="preserve">Potrubie TV: nerezová rúra DN 50mm, o54x2mm vr. fitingov (kolená...)   </t>
  </si>
  <si>
    <t>kpl</t>
  </si>
  <si>
    <t xml:space="preserve">Prevzdušňovací jemnobublinný systém v nádrži SUN=KJ  vr. nátrubkov, nosných rozvodných rúr a príchytiek odporúčaný prietok vzduchu: 2,5-8 m3/m.h, tlaková strata v závislosti na prietoku a veku systému: 30-50 mbar   </t>
  </si>
  <si>
    <t xml:space="preserve">Nerezové lanko o4mm pre čerpaciu techniku KČ1 - KČ3   </t>
  </si>
  <si>
    <t xml:space="preserve">Vodiace tyčové zariadenie pre ponorné kal. Čerpadlá KČ1, KČ2 a KČ3, o28x2 mm, dĺžka 4500mm/tyč x 2 tyče/1Č   </t>
  </si>
  <si>
    <t xml:space="preserve">Ponorné kalové čerpadlo KČ1, KČ2 a KČ3 prebytočného kalu v nádrži SUN=KJ a nitrifikačných nádržiach, výkon  motora 0,75 kW, Qc=10m3/h, Hc=9m, 50Hz-3-380/415 V, výtlačné hrdlo DN 50mm, pätkové prírubové koleno DN 50mm, m = 22kg, men. prúd 5/1,9 A, spúšťaci   </t>
  </si>
  <si>
    <t xml:space="preserve">Dúchadielko na výrobu TV pre PP nádrž kalu,  P=0,13 kW,  Q = 6,6 m3/hod,  p=20kPa,  1-50Hz-220/230V   </t>
  </si>
  <si>
    <t xml:space="preserve">PP nádrž kalu vr. technologickej výzbroje (prepadové potrubie, odkaľovacie potrubie, plavákové spínače) o 1400mm hc = 1500mm   </t>
  </si>
  <si>
    <t xml:space="preserve">Kompresor - výroba tlakového vzduchu vr. tlakových hadičiek   </t>
  </si>
  <si>
    <t xml:space="preserve">Šnekový dopravník, dĺžka 3m, príkon 0,55 kW, kapacita 2m3/hod   </t>
  </si>
  <si>
    <t xml:space="preserve">Plne automatická flokulačná jednotka - emulzia   </t>
  </si>
  <si>
    <t xml:space="preserve">Rozvádzač kalového hospodárstva   </t>
  </si>
  <si>
    <t xml:space="preserve">Indukčný prietokomer prebytočného kalu, DN 25mm   </t>
  </si>
  <si>
    <t xml:space="preserve">Šnekový lis  vr. reakčnej nádoby a tlak. čidla vr. spustenia do prevádzky a zaškolenia kalového hospodárstva, hydraulický výkon zariadenia 0,5-1,2 m3/hod, príkon sneku: 0,37 kW, príkon miešadla 0,55 kW, otáčky 0,3 - 1,7 ot/min   </t>
  </si>
  <si>
    <t xml:space="preserve">   </t>
  </si>
  <si>
    <t>PS 04 - Kalové hospodárstvo</t>
  </si>
  <si>
    <t xml:space="preserve">Montáž biologického stupňa čistenia   </t>
  </si>
  <si>
    <t xml:space="preserve">Projekt skutočného vyhotovenia   </t>
  </si>
  <si>
    <t xml:space="preserve">Ultrazvukový prietokomer (ultrazvuková sonda merania výšky hladiny a vyhodnocovacia jednotka), mertologické overenie merného zariadenia   </t>
  </si>
  <si>
    <t xml:space="preserve">Nosné a podperné konštrukcie potrubí tlakového vzduchu vr. kotviaceho a spojovacieho materiálu   </t>
  </si>
  <si>
    <t xml:space="preserve">Glycerínový nerez. manometer R: 0-100kPa, sl.-rúrka, ventil 1/4´´   </t>
  </si>
  <si>
    <t xml:space="preserve">nerezová rúra DN 25mm, o32x2mm vr. ventilov a fitingov (kolená, T-kusy...)   </t>
  </si>
  <si>
    <t xml:space="preserve">Nerezová rúra DN 80mm, o84x2mm vr. fitingov (kolena...)   </t>
  </si>
  <si>
    <t xml:space="preserve">Potrubie TV: nerezová rúra DN 100mm, o104x2mm vr. fitingov (kolena...)   </t>
  </si>
  <si>
    <t xml:space="preserve">Medziprírubová klapka DN 80mm, ručná (za dúchadlami)   </t>
  </si>
  <si>
    <t xml:space="preserve">Jemnobublinný prevzdušňovací systém v aktivačných nitrifikačných nádržiach vr. nátrubkov, nosných rozvodných rúr a príchytiek odporúčaný prietok vzduchu: 2,5-8 m3/m.h, tlaková strata v závislosti na prietoku a veku systému: 30-50 mbar   </t>
  </si>
  <si>
    <t xml:space="preserve">Kyslíková sonda, nerezová ponorná reťazová armatúra, kontrolér s príslušenstvom vr. uvedenia do prevádzky   </t>
  </si>
  <si>
    <t xml:space="preserve">Odtokové potrubie vyčistenej odpadovej vody, DN 150, nerezová rúra o154x2mm vr. fitingov (koleno...)   </t>
  </si>
  <si>
    <t xml:space="preserve">Nosné a podperné konštrukcie žľabu vyčistenej odpadovej vody a zberného žľabu vyflotovaného kalu   </t>
  </si>
  <si>
    <t xml:space="preserve">PP zberný žľab vyflotovaného kalu, rozmer žľabu: 170x170x2500mm (š x v x l)   </t>
  </si>
  <si>
    <t xml:space="preserve">Celonerezový odtokový žľab vyčistenej odpadovej vody s nornými stenami, obojstranný, rozmer: 350x250x3100mm (š x v x l), hr. plechu 3mm   </t>
  </si>
  <si>
    <t xml:space="preserve">Potrubie vnútorného recyklu  DN 65mm, d75mm, PP, o75x6,8mm, PN10 vr. armatúr a fitingov (T-kus, koleno...)   </t>
  </si>
  <si>
    <t xml:space="preserve">Potrubie vyflotovaného kalu  DN 65mm, d75mm, PP, o75x6,8mm, PN10 vr. armatúr a fitingov (T-kus, koleno...)   </t>
  </si>
  <si>
    <t xml:space="preserve">PP potrubie vratného/prebytočného kalu DN 65mm, d75mm, PP, o75x6,8mm, PN10 vr. armatúr a fitingov (T-kus, koleno...)   </t>
  </si>
  <si>
    <t xml:space="preserve">Mamutkové vzduchové čerpadlá   </t>
  </si>
  <si>
    <t xml:space="preserve">Dnová perforovaná rúra DN 200mm,  PP, DN 200mm,  o200x11,4mm, PN6   </t>
  </si>
  <si>
    <t xml:space="preserve">Inštalačná sada miešadla vr. horného a dolného držiaku s montážnym príslušenstvom   </t>
  </si>
  <si>
    <t xml:space="preserve">Ponorné kalové miešadlo v denitrifikačných  nádržiach, 3 ~ 400 V/50 Hz, P=1,25 kW, vr. tepelnej ochrany a vlhkostnej sondy; primer vrtule: 225 mm;   </t>
  </si>
  <si>
    <t xml:space="preserve">Uzatváracia medziprírubová klapka, DN150mm, ručná s teleskopickou tyčou   </t>
  </si>
  <si>
    <t xml:space="preserve">Uzatváracia medziprírubová klapka, DN150mm, ručná   </t>
  </si>
  <si>
    <t xml:space="preserve">Prítokové gravitačné potrubie vratného/prebytočného kalu, nerez, DN 150mm,  o154x2,0mm vr. fitingov (kolená...)   </t>
  </si>
  <si>
    <t xml:space="preserve">Prítokové gravitačné potrubie z nitrifikačnej do dosadzovacej nádrže PP, DN 200mm,  o200x11,4mm, PN6 vr. kolien   </t>
  </si>
  <si>
    <t xml:space="preserve">Celonerezová nosná podperná konštrukcia steny dosadzovacej nádrže vr. úchytného a spojovacieho materiálu a kotiev do betónu   </t>
  </si>
  <si>
    <t xml:space="preserve">Celoplastová PP dosadzovacia stena nádrže, PP hr. materiálu 12mm vr. kotviaceho materiálu, prípravy na dielni a montáže na stavbe (nerez. kotvy)   </t>
  </si>
  <si>
    <t xml:space="preserve">Rozdeľovací objekt s podstavcom, nerezové vyhotovenie s prepážkami a 4 odtokmi, prítok do stredovej rúry, DN 200mm, o 750mm   </t>
  </si>
  <si>
    <t xml:space="preserve">Uzatváracia medziprírubová klapka DN 125mm, ručná   </t>
  </si>
  <si>
    <t xml:space="preserve">Prítokové gravitačné nerezové potrubia z rozdeľovacieho objektu do biologických liniek, DN 125mm,  o129x2mm vr. fitingov (kolená....)   </t>
  </si>
  <si>
    <t>PS 02 Biologické čstenie 3.linka a PS 03 Biologické čstenie 4.linka</t>
  </si>
  <si>
    <t xml:space="preserve">Montáž čerpacej stanice   </t>
  </si>
  <si>
    <t xml:space="preserve">Vyčistenie nádrže ČS vrátane odvozu odpadu a likvidácie   </t>
  </si>
  <si>
    <t xml:space="preserve">Konzoly, spojovací a úchytný materiál (kotvy, matice, podložky, skrutky), nerezové prevedenie   </t>
  </si>
  <si>
    <t xml:space="preserve">Nerezové zábradlie a poklopy   </t>
  </si>
  <si>
    <t xml:space="preserve">Nerezová rúra DN 125mm, o129x2 mm   </t>
  </si>
  <si>
    <t xml:space="preserve">Plastová nádoba na zhrabky, 120l nádoba s kolieskami   </t>
  </si>
  <si>
    <t xml:space="preserve">Nerezová rúra DN 300mm obojstranne ukončená prírubami DN300mm (prepoj medziprírubový posúvač/šnekové vertikálne sito)   </t>
  </si>
  <si>
    <t xml:space="preserve">Nožový medziprírubový posúvač DN 300mm, PN 10, typ 2006 vr. teleskopickej tyče RD 2,5 - 3,1m s ovládacím stojanom 9113 a ručným kolieskom vr. úpravy prítokového kalanizačného potrubia (prírubový spoj)   </t>
  </si>
  <si>
    <t xml:space="preserve">Nerezové lanko o4mm pre čerpaciu techniku   </t>
  </si>
  <si>
    <t xml:space="preserve">Vodiace tyčové zariadenie pre ponorné kal. čerpadlá  o38x2 mm, dĺžka 5000mm/tyč x 2 tyče/1Č   </t>
  </si>
  <si>
    <t xml:space="preserve">Ponorné kalové čerpadlo Č1, Č2 s vodiacim dvoj-tyčovým zariadením, výkon/príkon 3,7/4,6kW, 50Hz-3-380/415V, Hc=9m, Qc=50m3/h výtlačné hrdlo DN 80mm, prírubové pätkové koleno, men. prúd 7,8 A  vlhkostná sonda, vyhodn. jednotka vlhkostnej sondy,spúšťacie za   </t>
  </si>
  <si>
    <t xml:space="preserve">Konzola s otočnou výpažnicou pre kôš na zhrabky, materiál: pozink, ručná, nosnosť 150 kg   </t>
  </si>
  <si>
    <t xml:space="preserve">Kôš na zhrabky s vodiacim tyčovým zariadením (40x40x3mm) ,celonerezové prevedenie   </t>
  </si>
  <si>
    <t xml:space="preserve">Guľová spätná klapka DN 100mm, prírubová   </t>
  </si>
  <si>
    <t xml:space="preserve">Guľový uzáver DN 100mm   </t>
  </si>
  <si>
    <t xml:space="preserve">Nerezová rúra DN 100mm, o104x2 mm vr. fitingov   </t>
  </si>
  <si>
    <t xml:space="preserve">Šnekové vertikálne sito s el. vyhrievaním, šírka medzier 6mm, Qmax = 30l/s s elektrotechnologickým rozvádzačom do vnútorného prostredia s prepopjením tlakovej ostrekovej vody   </t>
  </si>
  <si>
    <t>PS 01 - Mechanické predčistenie a čerpacia stanica</t>
  </si>
  <si>
    <t xml:space="preserve">Demontáž krytín striech z plechov skrutkovaných,  -0,00700t   </t>
  </si>
  <si>
    <t>767392802</t>
  </si>
  <si>
    <t xml:space="preserve">Konštrukcie doplnkové kovové      </t>
  </si>
  <si>
    <t>767</t>
  </si>
  <si>
    <t>138310006200</t>
  </si>
  <si>
    <t>138</t>
  </si>
  <si>
    <t>764175527</t>
  </si>
  <si>
    <t xml:space="preserve">Konštrukcie klampiarske      </t>
  </si>
  <si>
    <t>764</t>
  </si>
  <si>
    <t>763167141</t>
  </si>
  <si>
    <t xml:space="preserve">Demontáž sadrokartónového podhľadu s nosnou konštrukciou drevenou, jednoduché opláštenie, -0,01803t   </t>
  </si>
  <si>
    <t>763139521</t>
  </si>
  <si>
    <t>590180000600</t>
  </si>
  <si>
    <t>590180000400</t>
  </si>
  <si>
    <t>763132810</t>
  </si>
  <si>
    <t>763132310</t>
  </si>
  <si>
    <t>590110000400</t>
  </si>
  <si>
    <t>763131282</t>
  </si>
  <si>
    <t xml:space="preserve">Konštrukcie - drevostavby      </t>
  </si>
  <si>
    <t>763</t>
  </si>
  <si>
    <t xml:space="preserve">Obloženie stropov alebo strešných podhľadov z dosiek OSB skrutkovaných na zraz hr. dosky 22 mm   </t>
  </si>
  <si>
    <t>762421305</t>
  </si>
  <si>
    <t xml:space="preserve">Demontáž latovania striech so sklonom do 60 st., pri osovej vzdialenosti lát 0,22-0,50 m,  -0.00500t   </t>
  </si>
  <si>
    <t>762342812</t>
  </si>
  <si>
    <t xml:space="preserve">Demontáž debnenia striech rovných, oblúkových do 60°, z dosiek hrubých, hobľovaných,  -0.01600t   </t>
  </si>
  <si>
    <t>762341811</t>
  </si>
  <si>
    <t xml:space="preserve">Rezivo stavebné zo smreku - strešné laty impregnované hr. 30 mm, š. 50 mm, dĺ. 4000-5000 mm   </t>
  </si>
  <si>
    <t>605430000100</t>
  </si>
  <si>
    <t>605</t>
  </si>
  <si>
    <t xml:space="preserve">Hranoly zo smreku neopracované hranené akosť I dĺ. 4000-6500 mm x hr. 160 mm, š. 160-220 mm   </t>
  </si>
  <si>
    <t>605120003000</t>
  </si>
  <si>
    <t xml:space="preserve">Dosky a fošne zo smreku neopracované neomietané akosť I hr. 24-32 mm, š. 170-240 mm   </t>
  </si>
  <si>
    <t>605110000500</t>
  </si>
  <si>
    <t xml:space="preserve">Dosky a fošne zo smreku neopracované neomietané akosť I hr. 60-100 mm, š. 125-190 mm   </t>
  </si>
  <si>
    <t>605110001000</t>
  </si>
  <si>
    <t xml:space="preserve">Montáž viazaných konštrukcií krovov striech z reziva priemernej plochy do 120 cm2   </t>
  </si>
  <si>
    <t>762332110</t>
  </si>
  <si>
    <t xml:space="preserve">Konštrukcie tesárske      </t>
  </si>
  <si>
    <t>762</t>
  </si>
  <si>
    <t xml:space="preserve">Odstránenie tepelnej izolácie striech šikmých uchytené pribitím, kotvením medzi alebo pod krokvy z vláknitých materiálov hr. nad 10 cm -0,014t   </t>
  </si>
  <si>
    <t>713000075</t>
  </si>
  <si>
    <t xml:space="preserve">Izolácie tepelné      </t>
  </si>
  <si>
    <t>713</t>
  </si>
  <si>
    <t xml:space="preserve">Práce a dodávky PSV      </t>
  </si>
  <si>
    <t>PSV</t>
  </si>
  <si>
    <t>SO 01 - Stavebné úpravy prevádzkovej budovy č.1</t>
  </si>
  <si>
    <t>bal</t>
  </si>
  <si>
    <t>313290000200</t>
  </si>
  <si>
    <t>313</t>
  </si>
  <si>
    <t xml:space="preserve">Montáž oplotenia panelového z pletiva na stĺpiky výšky do 2,2 m   </t>
  </si>
  <si>
    <t>767914150</t>
  </si>
  <si>
    <t>156140003300</t>
  </si>
  <si>
    <t>156</t>
  </si>
  <si>
    <t xml:space="preserve">Montáž ostnatého drôtu   </t>
  </si>
  <si>
    <t>767912150</t>
  </si>
  <si>
    <t>553510009500</t>
  </si>
  <si>
    <t>553</t>
  </si>
  <si>
    <t>156140002500</t>
  </si>
  <si>
    <t xml:space="preserve">Montáž napínacieho drôtu   </t>
  </si>
  <si>
    <t>767912130</t>
  </si>
  <si>
    <t xml:space="preserve">Rozoberanie oplotenia bez priečnikov, s drevenými stĺpikmi z drôt. siete,  -0.01700t   </t>
  </si>
  <si>
    <t>762963830</t>
  </si>
  <si>
    <t>553510022900</t>
  </si>
  <si>
    <t xml:space="preserve">Osadzovanie stĺpika oceľového plotového výšky do 2 m so zabetónovaním do vopred vykopaných dier   </t>
  </si>
  <si>
    <t>338171112</t>
  </si>
  <si>
    <t xml:space="preserve">Zvislé a kompletné konštrukcie      </t>
  </si>
  <si>
    <t xml:space="preserve">Práce a dodávky HSV      </t>
  </si>
  <si>
    <t>HSV</t>
  </si>
  <si>
    <t>SO 06 - Oprava oplotenia</t>
  </si>
  <si>
    <t xml:space="preserve">Demontáž prefabrikovanej krycej dosky kanála, šachty a žumpy do 1,0 t,  -0,05800t postupné rozobratie revíznej kanalizačnej šachty , (poklop - 1ks, vyrnávajúci prstenec 100 - 2ks, kónus -1 ks, prechodové skruže 250 - 6ks, dno - 1ks)   </t>
  </si>
  <si>
    <t>963015141</t>
  </si>
  <si>
    <t xml:space="preserve">Ostatné konštrukcie a práce-búranie      </t>
  </si>
  <si>
    <t xml:space="preserve">Osadenie poklopu liatinového a oceľového vrátane rámu hmotn. nad 50 do 100 kg z toho 1 ks demontovaný   </t>
  </si>
  <si>
    <t>899102111</t>
  </si>
  <si>
    <t xml:space="preserve">Zriadenie šachiet prefabrikovaných do 4t - šachta z domontovaných šachtových dielcov (poklop - 1ks, vyrnávajúci prstenec 100 - 2ks, kónus -1 ks, prechodové skruže 250 - 6ks, dno - 1ks) dno výšky 850 mm bude monolit   </t>
  </si>
  <si>
    <t>894421111</t>
  </si>
  <si>
    <t xml:space="preserve">Poklop liatinový T 600 D 400,   </t>
  </si>
  <si>
    <t>552410002300</t>
  </si>
  <si>
    <t>552</t>
  </si>
  <si>
    <t xml:space="preserve">Skruž výšky 500 mm TBS-Q.1 100/50/9 pre kanalizačnú šachtu DN 1000 TYP Q.1, hr. steny 90 mm, rozmer 1000x500x90 mm   </t>
  </si>
  <si>
    <t>592240001700</t>
  </si>
  <si>
    <t>592</t>
  </si>
  <si>
    <t xml:space="preserve">Skruž výšky 250 mm TBS-Q.1 100/25/9 PS pre kanalizačnú šachtu DN 1000 TYP Q.1, hr. steny 90 mm, rozmer 1000x250x90 mm   </t>
  </si>
  <si>
    <t>592240001600</t>
  </si>
  <si>
    <t xml:space="preserve">Kónus TBR-Q.1 100-63/58/9 KPS pre kanalizačnú šachtu DN 1000 TYP Q.1, hr. steny 90 mm, rozmer 1000x625x580 mm   </t>
  </si>
  <si>
    <t>592240001400</t>
  </si>
  <si>
    <t xml:space="preserve">Príplatok za každých ďalších 600 mm výšky vstupu šachty - prepojovacia šachta   </t>
  </si>
  <si>
    <t>894118001</t>
  </si>
  <si>
    <t xml:space="preserve">Zhotovenie šachty kanaliz. z betónových dielcov s obložením dna betónom tr. C 25/30, potrubie DN nad 200-300 mm- nova prepojovacia šachta - dno v 600 mm bude monolit   </t>
  </si>
  <si>
    <t>894411121</t>
  </si>
  <si>
    <t xml:space="preserve">Poklop liatinový T 600 A15,   </t>
  </si>
  <si>
    <t>552410002100</t>
  </si>
  <si>
    <t xml:space="preserve">Elastomerové tesnenie EMT DN 1000 pre spojenie šachtových dielov kanalizačnej šachty DN 1000   </t>
  </si>
  <si>
    <t>592240004500</t>
  </si>
  <si>
    <t>592240003900</t>
  </si>
  <si>
    <t xml:space="preserve">Skruž výšky 250 mm TBS-Q.1 100/25/12 PS pre kanalizačnú šachtu DN 1000 TYP Q.1, hr. steny 120 mm, rozmer 1000x250x120 mm   </t>
  </si>
  <si>
    <t>592240003000</t>
  </si>
  <si>
    <t xml:space="preserve">Kónus TBR-Q.1 100-63/58/12 KPS pre kanalizačnú šachtu DN 1000 TYP Q.1, hr. steny 120 mm, rozmer 1000x625x580 mm   </t>
  </si>
  <si>
    <t>592240002800</t>
  </si>
  <si>
    <t>592240009000</t>
  </si>
  <si>
    <t>592240008100</t>
  </si>
  <si>
    <t xml:space="preserve">Príplatok za každých ďalších 600 mm výšky vstupu šachty - v budove   </t>
  </si>
  <si>
    <t xml:space="preserve">Zhotovenie šachty kanaliz. z betónových dielcov s obložením dna betónom tr. C 25/30, potrubie DN do 200 mm - v budove   </t>
  </si>
  <si>
    <t>894411111</t>
  </si>
  <si>
    <t>286110007400</t>
  </si>
  <si>
    <t>286</t>
  </si>
  <si>
    <t xml:space="preserve">Montáž kanalizačného PVC-U potrubia hladkého viacvrstvového DN 200   </t>
  </si>
  <si>
    <t>871356006</t>
  </si>
  <si>
    <t xml:space="preserve">Rúrové vedenie      </t>
  </si>
  <si>
    <t xml:space="preserve">Obsyp objektov sypaninou z vhodných hornín 1 až 4 s prehodením sypaniny   </t>
  </si>
  <si>
    <t>175101202</t>
  </si>
  <si>
    <t xml:space="preserve">Kamenivo drvené drobné frakcia 2-4 mm, STN EN 13242 + A1   </t>
  </si>
  <si>
    <t>583410001100</t>
  </si>
  <si>
    <t>583</t>
  </si>
  <si>
    <t xml:space="preserve">Obsyp potrubia sypaninou z vhodných hornín 1 až 4 s prehodením sypaniny   </t>
  </si>
  <si>
    <t>175101102</t>
  </si>
  <si>
    <t xml:space="preserve">Kamenivo drvené hrubé frakcia 16-32 mm, STN EN 13043   </t>
  </si>
  <si>
    <t>583410003000</t>
  </si>
  <si>
    <t xml:space="preserve">Zásyp sypaninou v uzavretých priestoroch s urovnaním povrchu zásypu   </t>
  </si>
  <si>
    <t>174101102</t>
  </si>
  <si>
    <t xml:space="preserve">Odstránenie paženia rýh pre podzemné vedenie, príložné hĺbky do 2 m   </t>
  </si>
  <si>
    <t>151101111</t>
  </si>
  <si>
    <t xml:space="preserve">Paženie a rozopretie stien rýh pre podzemné vedenie, príložné do 2 m   </t>
  </si>
  <si>
    <t>151101101</t>
  </si>
  <si>
    <t xml:space="preserve">Príplatok k cenám za lepivosť pri hĺbení rýh š. nad 600 do 2 000 mm zapaž. i nezapažených, s urovnaním dna v hornine 3   </t>
  </si>
  <si>
    <t>132201209</t>
  </si>
  <si>
    <t xml:space="preserve">Výkop ryhy šírky 600-2000mm horn.3 do 100m3 - medzi základami pod budovou   </t>
  </si>
  <si>
    <t>132201201</t>
  </si>
  <si>
    <t xml:space="preserve">Príplatok za lepivosť pri hĺbení jám ručným náradím v hornine tr. 3   </t>
  </si>
  <si>
    <t>131211119</t>
  </si>
  <si>
    <t xml:space="preserve">Hĺbenie jám v  hornine tr.3 nesúdržných - ručným náradím obkopanie potrubia a jestvujúcej šachty - 2*2*3m   </t>
  </si>
  <si>
    <t>131211111</t>
  </si>
  <si>
    <t xml:space="preserve">Ochranné zábradlie okolo výkopu, drevené výšky 1,10 m dvojtyčové   </t>
  </si>
  <si>
    <t>119001801</t>
  </si>
  <si>
    <t xml:space="preserve">Dočasné zaistenie podzemného potrubia DN 200-500   </t>
  </si>
  <si>
    <t>119001412</t>
  </si>
  <si>
    <t xml:space="preserve">Zemné práce      </t>
  </si>
  <si>
    <t>SO 03 - Potrubné areálové prepojenia</t>
  </si>
  <si>
    <t xml:space="preserve">Maľby umývateľné dvojnásobné biele, ručne nanášané na jemnozrnný podklad výšky do 3,80 m   </t>
  </si>
  <si>
    <t>784441010</t>
  </si>
  <si>
    <t>784</t>
  </si>
  <si>
    <t xml:space="preserve">Penetrovanie jednonásobné jemnozrnných podkladov výšky do 3,80 m   </t>
  </si>
  <si>
    <t>784410100</t>
  </si>
  <si>
    <t xml:space="preserve">Maľby   </t>
  </si>
  <si>
    <t xml:space="preserve">Nátery olejové farby bielej omietok stien dvojnás. 1x email a 2x plným tmel.   </t>
  </si>
  <si>
    <t>783812110.S</t>
  </si>
  <si>
    <t>783</t>
  </si>
  <si>
    <t xml:space="preserve">Nátery tesárskych konštrukcií protipožiarne vypeňovacie, 400 g/m2, stupeň horľavosti B   </t>
  </si>
  <si>
    <t>783785101.S</t>
  </si>
  <si>
    <t xml:space="preserve">Nátery tesárskych konštrukcií, povrchová impregnácia proti drevokaznému hmyzu, hubám a plesniam, jednonásobná   </t>
  </si>
  <si>
    <t>783782404.S</t>
  </si>
  <si>
    <t xml:space="preserve">Nátery stolárskych výrobkov syntetické lazurovacím lakom 2x lakovaním   </t>
  </si>
  <si>
    <t>783626200.S</t>
  </si>
  <si>
    <t xml:space="preserve">Nátery kov.stav.doplnk.konštr. syntetické na vzduchu schnúce základný - 35µm   </t>
  </si>
  <si>
    <t>783226100.S</t>
  </si>
  <si>
    <t xml:space="preserve">Nátery kov.stav.doplnk.konštr. syntetické farby šedej na vzduchu schnúce dvojnásobné - 70µm   </t>
  </si>
  <si>
    <t>783222100.S</t>
  </si>
  <si>
    <t xml:space="preserve">Nátery oceľových konštrukcií protipožiarne vypeňovacie ľahkých C a veľmi ľahkých CC, hr. 400 µm   </t>
  </si>
  <si>
    <t>783180203.S</t>
  </si>
  <si>
    <t xml:space="preserve">Nátery   </t>
  </si>
  <si>
    <t xml:space="preserve">Presun hmôt pre obklady keramické v objektoch výšky do 6 m   </t>
  </si>
  <si>
    <t>998781201.S</t>
  </si>
  <si>
    <t>771</t>
  </si>
  <si>
    <t xml:space="preserve">Obkladačky keramické lxv 198x248 mm   </t>
  </si>
  <si>
    <t>597640002200.S</t>
  </si>
  <si>
    <t>597</t>
  </si>
  <si>
    <t xml:space="preserve">Montáž obkladov vnútor. stien z obkladačiek kladených do tmelu flexibilného veľ. 200x250 mm   </t>
  </si>
  <si>
    <t>781445212.S</t>
  </si>
  <si>
    <t xml:space="preserve">Obklady   </t>
  </si>
  <si>
    <t>781</t>
  </si>
  <si>
    <t xml:space="preserve">Presun hmôt pre podlahy z dlaždíc v objektoch výšky do 6m   </t>
  </si>
  <si>
    <t>998771201.S</t>
  </si>
  <si>
    <t xml:space="preserve">Dlaždice keramické, lxvxhr 298x298x9 mm, gresové neglazované   </t>
  </si>
  <si>
    <t>597740001910.S</t>
  </si>
  <si>
    <t xml:space="preserve">Montáž podláh z dlaždíc gres kladených do tmelu flexibil. mrazuvzdorného veľ. 300 x 300 mm   </t>
  </si>
  <si>
    <t>771541215.S</t>
  </si>
  <si>
    <t xml:space="preserve">Montáž soklíkov z obkladačiek do tmelu veľ. 300 x 100 mm   </t>
  </si>
  <si>
    <t>771415016.S</t>
  </si>
  <si>
    <t xml:space="preserve">Podlahy z dlaždíc   </t>
  </si>
  <si>
    <t xml:space="preserve">Presun hmôt pre kovové stavebné doplnkové konštrukcie v objektoch výšky do 6 m   </t>
  </si>
  <si>
    <t>998767201.S</t>
  </si>
  <si>
    <t xml:space="preserve">Dodávka atyp. oceľ. priehradových väzníkov podľa PD, povrch.úprava žiarový zinok   </t>
  </si>
  <si>
    <t>286630060903</t>
  </si>
  <si>
    <t xml:space="preserve">Montáž atyp. oceľ.priehradových väzníkov vrátane podpor.konštrukcie   </t>
  </si>
  <si>
    <t>767995991.3</t>
  </si>
  <si>
    <t xml:space="preserve">Dodávka atyp. vstupných schodov podľa PD, povrch.úprava žiarový zinok   </t>
  </si>
  <si>
    <t>286630060902</t>
  </si>
  <si>
    <t xml:space="preserve">Montáž atyp. vstupných schodov s podestou vrátane zábradlí a podlahy z pororoštu   </t>
  </si>
  <si>
    <t>767995991.2</t>
  </si>
  <si>
    <t xml:space="preserve">Dodávka atyp. lávok a plošín podľa PD, povrch.úprava žiarový zinok   </t>
  </si>
  <si>
    <t>286630060901</t>
  </si>
  <si>
    <t xml:space="preserve">Montáž atyp. lávok a plošín vrátane zábradlí a podlahy z pororoštu   </t>
  </si>
  <si>
    <t>767995991.1</t>
  </si>
  <si>
    <t xml:space="preserve">Konštrukcie doplnkové kovové   </t>
  </si>
  <si>
    <t xml:space="preserve">Presun hmot pre konštrukcie stolárske v objektoch výšky do 6 m   </t>
  </si>
  <si>
    <t>998766201.S</t>
  </si>
  <si>
    <t>766</t>
  </si>
  <si>
    <t>pár</t>
  </si>
  <si>
    <t xml:space="preserve">Plastové krytky k vnútorným parapetom Standard, pár, vo farbe biela   </t>
  </si>
  <si>
    <t>611550001700</t>
  </si>
  <si>
    <t>611</t>
  </si>
  <si>
    <t xml:space="preserve">Parapetná doska plastová, šírka 250 mm, komôrková vnútorná, biela   </t>
  </si>
  <si>
    <t>611560000300</t>
  </si>
  <si>
    <t xml:space="preserve">Montáž parapetnej dosky plastovej šírky 250 mm, dĺžky do1600 mm   </t>
  </si>
  <si>
    <t>766694152</t>
  </si>
  <si>
    <t>760</t>
  </si>
  <si>
    <t xml:space="preserve">Dvere vnútorné jednokrídlové, šírka 600-900 mm, výplň papierová voština, povrch fólia, plné   </t>
  </si>
  <si>
    <t>611610000400.S</t>
  </si>
  <si>
    <t xml:space="preserve">Kľučka dverová a rozeta 2x, nehrdzavejúca oceľ, povrch nerez brúsený   </t>
  </si>
  <si>
    <t>549150000600.S</t>
  </si>
  <si>
    <t>549</t>
  </si>
  <si>
    <t xml:space="preserve">Montáž dverového krídla otočného jednokrídlového poldrážkového, do existujúcej zárubne, vrátane kovania   </t>
  </si>
  <si>
    <t>766662112.S</t>
  </si>
  <si>
    <t xml:space="preserve">Dvere plastové vxš 2000x1500 mm (pre montážny otvor)   </t>
  </si>
  <si>
    <t>6114122300.3</t>
  </si>
  <si>
    <t xml:space="preserve">Dvere plastové vxš 2000x1200 mm (pre montážny otvor)   </t>
  </si>
  <si>
    <t>6114122300.2</t>
  </si>
  <si>
    <t xml:space="preserve">Vchodové dvere plastové vxš 2000x800 mm   </t>
  </si>
  <si>
    <t>6114122300.01</t>
  </si>
  <si>
    <t xml:space="preserve">Montáž dverí plastových, vchodových, 1 m obvodu dverí   </t>
  </si>
  <si>
    <t>766641161</t>
  </si>
  <si>
    <t xml:space="preserve">Plastové okno jednokrídlové OS, vxš 1200x1200 mm, izolačné dvojsklo, 6 komorový profil   </t>
  </si>
  <si>
    <t>611410002600</t>
  </si>
  <si>
    <t xml:space="preserve">Plastové okno jednokrídlové OS, vxš 1200x900 mm, izolačné dvojsklo, 6 komorový profil   </t>
  </si>
  <si>
    <t>611410002500.S</t>
  </si>
  <si>
    <t xml:space="preserve">Tesniaca paronepriepustná fólia polymér-flísová, š. 70 mm, dĺ. 30 m, pre tesnenie pripájacej škáry okenného rámu a muriva z interiéru   </t>
  </si>
  <si>
    <t>283290006200.S</t>
  </si>
  <si>
    <t>283</t>
  </si>
  <si>
    <t xml:space="preserve">Tesniaca paropriepustná fólia polymér-flísová, š. 70 mm, dĺ. 30 m, pre tesnenie pripájacej škáry okenného rámu a muriva z exteriéru   </t>
  </si>
  <si>
    <t>283290005800.S</t>
  </si>
  <si>
    <t xml:space="preserve">Montáž okien plastových s hydroizolačnými ISO páskami (exteriérová a interiérová)   </t>
  </si>
  <si>
    <t>766621400.S</t>
  </si>
  <si>
    <t xml:space="preserve">Dosky a fošne zo smreku neopracované neomietané akosť I hr. 38-50 mm, š. 100-160 mm   </t>
  </si>
  <si>
    <t>605110000700.S</t>
  </si>
  <si>
    <t xml:space="preserve">Montáž obloženia podhľadov, podkladový rošt   </t>
  </si>
  <si>
    <t>766427112.S</t>
  </si>
  <si>
    <t xml:space="preserve">Drevený obklad tatranský profil, hrúbka 19 mm, šírka 121 mm, smrek, I. trieda   </t>
  </si>
  <si>
    <t>611920007100.S</t>
  </si>
  <si>
    <t xml:space="preserve">Montáž obloženia podhľadov rovných palubovkami na pero a drážku smrekovcovými, š. nad 80 do 100 mm   </t>
  </si>
  <si>
    <t>766421223.S</t>
  </si>
  <si>
    <t xml:space="preserve"> Konštrukcie stolárske   </t>
  </si>
  <si>
    <t xml:space="preserve">Presun hmôt pre konštrukcie klampiarske v objektoch výšky do 6 m   </t>
  </si>
  <si>
    <t>998764201.S</t>
  </si>
  <si>
    <t xml:space="preserve">Kontaktná paropriepustná fólia pod strešnú krytinu, plošná hmotnosť 140 g/m2   </t>
  </si>
  <si>
    <t>764900002.S</t>
  </si>
  <si>
    <t xml:space="preserve">Zvodové rúry z pozinkovaného farbeného PZf plechu, kruhové priemer 120 mm   </t>
  </si>
  <si>
    <t>764454454</t>
  </si>
  <si>
    <t xml:space="preserve">Koleno lisované pozink farebný 70°, priemer 120 mm   </t>
  </si>
  <si>
    <t>553440004200.S</t>
  </si>
  <si>
    <t xml:space="preserve">Montáž kruhových kolien z pozinkovaného farbeného PZf plechu, pre zvodové rúry s priemerom 60 - 150 mm   </t>
  </si>
  <si>
    <t>764454434</t>
  </si>
  <si>
    <t xml:space="preserve">Oplechovanie parapetov z pozinkovaného farbeného PZf plechu, vrátane rohov r.š. 250 mm   </t>
  </si>
  <si>
    <t>764410440</t>
  </si>
  <si>
    <t xml:space="preserve">Hrebeň strechy z pozinkovaného farbeného PZf plechu, r.š. 330 mm   </t>
  </si>
  <si>
    <t>764393420.S</t>
  </si>
  <si>
    <t xml:space="preserve">Úžľabie z pozinkovaného farbeného PZf plechu, r.š. 500 mm   </t>
  </si>
  <si>
    <t>764392440.S</t>
  </si>
  <si>
    <t xml:space="preserve">Záveterná lišta z pozinkovaného farbeného PZf plechu, r.š. 250 mm   </t>
  </si>
  <si>
    <t>764391410.S</t>
  </si>
  <si>
    <t xml:space="preserve">Kotlík kónický z pozinkovaného farbeného PZf plechu, pre rúry s priemerom od 125 do 150 mm   </t>
  </si>
  <si>
    <t>764359413</t>
  </si>
  <si>
    <t xml:space="preserve">Žľaby z pozinkovaného farbeného PZf plechu, pododkvapové polkruhové r.š. 250 mm   </t>
  </si>
  <si>
    <t>764352423</t>
  </si>
  <si>
    <t xml:space="preserve">Snehové zachytávače z pozinkovaného farebného PZf plechu, dvojradové   </t>
  </si>
  <si>
    <t>764348402.S</t>
  </si>
  <si>
    <t xml:space="preserve">Krytina z pozinkovaného farbeného plechu - sklon strechy do 30° vrátane doplnkov - dodávka a montáž   </t>
  </si>
  <si>
    <t>764171101.1</t>
  </si>
  <si>
    <t xml:space="preserve">Konštrukcie klampiarske   </t>
  </si>
  <si>
    <t xml:space="preserve">Presun hmôt pre konštrukcie tesárske v objektoch výšky do 12 m   </t>
  </si>
  <si>
    <t>998762202.S</t>
  </si>
  <si>
    <t xml:space="preserve">Spojovacie prostriedky pre záklop, stropnice, podbíjanie - klince, svorky   </t>
  </si>
  <si>
    <t>762895000.S</t>
  </si>
  <si>
    <t xml:space="preserve">Dosky a fošne zo smreku neopracované neomietané akosť I hr. 18-22 mm, š. 170-240 mm   </t>
  </si>
  <si>
    <t>605110000400.S</t>
  </si>
  <si>
    <t xml:space="preserve">Montáž podbíjania stropov a striech rovných z hrubých dosiek na zraz   </t>
  </si>
  <si>
    <t>762841110.S</t>
  </si>
  <si>
    <t xml:space="preserve">Montáž záklopu vrchného na zraz škáry zakryté lepenkovými pásmi alebo lištami   </t>
  </si>
  <si>
    <t>762811210.S</t>
  </si>
  <si>
    <t xml:space="preserve">Spojovacie prostriedky pre viazané konštrukcie krovov, debnenie a laťovanie, nadstrešné konštr., spádové kliny - svorky, dosky, klince, pásová oceľ, vruty   </t>
  </si>
  <si>
    <t>762395000.S</t>
  </si>
  <si>
    <t xml:space="preserve">Laty z borovice akosť I, prierez do 25 cm2, dĺ. 4000-6500 mm   </t>
  </si>
  <si>
    <t>605140001700.S</t>
  </si>
  <si>
    <t xml:space="preserve">Montáž kontralát pre sklon od 22° do 35°   </t>
  </si>
  <si>
    <t>762341252.S</t>
  </si>
  <si>
    <t xml:space="preserve">Montáž kontralát pre vrchný záklop   </t>
  </si>
  <si>
    <t>762341251.S</t>
  </si>
  <si>
    <t xml:space="preserve">Montáž latovania zložitých striech pre sklon do 60°   </t>
  </si>
  <si>
    <t>762341202.S</t>
  </si>
  <si>
    <t xml:space="preserve">Hranoly zo smrekovca neopracované hranené akosť I dĺ. 4000-6500 mm   </t>
  </si>
  <si>
    <t>605120008000.S</t>
  </si>
  <si>
    <t xml:space="preserve">Montáž viazaných konštrukcií krovov striech z reziva priemernej plochy 120 - 224 cm2   </t>
  </si>
  <si>
    <t>762332120.S</t>
  </si>
  <si>
    <t>762332110.S</t>
  </si>
  <si>
    <t xml:space="preserve">Konštrukcie tesárske   </t>
  </si>
  <si>
    <t xml:space="preserve">Presun hmôt pre izolácie tepelné v objektoch výšky do 6 m   </t>
  </si>
  <si>
    <t>998713201.S</t>
  </si>
  <si>
    <t xml:space="preserve">Doska XPS hr. 160 mm, zakladanie stavieb, podlahy, obrátené ploché strechy   </t>
  </si>
  <si>
    <t>283750002500.S</t>
  </si>
  <si>
    <t xml:space="preserve">Montáž tepelnej izolácie podzemných stien a základov xps kotvením a lepením   </t>
  </si>
  <si>
    <t>713132215.S</t>
  </si>
  <si>
    <t xml:space="preserve">Doska z minerálnej vlny hr. 160 mm, izolácia pre šikmé strechy, nezaťažené stropy, priečky   </t>
  </si>
  <si>
    <t>631440004400.S</t>
  </si>
  <si>
    <t>631</t>
  </si>
  <si>
    <t xml:space="preserve">Doska z minerálnej vlny hr. 100 mm, izolácia pre šikmé strechy, nezaťažené stropy, priečky   </t>
  </si>
  <si>
    <t>631440004000.S</t>
  </si>
  <si>
    <t xml:space="preserve">Montáž tepelnej izolácie stropov rovných minerálnou vlnou, spodkom s úpravou viazacím drôtom   </t>
  </si>
  <si>
    <t>713111121.S</t>
  </si>
  <si>
    <t xml:space="preserve">Montáž tepelnej izolácie stropov minerálnou vlnou, vrchom kladenou voľne   </t>
  </si>
  <si>
    <t>713111111.S</t>
  </si>
  <si>
    <t xml:space="preserve">Izolácie tepelné   </t>
  </si>
  <si>
    <t xml:space="preserve">Presun hmôt pre izoláciu povlakovej krytiny v objektoch výšky do 6 m   </t>
  </si>
  <si>
    <t>998712201.S</t>
  </si>
  <si>
    <t>711</t>
  </si>
  <si>
    <t xml:space="preserve">Parozábrana N 140 , plošná hmotnosť 140 g/m2, znížená horľavosť   </t>
  </si>
  <si>
    <t>283290004100</t>
  </si>
  <si>
    <t xml:space="preserve">Zhotovenie parozábrany pre stropy   </t>
  </si>
  <si>
    <t>712290035.1</t>
  </si>
  <si>
    <t xml:space="preserve">Izolácie striech, povlakové krytiny   </t>
  </si>
  <si>
    <t>712</t>
  </si>
  <si>
    <t xml:space="preserve">Presun hmôt pre izoláciu proti vode v objektoch výšky do 6 m   </t>
  </si>
  <si>
    <t>998711201.S</t>
  </si>
  <si>
    <t>628310001000</t>
  </si>
  <si>
    <t>628</t>
  </si>
  <si>
    <t xml:space="preserve">Zhotovenie  izolácie proti zemnej vlhkosti a tlakovej vode vodorovná NAIP pritavením   </t>
  </si>
  <si>
    <t>711141559.S</t>
  </si>
  <si>
    <t xml:space="preserve">Lak asfaltový penetračný   </t>
  </si>
  <si>
    <t>246170000900.S</t>
  </si>
  <si>
    <t>246</t>
  </si>
  <si>
    <t xml:space="preserve">Zhotovenie izolácie proti zemnej vlhkosti vodorovná náterom penetračným za studena   </t>
  </si>
  <si>
    <t>711111001.S</t>
  </si>
  <si>
    <t xml:space="preserve">Izolácie proti vode a vlhkosti   </t>
  </si>
  <si>
    <t xml:space="preserve">Práce a dodávky PSV   </t>
  </si>
  <si>
    <t xml:space="preserve">Presun hmôt pre budovy (801, 803, 812), zvislá konštr. z tehál, tvárnic, z kovu výšky do 6 m   </t>
  </si>
  <si>
    <t>998011001.S</t>
  </si>
  <si>
    <t xml:space="preserve">Presun hmôt HSV   </t>
  </si>
  <si>
    <t>99</t>
  </si>
  <si>
    <t xml:space="preserve">Poplatok za skladovanie - betón, tehly, dlaždice (17 01) ostatné   </t>
  </si>
  <si>
    <t>979089012.S</t>
  </si>
  <si>
    <t>013</t>
  </si>
  <si>
    <t xml:space="preserve">Vnútrostavenisková doprava sutiny a vybúraných hmôt za každých ďalších 5 m   </t>
  </si>
  <si>
    <t>979082121.S</t>
  </si>
  <si>
    <t xml:space="preserve">Vnútrostavenisková doprava sutiny a vybúraných hmôt do 10 m   </t>
  </si>
  <si>
    <t>979082111.S</t>
  </si>
  <si>
    <t>979081111.S</t>
  </si>
  <si>
    <t xml:space="preserve">Vysekanie v murive z tehál kapsy plochy do 0,10 m2, hĺbky do 150 mm,  -0,01500t   </t>
  </si>
  <si>
    <t>973031324.S</t>
  </si>
  <si>
    <t xml:space="preserve">Vybúranie otvorov v murive tehl. plochy do 4 m2 hr. do 600 mm,  -1,87500t   </t>
  </si>
  <si>
    <t>971033651.S</t>
  </si>
  <si>
    <t xml:space="preserve">Nadokenný profil s priznanou okapničkou   </t>
  </si>
  <si>
    <t>953995412.S</t>
  </si>
  <si>
    <t xml:space="preserve">Mriežka ventilačná kovová, hranatá so sieťkou, rozmery šxvxhr 500x800 mm, povrch.úprava žiarový zinok   </t>
  </si>
  <si>
    <t>429720339502</t>
  </si>
  <si>
    <t>429</t>
  </si>
  <si>
    <t xml:space="preserve">Mriežka ventilačná kovová, hranatá so sieťkou, rozmery šxvxhr 300x300 mm, povrch.úprava žiarový zinok   </t>
  </si>
  <si>
    <t>429720339501</t>
  </si>
  <si>
    <t xml:space="preserve">Montáž hranatej kovovej vetracej mriežky plochy nad 0,06 m2   </t>
  </si>
  <si>
    <t>953947952.S</t>
  </si>
  <si>
    <t xml:space="preserve">Hliníkový rohový ochranný profil s integrovanou mriežkou   </t>
  </si>
  <si>
    <t>953945351.S</t>
  </si>
  <si>
    <t xml:space="preserve">Vyčistenie budov pri výške podlaží do 4 m   </t>
  </si>
  <si>
    <t>952901111.S</t>
  </si>
  <si>
    <t xml:space="preserve">Lešenie ľahké pracovné pomocné s výškou lešeňovej podlahy nad 1,90 do 2,50 m   </t>
  </si>
  <si>
    <t>941955003.S</t>
  </si>
  <si>
    <t>003</t>
  </si>
  <si>
    <t xml:space="preserve">Lešenie ľahké pracovné pomocné, s výškou lešeňovej podlahy do 1,20 m   </t>
  </si>
  <si>
    <t>941955001.S</t>
  </si>
  <si>
    <t xml:space="preserve">Demontáž lešenia ľahkého pracovného radového s podlahami šírky nad 0,80 do 1,00 m, výšky do 10 m   </t>
  </si>
  <si>
    <t>941941831.S</t>
  </si>
  <si>
    <t xml:space="preserve">Príplatok za prvý a každý ďalší i začatý mesiac použitia lešenia ľahkého pracovného radového s podlahami šírky od 0,80 do 1,00 m, výšky do 10 m   </t>
  </si>
  <si>
    <t>941941191.S</t>
  </si>
  <si>
    <t xml:space="preserve">Montáž lešenia ľahkého pracovného radového s podlahami šírky od 0,80 do 1,00 m, výšky do 10 m   </t>
  </si>
  <si>
    <t>941941031.S</t>
  </si>
  <si>
    <t xml:space="preserve">Zhotovenie tesnenia pracovnej škáry oceľovým plechom medzi dnom a stenou vrátane dodávky materiálu v.150 mm   </t>
  </si>
  <si>
    <t>939941199.1</t>
  </si>
  <si>
    <t>015</t>
  </si>
  <si>
    <t xml:space="preserve">Poklop pochôdzny 700x700 mm, povrch.úprava žiarový zinok   </t>
  </si>
  <si>
    <t>286640999901</t>
  </si>
  <si>
    <t xml:space="preserve">Osadenie poklopu oceľového vrátane rámu hmotn. nad 50 do 100 kg   </t>
  </si>
  <si>
    <t>899102111.S</t>
  </si>
  <si>
    <t>271</t>
  </si>
  <si>
    <t xml:space="preserve">Rúrové vedenie   </t>
  </si>
  <si>
    <t xml:space="preserve">Zárubňa oceľová CgU šxvxhr 800x1970x160 mm P   </t>
  </si>
  <si>
    <t>553310008800</t>
  </si>
  <si>
    <t xml:space="preserve">Osadenie oceľovej dverovej zárubne alebo rámu, plochy otvoru do 2,5 m2   </t>
  </si>
  <si>
    <t>642942111.S</t>
  </si>
  <si>
    <t xml:space="preserve">Cementová samonivelizačná stierka, pevnosti v tlaku 30 MPa, hr. 10 mm   </t>
  </si>
  <si>
    <t>632452689.S</t>
  </si>
  <si>
    <t xml:space="preserve">Cementový poter (vhodný aj ako spádový), pevnosti v tlaku 30 MPa, hr. 50 mm   </t>
  </si>
  <si>
    <t>632452290.S</t>
  </si>
  <si>
    <t xml:space="preserve">Okrajová dilatačná páska z PE 100/5 mm bez fólie na oddilatovanie poterov od stenových konštrukcií   </t>
  </si>
  <si>
    <t>283320004800.S</t>
  </si>
  <si>
    <t xml:space="preserve">Zhotovenie okrajovej dilatačnej pásky z PE   </t>
  </si>
  <si>
    <t>632001021.S</t>
  </si>
  <si>
    <t xml:space="preserve">Oddeľovacia fólia na potery   </t>
  </si>
  <si>
    <t>283230007500.S</t>
  </si>
  <si>
    <t xml:space="preserve">Zhotovenie separačnej fólie v podlahových vrstvách z PE   </t>
  </si>
  <si>
    <t>632001011.S</t>
  </si>
  <si>
    <t xml:space="preserve">Kontaktný zatepľovací systém ostenia z grafitového EPS hr. 30 mm   </t>
  </si>
  <si>
    <t>625250443.S</t>
  </si>
  <si>
    <t xml:space="preserve">Kontaktný zatepľovací systém z grafitového EPS hr. 150 mm, zatĺkacie kotvy   </t>
  </si>
  <si>
    <t>625250382.S</t>
  </si>
  <si>
    <t xml:space="preserve">Potiahnutie vonkajších stien sklotextílnou mriežkou s celoplošným prilepením   </t>
  </si>
  <si>
    <t>622481119.S</t>
  </si>
  <si>
    <t xml:space="preserve">Vonkajšia omietka stien pastovitá silikónová roztieraná, hr. 2 mm   </t>
  </si>
  <si>
    <t>622461053.S</t>
  </si>
  <si>
    <t xml:space="preserve">Vnútorná omietka stien pastovitá dekoratívna mozaiková   </t>
  </si>
  <si>
    <t>612461281.S</t>
  </si>
  <si>
    <t xml:space="preserve">Vnútorná omietka stien vápennocementová štuková (jemná), hr. 5 mm   </t>
  </si>
  <si>
    <t>612460385.S</t>
  </si>
  <si>
    <t xml:space="preserve">Vnútorná omietka stien vápennocementová jadrová (hrubá), hr. 15 mm   </t>
  </si>
  <si>
    <t>612460242.S</t>
  </si>
  <si>
    <t xml:space="preserve">Príprava vnútorného podkladu stien cementovým prednástrekom, hr. 3 mm   </t>
  </si>
  <si>
    <t>612460151.S</t>
  </si>
  <si>
    <t xml:space="preserve">Potiahnutie stropov vnútorných, pletivom keramickým   </t>
  </si>
  <si>
    <t>611481112.S</t>
  </si>
  <si>
    <t xml:space="preserve">Vnútorná omietka stropov vápenná štuková (jemná), hr. 5 mm   </t>
  </si>
  <si>
    <t>611460208.S</t>
  </si>
  <si>
    <t xml:space="preserve">Vnútorná omietka stropov vápenná jadrová (hrubá), hr. 15 mm   </t>
  </si>
  <si>
    <t>611460202.S</t>
  </si>
  <si>
    <t xml:space="preserve">Príprava vnútorného podkladu stropov cementovým prednástrekom, hr. 3 mm   </t>
  </si>
  <si>
    <t>611460151.S</t>
  </si>
  <si>
    <t xml:space="preserve">Príplatok za prísadu proti plesni, omietka stropov   </t>
  </si>
  <si>
    <t>611401969.1</t>
  </si>
  <si>
    <t xml:space="preserve">Úpravy povrchov, podlahy, osadenie   </t>
  </si>
  <si>
    <t xml:space="preserve">Výstuž stužujúcich pásov a vencov z betonárskej ocele B500 (10505)   </t>
  </si>
  <si>
    <t>417361821.S</t>
  </si>
  <si>
    <t xml:space="preserve">Debnenie bočníc stužujúcich pásov a vencov vrátane vzpier odstránenie   </t>
  </si>
  <si>
    <t>417351116.S</t>
  </si>
  <si>
    <t xml:space="preserve">Debnenie bočníc stužujúcich pásov a vencov vrátane vzpier zhotovenie   </t>
  </si>
  <si>
    <t>417351115.S</t>
  </si>
  <si>
    <t xml:space="preserve">Betón stužujúcich pásov a vencov železový tr. C 25/30   </t>
  </si>
  <si>
    <t>417321515.S</t>
  </si>
  <si>
    <t>411362021.S</t>
  </si>
  <si>
    <t xml:space="preserve">Výstuž stropov doskových, trámových, vložkových,konzolových alebo balkónových, B500 (10505)   </t>
  </si>
  <si>
    <t>411361821.S</t>
  </si>
  <si>
    <t xml:space="preserve">Podporná konštrukcia stropov výšky do 4 m pre zaťaženie do 12 kPa odstránenie   </t>
  </si>
  <si>
    <t>411354174.S</t>
  </si>
  <si>
    <t xml:space="preserve">Podporná konštrukcia stropov výšky do 4 m pre zaťaženie do 12 kPa zhotovenie   </t>
  </si>
  <si>
    <t>411354173.S</t>
  </si>
  <si>
    <t xml:space="preserve">Debnenie stropov doskových odstránenie-dielce   </t>
  </si>
  <si>
    <t>411351102.S</t>
  </si>
  <si>
    <t xml:space="preserve">Debnenie stropov doskových zhotovenie-dielce   </t>
  </si>
  <si>
    <t>411351101.S</t>
  </si>
  <si>
    <t xml:space="preserve">Stropy z betónu železového vodostavebného C 30/37   </t>
  </si>
  <si>
    <t>411321812.S</t>
  </si>
  <si>
    <t xml:space="preserve">Betón stropov doskových a trámových,  železový tr. C 20/25   </t>
  </si>
  <si>
    <t>411321314.S</t>
  </si>
  <si>
    <t xml:space="preserve">Vodorovné konštrukcie   </t>
  </si>
  <si>
    <t xml:space="preserve">Priečky z tehál pálených dierovaných brúsených na pero a drážku hrúbky 140 mm, na maltu pre tenké škáry   </t>
  </si>
  <si>
    <t>342240161.S</t>
  </si>
  <si>
    <t xml:space="preserve">Steny z betónu železového vodostavebného deliacich priečok, steny plášťa C 30/37   </t>
  </si>
  <si>
    <t>341322812.S</t>
  </si>
  <si>
    <t xml:space="preserve">Tyč oceľová prierezu L rovnoramenný uholník 120x120x8 mm, ozn. 11 373, povrch.úprava žiarový zinok   </t>
  </si>
  <si>
    <t>133310004009.1</t>
  </si>
  <si>
    <t>133</t>
  </si>
  <si>
    <t xml:space="preserve">Osadenie oceľových valcovaných nosníkov (na murive) I, IE,U,UE,L do č.12 alebo výšky do 120 mm   </t>
  </si>
  <si>
    <t>317941121.S</t>
  </si>
  <si>
    <t xml:space="preserve">Keramický preklad nosný šírky 70 mm, výšky 238 mm, dĺžky 2000 mm   </t>
  </si>
  <si>
    <t>317160315.S</t>
  </si>
  <si>
    <t xml:space="preserve">Keramický preklad nosný šírky 70 mm, výšky 238 mm, dĺžky 1500 mm   </t>
  </si>
  <si>
    <t>317160313.S</t>
  </si>
  <si>
    <t xml:space="preserve">Keramický preklad nosný šírky 70 mm, výšky 238 mm, dĺžky 1250 mm   </t>
  </si>
  <si>
    <t>317160312.S</t>
  </si>
  <si>
    <t xml:space="preserve">Výstuž nadzákladových múrov B500 (10505)   </t>
  </si>
  <si>
    <t>311361821.S</t>
  </si>
  <si>
    <t xml:space="preserve">Debnenie nadzákladových múrov obojstranné odstránenie-dielce   </t>
  </si>
  <si>
    <t>311351106.S</t>
  </si>
  <si>
    <t xml:space="preserve">Debnenie nadzákladových múrov obojstranné zhotovenie-dielce   </t>
  </si>
  <si>
    <t>311351105.S</t>
  </si>
  <si>
    <t xml:space="preserve">Tesnenie pracovných škár v betónových konštrukciách injektážnymi hadičkami jednonásobnými, maltou cementovou injektážnou   </t>
  </si>
  <si>
    <t>311301003.S</t>
  </si>
  <si>
    <t xml:space="preserve">Murivo nosné (m3) z tehál pálených dierovaných brúsených na pero a drážku hrúbky 300 mm, na maltu pre tenké škáry   </t>
  </si>
  <si>
    <t>311233141.S</t>
  </si>
  <si>
    <t xml:space="preserve">Zvislé a kompletné konštrukcie   </t>
  </si>
  <si>
    <t xml:space="preserve">Prestupy v základoch, stenách a stropoch vodotesné - doplnenie   </t>
  </si>
  <si>
    <t>279109901</t>
  </si>
  <si>
    <t xml:space="preserve">Debnenie stien základových pásov, odstránenie-tradičné   </t>
  </si>
  <si>
    <t>274351218.S</t>
  </si>
  <si>
    <t xml:space="preserve">Debnenie stien základových pásov, zhotovenie-tradičné   </t>
  </si>
  <si>
    <t>274351217.S</t>
  </si>
  <si>
    <t xml:space="preserve">Betón základových pásov, železový (bez výstuže), tr. C 20/25   </t>
  </si>
  <si>
    <t>274321312.S</t>
  </si>
  <si>
    <t xml:space="preserve">Murivo základových pásov (m3) z betónových debniacich tvárnic s betónovou výplňou C 16/20 hrúbky 400 mm   </t>
  </si>
  <si>
    <t>274271051.S</t>
  </si>
  <si>
    <t xml:space="preserve">Výstuž základových dosiek z ocele B500 (10505)   </t>
  </si>
  <si>
    <t>273361821.S</t>
  </si>
  <si>
    <t xml:space="preserve">Debnenie stien základových dosiek, odstránenie-tradičné   </t>
  </si>
  <si>
    <t>273351218.S</t>
  </si>
  <si>
    <t xml:space="preserve">Debnenie stien základových dosiek, zhotovenie-tradičné   </t>
  </si>
  <si>
    <t>273351217.S</t>
  </si>
  <si>
    <t xml:space="preserve">Základové dosky z betónu železového vodostavebného C 30/37 (bez výstuže)   </t>
  </si>
  <si>
    <t>273326242.S</t>
  </si>
  <si>
    <t xml:space="preserve">Betón základových dosiek, prostý tr. C 16/20   </t>
  </si>
  <si>
    <t>273313611.S</t>
  </si>
  <si>
    <t xml:space="preserve">Násyp pod základové konštrukcie so zhutnením zo štrkopiesku fr.0-32 mm   </t>
  </si>
  <si>
    <t>271573001.S</t>
  </si>
  <si>
    <t xml:space="preserve">Zakladanie   </t>
  </si>
  <si>
    <t xml:space="preserve">Úprava pláne v zárezoch v hornine 1-4 so zhutnením   </t>
  </si>
  <si>
    <t>181101102.S</t>
  </si>
  <si>
    <t xml:space="preserve">Obsyp objektov sypaninou z vhodných hornín 1 až 4 bez prehodenia sypaniny   </t>
  </si>
  <si>
    <t>175101201.S</t>
  </si>
  <si>
    <t xml:space="preserve">Poplatok za skladovanie - zemina a kamenivo (17 05) ostatné   </t>
  </si>
  <si>
    <t>171209002.S</t>
  </si>
  <si>
    <t xml:space="preserve">Uloženie sypaniny na skládky nad 100 do 1000 m3   </t>
  </si>
  <si>
    <t>171201202.S</t>
  </si>
  <si>
    <t xml:space="preserve">Nakladanie neuľahnutého výkopku z hornín tr.1-4 nad 100 do 1000 m3   </t>
  </si>
  <si>
    <t>167101102.S</t>
  </si>
  <si>
    <t xml:space="preserve">Vodorovné premiestnenie výkopku po spevnenej ceste z horniny tr.1-4, nad 1000 do 10000 m3, príplatok k cene za každých ďalšich a začatých 1000 m   </t>
  </si>
  <si>
    <t>162501143.S</t>
  </si>
  <si>
    <t xml:space="preserve">Vodorovné premiestnenie výkopku po spevnenej ceste z horniny tr.1-4, nad 1000 do 10000 m3 na vzdialenosť do 3000 m   </t>
  </si>
  <si>
    <t>162501142.S</t>
  </si>
  <si>
    <t xml:space="preserve">Vodorovné premiestnenie výkopku po nespevnenej ceste z horniny tr.1-4, nad 100 do 1000 m3 na vzdialenosť nad 50 do 500 m   </t>
  </si>
  <si>
    <t>162301131.S</t>
  </si>
  <si>
    <t xml:space="preserve">Odstránenie paženia stien príložné hĺbky do 4 m   </t>
  </si>
  <si>
    <t>151101211.S</t>
  </si>
  <si>
    <t xml:space="preserve">Paženie stien bez rozopretia alebo vzopretia, príložné hĺbky do 4m   </t>
  </si>
  <si>
    <t>151101201.S</t>
  </si>
  <si>
    <t xml:space="preserve">Príplatok za lepivosť pri hĺbení rýh šírky do 600 mm zapažených i nezapažených s urovnaním dna v hornine 4   </t>
  </si>
  <si>
    <t>132301109.S</t>
  </si>
  <si>
    <t xml:space="preserve">Výkop ryhy do šírky 600 mm v horn.4 nad 100 m3   </t>
  </si>
  <si>
    <t>132301102.S</t>
  </si>
  <si>
    <t xml:space="preserve">Príplatok za lepivosť pri hĺbení zapažených jám a zárezov s urovnaním dna v hornine 4   </t>
  </si>
  <si>
    <t>131301209.S</t>
  </si>
  <si>
    <t xml:space="preserve">Výkop zapaženej jamy v hornine 4, nad 100 do 1000 m3   </t>
  </si>
  <si>
    <t>131301202.S</t>
  </si>
  <si>
    <t xml:space="preserve">Odstránenie ornice s vodor. premiestn. na hromady, so zložením na vzdialenosť do 100 m a do 100m3   </t>
  </si>
  <si>
    <t>121101111.S</t>
  </si>
  <si>
    <t>deň</t>
  </si>
  <si>
    <t xml:space="preserve">Pohotovosť záložnej čerpacej súpravy pre výšku do 10 m, s prítokom litrov za minútu nad 500 do 1000 l   </t>
  </si>
  <si>
    <t>115101302.S</t>
  </si>
  <si>
    <t xml:space="preserve">Čerpanie vody na dopravnú výšku do 10 m s priemerným prítokom litrov za minútu nad 500 l do 1000 l   </t>
  </si>
  <si>
    <t>115101202.S</t>
  </si>
  <si>
    <t xml:space="preserve">Zemné práce   </t>
  </si>
  <si>
    <t xml:space="preserve">Práce a dodávky HSV   </t>
  </si>
  <si>
    <t>SO 02.1,2,6 - Stavba,architektúra, statika a PO</t>
  </si>
  <si>
    <t>SO 02 - Prevádzková budova č.2</t>
  </si>
  <si>
    <t>286130003400</t>
  </si>
  <si>
    <t xml:space="preserve">Montáž potrubia z plastických rúr PE, PP D x t 25 x 2.7   </t>
  </si>
  <si>
    <t>230180007</t>
  </si>
  <si>
    <t>286130002700</t>
  </si>
  <si>
    <t xml:space="preserve">Montáž potrubia z plastických rúr PE, PP D x t 16 x 2.7   </t>
  </si>
  <si>
    <t>230180004</t>
  </si>
  <si>
    <t xml:space="preserve">Montáže potrubia      </t>
  </si>
  <si>
    <t>23-M</t>
  </si>
  <si>
    <t xml:space="preserve">Práce a dodávky M      </t>
  </si>
  <si>
    <t xml:space="preserve">Dlaždice keramické s protišmykovým povrchom lxvxhr 150x150x11 mm, jednofarebné   </t>
  </si>
  <si>
    <t>597740000700</t>
  </si>
  <si>
    <t xml:space="preserve">Opravy podláh z dlaždíc hutných, glazovaných alebo keramických do 5 ks/m2,  -0,009t   </t>
  </si>
  <si>
    <t>771540010</t>
  </si>
  <si>
    <t xml:space="preserve">Podlahy z dlaždíc      </t>
  </si>
  <si>
    <t xml:space="preserve">Presun hmôt pre vnútorný vodovod v objektoch výšky do 6 m   </t>
  </si>
  <si>
    <t>998722101</t>
  </si>
  <si>
    <t xml:space="preserve">Tlaková skúška vodovodného potrubia závitového do DN 50   </t>
  </si>
  <si>
    <t>722290226</t>
  </si>
  <si>
    <t>551110016500</t>
  </si>
  <si>
    <t>551</t>
  </si>
  <si>
    <t xml:space="preserve">Montáž spätného ventilu závitového G 1   </t>
  </si>
  <si>
    <t>722221275</t>
  </si>
  <si>
    <t>551110013900</t>
  </si>
  <si>
    <t xml:space="preserve">Montáž guľového kohúta závitového priameho pre vodu G 1   </t>
  </si>
  <si>
    <t>722221020</t>
  </si>
  <si>
    <t>551110013700</t>
  </si>
  <si>
    <t xml:space="preserve">Montáž guľového kohúta závitového priameho pre vodu G 1/2   </t>
  </si>
  <si>
    <t>722221010</t>
  </si>
  <si>
    <t xml:space="preserve">Vyvedenie a upevnenie výpustky DN 25   </t>
  </si>
  <si>
    <t>722190403</t>
  </si>
  <si>
    <t xml:space="preserve">Vyvedenie a upevnenie výpustky DN 15   </t>
  </si>
  <si>
    <t>722190401</t>
  </si>
  <si>
    <t xml:space="preserve">Oprava vodovodného potrubia z PE rúrok vsadenie odbočky do potrubia D 32   </t>
  </si>
  <si>
    <t>722170911</t>
  </si>
  <si>
    <t xml:space="preserve">Zdravotechnika - vnútorný vodovod      </t>
  </si>
  <si>
    <t>722</t>
  </si>
  <si>
    <t xml:space="preserve">Búranie dlažieb, bez podklad. lôžka z xylolit., alebo keramických dlaždíc hr. do 10 mm,  -0,02000t   </t>
  </si>
  <si>
    <t>965081712</t>
  </si>
  <si>
    <t xml:space="preserve">Búranie podkladov pod dlažby, liatych dlažieb a mazanín,betón alebo liaty asfalt hr.do 100 mm, plochy do 1 m2 -2,20000t   </t>
  </si>
  <si>
    <t>965042121</t>
  </si>
  <si>
    <t>SO 02.5 Zdravotechnika</t>
  </si>
  <si>
    <t>210251577</t>
  </si>
  <si>
    <t>460120002</t>
  </si>
  <si>
    <t>460200273</t>
  </si>
  <si>
    <t>220111721.S</t>
  </si>
  <si>
    <t>220111776</t>
  </si>
  <si>
    <t>220111771</t>
  </si>
  <si>
    <t>21-M15</t>
  </si>
  <si>
    <t>341kbnn_3936</t>
  </si>
  <si>
    <t>341kbnn_2905</t>
  </si>
  <si>
    <t>ve_44589</t>
  </si>
  <si>
    <t>KVO000000211</t>
  </si>
  <si>
    <t>f712113</t>
  </si>
  <si>
    <t>f611128</t>
  </si>
  <si>
    <t>EBL000000696</t>
  </si>
  <si>
    <t>D9</t>
  </si>
  <si>
    <t>220730303</t>
  </si>
  <si>
    <t>220730302</t>
  </si>
  <si>
    <t>220730301</t>
  </si>
  <si>
    <t>210221060</t>
  </si>
  <si>
    <t>21-M8</t>
  </si>
  <si>
    <t>t195010</t>
  </si>
  <si>
    <t>t195008 Al</t>
  </si>
  <si>
    <t>481001</t>
  </si>
  <si>
    <t>f511121</t>
  </si>
  <si>
    <t>EBL000000035</t>
  </si>
  <si>
    <t>f311116</t>
  </si>
  <si>
    <t>392209</t>
  </si>
  <si>
    <t>123116</t>
  </si>
  <si>
    <t>123110</t>
  </si>
  <si>
    <t>103410</t>
  </si>
  <si>
    <t>101000</t>
  </si>
  <si>
    <t>f313312</t>
  </si>
  <si>
    <t>339059</t>
  </si>
  <si>
    <t>390209</t>
  </si>
  <si>
    <t>390259</t>
  </si>
  <si>
    <t>459129</t>
  </si>
  <si>
    <t>D8</t>
  </si>
  <si>
    <t>SO 02.4 - Bleskozvod</t>
  </si>
  <si>
    <t>210251575.1</t>
  </si>
  <si>
    <t>D29</t>
  </si>
  <si>
    <t>21-M4</t>
  </si>
  <si>
    <t>ESV000001065</t>
  </si>
  <si>
    <t>221413</t>
  </si>
  <si>
    <t>221412</t>
  </si>
  <si>
    <t>ESV000000020</t>
  </si>
  <si>
    <t>D4</t>
  </si>
  <si>
    <t>210201913</t>
  </si>
  <si>
    <t>210201912</t>
  </si>
  <si>
    <t>210201911</t>
  </si>
  <si>
    <t>210201500</t>
  </si>
  <si>
    <t>210201250</t>
  </si>
  <si>
    <t>210201240</t>
  </si>
  <si>
    <t>210111033.S</t>
  </si>
  <si>
    <t>210110095</t>
  </si>
  <si>
    <t>210110014.S</t>
  </si>
  <si>
    <t>210110013.S</t>
  </si>
  <si>
    <t>210110011.S</t>
  </si>
  <si>
    <t>21-M2</t>
  </si>
  <si>
    <t>069731.1</t>
  </si>
  <si>
    <t>SPS000000025</t>
  </si>
  <si>
    <t>069716</t>
  </si>
  <si>
    <t>069711</t>
  </si>
  <si>
    <t>OZN/ODB/3x1W/B/1/</t>
  </si>
  <si>
    <t>Y12-4758</t>
  </si>
  <si>
    <t>Y8-2536</t>
  </si>
  <si>
    <t>RX120AS4/ND</t>
  </si>
  <si>
    <t>BRS4KO375V2/ND</t>
  </si>
  <si>
    <t>PL3500L1N4ND</t>
  </si>
  <si>
    <t>AREL3000RL1KVM4ND</t>
  </si>
  <si>
    <t>D2</t>
  </si>
  <si>
    <t>210190008</t>
  </si>
  <si>
    <t>21-M1.10</t>
  </si>
  <si>
    <t>10005809.01</t>
  </si>
  <si>
    <t>8595090520023</t>
  </si>
  <si>
    <t>D1-1.10</t>
  </si>
  <si>
    <t>D1.10</t>
  </si>
  <si>
    <t>SO 02.3 - Svetelné rozvody</t>
  </si>
  <si>
    <t xml:space="preserve">Tvárnica priekopová a melioračná, doska obkladová betónová TBM 2-50, rozmer 500x500x100 mm - okapový chodník   </t>
  </si>
  <si>
    <t>592270000100</t>
  </si>
  <si>
    <t xml:space="preserve">Kladenie betónovej dlažby s vyplnením škár do lôžka z kameniva, veľ. do 0,25 m2 plochy do 50 m2 - okapové chodniky   </t>
  </si>
  <si>
    <t>596811320</t>
  </si>
  <si>
    <t xml:space="preserve">Podklad alebo kryt z kameniva hrubého drveného veľ. 32-63 mm s rozprestretím a zhutnením hr. 200 mm - podklad   </t>
  </si>
  <si>
    <t>564761111</t>
  </si>
  <si>
    <t xml:space="preserve">Podklad alebo kryt z kameniva hrubého drveného veľ. 16-32 mm s rozprestretím a zhutnením hr. 200 mm - kryt   </t>
  </si>
  <si>
    <t>564760211</t>
  </si>
  <si>
    <t xml:space="preserve">Komunikácie      </t>
  </si>
  <si>
    <t xml:space="preserve">Rozprestretie ornice v rovine, plocha do 500 m2, hr. do 300 mm   </t>
  </si>
  <si>
    <t>181301105</t>
  </si>
  <si>
    <t xml:space="preserve">Uloženie sypaniny do násypu súdržnej horniny s mierou zhutnenia podľa Proctor-Standard na 95 %   </t>
  </si>
  <si>
    <t>171101101</t>
  </si>
  <si>
    <t xml:space="preserve">Nakladanie neuľahnutého výkopku z hromád zeminy schopnej zúrodnenia   </t>
  </si>
  <si>
    <t>167103101</t>
  </si>
  <si>
    <t xml:space="preserve">Nakladanie neuľahnutého výkopku z hornín tr.1-4 do 100 m3   </t>
  </si>
  <si>
    <t>167101101</t>
  </si>
  <si>
    <t>121101111</t>
  </si>
  <si>
    <t>SO 05 - Spevnené plochy a terénne úpravy</t>
  </si>
  <si>
    <t>Rekapitulácia objektov stavby</t>
  </si>
  <si>
    <t>Stavba:</t>
  </si>
  <si>
    <t>Zhotoviteľ:</t>
  </si>
  <si>
    <t>Kód</t>
  </si>
  <si>
    <t>Zákazka</t>
  </si>
  <si>
    <t>Cena bez DPH</t>
  </si>
  <si>
    <t>DPH</t>
  </si>
  <si>
    <t>Cena s DPH</t>
  </si>
  <si>
    <t>Ostatné</t>
  </si>
  <si>
    <t>ZRN</t>
  </si>
  <si>
    <t>HZS</t>
  </si>
  <si>
    <t>VRN</t>
  </si>
  <si>
    <t>KČ</t>
  </si>
  <si>
    <t xml:space="preserve">Rekonštrukcia a rozšírenie kapacity existujúcej ČOV v obci Veľký Slavkov   </t>
  </si>
  <si>
    <t>SO 01</t>
  </si>
  <si>
    <t xml:space="preserve">    SO 01 - Stavebné úpravy prevádzkovej budovy č.1   </t>
  </si>
  <si>
    <t>SO 02</t>
  </si>
  <si>
    <t xml:space="preserve">    SO 02 - Prevádzková budova č.2   </t>
  </si>
  <si>
    <t>SO 02.1,2,6</t>
  </si>
  <si>
    <t xml:space="preserve">        SO 02.1,2,6 - Stavba,architektúra, statika a PO   </t>
  </si>
  <si>
    <t>SO 02.3</t>
  </si>
  <si>
    <t xml:space="preserve">        SO 02.3 - Svetelné rozvody   </t>
  </si>
  <si>
    <t>SO 02.4</t>
  </si>
  <si>
    <t xml:space="preserve">        SO 02.4 - Bleskozvod   </t>
  </si>
  <si>
    <t>SO 02.5</t>
  </si>
  <si>
    <t xml:space="preserve">        SO 02.5 Zdravotechnika   </t>
  </si>
  <si>
    <t>SO 03</t>
  </si>
  <si>
    <t xml:space="preserve">    SO 03 - Potrubné areálové prepojenia   </t>
  </si>
  <si>
    <t>SO 05</t>
  </si>
  <si>
    <t xml:space="preserve">    SO 05 - Spevnené plochy a terénne úpravy   </t>
  </si>
  <si>
    <t>SO 06</t>
  </si>
  <si>
    <t xml:space="preserve">    SO 06 - Oprava oplotenia   </t>
  </si>
  <si>
    <t>xPS</t>
  </si>
  <si>
    <t xml:space="preserve">    PREVÁDZKOVÉ SÚBORY   </t>
  </si>
  <si>
    <t>PS 01</t>
  </si>
  <si>
    <t xml:space="preserve">        PS 01 - Mechanické predčistenie a čerpacia stanica   </t>
  </si>
  <si>
    <t>PS 02,03</t>
  </si>
  <si>
    <t xml:space="preserve">        PS 02 Biologické čstenie 3.linka a PS 03 Biologické  čistenie 4.linka   </t>
  </si>
  <si>
    <t>PS 04</t>
  </si>
  <si>
    <t xml:space="preserve">        PS 04 - Kalové hospodárstvo   </t>
  </si>
  <si>
    <t>PS 05</t>
  </si>
  <si>
    <t xml:space="preserve">        PS 05 - Strojnotechnologickéelektro rozvody a MaR   </t>
  </si>
  <si>
    <t>PS 06</t>
  </si>
  <si>
    <t xml:space="preserve">        PS 06 - Prevádzkový poriadok,uvedenie do prevádzky,skúšky   </t>
  </si>
  <si>
    <t>Celkom</t>
  </si>
  <si>
    <t>Plech trapézový pozinkovaný T 18 1125x18 mm lesklý polyester 25µ, hr. 0,70 mm</t>
  </si>
  <si>
    <t xml:space="preserve">Spätný ventil kontrolovateľný, 1" FF, PN 16, mosadz, disk plast </t>
  </si>
  <si>
    <t xml:space="preserve">Rúra kanalizačná PVC-U gravitačná, hladká SN4 - KG, ML- viacvrstvová, DN 200, dĺ. 5 m,   </t>
  </si>
  <si>
    <t>Betónový roznášací prstenec pre revízne šachty DN 630</t>
  </si>
  <si>
    <t xml:space="preserve">Drôt napínací pozinkovaný d 3,5 mm, dĺžka 78 m </t>
  </si>
  <si>
    <t xml:space="preserve">Montáž SDK dosiek jednoduché opláštenie pre podhľad, drevená spodná konštrukcia   </t>
  </si>
  <si>
    <t xml:space="preserve">Doska sadrokartónová, hrana HRAK, GKB hr. 12,5 mm, šxl 1250x2000 mm   </t>
  </si>
  <si>
    <t>Montáž zavesenej dvojvrstvovej nosnej konštrukcie z profilov montážnych CD a nosných UD pre podhľad</t>
  </si>
  <si>
    <t xml:space="preserve">Profil CD oceľový, šxvxl 60x27x2600 mm, hr. plechu 0,6 mm pre podhľady a predsadené steny   </t>
  </si>
  <si>
    <t xml:space="preserve">Profil UD okrajový oceľový, šxvxl 28x27x3000 mm, hr. plechu 0,6 mm pre podhľady a predsadené steny   </t>
  </si>
  <si>
    <t xml:space="preserve">SDK obklady drevených trámov prierezu 10x14 cm dosky GKFI hr. 12,5 mm   </t>
  </si>
  <si>
    <t xml:space="preserve">Montáž plechovej krytiny - trapézový systém, hr. do 0,8 mm, sklon strechy do 30°   </t>
  </si>
  <si>
    <t xml:space="preserve">SDK podhľad, závesná dvojvrstvová kca profil montažný CD a nosný UD, dosky hr. 12,5 mm   </t>
  </si>
  <si>
    <t xml:space="preserve">Pás asfaltový hydroizolačný V 60 S 35 pre spodné vrstvy hydroizolačných systémov   </t>
  </si>
  <si>
    <t xml:space="preserve">Výstuž stropov doskových, trámových, vložkových,konzolových alebo balkónových, zo zváraných sietí kari  </t>
  </si>
  <si>
    <t>Guľový uzáver pre vodu, 1/2" FF, páčka, niklovaná mosadz</t>
  </si>
  <si>
    <t xml:space="preserve">Guľový uzáver pre vodu, 1" FF, páčka, niklovaná mosadz </t>
  </si>
  <si>
    <t>Rúra flex univerzálna D 16x2,2 mm, 100 m kotúč, vysokotlakovo zosieťovaný polyetylén (RAU-PE-Xa)</t>
  </si>
  <si>
    <t xml:space="preserve">Rúra flex univerzálna D 32x4,4 mm, 100 m kotúč, vysokotlakovo zosieťovaný polyetylén   </t>
  </si>
  <si>
    <t xml:space="preserve">Poklop betón - liatina 1000 PL600/A15 pre zaťaženie do 1,5 t pre revízne šachty DN 630 až 1000,   </t>
  </si>
  <si>
    <t xml:space="preserve">Napinák č. 3 pozinkovaný pre napínanie pletiva s napínacím drôtom   </t>
  </si>
  <si>
    <t>Drôt ostnatý d 1,7 mm, dĺžka 250 m, pozinkovaný</t>
  </si>
  <si>
    <t xml:space="preserve">Prietokomer magneticko-indukčný DN 125mm, PN16, delená montáž s 15m káblom, výstupy impulzný aj analógový. Modbus zemniaca elektroda, 230VAC, IP 68 snímača (zaliata svorkovnica   </t>
  </si>
  <si>
    <t xml:space="preserve">Vertikálne roots dúchadlo, príkon 4 kW, 50Hz - 3 - 380/415V, 8,1/4,7A, Qd=168m3/hod pri dp = 400mbar, Qd = 157,2 m3/hod pri dp = 500mbar, pripojenie DN 80mm, súčasťou dúchadla  je gumenný kompenzátor  3´´, tlmič  hluku, bezpečnostný ventil a tlakomer   </t>
  </si>
  <si>
    <t>0</t>
  </si>
  <si>
    <t>Objekt:</t>
  </si>
  <si>
    <t/>
  </si>
  <si>
    <t>Miesto:</t>
  </si>
  <si>
    <t>Dátum:</t>
  </si>
  <si>
    <t>Projektant:</t>
  </si>
  <si>
    <t>Spracovateľ:</t>
  </si>
  <si>
    <t>Náklady z rozpočtu</t>
  </si>
  <si>
    <t>Cena celkom [EUR]</t>
  </si>
  <si>
    <t>-1</t>
  </si>
  <si>
    <t>PČ</t>
  </si>
  <si>
    <t>Typ</t>
  </si>
  <si>
    <t>Popis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</si>
  <si>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</si>
  <si>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</si>
  <si>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</si>
  <si>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</si>
  <si>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</si>
  <si>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</si>
  <si>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</si>
  <si>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</si>
  <si>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</si>
  <si>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</si>
  <si>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Rozvádzač RS2</t>
  </si>
  <si>
    <t>ROZPOCET</t>
  </si>
  <si>
    <t>:40581</t>
  </si>
  <si>
    <t>Nástenná rozvodnica pre nástennú montáž, nepriehľadné dvere, počet radov 2, počet modulov v rade 14, krytie IP40, PE+N, farba biela, materiál : plast, resp.ekvivalent</t>
  </si>
  <si>
    <t>-642166582</t>
  </si>
  <si>
    <t>:40593</t>
  </si>
  <si>
    <t>Svorkový blok 5 × 6 mm2, resp.ekvivalent</t>
  </si>
  <si>
    <t>-391484229</t>
  </si>
  <si>
    <t>:40594</t>
  </si>
  <si>
    <t>Svorkový blok 2 × 16 mm2 + 6 × 6 mm2, resp.ekvivalent</t>
  </si>
  <si>
    <t>1417481445</t>
  </si>
  <si>
    <t>:40599</t>
  </si>
  <si>
    <t>Držiak svorkových blokov, resp.ekvivalent</t>
  </si>
  <si>
    <t>-2081698454</t>
  </si>
  <si>
    <t>:40600</t>
  </si>
  <si>
    <t>-1607508998</t>
  </si>
  <si>
    <t>Rozvádzač RS2-výzbroj</t>
  </si>
  <si>
    <t>41638</t>
  </si>
  <si>
    <t>Istič In 10 A, Ue AC 230 V / DC 72 V, charakteristika B, 1-pól, Icn 10 kA, resp.ekvivalent</t>
  </si>
  <si>
    <t>1136352667</t>
  </si>
  <si>
    <t>41640</t>
  </si>
  <si>
    <t>Istič In 16 A, Ue AC 230 V / DC 72 V, charakteristika B, 1-pól, Icn 10 kA, resp.ekvivalent</t>
  </si>
  <si>
    <t>247315617</t>
  </si>
  <si>
    <t>:41774</t>
  </si>
  <si>
    <t>Istič In 25 A, Ue AC 230/400 V / DC 216 V, charakteristika B, 3-pól, Icn 10 kA, resp.ekvivalent</t>
  </si>
  <si>
    <t>388394468</t>
  </si>
  <si>
    <t>:42451</t>
  </si>
  <si>
    <t>Prúdový chránič In 25 A, Ue AC 230/400 V, Idn 30 mA, 4-pól, Inc 10 kA, typ A, resp.ekvivalent</t>
  </si>
  <si>
    <t>-1888204510</t>
  </si>
  <si>
    <t>10</t>
  </si>
  <si>
    <t>Ochrana napájacieho vedenia 230 V/50 Hz  zvodič SPD typ 2 (C) 3+1 , resp.ekvivalent</t>
  </si>
  <si>
    <t>-1340437470</t>
  </si>
  <si>
    <t>11</t>
  </si>
  <si>
    <t>Prepojovací mostík - farba zelená 12/Z, resp.ekvivalent</t>
  </si>
  <si>
    <t>587206264</t>
  </si>
  <si>
    <t>Elektromontáže - rozvádzač RS2</t>
  </si>
  <si>
    <t>12</t>
  </si>
  <si>
    <t>K</t>
  </si>
  <si>
    <t>Montáž plastovej rozvodnice do váhy 50 kg</t>
  </si>
  <si>
    <t>64</t>
  </si>
  <si>
    <t>557609146</t>
  </si>
  <si>
    <t>Svetelné a zásuvkové obvody</t>
  </si>
  <si>
    <t>13</t>
  </si>
  <si>
    <t>LED svietidlo stropné, 1x LED , 1500mm, mřížka AL mat, přisazené/závěsné, LED 840,  NONSELV 350mA nestmívatelný, resp.ekvivalent</t>
  </si>
  <si>
    <t>825461437</t>
  </si>
  <si>
    <t>14</t>
  </si>
  <si>
    <t>LED svietidlo stropné, úzký korpus 1575mm, LED 840, korpus PE, opálový PC kryt,  IP65,  zdroj 700mA, resp.ekvivalent</t>
  </si>
  <si>
    <t>-1089392243</t>
  </si>
  <si>
    <t>15</t>
  </si>
  <si>
    <t>LED svietidlo stropné, 6x12 LED 840,  kryt opál PMMA, IP40, prům. 375mm, 700mA , resp.ekvivalent</t>
  </si>
  <si>
    <t>-377429561</t>
  </si>
  <si>
    <t>16</t>
  </si>
  <si>
    <t>LED svietidlo stropné-reflektor, asymetrická optika, 4000K LED, CRI 80 , resp.ekvivalent</t>
  </si>
  <si>
    <t>759682754</t>
  </si>
  <si>
    <t>17</t>
  </si>
  <si>
    <t>Helios LED 1,2W IP65 1hod, svietidlo núdzoveho osvetlenia s akumulátorom, resp.ekvivalent</t>
  </si>
  <si>
    <t>1877165188</t>
  </si>
  <si>
    <t>18</t>
  </si>
  <si>
    <t>Helios P LED 1,2W IP42 1hod, svietidlo núdzoveho osvetlenia s akumulátorom, resp.ekvivalent</t>
  </si>
  <si>
    <t>-1191069723</t>
  </si>
  <si>
    <t>19</t>
  </si>
  <si>
    <t>OUTDOOR LED, 3W IP66 1hod, svietidlo núdzoveho osvetlenia s akumulátorom, resp.ekvivalent</t>
  </si>
  <si>
    <t>1740999184</t>
  </si>
  <si>
    <t>20</t>
  </si>
  <si>
    <t>Striedavý prepínač č. 6 - IP55 - sivá, resp.ekvivalent</t>
  </si>
  <si>
    <t>-1865787842</t>
  </si>
  <si>
    <t>21</t>
  </si>
  <si>
    <t>Krížový prepínač č. 7 - IP55 - sivá, resp.ekvivalent</t>
  </si>
  <si>
    <t>-1505038103</t>
  </si>
  <si>
    <t>22</t>
  </si>
  <si>
    <t>Čidlo pohybu - max. 1200W - biele, resp.ekvivalent</t>
  </si>
  <si>
    <t>850002350</t>
  </si>
  <si>
    <t>23</t>
  </si>
  <si>
    <t>Zásuvka - IP55, resp.ekvivalent</t>
  </si>
  <si>
    <t>-1731566542</t>
  </si>
  <si>
    <t>Elektromontáže - osvetlenie a núdzove osvetlenie</t>
  </si>
  <si>
    <t>24</t>
  </si>
  <si>
    <t>Jednopólový spínač - radenie 1, nástenný IP 55, vrátane zapojenia</t>
  </si>
  <si>
    <t>-196570165</t>
  </si>
  <si>
    <t>25</t>
  </si>
  <si>
    <t>Striedavý prepínač - radenie 6, nástenný, IP 55, vrátane zapojenia</t>
  </si>
  <si>
    <t>-1261754686</t>
  </si>
  <si>
    <t>26</t>
  </si>
  <si>
    <t>Krížový prepínač - radenie 7, nástenný IP 55, vrátane zapojenia</t>
  </si>
  <si>
    <t>-928305994</t>
  </si>
  <si>
    <t>27</t>
  </si>
  <si>
    <t>Spínače snímač pohybu - zapojenie a montáž</t>
  </si>
  <si>
    <t>567779531</t>
  </si>
  <si>
    <t>28</t>
  </si>
  <si>
    <t>Zásuvka na povrchovú montáž IP 55, 250V / 16A, vrátane zapojenia 2P + PE</t>
  </si>
  <si>
    <t>-1375572928</t>
  </si>
  <si>
    <t>29</t>
  </si>
  <si>
    <t>Zapojenie svietidla IP20, 1x svetelný zdroj</t>
  </si>
  <si>
    <t>551800958</t>
  </si>
  <si>
    <t>30</t>
  </si>
  <si>
    <t>Zapojenie svietidla IP54, 1x svetelný zdroj</t>
  </si>
  <si>
    <t>-852538414</t>
  </si>
  <si>
    <t>31</t>
  </si>
  <si>
    <t>Zapojenie svietidla 1x svetelný zdroj, núdzového - núdzový režim</t>
  </si>
  <si>
    <t>1762121397</t>
  </si>
  <si>
    <t>32</t>
  </si>
  <si>
    <t>Montáž svietidla interiérového na strop do 1,0 kg</t>
  </si>
  <si>
    <t>177955966</t>
  </si>
  <si>
    <t>33</t>
  </si>
  <si>
    <t>Montáž svietidla interiérového na strop do 2 kg</t>
  </si>
  <si>
    <t>-89357869</t>
  </si>
  <si>
    <t>34</t>
  </si>
  <si>
    <t>Montáž svietidla interiérového na strop/ stenu do 5 kg</t>
  </si>
  <si>
    <t>1080394582</t>
  </si>
  <si>
    <t>35</t>
  </si>
  <si>
    <t>Preskúšanie svetelného alebo zásuvkového okruhu sprevádzkovaním</t>
  </si>
  <si>
    <t>-1593389804</t>
  </si>
  <si>
    <t>Elektroinštalačný materiál</t>
  </si>
  <si>
    <t>36</t>
  </si>
  <si>
    <t>Kábel pevný CYKY-J 3x1,5 pvc čierny, resp.ekvivalent</t>
  </si>
  <si>
    <t>-1752171333</t>
  </si>
  <si>
    <t>37</t>
  </si>
  <si>
    <t>Kábel pevný CYKY-J 3x2,5 pvc čierny, resp.ekvivalent</t>
  </si>
  <si>
    <t>1752608837</t>
  </si>
  <si>
    <t>38</t>
  </si>
  <si>
    <t>Kábel pevný CYKY-J 5x1,5 pvc čierny, resp.ekvivalent</t>
  </si>
  <si>
    <t>-840873355</t>
  </si>
  <si>
    <t>39</t>
  </si>
  <si>
    <t>Kábel pevný CYKY-J 5x6 pvc čierny, resp.ekvivalent</t>
  </si>
  <si>
    <t>1600399575</t>
  </si>
  <si>
    <t>40</t>
  </si>
  <si>
    <t>Elektroinštalačná rúrka ohybná, bezhalogénová, HFX 320N D25 -25°C+105°C HF-biela, resp.ekvivalent</t>
  </si>
  <si>
    <t>-1893804729</t>
  </si>
  <si>
    <t>41</t>
  </si>
  <si>
    <t>Elektroinštalačná rúrka pevná, bezhalog.,  HFIR 320N D25 -25°C+105°C HF, 3m - biela, resp.ekvivalent</t>
  </si>
  <si>
    <t>-1557386276</t>
  </si>
  <si>
    <t>42</t>
  </si>
  <si>
    <t>Príchytka - HFCL 25 - biela, resp.ekvivalent</t>
  </si>
  <si>
    <t>-1742845763</t>
  </si>
  <si>
    <t>43</t>
  </si>
  <si>
    <t>Spojka - HFSM 25 LG nasúvacia - biela, resp.ekvivalent</t>
  </si>
  <si>
    <t>-637150652</t>
  </si>
  <si>
    <t>44</t>
  </si>
  <si>
    <t>Upevňovací držiak - 2005115 - CMS 30 - UV stabilný plast, resp.ekvivalent</t>
  </si>
  <si>
    <t>64092913</t>
  </si>
  <si>
    <t>45</t>
  </si>
  <si>
    <t>Upevňovací držiak - 2005105 - CMS 15 - UV stabilný plast, resp.ekvivalent</t>
  </si>
  <si>
    <t>-2139243227</t>
  </si>
  <si>
    <t>46</t>
  </si>
  <si>
    <t>Systémová príchytka CMS 8 pre CMS 15 / CMS 30, dĺžka 80 mm, montážny otvor ø6 mm, 100 ks , resp.ekvivalent</t>
  </si>
  <si>
    <t>-807625100</t>
  </si>
  <si>
    <t>47</t>
  </si>
  <si>
    <t>Krabica KSK 80 KA, IP66, resp.ekvivalent</t>
  </si>
  <si>
    <t>-2120480079</t>
  </si>
  <si>
    <t>48</t>
  </si>
  <si>
    <t>Svorkovnica S-KSK 1 pre krabicu KSK, resp.ekvivalent</t>
  </si>
  <si>
    <t>-386522084</t>
  </si>
  <si>
    <t>49</t>
  </si>
  <si>
    <t>Svorka - 24A/400V - lustrová, resp.ekvivalent</t>
  </si>
  <si>
    <t>786400296</t>
  </si>
  <si>
    <t>50</t>
  </si>
  <si>
    <t>Svorka dvojpólova, resp.ekvivalent</t>
  </si>
  <si>
    <t>263615652</t>
  </si>
  <si>
    <t>51</t>
  </si>
  <si>
    <t>Svorka trojpólova, resp.ekvivalent</t>
  </si>
  <si>
    <t>-725362460</t>
  </si>
  <si>
    <t>52</t>
  </si>
  <si>
    <t>Svorka 5x0,08-2,5mm2 drôt/0,08-4,0mm2 lanko - 32A/400V, resp.ekvivalent</t>
  </si>
  <si>
    <t>-806463138</t>
  </si>
  <si>
    <t xml:space="preserve">Elektromontáže - elektroinštalačný materiál </t>
  </si>
  <si>
    <t>53</t>
  </si>
  <si>
    <t>Krabica odbočná s viečkom, svorkovnicou vrátane zapojenia</t>
  </si>
  <si>
    <t>-1635419193</t>
  </si>
  <si>
    <t>54</t>
  </si>
  <si>
    <t>Kábel medený uložený pevne CYKY 450/750 V 3x1,5</t>
  </si>
  <si>
    <t>947137838</t>
  </si>
  <si>
    <t>55</t>
  </si>
  <si>
    <t>Kábel medený uložený pevne CYKY 450/750 V 3x2,5</t>
  </si>
  <si>
    <t>672661740</t>
  </si>
  <si>
    <t>56</t>
  </si>
  <si>
    <t>Kábel medený uložený pevne CYKY 450/750 V 5x1,5</t>
  </si>
  <si>
    <t>-1006335071</t>
  </si>
  <si>
    <t>57</t>
  </si>
  <si>
    <t>Kábel medený uložený pevne CYKY 450/750 V 5x6</t>
  </si>
  <si>
    <t>-767692142</t>
  </si>
  <si>
    <t>58</t>
  </si>
  <si>
    <t>Káblové vešiaky a závesy stojka s 2 hákmi</t>
  </si>
  <si>
    <t>837304762</t>
  </si>
  <si>
    <t>Práce a dodávky M</t>
  </si>
  <si>
    <t>59</t>
  </si>
  <si>
    <t>Podružný materiál 3%</t>
  </si>
  <si>
    <t>-977303327</t>
  </si>
  <si>
    <t>60</t>
  </si>
  <si>
    <t>MD - mimostavenisková doprava 1%</t>
  </si>
  <si>
    <t>450023791</t>
  </si>
  <si>
    <t>61</t>
  </si>
  <si>
    <t>MV - murárska výpomoc 1%</t>
  </si>
  <si>
    <t>170055055</t>
  </si>
  <si>
    <t>62</t>
  </si>
  <si>
    <t>PD - podiel dodávok 1%</t>
  </si>
  <si>
    <t>-1443394095</t>
  </si>
  <si>
    <t>63</t>
  </si>
  <si>
    <t>PPV - podiel pridružených výkonov 1%</t>
  </si>
  <si>
    <t>-1073385550</t>
  </si>
  <si>
    <t>Dopravné náklady 1%</t>
  </si>
  <si>
    <t>781938507</t>
  </si>
  <si>
    <t>Dokumentácia</t>
  </si>
  <si>
    <t>65</t>
  </si>
  <si>
    <t>Projektové práce - stavebná časť (stavebné objekty vrátane ich technického vybavenia). náklady na dokumentáciu skutočného zhotovenia stavby</t>
  </si>
  <si>
    <t>1024</t>
  </si>
  <si>
    <t>796547022</t>
  </si>
  <si>
    <t>66</t>
  </si>
  <si>
    <t>Vystavenie revíznej správy, východisková revízia - Elektroinštalácia</t>
  </si>
  <si>
    <t>658281514</t>
  </si>
  <si>
    <t>Revízie</t>
  </si>
  <si>
    <t>67</t>
  </si>
  <si>
    <t>Revízia - východisková revízia - Elektroinštalácia</t>
  </si>
  <si>
    <t>92363967</t>
  </si>
  <si>
    <t>Bleskozvodný materiál</t>
  </si>
  <si>
    <t>Skúšobná svorka - SZ, resp.ekvivalent</t>
  </si>
  <si>
    <t>256</t>
  </si>
  <si>
    <t>-1499791451</t>
  </si>
  <si>
    <t>Spojovacia svorka - SS, resp.ekvivalent</t>
  </si>
  <si>
    <t>1420558701</t>
  </si>
  <si>
    <t>Krížová svorka - SK, resp.ekvivalent</t>
  </si>
  <si>
    <t>1261408626</t>
  </si>
  <si>
    <t>Pripojovacia svorka - SO, resp.ekvivalent</t>
  </si>
  <si>
    <t>555753241</t>
  </si>
  <si>
    <t>Podpera vedenia PV 23 vytočená na plechové strechy, resp.ekvivalent</t>
  </si>
  <si>
    <t>-1630144899</t>
  </si>
  <si>
    <t>Zachytávacia tyč Rd10 L 1000 Al, resp.ekvivalent</t>
  </si>
  <si>
    <t>1352247983</t>
  </si>
  <si>
    <t>Zachytávacia tyč trubková Rd16/10 L 1500 AIMgSi, resp.ekvivalent</t>
  </si>
  <si>
    <t>376299587</t>
  </si>
  <si>
    <t>Držiak jednoduchý hrebeňový Rd 10, resp.ekvivalent</t>
  </si>
  <si>
    <t>-1259925926</t>
  </si>
  <si>
    <t>Držiak dvojitý hrebeňový Rd 16, resp.ekvivalent</t>
  </si>
  <si>
    <t>1620673460</t>
  </si>
  <si>
    <t>Svorka MV - pre zachytávače, resp. ekvivalent</t>
  </si>
  <si>
    <t>140063291</t>
  </si>
  <si>
    <t>Podpera PV 01h vedenia do muriva a do hmoždinky, L=80mm, resp.ekvivalent</t>
  </si>
  <si>
    <t>-640099169</t>
  </si>
  <si>
    <t>Držiak ochranného uholníka do muriva - DOU - 180mm, vrút - Fe/Zn - 0,24kg</t>
  </si>
  <si>
    <t>-2107115558</t>
  </si>
  <si>
    <t>Ochranný uholník - OU 1,7m - 1700mm - Fe/Zn - 1,77kg, resp.ekvivalent</t>
  </si>
  <si>
    <t>-1352162990</t>
  </si>
  <si>
    <t>Štítok orientačný - "1 a 5", resp.ekvivalent</t>
  </si>
  <si>
    <t>-221471731</t>
  </si>
  <si>
    <t>Gulatina - drôt 08mm - AL/Mg/Si - (1kg/7,40m) - 20kg/bal., resp.ekvivalent</t>
  </si>
  <si>
    <t>-2119163381</t>
  </si>
  <si>
    <t>Gulatina - drôt 10 mm - Fe/Zn - (1kg/1,62 m), resp.ekvivalent</t>
  </si>
  <si>
    <t>957253563</t>
  </si>
  <si>
    <t>Elektromontáže - bleskozvod</t>
  </si>
  <si>
    <t xml:space="preserve">Tvarovanie ochranného vedenia na povrchu </t>
  </si>
  <si>
    <t>663114874</t>
  </si>
  <si>
    <t>Uzemnenie nosných častí a rúrok, uzemňovací drôt FeZn D 8mm na podperách</t>
  </si>
  <si>
    <t>-187445835</t>
  </si>
  <si>
    <t>Uzemnenie nosných častí a rúrok, svorka hromozvodná SS</t>
  </si>
  <si>
    <t>-1118470841</t>
  </si>
  <si>
    <t>Uzemnenie nosných častí a rúrok, svorka hromozvodná SJ 01</t>
  </si>
  <si>
    <t>-940594472</t>
  </si>
  <si>
    <t>Hlavná uzemňovacia sústava</t>
  </si>
  <si>
    <t>Prípojnica HUP, resp. ekvivalent</t>
  </si>
  <si>
    <t>160749045</t>
  </si>
  <si>
    <t>SJ-02 svorka na zemniacu tyč, resp.ekvivalent</t>
  </si>
  <si>
    <t>-498549490</t>
  </si>
  <si>
    <t>ZT 2,0m zemiaca tyč, resp.ekvivalent, resp.ekvivalent</t>
  </si>
  <si>
    <t>1076243073</t>
  </si>
  <si>
    <t>Vodič pevný H07V-U 1x4 zeleno/žltý pvc, resp.ekvivalent</t>
  </si>
  <si>
    <t>128</t>
  </si>
  <si>
    <t>-1329742519</t>
  </si>
  <si>
    <t>Vodič pevný H07V-U 1x6 zeleno/žltý pvc, resp.ekvivalent</t>
  </si>
  <si>
    <t>-1331907815</t>
  </si>
  <si>
    <t>Vodič CYA 16=H07V-K zeleno/žltý, resp.ekvivalent</t>
  </si>
  <si>
    <t>1504918822</t>
  </si>
  <si>
    <t>Vodič CYA 35=H07V-K zeleno/žltý, resp.ekvivalent</t>
  </si>
  <si>
    <t>527230122</t>
  </si>
  <si>
    <t>Zemné práce - hlavná uzemňovacia sústava</t>
  </si>
  <si>
    <t>Vedenie uzeňovacie z FeZn drôtu do 120 mm2 na povrchu</t>
  </si>
  <si>
    <t>-63602579</t>
  </si>
  <si>
    <t>Vedenie uzeňovacie z FeZn drôtu do 120 mm2 v zemi</t>
  </si>
  <si>
    <t>-970312383</t>
  </si>
  <si>
    <t>Tyč uzemňovacia, zasadenie do zeme prepojenie,bez zemných prác</t>
  </si>
  <si>
    <t>1239370820</t>
  </si>
  <si>
    <t>Hĺbenie káblovej ryhy ručne 50 cm širokej a 90 cm hlbokej, v zemine triedy 3</t>
  </si>
  <si>
    <t>-1157221642</t>
  </si>
  <si>
    <t>Zásyp jamy so zhutnením a s úpravou povrchu, zemina triedy 3 - 4</t>
  </si>
  <si>
    <t>-1642311656</t>
  </si>
  <si>
    <t>-1973165522</t>
  </si>
  <si>
    <t>-1062355450</t>
  </si>
  <si>
    <t>-129017727</t>
  </si>
  <si>
    <t>-1113612364</t>
  </si>
  <si>
    <t>1624351590</t>
  </si>
  <si>
    <t>1815127349</t>
  </si>
  <si>
    <t>-1763596452</t>
  </si>
  <si>
    <t>Vystavenie revíznej správy, východisková revízia - Bleskozvod</t>
  </si>
  <si>
    <t>857782186</t>
  </si>
  <si>
    <t>Zmeranie a zhodnotenie zemného odporu vrátane záznamu do protokolu</t>
  </si>
  <si>
    <t>-1087560893</t>
  </si>
  <si>
    <t>Meranie pri revíziách zemného prechodového odporu uzemnenia ochranného alebo pracovného</t>
  </si>
  <si>
    <t>-431608073</t>
  </si>
  <si>
    <t>Meranie pri revíziách prechodového odporu ochranného spojenia alebo ochranného pospojovania</t>
  </si>
  <si>
    <t>1944759223</t>
  </si>
  <si>
    <t>Pomocné práce pri revíziách demontáž a opätovná montáž skušobnej svorky uzemnenia</t>
  </si>
  <si>
    <t>1816521665</t>
  </si>
  <si>
    <t>Rozvádzač RM2</t>
  </si>
  <si>
    <t>:35423</t>
  </si>
  <si>
    <t>Radová rozvádzačová skriňa, 2000 x 800 x 400 mm, IP55, resp.ekvivalent</t>
  </si>
  <si>
    <t>435722760</t>
  </si>
  <si>
    <t>19780</t>
  </si>
  <si>
    <t>Závesné oká, závit M12, súprava 4 ks, resp.ekvivalent</t>
  </si>
  <si>
    <t>1656636425</t>
  </si>
  <si>
    <t>35578</t>
  </si>
  <si>
    <t>Bočné kryty, V x H 2000 x 400, súprava 2 ks, resp.ekvivalent</t>
  </si>
  <si>
    <t>1341985017</t>
  </si>
  <si>
    <t>:35759</t>
  </si>
  <si>
    <t>Posuvné kryty dna Š x H 800 x 400, resp.ekvivalent</t>
  </si>
  <si>
    <t>-380712845</t>
  </si>
  <si>
    <t>:38566</t>
  </si>
  <si>
    <t>Podstavec s ventiláciou, výška 100 mm, Š x H 800 x 400, resp.ekvivalent</t>
  </si>
  <si>
    <t>-641942847</t>
  </si>
  <si>
    <t>44392</t>
  </si>
  <si>
    <t>Zaslepenie, šírka 6 modulov, farba sivá, resp.ekvivalent</t>
  </si>
  <si>
    <t>-283990030</t>
  </si>
  <si>
    <t>:38589</t>
  </si>
  <si>
    <t>Horný kryt s ventiláciou, Š x H 800 x 400, resp.ekvivalent</t>
  </si>
  <si>
    <t>-1614063619</t>
  </si>
  <si>
    <t>:37166</t>
  </si>
  <si>
    <t>Aretácia dverí, resp.ekvivalent</t>
  </si>
  <si>
    <t>-1588179844</t>
  </si>
  <si>
    <t>:35855</t>
  </si>
  <si>
    <t>Schránka, resp.ekvivalent</t>
  </si>
  <si>
    <t>1897720823</t>
  </si>
  <si>
    <t>:38608</t>
  </si>
  <si>
    <t>Lišta pre upevnenie držiakov DELTA, hrúbka prípojníc 5 mm, V lišty x H skrine 40 x 800 mm, resp.ekvivalent</t>
  </si>
  <si>
    <t>-1393772139</t>
  </si>
  <si>
    <t>:17651</t>
  </si>
  <si>
    <t>Prístrojová lišta Š lišty x Š skrine 40 x 800, resp.ekvivalent</t>
  </si>
  <si>
    <t>243184789</t>
  </si>
  <si>
    <t>:17652</t>
  </si>
  <si>
    <t>Prístrojová lišta Š lišty x Š skrine 60 x 800, resp.ekvivalent</t>
  </si>
  <si>
    <t>-818383645</t>
  </si>
  <si>
    <t>:17658</t>
  </si>
  <si>
    <t>Prístrojová lišta Š lišty x Š skrine 200 x 800, resp.ekvivalent</t>
  </si>
  <si>
    <t>-457146059</t>
  </si>
  <si>
    <t>:20743</t>
  </si>
  <si>
    <t>Posuvné držiaky, súprava 2 ks, resp.ekvivalent</t>
  </si>
  <si>
    <t>1626620018</t>
  </si>
  <si>
    <t>:20745</t>
  </si>
  <si>
    <t>Lišta pre držiaky káblov Sonap, Š skrine 800 mm, resp.ekvivalent</t>
  </si>
  <si>
    <t>265272392</t>
  </si>
  <si>
    <t>:38558</t>
  </si>
  <si>
    <t>Zaisťovacia podložka, súprava 10 ks, resp.ekvivalent</t>
  </si>
  <si>
    <t>1141181561</t>
  </si>
  <si>
    <t>:00331</t>
  </si>
  <si>
    <t>Príchytka C30/6, resp.ekvivalent</t>
  </si>
  <si>
    <t>-914207860</t>
  </si>
  <si>
    <t>:20751</t>
  </si>
  <si>
    <t>Dverový spínač, resp.ekvivalent</t>
  </si>
  <si>
    <t>1928735569</t>
  </si>
  <si>
    <t>:35853</t>
  </si>
  <si>
    <t>Držiak dverového spínača, resp.ekvivalent</t>
  </si>
  <si>
    <t>-90804636</t>
  </si>
  <si>
    <t>:44377</t>
  </si>
  <si>
    <t>Svetlo, resp.ekvivalent</t>
  </si>
  <si>
    <t>-873470938</t>
  </si>
  <si>
    <t>35817</t>
  </si>
  <si>
    <t>Lišty, V 2000, súprava 2 ks, resp.ekvivalent</t>
  </si>
  <si>
    <t>-1462202245</t>
  </si>
  <si>
    <t>:35823</t>
  </si>
  <si>
    <t>Kryt pre modulárný systém, s výrezom, V krytu x Š skrine 150 x 800, resp.ekvivalent</t>
  </si>
  <si>
    <t>1595964861</t>
  </si>
  <si>
    <t>:35835</t>
  </si>
  <si>
    <t>Kryt pre modulárný systém,  bez výrezu, V krytu x Š skrine 200 x 800, resp.ekvivalent</t>
  </si>
  <si>
    <t>1793511498</t>
  </si>
  <si>
    <t>:35839</t>
  </si>
  <si>
    <t>Kryt pre modulárný systém, bez výrezu, V krytu x Š skrine 300 x 800, resp.ekvivalent</t>
  </si>
  <si>
    <t>1670271842</t>
  </si>
  <si>
    <t>:39354.2</t>
  </si>
  <si>
    <t>Zaslepenie, šírka 55 modulov, farba sivá, resp.ekvivalent</t>
  </si>
  <si>
    <t>1907882815</t>
  </si>
  <si>
    <t>:35847</t>
  </si>
  <si>
    <t>Kryty súprava horná a dolná, pre modulárný systém, Š skrine 800, resp.ekvivalent</t>
  </si>
  <si>
    <t>169359657</t>
  </si>
  <si>
    <t>:36005</t>
  </si>
  <si>
    <t>Krajný kryt, zvislé prevedenie, pre modulárný systém, V skrine 2000 mm, resp.ekvivalent</t>
  </si>
  <si>
    <t>-2045184338</t>
  </si>
  <si>
    <t>:20752</t>
  </si>
  <si>
    <t>Držiak prípojnicoveho systému, 3 fáz., pre 1 prípojnicu na fázu, resp.ekvivalent</t>
  </si>
  <si>
    <t>1608539486</t>
  </si>
  <si>
    <t>:20755</t>
  </si>
  <si>
    <t>Montážna sada pre prípojnice V 30 mm, resp.ekvivalent</t>
  </si>
  <si>
    <t>279645682</t>
  </si>
  <si>
    <t>Ventilácia pre rozvodné skrine, resp.ekvivalent</t>
  </si>
  <si>
    <t>2142327245</t>
  </si>
  <si>
    <t>Termostat, resp.ekvivalent</t>
  </si>
  <si>
    <t>1232296611</t>
  </si>
  <si>
    <t>Rozvádzač RM2-výzbroj</t>
  </si>
  <si>
    <t>:41634</t>
  </si>
  <si>
    <t>Istič In 2 A, Ue AC 230 V / DC 72 V, charakteristika B, 1-pól, Icn 10 kA, resp.ekvivalent</t>
  </si>
  <si>
    <t>842071170</t>
  </si>
  <si>
    <t>:41636</t>
  </si>
  <si>
    <t>Istič In 6 A, Ue AC 230 V / DC 72 V, charakteristika B, 1-pól, Icn 10 kA, resp.ekvivalent</t>
  </si>
  <si>
    <t>1100035495</t>
  </si>
  <si>
    <t>:41768</t>
  </si>
  <si>
    <t>Istič In 6 A, Ue AC 230/400 V / DC 216 V, charakteristika B, 3-pól, Icn 10 kA, resp.ekvivalent</t>
  </si>
  <si>
    <t>1298336694</t>
  </si>
  <si>
    <t>:41638</t>
  </si>
  <si>
    <t>1003440575</t>
  </si>
  <si>
    <t>:41640</t>
  </si>
  <si>
    <t>-646598214</t>
  </si>
  <si>
    <t>:41657</t>
  </si>
  <si>
    <t>Istič In 16 A, Ue AC 230 V / DC 72 V, charakteristika C, 1-pól, Icn 10 kA, resp.ekvivalent</t>
  </si>
  <si>
    <t>844882719</t>
  </si>
  <si>
    <t>:41772</t>
  </si>
  <si>
    <t>Istič In 16 A, Ue AC 230/400 V / DC 216 V, charakteristika B, 3-pól, Icn 10 kA, resp.ekvivalent</t>
  </si>
  <si>
    <t>1349496889</t>
  </si>
  <si>
    <t>-1244062294</t>
  </si>
  <si>
    <t>:41789</t>
  </si>
  <si>
    <t>Istič In 16 A, Ue AC 230/400 V / DC 216 V, charakteristika C, 3-pól, Icn 10 kA, resp.ekvivalent</t>
  </si>
  <si>
    <t>1088269542</t>
  </si>
  <si>
    <t>:41790</t>
  </si>
  <si>
    <t>Istič In 20 A, Ue AC 230/400 V / DC 216 V, charakteristika C, 3-pól, Icn 10 kA, resp.ekvivalent</t>
  </si>
  <si>
    <t>-79139489</t>
  </si>
  <si>
    <t>:41791</t>
  </si>
  <si>
    <t>Istič In 25 A, Ue AC 230/400 V / DC 216 V, charakteristika C, 3-pól, Icn 10 kA, resp.ekvivalent</t>
  </si>
  <si>
    <t>1695075859</t>
  </si>
  <si>
    <t>:42273</t>
  </si>
  <si>
    <t>Istič In 80 A, Ue AC 230/400 V / DC 216 V, charakteristika B, 3-pól, Icn 10 kA, resp.ekvivalent</t>
  </si>
  <si>
    <t>-1446733857</t>
  </si>
  <si>
    <t>:39263</t>
  </si>
  <si>
    <t>Motorovy spúšťač In 1,6 A ÷ 2,5 A, resp.ekvivalent</t>
  </si>
  <si>
    <t>-771868017</t>
  </si>
  <si>
    <t>:39264</t>
  </si>
  <si>
    <t>Motorovy spúšťač In 2,5 A ÷ 4 A, resp.ekvivalent</t>
  </si>
  <si>
    <t>-527641636</t>
  </si>
  <si>
    <t>:39266</t>
  </si>
  <si>
    <t>Motorovy spúšťač In 6,3 A ÷ 10 A, resp.ekvivalent</t>
  </si>
  <si>
    <t>-1152511159</t>
  </si>
  <si>
    <t>:43683</t>
  </si>
  <si>
    <t>Poistkový odpínač Ie 32 A, Ue AC 690 V/DC 440 V, pre valcové poistkové vložky 10x38, 1-pól. vyhotovenie, so signalizáciou, resp.ekvivalent</t>
  </si>
  <si>
    <t>1604551981</t>
  </si>
  <si>
    <t>:20766</t>
  </si>
  <si>
    <t>Poistkový odpínač Ie 160 A (240 A/ZP000), Ue 690 V, 3-pól. prevedenie so svetelnou signalizáciou stavu poistiek, strmeňové svorky 1,5 ÷ 50 mm2</t>
  </si>
  <si>
    <t>1934996691</t>
  </si>
  <si>
    <t>:40748</t>
  </si>
  <si>
    <t>Valcové poistkové vložky PVA10 2A gG, resp.ekvivalent</t>
  </si>
  <si>
    <t>1274778619</t>
  </si>
  <si>
    <t>:40750</t>
  </si>
  <si>
    <t>Valcové poistkové vložky PVA10 6A gG, resp.ekvivalent</t>
  </si>
  <si>
    <t>-1099853532</t>
  </si>
  <si>
    <t>:40484</t>
  </si>
  <si>
    <t>Nožove poistkové vložky PNA000 40A gG, resp.ekvivalent</t>
  </si>
  <si>
    <t>-1647617499</t>
  </si>
  <si>
    <t>:42313</t>
  </si>
  <si>
    <t>Napäťová spúšť Uc AC 110 - 415 V / DC 110 V, pre ističe, resp.ekvivalent</t>
  </si>
  <si>
    <t>-1139326376</t>
  </si>
  <si>
    <t>:39280</t>
  </si>
  <si>
    <t>Napäťová spúšť Uc AC 230 V pre motorový spúšťač, resp.ekvivalent</t>
  </si>
  <si>
    <t>-579333929</t>
  </si>
  <si>
    <t>:42297</t>
  </si>
  <si>
    <t>Pomocný spínač 1x zapínací kontakt, 1x rozpínací kontakt, pre ističe a prúdove chrániče, resp.ekvivalent</t>
  </si>
  <si>
    <t>648250532</t>
  </si>
  <si>
    <t>:39270</t>
  </si>
  <si>
    <t>Pomocný spínač 1x NO, 1x NC, bočná montáž, pre motorový spúšťač, resp.ekvivalent</t>
  </si>
  <si>
    <t>2019976616</t>
  </si>
  <si>
    <t>:38749</t>
  </si>
  <si>
    <t>Pripojovací nadstavec, kolík, prierez Cu / Al 2,5 ÷ 50 mm2, resp.ekvivalent</t>
  </si>
  <si>
    <t>-766236201</t>
  </si>
  <si>
    <t>:38273</t>
  </si>
  <si>
    <t>Kombinovaný prúdový chránič In 16 A, Ue AC 230 V, charakteristika B, Idn 30 mA, 1+N-pól, Icn 10 kA, typ AC</t>
  </si>
  <si>
    <t>-540584091</t>
  </si>
  <si>
    <t>:42452</t>
  </si>
  <si>
    <t>Prúdový chránič  In 40 A, Ue AC 230/400 V, Idn 30 mA, 4-pól, Inc 10 kA, typ A, resp.ekvivalent</t>
  </si>
  <si>
    <t>1101117000</t>
  </si>
  <si>
    <t>:43247</t>
  </si>
  <si>
    <t>Termistorové relé , sledovanie teploty vinutia motora, Uc AC 230 V, 1x prepínací kontakt 8 A, resp.ekvivalent</t>
  </si>
  <si>
    <t>-484020819</t>
  </si>
  <si>
    <t>:36610</t>
  </si>
  <si>
    <t>Inštalačný stýkač Ith 20 A, Uc AC 230 V, 2x zapínací kontakt, resp.ekvivalent</t>
  </si>
  <si>
    <t>-1208273314</t>
  </si>
  <si>
    <t>Stýkač 3-pólový, 4kW 9A 1Z+1R 230VAC, resp.ekvivalent</t>
  </si>
  <si>
    <t>-1106559551</t>
  </si>
  <si>
    <t>Stýkač 3-pólový, 5,5kW 1Z+1R 230VAC, resp.ekvivalent</t>
  </si>
  <si>
    <t>6210013</t>
  </si>
  <si>
    <t>Stýkač 3-pólový, 7,5kW 1Z+1R 230VAC, resp.ekvivalent</t>
  </si>
  <si>
    <t>1943371252</t>
  </si>
  <si>
    <t>Stýkač 3-pólový, 18,5kW 1Z+1R 230VAC, resp.ekvivalent</t>
  </si>
  <si>
    <t>-1145218092</t>
  </si>
  <si>
    <t>Analyzátor elektrických sietí U,I,f, P, THD, 96x96 mm, do 690V, resp.ekvivalent</t>
  </si>
  <si>
    <t>800334783</t>
  </si>
  <si>
    <t>Zásuvný modul pre analyzátor elektrických siet, výstup RS485, resp.ekvivalent</t>
  </si>
  <si>
    <t>-164732657</t>
  </si>
  <si>
    <t>Tranformátor prúdu pre káble d=21mm, 80/5A, resp.ekvivalent</t>
  </si>
  <si>
    <t>-855663204</t>
  </si>
  <si>
    <t>68</t>
  </si>
  <si>
    <t>5,5kW Frekvenčný menič; 13A, resp.ekvivalent</t>
  </si>
  <si>
    <t>-88281245</t>
  </si>
  <si>
    <t>69</t>
  </si>
  <si>
    <t>Napájací zdroj, spínaný; 150W; 24VDC; 21,6÷29VDC; 6,25A; 85÷264VAC, resp.ekvivalent</t>
  </si>
  <si>
    <t>-664845484</t>
  </si>
  <si>
    <t>70</t>
  </si>
  <si>
    <t>Relé do pätice a plošných spojov - 4P/7A/250V AC, resp.ekvivalent</t>
  </si>
  <si>
    <t>1375475097</t>
  </si>
  <si>
    <t>71</t>
  </si>
  <si>
    <t>Relé do pätice a plošných spojov - 4P/7A/250V AC; Ucievky: 24VDC, resp.ekvivalent</t>
  </si>
  <si>
    <t>1045675930</t>
  </si>
  <si>
    <t>72</t>
  </si>
  <si>
    <t>Pätica pre rele, resp.ekvivalent</t>
  </si>
  <si>
    <t>1477489637</t>
  </si>
  <si>
    <t>73</t>
  </si>
  <si>
    <t>Ochranný modul, resp.ekvivalent</t>
  </si>
  <si>
    <t>-2062397078</t>
  </si>
  <si>
    <t>74</t>
  </si>
  <si>
    <t>Vysúvacia spona pre rele, resp.ekvivalent</t>
  </si>
  <si>
    <t>-857164928</t>
  </si>
  <si>
    <t>75</t>
  </si>
  <si>
    <t>Signálka biela s led, resp.ekvivalent</t>
  </si>
  <si>
    <t>871911155</t>
  </si>
  <si>
    <t>76</t>
  </si>
  <si>
    <t>Signálka zelená s led, resp.ekvivalent</t>
  </si>
  <si>
    <t>-464967067</t>
  </si>
  <si>
    <t>77</t>
  </si>
  <si>
    <t>Signálka červená s led, resp.ekvivalent</t>
  </si>
  <si>
    <t>2042613230</t>
  </si>
  <si>
    <t>78</t>
  </si>
  <si>
    <t>Signálka oranžová s led, resp.ekvivalent</t>
  </si>
  <si>
    <t>-957423986</t>
  </si>
  <si>
    <t>79</t>
  </si>
  <si>
    <t>Signálka červená s led 24V, resp.ekvivalent</t>
  </si>
  <si>
    <t>-438937056</t>
  </si>
  <si>
    <t>80</t>
  </si>
  <si>
    <t>Zvukový signalizátor, resp.ekvivalent</t>
  </si>
  <si>
    <t>1895966906</t>
  </si>
  <si>
    <t>81</t>
  </si>
  <si>
    <t>Prepínač otočný; stab.pol: 3; NO x2; 3A/240VAC; 0,55A/125VDC; 22mm , resp.ekvivalent</t>
  </si>
  <si>
    <t>-1857310884</t>
  </si>
  <si>
    <t>82</t>
  </si>
  <si>
    <t>Nosič štítku čierne poz.čistý , resp.ekvivalent</t>
  </si>
  <si>
    <t>-155806001</t>
  </si>
  <si>
    <t>83</t>
  </si>
  <si>
    <t>Spínacia jednotka, resp.ekvivalent</t>
  </si>
  <si>
    <t>1929402349</t>
  </si>
  <si>
    <t>84</t>
  </si>
  <si>
    <t>Hlavica s hríbom pre tlačidlo Ø22 - s návratom - červená, resp.ekvivalent</t>
  </si>
  <si>
    <t>-127526414</t>
  </si>
  <si>
    <t>85</t>
  </si>
  <si>
    <t>Ochranná manžeta pre núdzové tlačidlo, resp.ekvivalent</t>
  </si>
  <si>
    <t>-738922876</t>
  </si>
  <si>
    <t>86</t>
  </si>
  <si>
    <t>Ochrana napájacieho vedenia 230 V/50 Hz  kombinované zvodiče SPD typ 1 a 2 (B+C)  pre sieť TN-C,TN-S, TT, IT, 75 kA (10/350)/3 póly, kombinovaný zvodič B+C resp.ekvivalent</t>
  </si>
  <si>
    <t>-475897534</t>
  </si>
  <si>
    <t>87</t>
  </si>
  <si>
    <t>Zbernica Cu, 30x5 mm l=2,4m, resp.ekvivalent</t>
  </si>
  <si>
    <t>1025193442</t>
  </si>
  <si>
    <t>88</t>
  </si>
  <si>
    <t>Prepojovací mostík - farba modrá 7/N, resp.ekvivalent</t>
  </si>
  <si>
    <t>1947812897</t>
  </si>
  <si>
    <t>89</t>
  </si>
  <si>
    <t>Prepojovací mostík - farba modrá 12/N, resp.ekvivalent</t>
  </si>
  <si>
    <t>111676028</t>
  </si>
  <si>
    <t>90</t>
  </si>
  <si>
    <t>Radová svornica  6/1 - modrá, resp.ekvivalent</t>
  </si>
  <si>
    <t>497948709</t>
  </si>
  <si>
    <t>91</t>
  </si>
  <si>
    <t>Radová svornica  6/2 - sivá, resp.ekvivalent</t>
  </si>
  <si>
    <t>-1942083951</t>
  </si>
  <si>
    <t>92</t>
  </si>
  <si>
    <t>Prepojovací mostík P6/2 pre 2 svornice + skrutky</t>
  </si>
  <si>
    <t>62330818</t>
  </si>
  <si>
    <t>93</t>
  </si>
  <si>
    <t>Prepojovací mostík P6/3 pre 3 svornice + skrutky</t>
  </si>
  <si>
    <t>281741719</t>
  </si>
  <si>
    <t>94</t>
  </si>
  <si>
    <t>Radová svornica  25/4 - zelená, resp.ekvivalent</t>
  </si>
  <si>
    <t>-127593524</t>
  </si>
  <si>
    <t>95</t>
  </si>
  <si>
    <t>Príložka PRS/1 - modrá, resp.ekvivalent</t>
  </si>
  <si>
    <t>333888051</t>
  </si>
  <si>
    <t>96</t>
  </si>
  <si>
    <t>Príložka PRS/2 - sivá, resp.ekvivalent</t>
  </si>
  <si>
    <t>-1081990769</t>
  </si>
  <si>
    <t>97</t>
  </si>
  <si>
    <t>Príložka PRS 25/3 - žltá, resp.ekvivalent</t>
  </si>
  <si>
    <t>-1483098030</t>
  </si>
  <si>
    <t>98</t>
  </si>
  <si>
    <t>Koncová zvierka RSD-88, resp.ekvivalent</t>
  </si>
  <si>
    <t>-1188226414</t>
  </si>
  <si>
    <t>Elektromontáže - rozvádzač RM2</t>
  </si>
  <si>
    <t>Montáž oceľoplechovej rozvodnice do váhy 500 kg</t>
  </si>
  <si>
    <t>-494015033</t>
  </si>
  <si>
    <t>Rozvádzač RC</t>
  </si>
  <si>
    <t>Kompenzačný rozvádzač MCM 30 kVAr, resp.ekvivalent</t>
  </si>
  <si>
    <t>-394921076</t>
  </si>
  <si>
    <t>Elektromontáže - rozvádzač RC</t>
  </si>
  <si>
    <t>101</t>
  </si>
  <si>
    <t>Ukončenie vodičov v rozvádzač. vrátane zapojenia a vodičovej koncovky do 2,5 mm2</t>
  </si>
  <si>
    <t>1464033644</t>
  </si>
  <si>
    <t>102</t>
  </si>
  <si>
    <t>Ukončenie vodičov v rozvádzač. vrátane zapojenia a vodičovej koncovky do 16 mm2</t>
  </si>
  <si>
    <t>-675865466</t>
  </si>
  <si>
    <t>103</t>
  </si>
  <si>
    <t>Montáž nástenného rozvádzača 600x800</t>
  </si>
  <si>
    <t>-1890064676</t>
  </si>
  <si>
    <t>Zásuvkové obvody</t>
  </si>
  <si>
    <t>104</t>
  </si>
  <si>
    <t>Zásuvka nástenná 16A/400V/5P IP44, resp.ekvivalent</t>
  </si>
  <si>
    <t>-1163390291</t>
  </si>
  <si>
    <t>105</t>
  </si>
  <si>
    <t>Zásuvka nástenná 32A/400V/5P IP44, resp.ekvivalent</t>
  </si>
  <si>
    <t>23480458</t>
  </si>
  <si>
    <t>106</t>
  </si>
  <si>
    <t>-1265850507</t>
  </si>
  <si>
    <t>107</t>
  </si>
  <si>
    <t>Kompletné tlačidlo v skrinke pre zapustenú montáž IP55, 1 roz+ 1zap, resp.ekvivalent</t>
  </si>
  <si>
    <t>478378305</t>
  </si>
  <si>
    <t>108</t>
  </si>
  <si>
    <t>Kryt + náhradné sklo 100x100, resp.ekvivalent</t>
  </si>
  <si>
    <t>-255333853</t>
  </si>
  <si>
    <t>109</t>
  </si>
  <si>
    <t>NC doplňujúci kontakt rozpínací, resp.ekvivalent</t>
  </si>
  <si>
    <t>-390990063</t>
  </si>
  <si>
    <t>110</t>
  </si>
  <si>
    <t>NO doplňujúci kontakt spínací, resp.ekvivalent</t>
  </si>
  <si>
    <t>1951781916</t>
  </si>
  <si>
    <t>Protipožiarny tmel 310ML biel., resp.ekvivalent</t>
  </si>
  <si>
    <t>-457416978</t>
  </si>
  <si>
    <t>Elektromontáže - zásuvkové obvody</t>
  </si>
  <si>
    <t>112</t>
  </si>
  <si>
    <t>Zásuvka na povrchovú montáž IP 44, 250V / 16A, vrátane zapojenia 2P + PE</t>
  </si>
  <si>
    <t>2004579026</t>
  </si>
  <si>
    <t>113</t>
  </si>
  <si>
    <t>Priemyslová zásuvka nástenná CEE 400 V / 16 A vrátane zapojenia, IZN 1643, 3P + PE, IZN 1653, 3P + N + PE</t>
  </si>
  <si>
    <t>1896579461</t>
  </si>
  <si>
    <t>114</t>
  </si>
  <si>
    <t>Priemyslová zásuvka nástenná CEE 400 V / 32 A vrátane zapojenia, IZN 3243, 3P + PE, IZN 3253, 3P + N + PE</t>
  </si>
  <si>
    <t>649635895</t>
  </si>
  <si>
    <t>115</t>
  </si>
  <si>
    <t>Zariadenie EPS, montáž tlačidlového hlásiča, zapojenie, preskúšanie na omietku</t>
  </si>
  <si>
    <t>91297539</t>
  </si>
  <si>
    <t>116</t>
  </si>
  <si>
    <t>Montáž motorického spotrebiča, ventilátora do 1.5 kW</t>
  </si>
  <si>
    <t>387406579</t>
  </si>
  <si>
    <t>117</t>
  </si>
  <si>
    <t>Montáž motorického spotrebiča, ventilátora nad 1.5 kW, bez zapojenia</t>
  </si>
  <si>
    <t>-712499956</t>
  </si>
  <si>
    <t>118</t>
  </si>
  <si>
    <t>-2131755546</t>
  </si>
  <si>
    <t>119</t>
  </si>
  <si>
    <t>Kábel pevný CYKY-O 3x1,5 pvc čierny, resp.ekvivalent</t>
  </si>
  <si>
    <t>-1177475603</t>
  </si>
  <si>
    <t>120</t>
  </si>
  <si>
    <t>266119111</t>
  </si>
  <si>
    <t>121</t>
  </si>
  <si>
    <t>34295948</t>
  </si>
  <si>
    <t>122</t>
  </si>
  <si>
    <t>Kábel pevný CYKY-J 4x2,5 pvc čierny, resp.ekvivalent</t>
  </si>
  <si>
    <t>585557756</t>
  </si>
  <si>
    <t>123</t>
  </si>
  <si>
    <t>Kábel pevný CYKY-O 5x1,5 pvc čierny, resp.ekvivalent</t>
  </si>
  <si>
    <t>-413081711</t>
  </si>
  <si>
    <t>124</t>
  </si>
  <si>
    <t>-1525374046</t>
  </si>
  <si>
    <t>125</t>
  </si>
  <si>
    <t>Kábel pevný CYKY-J 5x2,5 pvc čierny, resp.ekvivalent</t>
  </si>
  <si>
    <t>1325567868</t>
  </si>
  <si>
    <t>126</t>
  </si>
  <si>
    <t>Kábel pevný CYKY-J 7x1,5 pvc čierny, resp.ekvivalent</t>
  </si>
  <si>
    <t>760074084</t>
  </si>
  <si>
    <t>127</t>
  </si>
  <si>
    <t>Kábel pevný CYKY-J 7x2,5 pvc čierny, resp.ekvivalent</t>
  </si>
  <si>
    <t>1139317499</t>
  </si>
  <si>
    <t>Kábel pevný CYKY-J 5x4 pvc čierny, resp.ekvivalent</t>
  </si>
  <si>
    <t>-1371646946</t>
  </si>
  <si>
    <t>129</t>
  </si>
  <si>
    <t>100761699</t>
  </si>
  <si>
    <t>130</t>
  </si>
  <si>
    <t>Kábel pevný CYKY-J 4x10 pvc čierny, resp.ekvivalent</t>
  </si>
  <si>
    <t>-1231568835</t>
  </si>
  <si>
    <t>131</t>
  </si>
  <si>
    <t>00127693 LAPP Vodič; ÖLFLEX® 540 CP; 4G2,5mm2; PUR; žltá; 450/750V , resp.ekvivalent</t>
  </si>
  <si>
    <t>469621431</t>
  </si>
  <si>
    <t>132</t>
  </si>
  <si>
    <t>Kábel pevný N2XH-O 2x1,5 FE180/E60 s funkčnou odolnosťou oranžový</t>
  </si>
  <si>
    <t>-32590634</t>
  </si>
  <si>
    <t>Kábel J-H(St)H 2x2x0,8, resp.ekvivalent</t>
  </si>
  <si>
    <t>1024811610</t>
  </si>
  <si>
    <t>134</t>
  </si>
  <si>
    <t>Kábel J-H(St)H 4x2x0,8, resp.ekvivalent</t>
  </si>
  <si>
    <t>-1653155530</t>
  </si>
  <si>
    <t>135</t>
  </si>
  <si>
    <t>FTP 4x2x24 AWG, Cat.5e, LSOH Kábel na prenos dát, resp.ekvivalent</t>
  </si>
  <si>
    <t>-466908704</t>
  </si>
  <si>
    <t>136</t>
  </si>
  <si>
    <t>Signálny kábel JYTY 7x1, resp.ekvivalent</t>
  </si>
  <si>
    <t>443851440</t>
  </si>
  <si>
    <t>137</t>
  </si>
  <si>
    <t>Unitronic LiYCY 4x0,5 Kábel pre elektroniku, jednotlivé žily, resp.ekvivalent</t>
  </si>
  <si>
    <t>-189887285</t>
  </si>
  <si>
    <t>Unitronic LiYCY 6x0,5 Kábel pre elektroniku, jednotlivé žily, resp.ekvivalent</t>
  </si>
  <si>
    <t>-860998770</t>
  </si>
  <si>
    <t>139</t>
  </si>
  <si>
    <t>1960341431</t>
  </si>
  <si>
    <t>140</t>
  </si>
  <si>
    <t>Elektroinštalačná rúrka ohybná, bezhalogénová, HFX 320N D32 -25°C+105°C sv.šedá, resp.ekvivalent</t>
  </si>
  <si>
    <t>2117197065</t>
  </si>
  <si>
    <t>141</t>
  </si>
  <si>
    <t>Elektroinštalačná rúrka ohybná, bezhalogénová, HFXP 750N D40 -25°C+105°C, resp.ekvivalent</t>
  </si>
  <si>
    <t>-1951764504</t>
  </si>
  <si>
    <t>142</t>
  </si>
  <si>
    <t>1627864818</t>
  </si>
  <si>
    <t>143</t>
  </si>
  <si>
    <t>-1326144185</t>
  </si>
  <si>
    <t>144</t>
  </si>
  <si>
    <t>Príchytka - HFCL 32 - biela, resp.ekvivalent</t>
  </si>
  <si>
    <t>-900590950</t>
  </si>
  <si>
    <t>145</t>
  </si>
  <si>
    <t>2099435349</t>
  </si>
  <si>
    <t>146</t>
  </si>
  <si>
    <t>Rúrka dvojplášťová KOPOFLEX FA - čierna KF 09050 FA, resp.ekvivalent</t>
  </si>
  <si>
    <t>-1082694314</t>
  </si>
  <si>
    <t>147</t>
  </si>
  <si>
    <t>-2073409987</t>
  </si>
  <si>
    <t>148</t>
  </si>
  <si>
    <t>1945340323</t>
  </si>
  <si>
    <t>149</t>
  </si>
  <si>
    <t>1193497063</t>
  </si>
  <si>
    <t>150</t>
  </si>
  <si>
    <t>Hmoždinka -  6x40mm - natĺkacia, resp.ekvivalent</t>
  </si>
  <si>
    <t>549080987</t>
  </si>
  <si>
    <t>151</t>
  </si>
  <si>
    <t>Hmoždinka -  8x45mm - natĺkacia, resp.ekvivalent</t>
  </si>
  <si>
    <t>-1560018185</t>
  </si>
  <si>
    <t>152</t>
  </si>
  <si>
    <t>Kotva oceľová M6/30 narážacia, resp.ekvivalent</t>
  </si>
  <si>
    <t>-1660078204</t>
  </si>
  <si>
    <t>153</t>
  </si>
  <si>
    <t>Držiak kábla UDF15, resp.ekvivalent</t>
  </si>
  <si>
    <t>-1500703198</t>
  </si>
  <si>
    <t>154</t>
  </si>
  <si>
    <t>Plastový popisný štítok s uchytením na označovanie káblov, zatváraci 30x8mm, resp.ekvivalent</t>
  </si>
  <si>
    <t>576537370</t>
  </si>
  <si>
    <t>155</t>
  </si>
  <si>
    <t>Škatuľová rozvodka 6455-11P/2 - 5-pólová/400V - plastová - sivá, resp.ekvivalent</t>
  </si>
  <si>
    <t>-1731857213</t>
  </si>
  <si>
    <t>Škatuľová rozvodka - 6455-27P - 5pólová - plastová, resp.ekvivalent</t>
  </si>
  <si>
    <t>-1813307264</t>
  </si>
  <si>
    <t>157</t>
  </si>
  <si>
    <t>Krabica KSK 80, resp.ekvivalent</t>
  </si>
  <si>
    <t>1416820264</t>
  </si>
  <si>
    <t>158</t>
  </si>
  <si>
    <t>Krabica KSK 100, IP66, resp.ekvivalent</t>
  </si>
  <si>
    <t>754303992</t>
  </si>
  <si>
    <t>159</t>
  </si>
  <si>
    <t>-567340581</t>
  </si>
  <si>
    <t>160</t>
  </si>
  <si>
    <t>MONOGEL -  jednozložkový gél, resp.ekvivalent</t>
  </si>
  <si>
    <t>-1477209670</t>
  </si>
  <si>
    <t>Elektromontáže</t>
  </si>
  <si>
    <t>161</t>
  </si>
  <si>
    <t>774591315</t>
  </si>
  <si>
    <t>162</t>
  </si>
  <si>
    <t>-518639135</t>
  </si>
  <si>
    <t>163</t>
  </si>
  <si>
    <t>660205017</t>
  </si>
  <si>
    <t>164</t>
  </si>
  <si>
    <t>Kábel medený uložený pevne CYKY 450/750 V 4x2,5</t>
  </si>
  <si>
    <t>752363692</t>
  </si>
  <si>
    <t>165</t>
  </si>
  <si>
    <t>403339511</t>
  </si>
  <si>
    <t>166</t>
  </si>
  <si>
    <t>Kábel medený uložený pevne CYKY 450/750 V 5x2,5</t>
  </si>
  <si>
    <t>-1334738154</t>
  </si>
  <si>
    <t>167</t>
  </si>
  <si>
    <t>Kábel medený uložený pevne CYKY 450/750 V 7x1,5</t>
  </si>
  <si>
    <t>80634292</t>
  </si>
  <si>
    <t>168</t>
  </si>
  <si>
    <t>Kábel medený uložený pevne CYKY 450/750 V 7x2,5</t>
  </si>
  <si>
    <t>907926353</t>
  </si>
  <si>
    <t>169</t>
  </si>
  <si>
    <t>Kábel medený uložený pevne CYKY 450/750 V 5x4</t>
  </si>
  <si>
    <t>720973298</t>
  </si>
  <si>
    <t>170</t>
  </si>
  <si>
    <t>-1700688349</t>
  </si>
  <si>
    <t>171</t>
  </si>
  <si>
    <t>Kábel medený uložený pevne CYKY 450/750 V 4x10</t>
  </si>
  <si>
    <t>192658846</t>
  </si>
  <si>
    <t>172</t>
  </si>
  <si>
    <t>Kábel signálny uložený pevne JYTY 250 V 7x1</t>
  </si>
  <si>
    <t>-1665614992</t>
  </si>
  <si>
    <t>173</t>
  </si>
  <si>
    <t>Kábel bezhalogénový, medený uložený pevne NHXH-FE 180/E30 0,6/1,0 kV  2x1,5</t>
  </si>
  <si>
    <t>1029855021</t>
  </si>
  <si>
    <t>174</t>
  </si>
  <si>
    <t>138768545</t>
  </si>
  <si>
    <t>175</t>
  </si>
  <si>
    <t>-1007257171</t>
  </si>
  <si>
    <t>176</t>
  </si>
  <si>
    <t>-2142151227</t>
  </si>
  <si>
    <t>177</t>
  </si>
  <si>
    <t>-538780902</t>
  </si>
  <si>
    <t>178</t>
  </si>
  <si>
    <t>1996013952</t>
  </si>
  <si>
    <t>179</t>
  </si>
  <si>
    <t>313826069</t>
  </si>
  <si>
    <t>180</t>
  </si>
  <si>
    <t>-337471780</t>
  </si>
  <si>
    <t>Ostatné konštrukcie a práce-búranie</t>
  </si>
  <si>
    <t>181</t>
  </si>
  <si>
    <t>Montáž lešenia priestorového ľahkého bez podláh pri zaťaženie do 2 kPa, výšky do 10 m</t>
  </si>
  <si>
    <t>-1502432811</t>
  </si>
  <si>
    <t>182</t>
  </si>
  <si>
    <t>Montáž lešeňovej podlahy s priečnikmi alebo pozdĺžnikmi výšky do do 10 m</t>
  </si>
  <si>
    <t>1558691383</t>
  </si>
  <si>
    <t>183</t>
  </si>
  <si>
    <t>Demontáž lešenia priestorového ľahkého bez podláh pri zaťažení do 2 kPa, výšky do 10 m</t>
  </si>
  <si>
    <t>1916285710</t>
  </si>
  <si>
    <t>184</t>
  </si>
  <si>
    <t>Demontáž lešeňovej podlahy s priečnikmi alebo pozdľžnikmi výšky do 10 m</t>
  </si>
  <si>
    <t>653948931</t>
  </si>
  <si>
    <t>185</t>
  </si>
  <si>
    <t>Vrty príklepovým vrtákom do D 18 mm do stien alebo smerom dole do betónu -0.00001t</t>
  </si>
  <si>
    <t>-287579423</t>
  </si>
  <si>
    <t>186</t>
  </si>
  <si>
    <t>Vybúranie otvoru v murive tehl. plochy do 0, 25 m2 hr.do 150 mm,  -0,07300t</t>
  </si>
  <si>
    <t>-772266323</t>
  </si>
  <si>
    <t>187</t>
  </si>
  <si>
    <t>Vybúranie otvoru v murive tehl. plochy do 0, 25 m2 hr.do 300 mm,  -0,14600t</t>
  </si>
  <si>
    <t>120934658</t>
  </si>
  <si>
    <t>188</t>
  </si>
  <si>
    <t>Odvoz sutiny a vybúraných hmôt na skládku do 1 km</t>
  </si>
  <si>
    <t>232657192</t>
  </si>
  <si>
    <t>189</t>
  </si>
  <si>
    <t>Odvoz sutiny a vybúraných hmôt na skládku za každý ďalší 1 km</t>
  </si>
  <si>
    <t>-451946342</t>
  </si>
  <si>
    <t>190</t>
  </si>
  <si>
    <t>-636530546</t>
  </si>
  <si>
    <t>191</t>
  </si>
  <si>
    <t>-477657952</t>
  </si>
  <si>
    <t>192</t>
  </si>
  <si>
    <t>Vystavenie revíznej správy, východisková revízia - NN Prípojka</t>
  </si>
  <si>
    <t>272631361</t>
  </si>
  <si>
    <t>193</t>
  </si>
  <si>
    <t>-38842688</t>
  </si>
  <si>
    <t>194</t>
  </si>
  <si>
    <t>Meranie pri revíziách meranie izol.odporov na prívode do prípojk.skrine rozvádzača alebo rozvodnice</t>
  </si>
  <si>
    <t>-257922484</t>
  </si>
  <si>
    <t>195</t>
  </si>
  <si>
    <t>Meranie pri revíziách meranie izolačných odporov vnútorného zapojenia rozvádzača alebo rozvodnice</t>
  </si>
  <si>
    <t>487749635</t>
  </si>
  <si>
    <t>196</t>
  </si>
  <si>
    <t>Meranie pri revíziách jednofázového alebo trojfáz. okruhu rozvádzača alebo rozvodnice nad 10 vývodov</t>
  </si>
  <si>
    <t>1313358620</t>
  </si>
  <si>
    <t>197</t>
  </si>
  <si>
    <t>Meranie pri revíziách impedancia slučky vypínača na rozv. zariadení spotrebičoch alebo prístrojoch</t>
  </si>
  <si>
    <t>993082258</t>
  </si>
  <si>
    <t>198</t>
  </si>
  <si>
    <t>1721996550</t>
  </si>
  <si>
    <t>199</t>
  </si>
  <si>
    <t>-714260541</t>
  </si>
  <si>
    <t>Pomocné práce pri revíziách vypnutie vedenia, preskúšanie a zaistenie vypnutého stavu,zapnutie</t>
  </si>
  <si>
    <t>-106138360</t>
  </si>
  <si>
    <t>201</t>
  </si>
  <si>
    <t>Pomocné práce pri revíziách demontáž a opätovná montáž krytu rozvádzača, rozvodnice</t>
  </si>
  <si>
    <t>-594771118</t>
  </si>
  <si>
    <t>202</t>
  </si>
  <si>
    <t>Pomocné práce pri revíziách demont.a opätovná mont.krytu el.prístroja, spotrebiča,inštal.krabice</t>
  </si>
  <si>
    <t>552596023</t>
  </si>
  <si>
    <t>203</t>
  </si>
  <si>
    <t>Pomocné práce pri revíziách stanovenie výpočtového zaťaženia rozvádzača</t>
  </si>
  <si>
    <t>-1276768357</t>
  </si>
  <si>
    <t>204</t>
  </si>
  <si>
    <t>-1431786834</t>
  </si>
  <si>
    <t xml:space="preserve">Vretenové plniace čerpadlo , výkon 0,28 - 1,7 m3/hod, príkon 0,75 kW   </t>
  </si>
  <si>
    <t xml:space="preserve">Dávkovacie čerpadlo , výkon 200-1000 ml/hod, príkon: 0,18 kW   </t>
  </si>
  <si>
    <t xml:space="preserve">Dno jednoliate šachtové  TBZ-Q.1 100/58 KOM V20 pre kanalizačnú šachtu DN 1000, rozmer 1000/575x200 mm   </t>
  </si>
  <si>
    <t xml:space="preserve">Stĺpik, d 48 mm, výška 2 m, výška pletiva 1,5 m, poplastovaný s PVC čiapkou, pre pletivo v rolkách </t>
  </si>
  <si>
    <t>Pletivo poplastované pletené štvorhranné, oko 50 mm, drôt d 2,2 mm, vxl 1,5x25 m, bez napínacieho drôtu, RAL6005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</si>
</sst>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.000;\-###0.000"/>
    <numFmt numFmtId="165" formatCode="###0;\-###0"/>
    <numFmt numFmtId="166" formatCode="dd\.mm\.yyyy"/>
    <numFmt numFmtId="167" formatCode="#,##0.000"/>
    <numFmt numFmtId="168" formatCode="#,##0.00000"/>
  </numFmts>
  <fonts count="40" x14ac:knownFonts="1">
    <font>
      <sz val="8"/>
      <name val="MS Sans Serif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1"/>
      <color indexed="18"/>
      <name val="Arial CE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color indexed="18"/>
      <name val="Arial CE"/>
      <family val="2"/>
      <charset val="238"/>
    </font>
    <font>
      <i/>
      <sz val="7"/>
      <color indexed="12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MS Sans Serif"/>
      <family val="2"/>
      <charset val="238"/>
    </font>
    <font>
      <b/>
      <sz val="8"/>
      <color indexed="12"/>
      <name val="Arial CE"/>
      <family val="2"/>
      <charset val="238"/>
    </font>
    <font>
      <sz val="8"/>
      <color indexed="16"/>
      <name val="Arial CE"/>
      <family val="2"/>
      <charset val="238"/>
    </font>
    <font>
      <sz val="8"/>
      <name val="Arial CE"/>
      <family val="2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9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10"/>
      <color theme="1"/>
      <name val="Arial CE"/>
    </font>
    <font>
      <b/>
      <sz val="14"/>
      <color theme="1"/>
      <name val="Arial CE"/>
    </font>
    <font>
      <sz val="8"/>
      <color theme="1"/>
      <name val="Arial CE"/>
    </font>
    <font>
      <b/>
      <sz val="10"/>
      <color theme="1"/>
      <name val="Arial CE"/>
      <charset val="238"/>
    </font>
    <font>
      <b/>
      <sz val="10"/>
      <color theme="1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 applyAlignment="0">
      <alignment vertical="top"/>
      <protection locked="0"/>
    </xf>
    <xf numFmtId="0" fontId="22" fillId="0" borderId="0"/>
  </cellStyleXfs>
  <cellXfs count="159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2" fontId="1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165" fontId="1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2" fontId="5" fillId="0" borderId="1" xfId="0" applyNumberFormat="1" applyFont="1" applyBorder="1" applyAlignment="1" applyProtection="1">
      <alignment horizontal="right"/>
    </xf>
    <xf numFmtId="2" fontId="5" fillId="0" borderId="2" xfId="0" applyNumberFormat="1" applyFont="1" applyBorder="1" applyAlignment="1" applyProtection="1">
      <alignment horizontal="right"/>
    </xf>
    <xf numFmtId="164" fontId="6" fillId="0" borderId="2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left" wrapText="1"/>
    </xf>
    <xf numFmtId="165" fontId="6" fillId="0" borderId="3" xfId="0" applyNumberFormat="1" applyFont="1" applyBorder="1" applyAlignment="1" applyProtection="1">
      <alignment horizontal="right"/>
    </xf>
    <xf numFmtId="2" fontId="5" fillId="0" borderId="0" xfId="0" applyNumberFormat="1" applyFont="1" applyAlignment="1" applyProtection="1">
      <alignment horizontal="right"/>
    </xf>
    <xf numFmtId="164" fontId="5" fillId="0" borderId="0" xfId="0" applyNumberFormat="1" applyFont="1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165" fontId="5" fillId="0" borderId="0" xfId="0" applyNumberFormat="1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 wrapText="1"/>
    </xf>
    <xf numFmtId="2" fontId="15" fillId="0" borderId="1" xfId="0" applyNumberFormat="1" applyFont="1" applyBorder="1" applyAlignment="1" applyProtection="1">
      <alignment horizontal="right"/>
    </xf>
    <xf numFmtId="2" fontId="15" fillId="0" borderId="2" xfId="0" applyNumberFormat="1" applyFont="1" applyBorder="1" applyAlignment="1" applyProtection="1">
      <alignment horizontal="right"/>
    </xf>
    <xf numFmtId="164" fontId="16" fillId="0" borderId="2" xfId="0" applyNumberFormat="1" applyFont="1" applyBorder="1" applyAlignment="1" applyProtection="1">
      <alignment horizontal="right"/>
    </xf>
    <xf numFmtId="0" fontId="16" fillId="0" borderId="2" xfId="0" applyFont="1" applyBorder="1" applyAlignment="1" applyProtection="1">
      <alignment horizontal="left" wrapText="1"/>
    </xf>
    <xf numFmtId="165" fontId="16" fillId="0" borderId="3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top"/>
    </xf>
    <xf numFmtId="39" fontId="20" fillId="0" borderId="4" xfId="0" applyNumberFormat="1" applyFont="1" applyBorder="1" applyAlignment="1" applyProtection="1">
      <alignment horizontal="right"/>
    </xf>
    <xf numFmtId="39" fontId="21" fillId="0" borderId="4" xfId="0" applyNumberFormat="1" applyFont="1" applyBorder="1" applyAlignment="1">
      <alignment horizontal="right"/>
      <protection locked="0"/>
    </xf>
    <xf numFmtId="39" fontId="21" fillId="0" borderId="4" xfId="0" applyNumberFormat="1" applyFont="1" applyBorder="1" applyAlignment="1">
      <alignment horizontal="right" vertical="top"/>
      <protection locked="0"/>
    </xf>
    <xf numFmtId="4" fontId="18" fillId="0" borderId="0" xfId="0" applyNumberFormat="1" applyFont="1" applyAlignment="1" applyProtection="1">
      <alignment horizontal="right"/>
    </xf>
    <xf numFmtId="39" fontId="18" fillId="0" borderId="0" xfId="0" applyNumberFormat="1" applyFont="1" applyAlignment="1" applyProtection="1">
      <alignment horizontal="right"/>
    </xf>
    <xf numFmtId="4" fontId="0" fillId="0" borderId="0" xfId="0" applyNumberFormat="1" applyAlignment="1">
      <alignment horizontal="left" vertical="top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39" fontId="20" fillId="0" borderId="5" xfId="0" applyNumberFormat="1" applyFont="1" applyBorder="1" applyAlignment="1" applyProtection="1">
      <alignment horizontal="right"/>
    </xf>
    <xf numFmtId="39" fontId="21" fillId="0" borderId="5" xfId="0" applyNumberFormat="1" applyFont="1" applyBorder="1" applyAlignment="1">
      <alignment horizontal="right"/>
      <protection locked="0"/>
    </xf>
    <xf numFmtId="0" fontId="18" fillId="0" borderId="10" xfId="0" applyFont="1" applyBorder="1" applyAlignment="1" applyProtection="1">
      <alignment horizontal="left" wrapText="1"/>
    </xf>
    <xf numFmtId="0" fontId="18" fillId="0" borderId="11" xfId="0" applyFont="1" applyBorder="1" applyAlignment="1" applyProtection="1">
      <alignment horizontal="left" wrapText="1"/>
    </xf>
    <xf numFmtId="0" fontId="20" fillId="0" borderId="12" xfId="0" applyFont="1" applyBorder="1" applyAlignment="1" applyProtection="1">
      <alignment horizontal="left" wrapText="1"/>
    </xf>
    <xf numFmtId="0" fontId="20" fillId="0" borderId="13" xfId="0" applyFont="1" applyBorder="1" applyAlignment="1" applyProtection="1">
      <alignment horizontal="left" wrapText="1"/>
    </xf>
    <xf numFmtId="0" fontId="20" fillId="0" borderId="14" xfId="0" applyFont="1" applyBorder="1" applyAlignment="1" applyProtection="1">
      <alignment horizontal="left" wrapText="1"/>
    </xf>
    <xf numFmtId="0" fontId="21" fillId="0" borderId="12" xfId="0" applyFont="1" applyBorder="1" applyAlignment="1">
      <alignment horizontal="left" wrapText="1"/>
      <protection locked="0"/>
    </xf>
    <xf numFmtId="0" fontId="21" fillId="0" borderId="14" xfId="0" applyFont="1" applyBorder="1" applyAlignment="1">
      <alignment horizontal="left" wrapText="1"/>
      <protection locked="0"/>
    </xf>
    <xf numFmtId="0" fontId="21" fillId="0" borderId="15" xfId="0" applyFont="1" applyBorder="1" applyAlignment="1">
      <alignment horizontal="left" wrapText="1"/>
      <protection locked="0"/>
    </xf>
    <xf numFmtId="0" fontId="21" fillId="0" borderId="16" xfId="0" applyFont="1" applyBorder="1" applyAlignment="1">
      <alignment horizontal="left" wrapText="1"/>
      <protection locked="0"/>
    </xf>
    <xf numFmtId="39" fontId="18" fillId="0" borderId="17" xfId="0" applyNumberFormat="1" applyFont="1" applyBorder="1" applyAlignment="1" applyProtection="1">
      <alignment horizontal="right"/>
    </xf>
    <xf numFmtId="39" fontId="18" fillId="0" borderId="18" xfId="0" applyNumberFormat="1" applyFont="1" applyBorder="1" applyAlignment="1" applyProtection="1">
      <alignment horizontal="right"/>
    </xf>
    <xf numFmtId="39" fontId="18" fillId="0" borderId="19" xfId="0" applyNumberFormat="1" applyFont="1" applyBorder="1" applyAlignment="1" applyProtection="1">
      <alignment horizontal="right"/>
    </xf>
    <xf numFmtId="2" fontId="20" fillId="0" borderId="20" xfId="0" applyNumberFormat="1" applyFont="1" applyBorder="1" applyAlignment="1" applyProtection="1">
      <alignment horizontal="right"/>
    </xf>
    <xf numFmtId="2" fontId="21" fillId="0" borderId="20" xfId="0" applyNumberFormat="1" applyFont="1" applyBorder="1" applyAlignment="1">
      <alignment horizontal="right"/>
      <protection locked="0"/>
    </xf>
    <xf numFmtId="39" fontId="21" fillId="0" borderId="21" xfId="0" applyNumberFormat="1" applyFont="1" applyBorder="1" applyAlignment="1">
      <alignment horizontal="right"/>
      <protection locked="0"/>
    </xf>
    <xf numFmtId="39" fontId="21" fillId="0" borderId="22" xfId="0" applyNumberFormat="1" applyFont="1" applyBorder="1" applyAlignment="1">
      <alignment horizontal="right"/>
      <protection locked="0"/>
    </xf>
    <xf numFmtId="39" fontId="21" fillId="0" borderId="22" xfId="0" applyNumberFormat="1" applyFont="1" applyBorder="1" applyAlignment="1">
      <alignment horizontal="right" vertical="top"/>
      <protection locked="0"/>
    </xf>
    <xf numFmtId="2" fontId="21" fillId="0" borderId="23" xfId="0" applyNumberFormat="1" applyFont="1" applyBorder="1" applyAlignment="1">
      <alignment horizontal="right"/>
      <protection locked="0"/>
    </xf>
    <xf numFmtId="0" fontId="22" fillId="0" borderId="0" xfId="1"/>
    <xf numFmtId="0" fontId="22" fillId="0" borderId="0" xfId="1" applyAlignment="1">
      <alignment horizontal="left" vertical="center"/>
    </xf>
    <xf numFmtId="0" fontId="22" fillId="0" borderId="0" xfId="1" applyAlignment="1">
      <alignment vertical="center"/>
    </xf>
    <xf numFmtId="0" fontId="22" fillId="0" borderId="26" xfId="1" applyBorder="1" applyAlignment="1">
      <alignment vertical="center"/>
    </xf>
    <xf numFmtId="166" fontId="23" fillId="0" borderId="0" xfId="1" applyNumberFormat="1" applyFont="1" applyAlignment="1">
      <alignment horizontal="left" vertical="center"/>
    </xf>
    <xf numFmtId="0" fontId="22" fillId="0" borderId="27" xfId="1" applyBorder="1" applyAlignment="1">
      <alignment vertical="center"/>
    </xf>
    <xf numFmtId="0" fontId="22" fillId="0" borderId="28" xfId="1" applyBorder="1" applyAlignment="1">
      <alignment vertical="center"/>
    </xf>
    <xf numFmtId="0" fontId="22" fillId="0" borderId="29" xfId="1" applyBorder="1" applyAlignment="1">
      <alignment vertical="center"/>
    </xf>
    <xf numFmtId="0" fontId="22" fillId="0" borderId="24" xfId="1" applyBorder="1" applyAlignment="1">
      <alignment vertical="center"/>
    </xf>
    <xf numFmtId="0" fontId="22" fillId="0" borderId="25" xfId="1" applyBorder="1" applyAlignment="1">
      <alignment vertical="center"/>
    </xf>
    <xf numFmtId="0" fontId="23" fillId="0" borderId="0" xfId="1" applyFont="1" applyAlignment="1">
      <alignment horizontal="left" vertical="center" wrapText="1"/>
    </xf>
    <xf numFmtId="0" fontId="29" fillId="0" borderId="0" xfId="1" applyFont="1" applyAlignment="1">
      <alignment horizontal="center" vertical="center"/>
    </xf>
    <xf numFmtId="0" fontId="22" fillId="0" borderId="26" xfId="1" applyBorder="1" applyAlignment="1" applyProtection="1">
      <alignment vertical="center"/>
      <protection locked="0"/>
    </xf>
    <xf numFmtId="0" fontId="22" fillId="0" borderId="0" xfId="1" applyAlignment="1">
      <alignment horizontal="center" vertical="center" wrapText="1"/>
    </xf>
    <xf numFmtId="0" fontId="22" fillId="0" borderId="26" xfId="1" applyBorder="1" applyAlignment="1">
      <alignment horizontal="center" vertical="center" wrapText="1"/>
    </xf>
    <xf numFmtId="0" fontId="26" fillId="4" borderId="31" xfId="1" applyFont="1" applyFill="1" applyBorder="1" applyAlignment="1">
      <alignment horizontal="center" vertical="center" wrapText="1"/>
    </xf>
    <xf numFmtId="0" fontId="26" fillId="4" borderId="32" xfId="1" applyFont="1" applyFill="1" applyBorder="1" applyAlignment="1">
      <alignment horizontal="center" vertical="center" wrapText="1"/>
    </xf>
    <xf numFmtId="0" fontId="26" fillId="4" borderId="33" xfId="1" applyFont="1" applyFill="1" applyBorder="1" applyAlignment="1">
      <alignment horizontal="center" vertical="center" wrapText="1"/>
    </xf>
    <xf numFmtId="0" fontId="26" fillId="4" borderId="0" xfId="1" applyFont="1" applyFill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29" fillId="0" borderId="33" xfId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167" fontId="25" fillId="0" borderId="0" xfId="1" applyNumberFormat="1" applyFont="1"/>
    <xf numFmtId="0" fontId="22" fillId="0" borderId="34" xfId="1" applyBorder="1" applyAlignment="1">
      <alignment vertical="center"/>
    </xf>
    <xf numFmtId="168" fontId="30" fillId="0" borderId="27" xfId="1" applyNumberFormat="1" applyFont="1" applyBorder="1"/>
    <xf numFmtId="168" fontId="30" fillId="0" borderId="35" xfId="1" applyNumberFormat="1" applyFont="1" applyBorder="1"/>
    <xf numFmtId="167" fontId="31" fillId="0" borderId="0" xfId="1" applyNumberFormat="1" applyFont="1" applyAlignment="1">
      <alignment vertical="center"/>
    </xf>
    <xf numFmtId="0" fontId="32" fillId="0" borderId="0" xfId="1" applyFont="1"/>
    <xf numFmtId="0" fontId="32" fillId="0" borderId="26" xfId="1" applyFont="1" applyBorder="1"/>
    <xf numFmtId="0" fontId="32" fillId="0" borderId="0" xfId="1" applyFont="1" applyAlignment="1">
      <alignment horizontal="left"/>
    </xf>
    <xf numFmtId="0" fontId="27" fillId="0" borderId="0" xfId="1" applyFont="1" applyAlignment="1">
      <alignment horizontal="left"/>
    </xf>
    <xf numFmtId="0" fontId="32" fillId="0" borderId="0" xfId="1" applyFont="1" applyProtection="1">
      <protection locked="0"/>
    </xf>
    <xf numFmtId="167" fontId="27" fillId="0" borderId="0" xfId="1" applyNumberFormat="1" applyFont="1"/>
    <xf numFmtId="0" fontId="32" fillId="0" borderId="36" xfId="1" applyFont="1" applyBorder="1"/>
    <xf numFmtId="168" fontId="32" fillId="0" borderId="0" xfId="1" applyNumberFormat="1" applyFont="1"/>
    <xf numFmtId="168" fontId="32" fillId="0" borderId="37" xfId="1" applyNumberFormat="1" applyFont="1" applyBorder="1"/>
    <xf numFmtId="0" fontId="32" fillId="0" borderId="0" xfId="1" applyFont="1" applyAlignment="1">
      <alignment horizontal="center"/>
    </xf>
    <xf numFmtId="167" fontId="32" fillId="0" borderId="0" xfId="1" applyNumberFormat="1" applyFont="1" applyAlignment="1">
      <alignment vertical="center"/>
    </xf>
    <xf numFmtId="0" fontId="33" fillId="0" borderId="38" xfId="1" applyFont="1" applyBorder="1" applyAlignment="1" applyProtection="1">
      <alignment horizontal="center" vertical="center"/>
      <protection locked="0"/>
    </xf>
    <xf numFmtId="49" fontId="33" fillId="0" borderId="38" xfId="1" applyNumberFormat="1" applyFont="1" applyBorder="1" applyAlignment="1" applyProtection="1">
      <alignment horizontal="left" vertical="center" wrapText="1"/>
      <protection locked="0"/>
    </xf>
    <xf numFmtId="0" fontId="33" fillId="0" borderId="38" xfId="1" applyFont="1" applyBorder="1" applyAlignment="1" applyProtection="1">
      <alignment horizontal="left" vertical="center" wrapText="1"/>
      <protection locked="0"/>
    </xf>
    <xf numFmtId="0" fontId="33" fillId="0" borderId="38" xfId="1" applyFont="1" applyBorder="1" applyAlignment="1" applyProtection="1">
      <alignment horizontal="center" vertical="center" wrapText="1"/>
      <protection locked="0"/>
    </xf>
    <xf numFmtId="167" fontId="33" fillId="0" borderId="38" xfId="1" applyNumberFormat="1" applyFont="1" applyBorder="1" applyAlignment="1" applyProtection="1">
      <alignment vertical="center"/>
      <protection locked="0"/>
    </xf>
    <xf numFmtId="167" fontId="33" fillId="3" borderId="38" xfId="1" applyNumberFormat="1" applyFont="1" applyFill="1" applyBorder="1" applyAlignment="1" applyProtection="1">
      <alignment vertical="center"/>
      <protection locked="0"/>
    </xf>
    <xf numFmtId="0" fontId="34" fillId="0" borderId="38" xfId="1" applyFont="1" applyBorder="1" applyAlignment="1" applyProtection="1">
      <alignment vertical="center"/>
      <protection locked="0"/>
    </xf>
    <xf numFmtId="0" fontId="34" fillId="0" borderId="26" xfId="1" applyFont="1" applyBorder="1" applyAlignment="1">
      <alignment vertical="center"/>
    </xf>
    <xf numFmtId="0" fontId="33" fillId="3" borderId="36" xfId="1" applyFont="1" applyFill="1" applyBorder="1" applyAlignment="1" applyProtection="1">
      <alignment horizontal="left" vertical="center"/>
      <protection locked="0"/>
    </xf>
    <xf numFmtId="0" fontId="33" fillId="0" borderId="0" xfId="1" applyFont="1" applyAlignment="1">
      <alignment horizontal="center" vertical="center"/>
    </xf>
    <xf numFmtId="168" fontId="29" fillId="0" borderId="0" xfId="1" applyNumberFormat="1" applyFont="1" applyAlignment="1">
      <alignment vertical="center"/>
    </xf>
    <xf numFmtId="168" fontId="29" fillId="0" borderId="37" xfId="1" applyNumberFormat="1" applyFont="1" applyBorder="1" applyAlignment="1">
      <alignment vertical="center"/>
    </xf>
    <xf numFmtId="0" fontId="26" fillId="0" borderId="0" xfId="1" applyFont="1" applyAlignment="1">
      <alignment horizontal="left" vertical="center"/>
    </xf>
    <xf numFmtId="4" fontId="22" fillId="0" borderId="0" xfId="1" applyNumberFormat="1" applyAlignment="1">
      <alignment vertical="center"/>
    </xf>
    <xf numFmtId="167" fontId="22" fillId="0" borderId="0" xfId="1" applyNumberFormat="1" applyAlignment="1">
      <alignment vertical="center"/>
    </xf>
    <xf numFmtId="0" fontId="28" fillId="0" borderId="0" xfId="1" applyFont="1" applyAlignment="1">
      <alignment horizontal="left"/>
    </xf>
    <xf numFmtId="167" fontId="28" fillId="0" borderId="0" xfId="1" applyNumberFormat="1" applyFont="1"/>
    <xf numFmtId="0" fontId="26" fillId="0" borderId="38" xfId="1" applyFont="1" applyBorder="1" applyAlignment="1" applyProtection="1">
      <alignment horizontal="center" vertical="center"/>
      <protection locked="0"/>
    </xf>
    <xf numFmtId="49" fontId="26" fillId="0" borderId="38" xfId="1" applyNumberFormat="1" applyFont="1" applyBorder="1" applyAlignment="1" applyProtection="1">
      <alignment horizontal="left" vertical="center" wrapText="1"/>
      <protection locked="0"/>
    </xf>
    <xf numFmtId="0" fontId="26" fillId="0" borderId="38" xfId="1" applyFont="1" applyBorder="1" applyAlignment="1" applyProtection="1">
      <alignment horizontal="left" vertical="center" wrapText="1"/>
      <protection locked="0"/>
    </xf>
    <xf numFmtId="0" fontId="26" fillId="0" borderId="38" xfId="1" applyFont="1" applyBorder="1" applyAlignment="1" applyProtection="1">
      <alignment horizontal="center" vertical="center" wrapText="1"/>
      <protection locked="0"/>
    </xf>
    <xf numFmtId="167" fontId="26" fillId="0" borderId="38" xfId="1" applyNumberFormat="1" applyFont="1" applyBorder="1" applyAlignment="1" applyProtection="1">
      <alignment vertical="center"/>
      <protection locked="0"/>
    </xf>
    <xf numFmtId="167" fontId="26" fillId="3" borderId="38" xfId="1" applyNumberFormat="1" applyFont="1" applyFill="1" applyBorder="1" applyAlignment="1" applyProtection="1">
      <alignment vertical="center"/>
      <protection locked="0"/>
    </xf>
    <xf numFmtId="0" fontId="22" fillId="0" borderId="38" xfId="1" applyBorder="1" applyAlignment="1" applyProtection="1">
      <alignment vertical="center"/>
      <protection locked="0"/>
    </xf>
    <xf numFmtId="0" fontId="29" fillId="3" borderId="36" xfId="1" applyFont="1" applyFill="1" applyBorder="1" applyAlignment="1" applyProtection="1">
      <alignment horizontal="left" vertical="center"/>
      <protection locked="0"/>
    </xf>
    <xf numFmtId="0" fontId="29" fillId="3" borderId="39" xfId="1" applyFont="1" applyFill="1" applyBorder="1" applyAlignment="1" applyProtection="1">
      <alignment horizontal="left" vertical="center"/>
      <protection locked="0"/>
    </xf>
    <xf numFmtId="0" fontId="29" fillId="0" borderId="30" xfId="1" applyFont="1" applyBorder="1" applyAlignment="1">
      <alignment horizontal="center" vertical="center"/>
    </xf>
    <xf numFmtId="0" fontId="22" fillId="0" borderId="30" xfId="1" applyBorder="1" applyAlignment="1">
      <alignment vertical="center"/>
    </xf>
    <xf numFmtId="168" fontId="29" fillId="0" borderId="30" xfId="1" applyNumberFormat="1" applyFont="1" applyBorder="1" applyAlignment="1">
      <alignment vertical="center"/>
    </xf>
    <xf numFmtId="168" fontId="29" fillId="0" borderId="40" xfId="1" applyNumberFormat="1" applyFont="1" applyBorder="1" applyAlignment="1">
      <alignment vertical="center"/>
    </xf>
    <xf numFmtId="0" fontId="35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1" applyFont="1" applyAlignment="1">
      <alignment vertical="center"/>
    </xf>
    <xf numFmtId="0" fontId="29" fillId="0" borderId="0" xfId="1" applyFont="1" applyAlignment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39" fillId="0" borderId="0" xfId="1" applyFont="1" applyAlignment="1">
      <alignment horizontal="left" vertical="center" wrapText="1"/>
    </xf>
    <xf numFmtId="0" fontId="16" fillId="5" borderId="2" xfId="0" applyFont="1" applyFill="1" applyBorder="1" applyAlignment="1" applyProtection="1">
      <alignment horizontal="left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workbookViewId="0">
      <pane ySplit="9" topLeftCell="A10" activePane="bottomLeft" state="frozenSplit"/>
      <selection pane="bottomLeft" activeCell="B15" sqref="B15"/>
    </sheetView>
  </sheetViews>
  <sheetFormatPr defaultColWidth="10.5" defaultRowHeight="12" customHeight="1" x14ac:dyDescent="0.15"/>
  <cols>
    <col min="1" max="1" width="14.33203125" style="1" customWidth="1"/>
    <col min="2" max="2" width="50.83203125" style="1" customWidth="1"/>
    <col min="3" max="3" width="17.83203125" style="1" customWidth="1"/>
    <col min="4" max="4" width="15.5" style="1" customWidth="1"/>
    <col min="5" max="5" width="17.83203125" style="1" customWidth="1"/>
    <col min="6" max="6" width="15.1640625" style="1" customWidth="1"/>
    <col min="7" max="7" width="16.83203125" style="1" customWidth="1"/>
    <col min="8" max="10" width="13.33203125" style="1" customWidth="1"/>
    <col min="11" max="256" width="10.5" style="1"/>
    <col min="257" max="257" width="14.33203125" style="1" customWidth="1"/>
    <col min="258" max="258" width="50.83203125" style="1" customWidth="1"/>
    <col min="259" max="259" width="17.83203125" style="1" customWidth="1"/>
    <col min="260" max="260" width="15.5" style="1" customWidth="1"/>
    <col min="261" max="261" width="17.83203125" style="1" customWidth="1"/>
    <col min="262" max="262" width="15.1640625" style="1" customWidth="1"/>
    <col min="263" max="263" width="16.83203125" style="1" customWidth="1"/>
    <col min="264" max="266" width="13.33203125" style="1" customWidth="1"/>
    <col min="267" max="512" width="10.5" style="1"/>
    <col min="513" max="513" width="14.33203125" style="1" customWidth="1"/>
    <col min="514" max="514" width="50.83203125" style="1" customWidth="1"/>
    <col min="515" max="515" width="17.83203125" style="1" customWidth="1"/>
    <col min="516" max="516" width="15.5" style="1" customWidth="1"/>
    <col min="517" max="517" width="17.83203125" style="1" customWidth="1"/>
    <col min="518" max="518" width="15.1640625" style="1" customWidth="1"/>
    <col min="519" max="519" width="16.83203125" style="1" customWidth="1"/>
    <col min="520" max="522" width="13.33203125" style="1" customWidth="1"/>
    <col min="523" max="768" width="10.5" style="1"/>
    <col min="769" max="769" width="14.33203125" style="1" customWidth="1"/>
    <col min="770" max="770" width="50.83203125" style="1" customWidth="1"/>
    <col min="771" max="771" width="17.83203125" style="1" customWidth="1"/>
    <col min="772" max="772" width="15.5" style="1" customWidth="1"/>
    <col min="773" max="773" width="17.83203125" style="1" customWidth="1"/>
    <col min="774" max="774" width="15.1640625" style="1" customWidth="1"/>
    <col min="775" max="775" width="16.83203125" style="1" customWidth="1"/>
    <col min="776" max="778" width="13.33203125" style="1" customWidth="1"/>
    <col min="779" max="1024" width="10.5" style="1"/>
    <col min="1025" max="1025" width="14.33203125" style="1" customWidth="1"/>
    <col min="1026" max="1026" width="50.83203125" style="1" customWidth="1"/>
    <col min="1027" max="1027" width="17.83203125" style="1" customWidth="1"/>
    <col min="1028" max="1028" width="15.5" style="1" customWidth="1"/>
    <col min="1029" max="1029" width="17.83203125" style="1" customWidth="1"/>
    <col min="1030" max="1030" width="15.1640625" style="1" customWidth="1"/>
    <col min="1031" max="1031" width="16.83203125" style="1" customWidth="1"/>
    <col min="1032" max="1034" width="13.33203125" style="1" customWidth="1"/>
    <col min="1035" max="1280" width="10.5" style="1"/>
    <col min="1281" max="1281" width="14.33203125" style="1" customWidth="1"/>
    <col min="1282" max="1282" width="50.83203125" style="1" customWidth="1"/>
    <col min="1283" max="1283" width="17.83203125" style="1" customWidth="1"/>
    <col min="1284" max="1284" width="15.5" style="1" customWidth="1"/>
    <col min="1285" max="1285" width="17.83203125" style="1" customWidth="1"/>
    <col min="1286" max="1286" width="15.1640625" style="1" customWidth="1"/>
    <col min="1287" max="1287" width="16.83203125" style="1" customWidth="1"/>
    <col min="1288" max="1290" width="13.33203125" style="1" customWidth="1"/>
    <col min="1291" max="1536" width="10.5" style="1"/>
    <col min="1537" max="1537" width="14.33203125" style="1" customWidth="1"/>
    <col min="1538" max="1538" width="50.83203125" style="1" customWidth="1"/>
    <col min="1539" max="1539" width="17.83203125" style="1" customWidth="1"/>
    <col min="1540" max="1540" width="15.5" style="1" customWidth="1"/>
    <col min="1541" max="1541" width="17.83203125" style="1" customWidth="1"/>
    <col min="1542" max="1542" width="15.1640625" style="1" customWidth="1"/>
    <col min="1543" max="1543" width="16.83203125" style="1" customWidth="1"/>
    <col min="1544" max="1546" width="13.33203125" style="1" customWidth="1"/>
    <col min="1547" max="1792" width="10.5" style="1"/>
    <col min="1793" max="1793" width="14.33203125" style="1" customWidth="1"/>
    <col min="1794" max="1794" width="50.83203125" style="1" customWidth="1"/>
    <col min="1795" max="1795" width="17.83203125" style="1" customWidth="1"/>
    <col min="1796" max="1796" width="15.5" style="1" customWidth="1"/>
    <col min="1797" max="1797" width="17.83203125" style="1" customWidth="1"/>
    <col min="1798" max="1798" width="15.1640625" style="1" customWidth="1"/>
    <col min="1799" max="1799" width="16.83203125" style="1" customWidth="1"/>
    <col min="1800" max="1802" width="13.33203125" style="1" customWidth="1"/>
    <col min="1803" max="2048" width="10.5" style="1"/>
    <col min="2049" max="2049" width="14.33203125" style="1" customWidth="1"/>
    <col min="2050" max="2050" width="50.83203125" style="1" customWidth="1"/>
    <col min="2051" max="2051" width="17.83203125" style="1" customWidth="1"/>
    <col min="2052" max="2052" width="15.5" style="1" customWidth="1"/>
    <col min="2053" max="2053" width="17.83203125" style="1" customWidth="1"/>
    <col min="2054" max="2054" width="15.1640625" style="1" customWidth="1"/>
    <col min="2055" max="2055" width="16.83203125" style="1" customWidth="1"/>
    <col min="2056" max="2058" width="13.33203125" style="1" customWidth="1"/>
    <col min="2059" max="2304" width="10.5" style="1"/>
    <col min="2305" max="2305" width="14.33203125" style="1" customWidth="1"/>
    <col min="2306" max="2306" width="50.83203125" style="1" customWidth="1"/>
    <col min="2307" max="2307" width="17.83203125" style="1" customWidth="1"/>
    <col min="2308" max="2308" width="15.5" style="1" customWidth="1"/>
    <col min="2309" max="2309" width="17.83203125" style="1" customWidth="1"/>
    <col min="2310" max="2310" width="15.1640625" style="1" customWidth="1"/>
    <col min="2311" max="2311" width="16.83203125" style="1" customWidth="1"/>
    <col min="2312" max="2314" width="13.33203125" style="1" customWidth="1"/>
    <col min="2315" max="2560" width="10.5" style="1"/>
    <col min="2561" max="2561" width="14.33203125" style="1" customWidth="1"/>
    <col min="2562" max="2562" width="50.83203125" style="1" customWidth="1"/>
    <col min="2563" max="2563" width="17.83203125" style="1" customWidth="1"/>
    <col min="2564" max="2564" width="15.5" style="1" customWidth="1"/>
    <col min="2565" max="2565" width="17.83203125" style="1" customWidth="1"/>
    <col min="2566" max="2566" width="15.1640625" style="1" customWidth="1"/>
    <col min="2567" max="2567" width="16.83203125" style="1" customWidth="1"/>
    <col min="2568" max="2570" width="13.33203125" style="1" customWidth="1"/>
    <col min="2571" max="2816" width="10.5" style="1"/>
    <col min="2817" max="2817" width="14.33203125" style="1" customWidth="1"/>
    <col min="2818" max="2818" width="50.83203125" style="1" customWidth="1"/>
    <col min="2819" max="2819" width="17.83203125" style="1" customWidth="1"/>
    <col min="2820" max="2820" width="15.5" style="1" customWidth="1"/>
    <col min="2821" max="2821" width="17.83203125" style="1" customWidth="1"/>
    <col min="2822" max="2822" width="15.1640625" style="1" customWidth="1"/>
    <col min="2823" max="2823" width="16.83203125" style="1" customWidth="1"/>
    <col min="2824" max="2826" width="13.33203125" style="1" customWidth="1"/>
    <col min="2827" max="3072" width="10.5" style="1"/>
    <col min="3073" max="3073" width="14.33203125" style="1" customWidth="1"/>
    <col min="3074" max="3074" width="50.83203125" style="1" customWidth="1"/>
    <col min="3075" max="3075" width="17.83203125" style="1" customWidth="1"/>
    <col min="3076" max="3076" width="15.5" style="1" customWidth="1"/>
    <col min="3077" max="3077" width="17.83203125" style="1" customWidth="1"/>
    <col min="3078" max="3078" width="15.1640625" style="1" customWidth="1"/>
    <col min="3079" max="3079" width="16.83203125" style="1" customWidth="1"/>
    <col min="3080" max="3082" width="13.33203125" style="1" customWidth="1"/>
    <col min="3083" max="3328" width="10.5" style="1"/>
    <col min="3329" max="3329" width="14.33203125" style="1" customWidth="1"/>
    <col min="3330" max="3330" width="50.83203125" style="1" customWidth="1"/>
    <col min="3331" max="3331" width="17.83203125" style="1" customWidth="1"/>
    <col min="3332" max="3332" width="15.5" style="1" customWidth="1"/>
    <col min="3333" max="3333" width="17.83203125" style="1" customWidth="1"/>
    <col min="3334" max="3334" width="15.1640625" style="1" customWidth="1"/>
    <col min="3335" max="3335" width="16.83203125" style="1" customWidth="1"/>
    <col min="3336" max="3338" width="13.33203125" style="1" customWidth="1"/>
    <col min="3339" max="3584" width="10.5" style="1"/>
    <col min="3585" max="3585" width="14.33203125" style="1" customWidth="1"/>
    <col min="3586" max="3586" width="50.83203125" style="1" customWidth="1"/>
    <col min="3587" max="3587" width="17.83203125" style="1" customWidth="1"/>
    <col min="3588" max="3588" width="15.5" style="1" customWidth="1"/>
    <col min="3589" max="3589" width="17.83203125" style="1" customWidth="1"/>
    <col min="3590" max="3590" width="15.1640625" style="1" customWidth="1"/>
    <col min="3591" max="3591" width="16.83203125" style="1" customWidth="1"/>
    <col min="3592" max="3594" width="13.33203125" style="1" customWidth="1"/>
    <col min="3595" max="3840" width="10.5" style="1"/>
    <col min="3841" max="3841" width="14.33203125" style="1" customWidth="1"/>
    <col min="3842" max="3842" width="50.83203125" style="1" customWidth="1"/>
    <col min="3843" max="3843" width="17.83203125" style="1" customWidth="1"/>
    <col min="3844" max="3844" width="15.5" style="1" customWidth="1"/>
    <col min="3845" max="3845" width="17.83203125" style="1" customWidth="1"/>
    <col min="3846" max="3846" width="15.1640625" style="1" customWidth="1"/>
    <col min="3847" max="3847" width="16.83203125" style="1" customWidth="1"/>
    <col min="3848" max="3850" width="13.33203125" style="1" customWidth="1"/>
    <col min="3851" max="4096" width="10.5" style="1"/>
    <col min="4097" max="4097" width="14.33203125" style="1" customWidth="1"/>
    <col min="4098" max="4098" width="50.83203125" style="1" customWidth="1"/>
    <col min="4099" max="4099" width="17.83203125" style="1" customWidth="1"/>
    <col min="4100" max="4100" width="15.5" style="1" customWidth="1"/>
    <col min="4101" max="4101" width="17.83203125" style="1" customWidth="1"/>
    <col min="4102" max="4102" width="15.1640625" style="1" customWidth="1"/>
    <col min="4103" max="4103" width="16.83203125" style="1" customWidth="1"/>
    <col min="4104" max="4106" width="13.33203125" style="1" customWidth="1"/>
    <col min="4107" max="4352" width="10.5" style="1"/>
    <col min="4353" max="4353" width="14.33203125" style="1" customWidth="1"/>
    <col min="4354" max="4354" width="50.83203125" style="1" customWidth="1"/>
    <col min="4355" max="4355" width="17.83203125" style="1" customWidth="1"/>
    <col min="4356" max="4356" width="15.5" style="1" customWidth="1"/>
    <col min="4357" max="4357" width="17.83203125" style="1" customWidth="1"/>
    <col min="4358" max="4358" width="15.1640625" style="1" customWidth="1"/>
    <col min="4359" max="4359" width="16.83203125" style="1" customWidth="1"/>
    <col min="4360" max="4362" width="13.33203125" style="1" customWidth="1"/>
    <col min="4363" max="4608" width="10.5" style="1"/>
    <col min="4609" max="4609" width="14.33203125" style="1" customWidth="1"/>
    <col min="4610" max="4610" width="50.83203125" style="1" customWidth="1"/>
    <col min="4611" max="4611" width="17.83203125" style="1" customWidth="1"/>
    <col min="4612" max="4612" width="15.5" style="1" customWidth="1"/>
    <col min="4613" max="4613" width="17.83203125" style="1" customWidth="1"/>
    <col min="4614" max="4614" width="15.1640625" style="1" customWidth="1"/>
    <col min="4615" max="4615" width="16.83203125" style="1" customWidth="1"/>
    <col min="4616" max="4618" width="13.33203125" style="1" customWidth="1"/>
    <col min="4619" max="4864" width="10.5" style="1"/>
    <col min="4865" max="4865" width="14.33203125" style="1" customWidth="1"/>
    <col min="4866" max="4866" width="50.83203125" style="1" customWidth="1"/>
    <col min="4867" max="4867" width="17.83203125" style="1" customWidth="1"/>
    <col min="4868" max="4868" width="15.5" style="1" customWidth="1"/>
    <col min="4869" max="4869" width="17.83203125" style="1" customWidth="1"/>
    <col min="4870" max="4870" width="15.1640625" style="1" customWidth="1"/>
    <col min="4871" max="4871" width="16.83203125" style="1" customWidth="1"/>
    <col min="4872" max="4874" width="13.33203125" style="1" customWidth="1"/>
    <col min="4875" max="5120" width="10.5" style="1"/>
    <col min="5121" max="5121" width="14.33203125" style="1" customWidth="1"/>
    <col min="5122" max="5122" width="50.83203125" style="1" customWidth="1"/>
    <col min="5123" max="5123" width="17.83203125" style="1" customWidth="1"/>
    <col min="5124" max="5124" width="15.5" style="1" customWidth="1"/>
    <col min="5125" max="5125" width="17.83203125" style="1" customWidth="1"/>
    <col min="5126" max="5126" width="15.1640625" style="1" customWidth="1"/>
    <col min="5127" max="5127" width="16.83203125" style="1" customWidth="1"/>
    <col min="5128" max="5130" width="13.33203125" style="1" customWidth="1"/>
    <col min="5131" max="5376" width="10.5" style="1"/>
    <col min="5377" max="5377" width="14.33203125" style="1" customWidth="1"/>
    <col min="5378" max="5378" width="50.83203125" style="1" customWidth="1"/>
    <col min="5379" max="5379" width="17.83203125" style="1" customWidth="1"/>
    <col min="5380" max="5380" width="15.5" style="1" customWidth="1"/>
    <col min="5381" max="5381" width="17.83203125" style="1" customWidth="1"/>
    <col min="5382" max="5382" width="15.1640625" style="1" customWidth="1"/>
    <col min="5383" max="5383" width="16.83203125" style="1" customWidth="1"/>
    <col min="5384" max="5386" width="13.33203125" style="1" customWidth="1"/>
    <col min="5387" max="5632" width="10.5" style="1"/>
    <col min="5633" max="5633" width="14.33203125" style="1" customWidth="1"/>
    <col min="5634" max="5634" width="50.83203125" style="1" customWidth="1"/>
    <col min="5635" max="5635" width="17.83203125" style="1" customWidth="1"/>
    <col min="5636" max="5636" width="15.5" style="1" customWidth="1"/>
    <col min="5637" max="5637" width="17.83203125" style="1" customWidth="1"/>
    <col min="5638" max="5638" width="15.1640625" style="1" customWidth="1"/>
    <col min="5639" max="5639" width="16.83203125" style="1" customWidth="1"/>
    <col min="5640" max="5642" width="13.33203125" style="1" customWidth="1"/>
    <col min="5643" max="5888" width="10.5" style="1"/>
    <col min="5889" max="5889" width="14.33203125" style="1" customWidth="1"/>
    <col min="5890" max="5890" width="50.83203125" style="1" customWidth="1"/>
    <col min="5891" max="5891" width="17.83203125" style="1" customWidth="1"/>
    <col min="5892" max="5892" width="15.5" style="1" customWidth="1"/>
    <col min="5893" max="5893" width="17.83203125" style="1" customWidth="1"/>
    <col min="5894" max="5894" width="15.1640625" style="1" customWidth="1"/>
    <col min="5895" max="5895" width="16.83203125" style="1" customWidth="1"/>
    <col min="5896" max="5898" width="13.33203125" style="1" customWidth="1"/>
    <col min="5899" max="6144" width="10.5" style="1"/>
    <col min="6145" max="6145" width="14.33203125" style="1" customWidth="1"/>
    <col min="6146" max="6146" width="50.83203125" style="1" customWidth="1"/>
    <col min="6147" max="6147" width="17.83203125" style="1" customWidth="1"/>
    <col min="6148" max="6148" width="15.5" style="1" customWidth="1"/>
    <col min="6149" max="6149" width="17.83203125" style="1" customWidth="1"/>
    <col min="6150" max="6150" width="15.1640625" style="1" customWidth="1"/>
    <col min="6151" max="6151" width="16.83203125" style="1" customWidth="1"/>
    <col min="6152" max="6154" width="13.33203125" style="1" customWidth="1"/>
    <col min="6155" max="6400" width="10.5" style="1"/>
    <col min="6401" max="6401" width="14.33203125" style="1" customWidth="1"/>
    <col min="6402" max="6402" width="50.83203125" style="1" customWidth="1"/>
    <col min="6403" max="6403" width="17.83203125" style="1" customWidth="1"/>
    <col min="6404" max="6404" width="15.5" style="1" customWidth="1"/>
    <col min="6405" max="6405" width="17.83203125" style="1" customWidth="1"/>
    <col min="6406" max="6406" width="15.1640625" style="1" customWidth="1"/>
    <col min="6407" max="6407" width="16.83203125" style="1" customWidth="1"/>
    <col min="6408" max="6410" width="13.33203125" style="1" customWidth="1"/>
    <col min="6411" max="6656" width="10.5" style="1"/>
    <col min="6657" max="6657" width="14.33203125" style="1" customWidth="1"/>
    <col min="6658" max="6658" width="50.83203125" style="1" customWidth="1"/>
    <col min="6659" max="6659" width="17.83203125" style="1" customWidth="1"/>
    <col min="6660" max="6660" width="15.5" style="1" customWidth="1"/>
    <col min="6661" max="6661" width="17.83203125" style="1" customWidth="1"/>
    <col min="6662" max="6662" width="15.1640625" style="1" customWidth="1"/>
    <col min="6663" max="6663" width="16.83203125" style="1" customWidth="1"/>
    <col min="6664" max="6666" width="13.33203125" style="1" customWidth="1"/>
    <col min="6667" max="6912" width="10.5" style="1"/>
    <col min="6913" max="6913" width="14.33203125" style="1" customWidth="1"/>
    <col min="6914" max="6914" width="50.83203125" style="1" customWidth="1"/>
    <col min="6915" max="6915" width="17.83203125" style="1" customWidth="1"/>
    <col min="6916" max="6916" width="15.5" style="1" customWidth="1"/>
    <col min="6917" max="6917" width="17.83203125" style="1" customWidth="1"/>
    <col min="6918" max="6918" width="15.1640625" style="1" customWidth="1"/>
    <col min="6919" max="6919" width="16.83203125" style="1" customWidth="1"/>
    <col min="6920" max="6922" width="13.33203125" style="1" customWidth="1"/>
    <col min="6923" max="7168" width="10.5" style="1"/>
    <col min="7169" max="7169" width="14.33203125" style="1" customWidth="1"/>
    <col min="7170" max="7170" width="50.83203125" style="1" customWidth="1"/>
    <col min="7171" max="7171" width="17.83203125" style="1" customWidth="1"/>
    <col min="7172" max="7172" width="15.5" style="1" customWidth="1"/>
    <col min="7173" max="7173" width="17.83203125" style="1" customWidth="1"/>
    <col min="7174" max="7174" width="15.1640625" style="1" customWidth="1"/>
    <col min="7175" max="7175" width="16.83203125" style="1" customWidth="1"/>
    <col min="7176" max="7178" width="13.33203125" style="1" customWidth="1"/>
    <col min="7179" max="7424" width="10.5" style="1"/>
    <col min="7425" max="7425" width="14.33203125" style="1" customWidth="1"/>
    <col min="7426" max="7426" width="50.83203125" style="1" customWidth="1"/>
    <col min="7427" max="7427" width="17.83203125" style="1" customWidth="1"/>
    <col min="7428" max="7428" width="15.5" style="1" customWidth="1"/>
    <col min="7429" max="7429" width="17.83203125" style="1" customWidth="1"/>
    <col min="7430" max="7430" width="15.1640625" style="1" customWidth="1"/>
    <col min="7431" max="7431" width="16.83203125" style="1" customWidth="1"/>
    <col min="7432" max="7434" width="13.33203125" style="1" customWidth="1"/>
    <col min="7435" max="7680" width="10.5" style="1"/>
    <col min="7681" max="7681" width="14.33203125" style="1" customWidth="1"/>
    <col min="7682" max="7682" width="50.83203125" style="1" customWidth="1"/>
    <col min="7683" max="7683" width="17.83203125" style="1" customWidth="1"/>
    <col min="7684" max="7684" width="15.5" style="1" customWidth="1"/>
    <col min="7685" max="7685" width="17.83203125" style="1" customWidth="1"/>
    <col min="7686" max="7686" width="15.1640625" style="1" customWidth="1"/>
    <col min="7687" max="7687" width="16.83203125" style="1" customWidth="1"/>
    <col min="7688" max="7690" width="13.33203125" style="1" customWidth="1"/>
    <col min="7691" max="7936" width="10.5" style="1"/>
    <col min="7937" max="7937" width="14.33203125" style="1" customWidth="1"/>
    <col min="7938" max="7938" width="50.83203125" style="1" customWidth="1"/>
    <col min="7939" max="7939" width="17.83203125" style="1" customWidth="1"/>
    <col min="7940" max="7940" width="15.5" style="1" customWidth="1"/>
    <col min="7941" max="7941" width="17.83203125" style="1" customWidth="1"/>
    <col min="7942" max="7942" width="15.1640625" style="1" customWidth="1"/>
    <col min="7943" max="7943" width="16.83203125" style="1" customWidth="1"/>
    <col min="7944" max="7946" width="13.33203125" style="1" customWidth="1"/>
    <col min="7947" max="8192" width="10.5" style="1"/>
    <col min="8193" max="8193" width="14.33203125" style="1" customWidth="1"/>
    <col min="8194" max="8194" width="50.83203125" style="1" customWidth="1"/>
    <col min="8195" max="8195" width="17.83203125" style="1" customWidth="1"/>
    <col min="8196" max="8196" width="15.5" style="1" customWidth="1"/>
    <col min="8197" max="8197" width="17.83203125" style="1" customWidth="1"/>
    <col min="8198" max="8198" width="15.1640625" style="1" customWidth="1"/>
    <col min="8199" max="8199" width="16.83203125" style="1" customWidth="1"/>
    <col min="8200" max="8202" width="13.33203125" style="1" customWidth="1"/>
    <col min="8203" max="8448" width="10.5" style="1"/>
    <col min="8449" max="8449" width="14.33203125" style="1" customWidth="1"/>
    <col min="8450" max="8450" width="50.83203125" style="1" customWidth="1"/>
    <col min="8451" max="8451" width="17.83203125" style="1" customWidth="1"/>
    <col min="8452" max="8452" width="15.5" style="1" customWidth="1"/>
    <col min="8453" max="8453" width="17.83203125" style="1" customWidth="1"/>
    <col min="8454" max="8454" width="15.1640625" style="1" customWidth="1"/>
    <col min="8455" max="8455" width="16.83203125" style="1" customWidth="1"/>
    <col min="8456" max="8458" width="13.33203125" style="1" customWidth="1"/>
    <col min="8459" max="8704" width="10.5" style="1"/>
    <col min="8705" max="8705" width="14.33203125" style="1" customWidth="1"/>
    <col min="8706" max="8706" width="50.83203125" style="1" customWidth="1"/>
    <col min="8707" max="8707" width="17.83203125" style="1" customWidth="1"/>
    <col min="8708" max="8708" width="15.5" style="1" customWidth="1"/>
    <col min="8709" max="8709" width="17.83203125" style="1" customWidth="1"/>
    <col min="8710" max="8710" width="15.1640625" style="1" customWidth="1"/>
    <col min="8711" max="8711" width="16.83203125" style="1" customWidth="1"/>
    <col min="8712" max="8714" width="13.33203125" style="1" customWidth="1"/>
    <col min="8715" max="8960" width="10.5" style="1"/>
    <col min="8961" max="8961" width="14.33203125" style="1" customWidth="1"/>
    <col min="8962" max="8962" width="50.83203125" style="1" customWidth="1"/>
    <col min="8963" max="8963" width="17.83203125" style="1" customWidth="1"/>
    <col min="8964" max="8964" width="15.5" style="1" customWidth="1"/>
    <col min="8965" max="8965" width="17.83203125" style="1" customWidth="1"/>
    <col min="8966" max="8966" width="15.1640625" style="1" customWidth="1"/>
    <col min="8967" max="8967" width="16.83203125" style="1" customWidth="1"/>
    <col min="8968" max="8970" width="13.33203125" style="1" customWidth="1"/>
    <col min="8971" max="9216" width="10.5" style="1"/>
    <col min="9217" max="9217" width="14.33203125" style="1" customWidth="1"/>
    <col min="9218" max="9218" width="50.83203125" style="1" customWidth="1"/>
    <col min="9219" max="9219" width="17.83203125" style="1" customWidth="1"/>
    <col min="9220" max="9220" width="15.5" style="1" customWidth="1"/>
    <col min="9221" max="9221" width="17.83203125" style="1" customWidth="1"/>
    <col min="9222" max="9222" width="15.1640625" style="1" customWidth="1"/>
    <col min="9223" max="9223" width="16.83203125" style="1" customWidth="1"/>
    <col min="9224" max="9226" width="13.33203125" style="1" customWidth="1"/>
    <col min="9227" max="9472" width="10.5" style="1"/>
    <col min="9473" max="9473" width="14.33203125" style="1" customWidth="1"/>
    <col min="9474" max="9474" width="50.83203125" style="1" customWidth="1"/>
    <col min="9475" max="9475" width="17.83203125" style="1" customWidth="1"/>
    <col min="9476" max="9476" width="15.5" style="1" customWidth="1"/>
    <col min="9477" max="9477" width="17.83203125" style="1" customWidth="1"/>
    <col min="9478" max="9478" width="15.1640625" style="1" customWidth="1"/>
    <col min="9479" max="9479" width="16.83203125" style="1" customWidth="1"/>
    <col min="9480" max="9482" width="13.33203125" style="1" customWidth="1"/>
    <col min="9483" max="9728" width="10.5" style="1"/>
    <col min="9729" max="9729" width="14.33203125" style="1" customWidth="1"/>
    <col min="9730" max="9730" width="50.83203125" style="1" customWidth="1"/>
    <col min="9731" max="9731" width="17.83203125" style="1" customWidth="1"/>
    <col min="9732" max="9732" width="15.5" style="1" customWidth="1"/>
    <col min="9733" max="9733" width="17.83203125" style="1" customWidth="1"/>
    <col min="9734" max="9734" width="15.1640625" style="1" customWidth="1"/>
    <col min="9735" max="9735" width="16.83203125" style="1" customWidth="1"/>
    <col min="9736" max="9738" width="13.33203125" style="1" customWidth="1"/>
    <col min="9739" max="9984" width="10.5" style="1"/>
    <col min="9985" max="9985" width="14.33203125" style="1" customWidth="1"/>
    <col min="9986" max="9986" width="50.83203125" style="1" customWidth="1"/>
    <col min="9987" max="9987" width="17.83203125" style="1" customWidth="1"/>
    <col min="9988" max="9988" width="15.5" style="1" customWidth="1"/>
    <col min="9989" max="9989" width="17.83203125" style="1" customWidth="1"/>
    <col min="9990" max="9990" width="15.1640625" style="1" customWidth="1"/>
    <col min="9991" max="9991" width="16.83203125" style="1" customWidth="1"/>
    <col min="9992" max="9994" width="13.33203125" style="1" customWidth="1"/>
    <col min="9995" max="10240" width="10.5" style="1"/>
    <col min="10241" max="10241" width="14.33203125" style="1" customWidth="1"/>
    <col min="10242" max="10242" width="50.83203125" style="1" customWidth="1"/>
    <col min="10243" max="10243" width="17.83203125" style="1" customWidth="1"/>
    <col min="10244" max="10244" width="15.5" style="1" customWidth="1"/>
    <col min="10245" max="10245" width="17.83203125" style="1" customWidth="1"/>
    <col min="10246" max="10246" width="15.1640625" style="1" customWidth="1"/>
    <col min="10247" max="10247" width="16.83203125" style="1" customWidth="1"/>
    <col min="10248" max="10250" width="13.33203125" style="1" customWidth="1"/>
    <col min="10251" max="10496" width="10.5" style="1"/>
    <col min="10497" max="10497" width="14.33203125" style="1" customWidth="1"/>
    <col min="10498" max="10498" width="50.83203125" style="1" customWidth="1"/>
    <col min="10499" max="10499" width="17.83203125" style="1" customWidth="1"/>
    <col min="10500" max="10500" width="15.5" style="1" customWidth="1"/>
    <col min="10501" max="10501" width="17.83203125" style="1" customWidth="1"/>
    <col min="10502" max="10502" width="15.1640625" style="1" customWidth="1"/>
    <col min="10503" max="10503" width="16.83203125" style="1" customWidth="1"/>
    <col min="10504" max="10506" width="13.33203125" style="1" customWidth="1"/>
    <col min="10507" max="10752" width="10.5" style="1"/>
    <col min="10753" max="10753" width="14.33203125" style="1" customWidth="1"/>
    <col min="10754" max="10754" width="50.83203125" style="1" customWidth="1"/>
    <col min="10755" max="10755" width="17.83203125" style="1" customWidth="1"/>
    <col min="10756" max="10756" width="15.5" style="1" customWidth="1"/>
    <col min="10757" max="10757" width="17.83203125" style="1" customWidth="1"/>
    <col min="10758" max="10758" width="15.1640625" style="1" customWidth="1"/>
    <col min="10759" max="10759" width="16.83203125" style="1" customWidth="1"/>
    <col min="10760" max="10762" width="13.33203125" style="1" customWidth="1"/>
    <col min="10763" max="11008" width="10.5" style="1"/>
    <col min="11009" max="11009" width="14.33203125" style="1" customWidth="1"/>
    <col min="11010" max="11010" width="50.83203125" style="1" customWidth="1"/>
    <col min="11011" max="11011" width="17.83203125" style="1" customWidth="1"/>
    <col min="11012" max="11012" width="15.5" style="1" customWidth="1"/>
    <col min="11013" max="11013" width="17.83203125" style="1" customWidth="1"/>
    <col min="11014" max="11014" width="15.1640625" style="1" customWidth="1"/>
    <col min="11015" max="11015" width="16.83203125" style="1" customWidth="1"/>
    <col min="11016" max="11018" width="13.33203125" style="1" customWidth="1"/>
    <col min="11019" max="11264" width="10.5" style="1"/>
    <col min="11265" max="11265" width="14.33203125" style="1" customWidth="1"/>
    <col min="11266" max="11266" width="50.83203125" style="1" customWidth="1"/>
    <col min="11267" max="11267" width="17.83203125" style="1" customWidth="1"/>
    <col min="11268" max="11268" width="15.5" style="1" customWidth="1"/>
    <col min="11269" max="11269" width="17.83203125" style="1" customWidth="1"/>
    <col min="11270" max="11270" width="15.1640625" style="1" customWidth="1"/>
    <col min="11271" max="11271" width="16.83203125" style="1" customWidth="1"/>
    <col min="11272" max="11274" width="13.33203125" style="1" customWidth="1"/>
    <col min="11275" max="11520" width="10.5" style="1"/>
    <col min="11521" max="11521" width="14.33203125" style="1" customWidth="1"/>
    <col min="11522" max="11522" width="50.83203125" style="1" customWidth="1"/>
    <col min="11523" max="11523" width="17.83203125" style="1" customWidth="1"/>
    <col min="11524" max="11524" width="15.5" style="1" customWidth="1"/>
    <col min="11525" max="11525" width="17.83203125" style="1" customWidth="1"/>
    <col min="11526" max="11526" width="15.1640625" style="1" customWidth="1"/>
    <col min="11527" max="11527" width="16.83203125" style="1" customWidth="1"/>
    <col min="11528" max="11530" width="13.33203125" style="1" customWidth="1"/>
    <col min="11531" max="11776" width="10.5" style="1"/>
    <col min="11777" max="11777" width="14.33203125" style="1" customWidth="1"/>
    <col min="11778" max="11778" width="50.83203125" style="1" customWidth="1"/>
    <col min="11779" max="11779" width="17.83203125" style="1" customWidth="1"/>
    <col min="11780" max="11780" width="15.5" style="1" customWidth="1"/>
    <col min="11781" max="11781" width="17.83203125" style="1" customWidth="1"/>
    <col min="11782" max="11782" width="15.1640625" style="1" customWidth="1"/>
    <col min="11783" max="11783" width="16.83203125" style="1" customWidth="1"/>
    <col min="11784" max="11786" width="13.33203125" style="1" customWidth="1"/>
    <col min="11787" max="12032" width="10.5" style="1"/>
    <col min="12033" max="12033" width="14.33203125" style="1" customWidth="1"/>
    <col min="12034" max="12034" width="50.83203125" style="1" customWidth="1"/>
    <col min="12035" max="12035" width="17.83203125" style="1" customWidth="1"/>
    <col min="12036" max="12036" width="15.5" style="1" customWidth="1"/>
    <col min="12037" max="12037" width="17.83203125" style="1" customWidth="1"/>
    <col min="12038" max="12038" width="15.1640625" style="1" customWidth="1"/>
    <col min="12039" max="12039" width="16.83203125" style="1" customWidth="1"/>
    <col min="12040" max="12042" width="13.33203125" style="1" customWidth="1"/>
    <col min="12043" max="12288" width="10.5" style="1"/>
    <col min="12289" max="12289" width="14.33203125" style="1" customWidth="1"/>
    <col min="12290" max="12290" width="50.83203125" style="1" customWidth="1"/>
    <col min="12291" max="12291" width="17.83203125" style="1" customWidth="1"/>
    <col min="12292" max="12292" width="15.5" style="1" customWidth="1"/>
    <col min="12293" max="12293" width="17.83203125" style="1" customWidth="1"/>
    <col min="12294" max="12294" width="15.1640625" style="1" customWidth="1"/>
    <col min="12295" max="12295" width="16.83203125" style="1" customWidth="1"/>
    <col min="12296" max="12298" width="13.33203125" style="1" customWidth="1"/>
    <col min="12299" max="12544" width="10.5" style="1"/>
    <col min="12545" max="12545" width="14.33203125" style="1" customWidth="1"/>
    <col min="12546" max="12546" width="50.83203125" style="1" customWidth="1"/>
    <col min="12547" max="12547" width="17.83203125" style="1" customWidth="1"/>
    <col min="12548" max="12548" width="15.5" style="1" customWidth="1"/>
    <col min="12549" max="12549" width="17.83203125" style="1" customWidth="1"/>
    <col min="12550" max="12550" width="15.1640625" style="1" customWidth="1"/>
    <col min="12551" max="12551" width="16.83203125" style="1" customWidth="1"/>
    <col min="12552" max="12554" width="13.33203125" style="1" customWidth="1"/>
    <col min="12555" max="12800" width="10.5" style="1"/>
    <col min="12801" max="12801" width="14.33203125" style="1" customWidth="1"/>
    <col min="12802" max="12802" width="50.83203125" style="1" customWidth="1"/>
    <col min="12803" max="12803" width="17.83203125" style="1" customWidth="1"/>
    <col min="12804" max="12804" width="15.5" style="1" customWidth="1"/>
    <col min="12805" max="12805" width="17.83203125" style="1" customWidth="1"/>
    <col min="12806" max="12806" width="15.1640625" style="1" customWidth="1"/>
    <col min="12807" max="12807" width="16.83203125" style="1" customWidth="1"/>
    <col min="12808" max="12810" width="13.33203125" style="1" customWidth="1"/>
    <col min="12811" max="13056" width="10.5" style="1"/>
    <col min="13057" max="13057" width="14.33203125" style="1" customWidth="1"/>
    <col min="13058" max="13058" width="50.83203125" style="1" customWidth="1"/>
    <col min="13059" max="13059" width="17.83203125" style="1" customWidth="1"/>
    <col min="13060" max="13060" width="15.5" style="1" customWidth="1"/>
    <col min="13061" max="13061" width="17.83203125" style="1" customWidth="1"/>
    <col min="13062" max="13062" width="15.1640625" style="1" customWidth="1"/>
    <col min="13063" max="13063" width="16.83203125" style="1" customWidth="1"/>
    <col min="13064" max="13066" width="13.33203125" style="1" customWidth="1"/>
    <col min="13067" max="13312" width="10.5" style="1"/>
    <col min="13313" max="13313" width="14.33203125" style="1" customWidth="1"/>
    <col min="13314" max="13314" width="50.83203125" style="1" customWidth="1"/>
    <col min="13315" max="13315" width="17.83203125" style="1" customWidth="1"/>
    <col min="13316" max="13316" width="15.5" style="1" customWidth="1"/>
    <col min="13317" max="13317" width="17.83203125" style="1" customWidth="1"/>
    <col min="13318" max="13318" width="15.1640625" style="1" customWidth="1"/>
    <col min="13319" max="13319" width="16.83203125" style="1" customWidth="1"/>
    <col min="13320" max="13322" width="13.33203125" style="1" customWidth="1"/>
    <col min="13323" max="13568" width="10.5" style="1"/>
    <col min="13569" max="13569" width="14.33203125" style="1" customWidth="1"/>
    <col min="13570" max="13570" width="50.83203125" style="1" customWidth="1"/>
    <col min="13571" max="13571" width="17.83203125" style="1" customWidth="1"/>
    <col min="13572" max="13572" width="15.5" style="1" customWidth="1"/>
    <col min="13573" max="13573" width="17.83203125" style="1" customWidth="1"/>
    <col min="13574" max="13574" width="15.1640625" style="1" customWidth="1"/>
    <col min="13575" max="13575" width="16.83203125" style="1" customWidth="1"/>
    <col min="13576" max="13578" width="13.33203125" style="1" customWidth="1"/>
    <col min="13579" max="13824" width="10.5" style="1"/>
    <col min="13825" max="13825" width="14.33203125" style="1" customWidth="1"/>
    <col min="13826" max="13826" width="50.83203125" style="1" customWidth="1"/>
    <col min="13827" max="13827" width="17.83203125" style="1" customWidth="1"/>
    <col min="13828" max="13828" width="15.5" style="1" customWidth="1"/>
    <col min="13829" max="13829" width="17.83203125" style="1" customWidth="1"/>
    <col min="13830" max="13830" width="15.1640625" style="1" customWidth="1"/>
    <col min="13831" max="13831" width="16.83203125" style="1" customWidth="1"/>
    <col min="13832" max="13834" width="13.33203125" style="1" customWidth="1"/>
    <col min="13835" max="14080" width="10.5" style="1"/>
    <col min="14081" max="14081" width="14.33203125" style="1" customWidth="1"/>
    <col min="14082" max="14082" width="50.83203125" style="1" customWidth="1"/>
    <col min="14083" max="14083" width="17.83203125" style="1" customWidth="1"/>
    <col min="14084" max="14084" width="15.5" style="1" customWidth="1"/>
    <col min="14085" max="14085" width="17.83203125" style="1" customWidth="1"/>
    <col min="14086" max="14086" width="15.1640625" style="1" customWidth="1"/>
    <col min="14087" max="14087" width="16.83203125" style="1" customWidth="1"/>
    <col min="14088" max="14090" width="13.33203125" style="1" customWidth="1"/>
    <col min="14091" max="14336" width="10.5" style="1"/>
    <col min="14337" max="14337" width="14.33203125" style="1" customWidth="1"/>
    <col min="14338" max="14338" width="50.83203125" style="1" customWidth="1"/>
    <col min="14339" max="14339" width="17.83203125" style="1" customWidth="1"/>
    <col min="14340" max="14340" width="15.5" style="1" customWidth="1"/>
    <col min="14341" max="14341" width="17.83203125" style="1" customWidth="1"/>
    <col min="14342" max="14342" width="15.1640625" style="1" customWidth="1"/>
    <col min="14343" max="14343" width="16.83203125" style="1" customWidth="1"/>
    <col min="14344" max="14346" width="13.33203125" style="1" customWidth="1"/>
    <col min="14347" max="14592" width="10.5" style="1"/>
    <col min="14593" max="14593" width="14.33203125" style="1" customWidth="1"/>
    <col min="14594" max="14594" width="50.83203125" style="1" customWidth="1"/>
    <col min="14595" max="14595" width="17.83203125" style="1" customWidth="1"/>
    <col min="14596" max="14596" width="15.5" style="1" customWidth="1"/>
    <col min="14597" max="14597" width="17.83203125" style="1" customWidth="1"/>
    <col min="14598" max="14598" width="15.1640625" style="1" customWidth="1"/>
    <col min="14599" max="14599" width="16.83203125" style="1" customWidth="1"/>
    <col min="14600" max="14602" width="13.33203125" style="1" customWidth="1"/>
    <col min="14603" max="14848" width="10.5" style="1"/>
    <col min="14849" max="14849" width="14.33203125" style="1" customWidth="1"/>
    <col min="14850" max="14850" width="50.83203125" style="1" customWidth="1"/>
    <col min="14851" max="14851" width="17.83203125" style="1" customWidth="1"/>
    <col min="14852" max="14852" width="15.5" style="1" customWidth="1"/>
    <col min="14853" max="14853" width="17.83203125" style="1" customWidth="1"/>
    <col min="14854" max="14854" width="15.1640625" style="1" customWidth="1"/>
    <col min="14855" max="14855" width="16.83203125" style="1" customWidth="1"/>
    <col min="14856" max="14858" width="13.33203125" style="1" customWidth="1"/>
    <col min="14859" max="15104" width="10.5" style="1"/>
    <col min="15105" max="15105" width="14.33203125" style="1" customWidth="1"/>
    <col min="15106" max="15106" width="50.83203125" style="1" customWidth="1"/>
    <col min="15107" max="15107" width="17.83203125" style="1" customWidth="1"/>
    <col min="15108" max="15108" width="15.5" style="1" customWidth="1"/>
    <col min="15109" max="15109" width="17.83203125" style="1" customWidth="1"/>
    <col min="15110" max="15110" width="15.1640625" style="1" customWidth="1"/>
    <col min="15111" max="15111" width="16.83203125" style="1" customWidth="1"/>
    <col min="15112" max="15114" width="13.33203125" style="1" customWidth="1"/>
    <col min="15115" max="15360" width="10.5" style="1"/>
    <col min="15361" max="15361" width="14.33203125" style="1" customWidth="1"/>
    <col min="15362" max="15362" width="50.83203125" style="1" customWidth="1"/>
    <col min="15363" max="15363" width="17.83203125" style="1" customWidth="1"/>
    <col min="15364" max="15364" width="15.5" style="1" customWidth="1"/>
    <col min="15365" max="15365" width="17.83203125" style="1" customWidth="1"/>
    <col min="15366" max="15366" width="15.1640625" style="1" customWidth="1"/>
    <col min="15367" max="15367" width="16.83203125" style="1" customWidth="1"/>
    <col min="15368" max="15370" width="13.33203125" style="1" customWidth="1"/>
    <col min="15371" max="15616" width="10.5" style="1"/>
    <col min="15617" max="15617" width="14.33203125" style="1" customWidth="1"/>
    <col min="15618" max="15618" width="50.83203125" style="1" customWidth="1"/>
    <col min="15619" max="15619" width="17.83203125" style="1" customWidth="1"/>
    <col min="15620" max="15620" width="15.5" style="1" customWidth="1"/>
    <col min="15621" max="15621" width="17.83203125" style="1" customWidth="1"/>
    <col min="15622" max="15622" width="15.1640625" style="1" customWidth="1"/>
    <col min="15623" max="15623" width="16.83203125" style="1" customWidth="1"/>
    <col min="15624" max="15626" width="13.33203125" style="1" customWidth="1"/>
    <col min="15627" max="15872" width="10.5" style="1"/>
    <col min="15873" max="15873" width="14.33203125" style="1" customWidth="1"/>
    <col min="15874" max="15874" width="50.83203125" style="1" customWidth="1"/>
    <col min="15875" max="15875" width="17.83203125" style="1" customWidth="1"/>
    <col min="15876" max="15876" width="15.5" style="1" customWidth="1"/>
    <col min="15877" max="15877" width="17.83203125" style="1" customWidth="1"/>
    <col min="15878" max="15878" width="15.1640625" style="1" customWidth="1"/>
    <col min="15879" max="15879" width="16.83203125" style="1" customWidth="1"/>
    <col min="15880" max="15882" width="13.33203125" style="1" customWidth="1"/>
    <col min="15883" max="16128" width="10.5" style="1"/>
    <col min="16129" max="16129" width="14.33203125" style="1" customWidth="1"/>
    <col min="16130" max="16130" width="50.83203125" style="1" customWidth="1"/>
    <col min="16131" max="16131" width="17.83203125" style="1" customWidth="1"/>
    <col min="16132" max="16132" width="15.5" style="1" customWidth="1"/>
    <col min="16133" max="16133" width="17.83203125" style="1" customWidth="1"/>
    <col min="16134" max="16134" width="15.1640625" style="1" customWidth="1"/>
    <col min="16135" max="16135" width="16.83203125" style="1" customWidth="1"/>
    <col min="16136" max="16138" width="13.33203125" style="1" customWidth="1"/>
    <col min="16139" max="16384" width="10.5" style="1"/>
  </cols>
  <sheetData>
    <row r="1" spans="1:10" ht="27.75" customHeight="1" x14ac:dyDescent="0.15">
      <c r="A1" s="152" t="s">
        <v>971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6.75" customHeight="1" x14ac:dyDescent="0.2">
      <c r="A2" s="28"/>
      <c r="B2" s="38"/>
      <c r="C2" s="38"/>
      <c r="D2" s="38"/>
      <c r="E2" s="38"/>
      <c r="F2" s="38"/>
      <c r="G2" s="38"/>
      <c r="H2" s="38"/>
      <c r="I2" s="38"/>
      <c r="J2" s="38"/>
    </row>
    <row r="3" spans="1:10" ht="12.75" customHeight="1" x14ac:dyDescent="0.2">
      <c r="A3" s="39" t="s">
        <v>972</v>
      </c>
      <c r="B3" s="40" t="s">
        <v>33</v>
      </c>
      <c r="C3" s="28"/>
      <c r="D3" s="28"/>
      <c r="E3" s="26"/>
      <c r="F3" s="28"/>
      <c r="G3" s="28"/>
      <c r="H3" s="28"/>
      <c r="I3" s="28"/>
      <c r="J3" s="28"/>
    </row>
    <row r="4" spans="1:10" ht="6.75" customHeight="1" x14ac:dyDescent="0.15">
      <c r="A4" s="41"/>
      <c r="B4" s="42"/>
      <c r="C4" s="41"/>
      <c r="D4" s="41"/>
      <c r="E4" s="42"/>
      <c r="F4" s="41"/>
      <c r="G4" s="41"/>
      <c r="H4" s="41"/>
      <c r="I4" s="41"/>
      <c r="J4" s="41"/>
    </row>
    <row r="5" spans="1:10" ht="12.75" customHeight="1" x14ac:dyDescent="0.2">
      <c r="A5" s="43" t="s">
        <v>28</v>
      </c>
      <c r="B5" s="25" t="s">
        <v>27</v>
      </c>
      <c r="C5" s="43"/>
      <c r="D5" s="43"/>
      <c r="E5" s="25"/>
      <c r="F5" s="43"/>
      <c r="G5" s="43"/>
      <c r="H5" s="43"/>
      <c r="I5" s="43"/>
      <c r="J5" s="43"/>
    </row>
    <row r="6" spans="1:10" ht="13.5" customHeight="1" x14ac:dyDescent="0.2">
      <c r="A6" s="43" t="s">
        <v>973</v>
      </c>
      <c r="B6" s="25"/>
      <c r="C6" s="43"/>
      <c r="D6" s="43"/>
      <c r="E6" s="25"/>
      <c r="F6" s="43"/>
      <c r="G6" s="25" t="s">
        <v>25</v>
      </c>
      <c r="H6" s="25"/>
      <c r="I6" s="43"/>
      <c r="J6" s="43"/>
    </row>
    <row r="7" spans="1:10" ht="13.5" customHeight="1" x14ac:dyDescent="0.2">
      <c r="A7" s="25" t="s">
        <v>24</v>
      </c>
      <c r="B7" s="25" t="s">
        <v>23</v>
      </c>
      <c r="C7" s="44"/>
      <c r="D7" s="44"/>
      <c r="E7" s="44"/>
      <c r="F7" s="44"/>
      <c r="G7" s="25" t="s">
        <v>22</v>
      </c>
      <c r="H7" s="25"/>
      <c r="I7" s="44"/>
      <c r="J7" s="44"/>
    </row>
    <row r="8" spans="1:10" ht="6.75" customHeight="1" thickBot="1" x14ac:dyDescent="0.25">
      <c r="A8" s="28"/>
      <c r="B8" s="38"/>
      <c r="C8" s="38"/>
      <c r="D8" s="38"/>
      <c r="E8" s="38"/>
      <c r="F8" s="38"/>
      <c r="G8" s="38"/>
      <c r="H8" s="38"/>
      <c r="I8" s="38"/>
      <c r="J8" s="38"/>
    </row>
    <row r="9" spans="1:10" ht="23.25" customHeight="1" thickBot="1" x14ac:dyDescent="0.2">
      <c r="A9" s="51" t="s">
        <v>974</v>
      </c>
      <c r="B9" s="53" t="s">
        <v>975</v>
      </c>
      <c r="C9" s="54" t="s">
        <v>976</v>
      </c>
      <c r="D9" s="52" t="s">
        <v>977</v>
      </c>
      <c r="E9" s="52" t="s">
        <v>978</v>
      </c>
      <c r="F9" s="52" t="s">
        <v>979</v>
      </c>
      <c r="G9" s="52" t="s">
        <v>980</v>
      </c>
      <c r="H9" s="52" t="s">
        <v>981</v>
      </c>
      <c r="I9" s="52" t="s">
        <v>982</v>
      </c>
      <c r="J9" s="53" t="s">
        <v>983</v>
      </c>
    </row>
    <row r="10" spans="1:10" ht="6.75" customHeight="1" thickBot="1" x14ac:dyDescent="0.25">
      <c r="A10" s="2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25.5" customHeight="1" x14ac:dyDescent="0.2">
      <c r="A11" s="57"/>
      <c r="B11" s="58" t="s">
        <v>984</v>
      </c>
      <c r="C11" s="66"/>
      <c r="D11" s="67"/>
      <c r="E11" s="67"/>
      <c r="F11" s="67"/>
      <c r="G11" s="67"/>
      <c r="H11" s="67"/>
      <c r="I11" s="67"/>
      <c r="J11" s="68"/>
    </row>
    <row r="12" spans="1:10" ht="13.5" customHeight="1" x14ac:dyDescent="0.2">
      <c r="A12" s="59" t="s">
        <v>985</v>
      </c>
      <c r="B12" s="60" t="s">
        <v>986</v>
      </c>
      <c r="C12" s="55"/>
      <c r="D12" s="45"/>
      <c r="E12" s="45"/>
      <c r="F12" s="45"/>
      <c r="G12" s="45"/>
      <c r="H12" s="45"/>
      <c r="I12" s="45"/>
      <c r="J12" s="69"/>
    </row>
    <row r="13" spans="1:10" ht="13.5" customHeight="1" x14ac:dyDescent="0.2">
      <c r="A13" s="59" t="s">
        <v>987</v>
      </c>
      <c r="B13" s="61" t="s">
        <v>988</v>
      </c>
      <c r="C13" s="55"/>
      <c r="D13" s="45"/>
      <c r="E13" s="45"/>
      <c r="F13" s="45"/>
      <c r="G13" s="45"/>
      <c r="H13" s="45"/>
      <c r="I13" s="45"/>
      <c r="J13" s="69"/>
    </row>
    <row r="14" spans="1:10" ht="13.5" customHeight="1" x14ac:dyDescent="0.2">
      <c r="A14" s="62" t="s">
        <v>989</v>
      </c>
      <c r="B14" s="63" t="s">
        <v>990</v>
      </c>
      <c r="C14" s="56"/>
      <c r="D14" s="46"/>
      <c r="E14" s="46"/>
      <c r="F14" s="47"/>
      <c r="G14" s="46"/>
      <c r="H14" s="46"/>
      <c r="I14" s="46"/>
      <c r="J14" s="70"/>
    </row>
    <row r="15" spans="1:10" ht="13.5" customHeight="1" x14ac:dyDescent="0.2">
      <c r="A15" s="62" t="s">
        <v>991</v>
      </c>
      <c r="B15" s="63" t="s">
        <v>992</v>
      </c>
      <c r="C15" s="56"/>
      <c r="D15" s="46"/>
      <c r="E15" s="46"/>
      <c r="F15" s="47"/>
      <c r="G15" s="46"/>
      <c r="H15" s="46"/>
      <c r="I15" s="46"/>
      <c r="J15" s="70"/>
    </row>
    <row r="16" spans="1:10" ht="13.5" customHeight="1" x14ac:dyDescent="0.2">
      <c r="A16" s="62" t="s">
        <v>993</v>
      </c>
      <c r="B16" s="63" t="s">
        <v>994</v>
      </c>
      <c r="C16" s="56"/>
      <c r="D16" s="46"/>
      <c r="E16" s="46"/>
      <c r="F16" s="47"/>
      <c r="G16" s="46"/>
      <c r="H16" s="46"/>
      <c r="I16" s="46"/>
      <c r="J16" s="70"/>
    </row>
    <row r="17" spans="1:10" ht="13.5" customHeight="1" x14ac:dyDescent="0.2">
      <c r="A17" s="62" t="s">
        <v>995</v>
      </c>
      <c r="B17" s="63" t="s">
        <v>996</v>
      </c>
      <c r="C17" s="56"/>
      <c r="D17" s="46"/>
      <c r="E17" s="46"/>
      <c r="F17" s="47"/>
      <c r="G17" s="46"/>
      <c r="H17" s="46"/>
      <c r="I17" s="46"/>
      <c r="J17" s="70"/>
    </row>
    <row r="18" spans="1:10" ht="13.5" customHeight="1" x14ac:dyDescent="0.2">
      <c r="A18" s="59" t="s">
        <v>997</v>
      </c>
      <c r="B18" s="61" t="s">
        <v>998</v>
      </c>
      <c r="C18" s="55"/>
      <c r="D18" s="45"/>
      <c r="E18" s="45"/>
      <c r="F18" s="45"/>
      <c r="G18" s="45"/>
      <c r="H18" s="45"/>
      <c r="I18" s="45"/>
      <c r="J18" s="69"/>
    </row>
    <row r="19" spans="1:10" ht="13.5" customHeight="1" x14ac:dyDescent="0.2">
      <c r="A19" s="59" t="s">
        <v>999</v>
      </c>
      <c r="B19" s="61" t="s">
        <v>1000</v>
      </c>
      <c r="C19" s="55"/>
      <c r="D19" s="45"/>
      <c r="E19" s="45"/>
      <c r="F19" s="45"/>
      <c r="G19" s="45"/>
      <c r="H19" s="45"/>
      <c r="I19" s="45"/>
      <c r="J19" s="69"/>
    </row>
    <row r="20" spans="1:10" ht="13.5" customHeight="1" x14ac:dyDescent="0.2">
      <c r="A20" s="59" t="s">
        <v>1001</v>
      </c>
      <c r="B20" s="61" t="s">
        <v>1002</v>
      </c>
      <c r="C20" s="55"/>
      <c r="D20" s="45"/>
      <c r="E20" s="45"/>
      <c r="F20" s="45"/>
      <c r="G20" s="45"/>
      <c r="H20" s="45"/>
      <c r="I20" s="45"/>
      <c r="J20" s="69"/>
    </row>
    <row r="21" spans="1:10" ht="13.5" customHeight="1" x14ac:dyDescent="0.2">
      <c r="A21" s="59" t="s">
        <v>1003</v>
      </c>
      <c r="B21" s="61" t="s">
        <v>1004</v>
      </c>
      <c r="C21" s="55"/>
      <c r="D21" s="45"/>
      <c r="E21" s="45"/>
      <c r="F21" s="45"/>
      <c r="G21" s="45"/>
      <c r="H21" s="45"/>
      <c r="I21" s="45"/>
      <c r="J21" s="69"/>
    </row>
    <row r="22" spans="1:10" ht="13.5" customHeight="1" x14ac:dyDescent="0.2">
      <c r="A22" s="62" t="s">
        <v>1005</v>
      </c>
      <c r="B22" s="63" t="s">
        <v>1006</v>
      </c>
      <c r="C22" s="56"/>
      <c r="D22" s="46"/>
      <c r="E22" s="46"/>
      <c r="F22" s="47"/>
      <c r="G22" s="46"/>
      <c r="H22" s="46"/>
      <c r="I22" s="46"/>
      <c r="J22" s="70"/>
    </row>
    <row r="23" spans="1:10" ht="24" customHeight="1" x14ac:dyDescent="0.2">
      <c r="A23" s="62" t="s">
        <v>1007</v>
      </c>
      <c r="B23" s="63" t="s">
        <v>1008</v>
      </c>
      <c r="C23" s="56"/>
      <c r="D23" s="46"/>
      <c r="E23" s="46"/>
      <c r="F23" s="47"/>
      <c r="G23" s="46"/>
      <c r="H23" s="46"/>
      <c r="I23" s="46"/>
      <c r="J23" s="70"/>
    </row>
    <row r="24" spans="1:10" ht="13.5" customHeight="1" x14ac:dyDescent="0.2">
      <c r="A24" s="62" t="s">
        <v>1009</v>
      </c>
      <c r="B24" s="63" t="s">
        <v>1010</v>
      </c>
      <c r="C24" s="56"/>
      <c r="D24" s="46"/>
      <c r="E24" s="46"/>
      <c r="F24" s="47"/>
      <c r="G24" s="46"/>
      <c r="H24" s="46"/>
      <c r="I24" s="46"/>
      <c r="J24" s="70"/>
    </row>
    <row r="25" spans="1:10" ht="13.5" customHeight="1" x14ac:dyDescent="0.2">
      <c r="A25" s="62" t="s">
        <v>1011</v>
      </c>
      <c r="B25" s="63" t="s">
        <v>1012</v>
      </c>
      <c r="C25" s="56"/>
      <c r="D25" s="46"/>
      <c r="E25" s="46"/>
      <c r="F25" s="47"/>
      <c r="G25" s="46"/>
      <c r="H25" s="46"/>
      <c r="I25" s="46"/>
      <c r="J25" s="70"/>
    </row>
    <row r="26" spans="1:10" ht="24" customHeight="1" thickBot="1" x14ac:dyDescent="0.25">
      <c r="A26" s="64" t="s">
        <v>1013</v>
      </c>
      <c r="B26" s="65" t="s">
        <v>1014</v>
      </c>
      <c r="C26" s="71"/>
      <c r="D26" s="72"/>
      <c r="E26" s="72"/>
      <c r="F26" s="73"/>
      <c r="G26" s="72"/>
      <c r="H26" s="72"/>
      <c r="I26" s="72"/>
      <c r="J26" s="74"/>
    </row>
    <row r="27" spans="1:10" ht="30.75" customHeight="1" x14ac:dyDescent="0.2">
      <c r="A27" s="40"/>
      <c r="B27" s="40" t="s">
        <v>1015</v>
      </c>
      <c r="C27" s="48"/>
      <c r="D27" s="48"/>
      <c r="E27" s="49"/>
      <c r="F27" s="49"/>
      <c r="G27" s="49"/>
      <c r="H27" s="49"/>
      <c r="I27" s="49"/>
      <c r="J27" s="49"/>
    </row>
    <row r="28" spans="1:10" ht="12" customHeight="1" x14ac:dyDescent="0.15">
      <c r="C28" s="50"/>
      <c r="D28" s="50"/>
    </row>
  </sheetData>
  <mergeCells count="1">
    <mergeCell ref="A1:J1"/>
  </mergeCells>
  <printOptions horizontalCentered="1"/>
  <pageMargins left="0.39370079040527345" right="0.39370079040527345" top="0.7874015808105469" bottom="0.7874015808105469" header="0" footer="0"/>
  <pageSetup paperSize="9" scale="93" fitToHeight="100" orientation="landscape" blackAndWhite="1" r:id="rId1"/>
  <headerFooter alignWithMargins="0">
    <oddFooter>&amp;C   Strana &amp;P 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pane ySplit="11" topLeftCell="A12" activePane="bottomLeft" state="frozenSplit"/>
      <selection pane="bottomLeft" activeCell="D25" sqref="D25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31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297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5" customHeight="1" x14ac:dyDescent="0.25">
      <c r="A14" s="19"/>
      <c r="B14" s="16"/>
      <c r="C14" s="18"/>
      <c r="D14" s="17" t="s">
        <v>246</v>
      </c>
      <c r="E14" s="16"/>
      <c r="F14" s="15"/>
      <c r="G14" s="14"/>
      <c r="H14" s="14"/>
    </row>
    <row r="15" spans="1:8" ht="55.5" customHeight="1" x14ac:dyDescent="0.2">
      <c r="A15" s="13">
        <v>1</v>
      </c>
      <c r="B15" s="12" t="s">
        <v>2</v>
      </c>
      <c r="C15" s="12"/>
      <c r="D15" s="12" t="s">
        <v>296</v>
      </c>
      <c r="E15" s="12" t="s">
        <v>36</v>
      </c>
      <c r="F15" s="11">
        <v>1</v>
      </c>
      <c r="G15" s="10"/>
      <c r="H15" s="9"/>
    </row>
    <row r="16" spans="1:8" ht="24" customHeight="1" x14ac:dyDescent="0.2">
      <c r="A16" s="13">
        <v>2</v>
      </c>
      <c r="B16" s="12" t="s">
        <v>2</v>
      </c>
      <c r="C16" s="12"/>
      <c r="D16" s="12" t="s">
        <v>295</v>
      </c>
      <c r="E16" s="12" t="s">
        <v>220</v>
      </c>
      <c r="F16" s="11">
        <v>10</v>
      </c>
      <c r="G16" s="10"/>
      <c r="H16" s="9"/>
    </row>
    <row r="17" spans="1:8" ht="13.5" customHeight="1" x14ac:dyDescent="0.2">
      <c r="A17" s="13">
        <v>3</v>
      </c>
      <c r="B17" s="12" t="s">
        <v>2</v>
      </c>
      <c r="C17" s="12"/>
      <c r="D17" s="12" t="s">
        <v>294</v>
      </c>
      <c r="E17" s="12" t="s">
        <v>36</v>
      </c>
      <c r="F17" s="11">
        <v>2</v>
      </c>
      <c r="G17" s="10"/>
      <c r="H17" s="9"/>
    </row>
    <row r="18" spans="1:8" ht="13.5" customHeight="1" x14ac:dyDescent="0.2">
      <c r="A18" s="13">
        <v>4</v>
      </c>
      <c r="B18" s="12" t="s">
        <v>2</v>
      </c>
      <c r="C18" s="12"/>
      <c r="D18" s="12" t="s">
        <v>293</v>
      </c>
      <c r="E18" s="12" t="s">
        <v>36</v>
      </c>
      <c r="F18" s="11">
        <v>2</v>
      </c>
      <c r="G18" s="10"/>
      <c r="H18" s="9"/>
    </row>
    <row r="19" spans="1:8" ht="34.5" customHeight="1" x14ac:dyDescent="0.2">
      <c r="A19" s="13">
        <v>5</v>
      </c>
      <c r="B19" s="12" t="s">
        <v>2</v>
      </c>
      <c r="C19" s="12"/>
      <c r="D19" s="12" t="s">
        <v>292</v>
      </c>
      <c r="E19" s="12" t="s">
        <v>36</v>
      </c>
      <c r="F19" s="11">
        <v>2</v>
      </c>
      <c r="G19" s="10"/>
      <c r="H19" s="9"/>
    </row>
    <row r="20" spans="1:8" ht="34.5" customHeight="1" x14ac:dyDescent="0.2">
      <c r="A20" s="13">
        <v>6</v>
      </c>
      <c r="B20" s="12" t="s">
        <v>2</v>
      </c>
      <c r="C20" s="12"/>
      <c r="D20" s="12" t="s">
        <v>291</v>
      </c>
      <c r="E20" s="12" t="s">
        <v>36</v>
      </c>
      <c r="F20" s="11">
        <v>2</v>
      </c>
      <c r="G20" s="10"/>
      <c r="H20" s="9"/>
    </row>
    <row r="21" spans="1:8" ht="76.5" customHeight="1" x14ac:dyDescent="0.2">
      <c r="A21" s="13">
        <v>7</v>
      </c>
      <c r="B21" s="12" t="s">
        <v>2</v>
      </c>
      <c r="C21" s="12"/>
      <c r="D21" s="12" t="s">
        <v>290</v>
      </c>
      <c r="E21" s="12" t="s">
        <v>36</v>
      </c>
      <c r="F21" s="11">
        <v>2</v>
      </c>
      <c r="G21" s="10"/>
      <c r="H21" s="9"/>
    </row>
    <row r="22" spans="1:8" ht="34.5" customHeight="1" x14ac:dyDescent="0.2">
      <c r="A22" s="13">
        <v>8</v>
      </c>
      <c r="B22" s="12" t="s">
        <v>2</v>
      </c>
      <c r="C22" s="12"/>
      <c r="D22" s="12" t="s">
        <v>289</v>
      </c>
      <c r="E22" s="12" t="s">
        <v>36</v>
      </c>
      <c r="F22" s="11">
        <v>2</v>
      </c>
      <c r="G22" s="10"/>
      <c r="H22" s="9"/>
    </row>
    <row r="23" spans="1:8" ht="13.5" customHeight="1" x14ac:dyDescent="0.2">
      <c r="A23" s="13">
        <v>9</v>
      </c>
      <c r="B23" s="12" t="s">
        <v>2</v>
      </c>
      <c r="C23" s="12"/>
      <c r="D23" s="12" t="s">
        <v>288</v>
      </c>
      <c r="E23" s="12" t="s">
        <v>220</v>
      </c>
      <c r="F23" s="11">
        <v>20</v>
      </c>
      <c r="G23" s="10"/>
      <c r="H23" s="9"/>
    </row>
    <row r="24" spans="1:8" ht="55.5" customHeight="1" x14ac:dyDescent="0.2">
      <c r="A24" s="13">
        <v>10</v>
      </c>
      <c r="B24" s="12" t="s">
        <v>2</v>
      </c>
      <c r="C24" s="12"/>
      <c r="D24" s="12" t="s">
        <v>287</v>
      </c>
      <c r="E24" s="12" t="s">
        <v>36</v>
      </c>
      <c r="F24" s="11">
        <v>1</v>
      </c>
      <c r="G24" s="10"/>
      <c r="H24" s="9"/>
    </row>
    <row r="25" spans="1:8" ht="45" customHeight="1" x14ac:dyDescent="0.2">
      <c r="A25" s="13">
        <v>11</v>
      </c>
      <c r="B25" s="12" t="s">
        <v>2</v>
      </c>
      <c r="C25" s="12"/>
      <c r="D25" s="12" t="s">
        <v>286</v>
      </c>
      <c r="E25" s="12" t="s">
        <v>36</v>
      </c>
      <c r="F25" s="11">
        <v>1</v>
      </c>
      <c r="G25" s="10"/>
      <c r="H25" s="9"/>
    </row>
    <row r="26" spans="1:8" ht="24" customHeight="1" x14ac:dyDescent="0.2">
      <c r="A26" s="13">
        <v>12</v>
      </c>
      <c r="B26" s="12" t="s">
        <v>2</v>
      </c>
      <c r="C26" s="12"/>
      <c r="D26" s="12" t="s">
        <v>285</v>
      </c>
      <c r="E26" s="12" t="s">
        <v>36</v>
      </c>
      <c r="F26" s="11">
        <v>1</v>
      </c>
      <c r="G26" s="10"/>
      <c r="H26" s="9"/>
    </row>
    <row r="27" spans="1:8" ht="13.5" customHeight="1" x14ac:dyDescent="0.2">
      <c r="A27" s="13">
        <v>13</v>
      </c>
      <c r="B27" s="12" t="s">
        <v>2</v>
      </c>
      <c r="C27" s="12"/>
      <c r="D27" s="12" t="s">
        <v>284</v>
      </c>
      <c r="E27" s="12" t="s">
        <v>220</v>
      </c>
      <c r="F27" s="11">
        <v>8</v>
      </c>
      <c r="G27" s="10"/>
      <c r="H27" s="9"/>
    </row>
    <row r="28" spans="1:8" ht="55.5" customHeight="1" x14ac:dyDescent="0.2">
      <c r="A28" s="13">
        <v>14</v>
      </c>
      <c r="B28" s="12" t="s">
        <v>2</v>
      </c>
      <c r="C28" s="12"/>
      <c r="D28" s="12" t="s">
        <v>1038</v>
      </c>
      <c r="E28" s="12" t="s">
        <v>36</v>
      </c>
      <c r="F28" s="11">
        <v>1</v>
      </c>
      <c r="G28" s="10"/>
      <c r="H28" s="9"/>
    </row>
    <row r="29" spans="1:8" ht="13.5" customHeight="1" x14ac:dyDescent="0.2">
      <c r="A29" s="13">
        <v>15</v>
      </c>
      <c r="B29" s="12" t="s">
        <v>2</v>
      </c>
      <c r="C29" s="12"/>
      <c r="D29" s="12" t="s">
        <v>283</v>
      </c>
      <c r="E29" s="12" t="s">
        <v>217</v>
      </c>
      <c r="F29" s="11">
        <v>80</v>
      </c>
      <c r="G29" s="10"/>
      <c r="H29" s="9"/>
    </row>
    <row r="30" spans="1:8" ht="34.5" customHeight="1" x14ac:dyDescent="0.2">
      <c r="A30" s="13">
        <v>16</v>
      </c>
      <c r="B30" s="12" t="s">
        <v>2</v>
      </c>
      <c r="C30" s="12"/>
      <c r="D30" s="12" t="s">
        <v>282</v>
      </c>
      <c r="E30" s="12" t="s">
        <v>217</v>
      </c>
      <c r="F30" s="11">
        <v>60</v>
      </c>
      <c r="G30" s="10"/>
      <c r="H30" s="9"/>
    </row>
    <row r="31" spans="1:8" ht="24" customHeight="1" x14ac:dyDescent="0.2">
      <c r="A31" s="13">
        <v>17</v>
      </c>
      <c r="B31" s="12" t="s">
        <v>2</v>
      </c>
      <c r="C31" s="12"/>
      <c r="D31" s="12" t="s">
        <v>281</v>
      </c>
      <c r="E31" s="12" t="s">
        <v>233</v>
      </c>
      <c r="F31" s="11">
        <v>1</v>
      </c>
      <c r="G31" s="10"/>
      <c r="H31" s="9"/>
    </row>
    <row r="32" spans="1:8" ht="13.5" customHeight="1" x14ac:dyDescent="0.2">
      <c r="A32" s="13">
        <v>18</v>
      </c>
      <c r="B32" s="12" t="s">
        <v>2</v>
      </c>
      <c r="C32" s="12"/>
      <c r="D32" s="12" t="s">
        <v>280</v>
      </c>
      <c r="E32" s="12" t="s">
        <v>51</v>
      </c>
      <c r="F32" s="11">
        <v>120</v>
      </c>
      <c r="G32" s="10"/>
      <c r="H32" s="9"/>
    </row>
    <row r="33" spans="1:8" ht="8.25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30.75" customHeight="1" x14ac:dyDescent="0.2">
      <c r="A34" s="7"/>
      <c r="B34" s="4"/>
      <c r="C34" s="6"/>
      <c r="D34" s="5" t="s">
        <v>0</v>
      </c>
      <c r="E34" s="4"/>
      <c r="F34" s="3"/>
      <c r="G34" s="2"/>
      <c r="H34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workbookViewId="0">
      <pane ySplit="11" topLeftCell="A35" activePane="bottomLeft" state="frozenSplit"/>
      <selection pane="bottomLeft" activeCell="F35" sqref="F35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31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279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5" customHeight="1" x14ac:dyDescent="0.25">
      <c r="A14" s="19"/>
      <c r="B14" s="16"/>
      <c r="C14" s="18"/>
      <c r="D14" s="17" t="s">
        <v>246</v>
      </c>
      <c r="E14" s="16"/>
      <c r="F14" s="15"/>
      <c r="G14" s="14"/>
      <c r="H14" s="14"/>
    </row>
    <row r="15" spans="1:8" ht="45" customHeight="1" x14ac:dyDescent="0.2">
      <c r="A15" s="13">
        <v>1</v>
      </c>
      <c r="B15" s="12" t="s">
        <v>2</v>
      </c>
      <c r="C15" s="12"/>
      <c r="D15" s="12" t="s">
        <v>278</v>
      </c>
      <c r="E15" s="12" t="s">
        <v>220</v>
      </c>
      <c r="F15" s="11">
        <v>24</v>
      </c>
      <c r="G15" s="10"/>
      <c r="H15" s="9"/>
    </row>
    <row r="16" spans="1:8" ht="24" customHeight="1" x14ac:dyDescent="0.2">
      <c r="A16" s="13">
        <v>2</v>
      </c>
      <c r="B16" s="12" t="s">
        <v>2</v>
      </c>
      <c r="C16" s="12"/>
      <c r="D16" s="12" t="s">
        <v>277</v>
      </c>
      <c r="E16" s="12" t="s">
        <v>36</v>
      </c>
      <c r="F16" s="11">
        <v>4</v>
      </c>
      <c r="G16" s="10"/>
      <c r="H16" s="9"/>
    </row>
    <row r="17" spans="1:8" ht="34.5" customHeight="1" x14ac:dyDescent="0.2">
      <c r="A17" s="13">
        <v>3</v>
      </c>
      <c r="B17" s="12" t="s">
        <v>2</v>
      </c>
      <c r="C17" s="12"/>
      <c r="D17" s="12" t="s">
        <v>276</v>
      </c>
      <c r="E17" s="12" t="s">
        <v>36</v>
      </c>
      <c r="F17" s="11">
        <v>1</v>
      </c>
      <c r="G17" s="10"/>
      <c r="H17" s="9"/>
    </row>
    <row r="18" spans="1:8" ht="45" customHeight="1" x14ac:dyDescent="0.2">
      <c r="A18" s="13">
        <v>4</v>
      </c>
      <c r="B18" s="12" t="s">
        <v>2</v>
      </c>
      <c r="C18" s="12"/>
      <c r="D18" s="12" t="s">
        <v>275</v>
      </c>
      <c r="E18" s="12" t="s">
        <v>36</v>
      </c>
      <c r="F18" s="11">
        <v>2</v>
      </c>
      <c r="G18" s="10"/>
      <c r="H18" s="9"/>
    </row>
    <row r="19" spans="1:8" ht="34.5" customHeight="1" x14ac:dyDescent="0.2">
      <c r="A19" s="13">
        <v>5</v>
      </c>
      <c r="B19" s="12" t="s">
        <v>2</v>
      </c>
      <c r="C19" s="12"/>
      <c r="D19" s="12" t="s">
        <v>274</v>
      </c>
      <c r="E19" s="12" t="s">
        <v>217</v>
      </c>
      <c r="F19" s="11">
        <v>750</v>
      </c>
      <c r="G19" s="10"/>
      <c r="H19" s="9"/>
    </row>
    <row r="20" spans="1:8" ht="34.5" customHeight="1" x14ac:dyDescent="0.2">
      <c r="A20" s="13">
        <v>6</v>
      </c>
      <c r="B20" s="12" t="s">
        <v>2</v>
      </c>
      <c r="C20" s="12"/>
      <c r="D20" s="12" t="s">
        <v>273</v>
      </c>
      <c r="E20" s="12" t="s">
        <v>220</v>
      </c>
      <c r="F20" s="11">
        <v>5</v>
      </c>
      <c r="G20" s="10"/>
      <c r="H20" s="9"/>
    </row>
    <row r="21" spans="1:8" ht="34.5" customHeight="1" x14ac:dyDescent="0.2">
      <c r="A21" s="13">
        <v>7</v>
      </c>
      <c r="B21" s="12" t="s">
        <v>2</v>
      </c>
      <c r="C21" s="12"/>
      <c r="D21" s="12" t="s">
        <v>272</v>
      </c>
      <c r="E21" s="12" t="s">
        <v>220</v>
      </c>
      <c r="F21" s="11">
        <v>13</v>
      </c>
      <c r="G21" s="10"/>
      <c r="H21" s="9"/>
    </row>
    <row r="22" spans="1:8" ht="24" customHeight="1" x14ac:dyDescent="0.2">
      <c r="A22" s="13">
        <v>8</v>
      </c>
      <c r="B22" s="12" t="s">
        <v>2</v>
      </c>
      <c r="C22" s="12"/>
      <c r="D22" s="12" t="s">
        <v>271</v>
      </c>
      <c r="E22" s="12" t="s">
        <v>36</v>
      </c>
      <c r="F22" s="11">
        <v>2</v>
      </c>
      <c r="G22" s="10"/>
      <c r="H22" s="9"/>
    </row>
    <row r="23" spans="1:8" ht="24" customHeight="1" x14ac:dyDescent="0.2">
      <c r="A23" s="13">
        <v>9</v>
      </c>
      <c r="B23" s="12" t="s">
        <v>2</v>
      </c>
      <c r="C23" s="12"/>
      <c r="D23" s="12" t="s">
        <v>270</v>
      </c>
      <c r="E23" s="12" t="s">
        <v>36</v>
      </c>
      <c r="F23" s="11">
        <v>1</v>
      </c>
      <c r="G23" s="10"/>
      <c r="H23" s="9"/>
    </row>
    <row r="24" spans="1:8" ht="45" customHeight="1" x14ac:dyDescent="0.2">
      <c r="A24" s="13">
        <v>10</v>
      </c>
      <c r="B24" s="12" t="s">
        <v>2</v>
      </c>
      <c r="C24" s="12"/>
      <c r="D24" s="12" t="s">
        <v>269</v>
      </c>
      <c r="E24" s="12" t="s">
        <v>36</v>
      </c>
      <c r="F24" s="11">
        <v>2</v>
      </c>
      <c r="G24" s="10"/>
      <c r="H24" s="9"/>
    </row>
    <row r="25" spans="1:8" ht="34.5" customHeight="1" x14ac:dyDescent="0.2">
      <c r="A25" s="13">
        <v>11</v>
      </c>
      <c r="B25" s="12" t="s">
        <v>2</v>
      </c>
      <c r="C25" s="12"/>
      <c r="D25" s="12" t="s">
        <v>268</v>
      </c>
      <c r="E25" s="12" t="s">
        <v>36</v>
      </c>
      <c r="F25" s="11">
        <v>2</v>
      </c>
      <c r="G25" s="10"/>
      <c r="H25" s="9"/>
    </row>
    <row r="26" spans="1:8" ht="24" customHeight="1" x14ac:dyDescent="0.2">
      <c r="A26" s="13">
        <v>12</v>
      </c>
      <c r="B26" s="12" t="s">
        <v>2</v>
      </c>
      <c r="C26" s="12"/>
      <c r="D26" s="12" t="s">
        <v>267</v>
      </c>
      <c r="E26" s="12" t="s">
        <v>220</v>
      </c>
      <c r="F26" s="11">
        <v>8</v>
      </c>
      <c r="G26" s="10"/>
      <c r="H26" s="9"/>
    </row>
    <row r="27" spans="1:8" ht="13.5" customHeight="1" x14ac:dyDescent="0.2">
      <c r="A27" s="13">
        <v>13</v>
      </c>
      <c r="B27" s="12" t="s">
        <v>2</v>
      </c>
      <c r="C27" s="12"/>
      <c r="D27" s="12" t="s">
        <v>266</v>
      </c>
      <c r="E27" s="12" t="s">
        <v>36</v>
      </c>
      <c r="F27" s="11">
        <v>14</v>
      </c>
      <c r="G27" s="10"/>
      <c r="H27" s="9"/>
    </row>
    <row r="28" spans="1:8" ht="34.5" customHeight="1" x14ac:dyDescent="0.2">
      <c r="A28" s="13">
        <v>14</v>
      </c>
      <c r="B28" s="12" t="s">
        <v>2</v>
      </c>
      <c r="C28" s="12"/>
      <c r="D28" s="12" t="s">
        <v>265</v>
      </c>
      <c r="E28" s="12" t="s">
        <v>220</v>
      </c>
      <c r="F28" s="11">
        <v>50</v>
      </c>
      <c r="G28" s="10"/>
      <c r="H28" s="9"/>
    </row>
    <row r="29" spans="1:8" ht="34.5" customHeight="1" x14ac:dyDescent="0.2">
      <c r="A29" s="13">
        <v>15</v>
      </c>
      <c r="B29" s="12" t="s">
        <v>2</v>
      </c>
      <c r="C29" s="12"/>
      <c r="D29" s="12" t="s">
        <v>264</v>
      </c>
      <c r="E29" s="12" t="s">
        <v>220</v>
      </c>
      <c r="F29" s="11">
        <v>30</v>
      </c>
      <c r="G29" s="10"/>
      <c r="H29" s="9"/>
    </row>
    <row r="30" spans="1:8" ht="34.5" customHeight="1" x14ac:dyDescent="0.2">
      <c r="A30" s="13">
        <v>16</v>
      </c>
      <c r="B30" s="12" t="s">
        <v>2</v>
      </c>
      <c r="C30" s="12"/>
      <c r="D30" s="12" t="s">
        <v>263</v>
      </c>
      <c r="E30" s="12" t="s">
        <v>220</v>
      </c>
      <c r="F30" s="11">
        <v>18</v>
      </c>
      <c r="G30" s="10"/>
      <c r="H30" s="9"/>
    </row>
    <row r="31" spans="1:8" ht="45" customHeight="1" x14ac:dyDescent="0.2">
      <c r="A31" s="13">
        <v>17</v>
      </c>
      <c r="B31" s="12" t="s">
        <v>2</v>
      </c>
      <c r="C31" s="12"/>
      <c r="D31" s="12" t="s">
        <v>262</v>
      </c>
      <c r="E31" s="12" t="s">
        <v>36</v>
      </c>
      <c r="F31" s="11">
        <v>2</v>
      </c>
      <c r="G31" s="10"/>
      <c r="H31" s="9"/>
    </row>
    <row r="32" spans="1:8" ht="24" customHeight="1" x14ac:dyDescent="0.2">
      <c r="A32" s="13">
        <v>18</v>
      </c>
      <c r="B32" s="12" t="s">
        <v>2</v>
      </c>
      <c r="C32" s="12"/>
      <c r="D32" s="12" t="s">
        <v>261</v>
      </c>
      <c r="E32" s="12" t="s">
        <v>36</v>
      </c>
      <c r="F32" s="11">
        <v>2</v>
      </c>
      <c r="G32" s="10"/>
      <c r="H32" s="9"/>
    </row>
    <row r="33" spans="1:8" ht="34.5" customHeight="1" x14ac:dyDescent="0.2">
      <c r="A33" s="13">
        <v>19</v>
      </c>
      <c r="B33" s="12" t="s">
        <v>2</v>
      </c>
      <c r="C33" s="12"/>
      <c r="D33" s="12" t="s">
        <v>260</v>
      </c>
      <c r="E33" s="12" t="s">
        <v>217</v>
      </c>
      <c r="F33" s="11">
        <v>225</v>
      </c>
      <c r="G33" s="10"/>
      <c r="H33" s="9"/>
    </row>
    <row r="34" spans="1:8" ht="34.5" customHeight="1" x14ac:dyDescent="0.2">
      <c r="A34" s="13">
        <v>20</v>
      </c>
      <c r="B34" s="12" t="s">
        <v>2</v>
      </c>
      <c r="C34" s="12"/>
      <c r="D34" s="12" t="s">
        <v>259</v>
      </c>
      <c r="E34" s="12" t="s">
        <v>220</v>
      </c>
      <c r="F34" s="11">
        <v>7</v>
      </c>
      <c r="G34" s="10"/>
      <c r="H34" s="9"/>
    </row>
    <row r="35" spans="1:8" ht="76.5" customHeight="1" x14ac:dyDescent="0.2">
      <c r="A35" s="13">
        <v>21</v>
      </c>
      <c r="B35" s="12" t="s">
        <v>2</v>
      </c>
      <c r="C35" s="12"/>
      <c r="D35" s="12" t="s">
        <v>1039</v>
      </c>
      <c r="E35" s="12" t="s">
        <v>36</v>
      </c>
      <c r="F35" s="11">
        <v>3</v>
      </c>
      <c r="G35" s="10"/>
      <c r="H35" s="9"/>
    </row>
    <row r="36" spans="1:8" ht="34.5" customHeight="1" x14ac:dyDescent="0.2">
      <c r="A36" s="13">
        <v>22</v>
      </c>
      <c r="B36" s="12" t="s">
        <v>2</v>
      </c>
      <c r="C36" s="12"/>
      <c r="D36" s="12" t="s">
        <v>258</v>
      </c>
      <c r="E36" s="12" t="s">
        <v>36</v>
      </c>
      <c r="F36" s="11">
        <v>1</v>
      </c>
      <c r="G36" s="10"/>
      <c r="H36" s="9"/>
    </row>
    <row r="37" spans="1:8" ht="66" customHeight="1" x14ac:dyDescent="0.2">
      <c r="A37" s="13">
        <v>23</v>
      </c>
      <c r="B37" s="12" t="s">
        <v>2</v>
      </c>
      <c r="C37" s="12"/>
      <c r="D37" s="12" t="s">
        <v>257</v>
      </c>
      <c r="E37" s="12" t="s">
        <v>233</v>
      </c>
      <c r="F37" s="11">
        <v>1</v>
      </c>
      <c r="G37" s="10"/>
      <c r="H37" s="9"/>
    </row>
    <row r="38" spans="1:8" ht="24" customHeight="1" x14ac:dyDescent="0.2">
      <c r="A38" s="13">
        <v>24</v>
      </c>
      <c r="B38" s="12" t="s">
        <v>2</v>
      </c>
      <c r="C38" s="12"/>
      <c r="D38" s="12" t="s">
        <v>256</v>
      </c>
      <c r="E38" s="12" t="s">
        <v>36</v>
      </c>
      <c r="F38" s="11">
        <v>3</v>
      </c>
      <c r="G38" s="10"/>
      <c r="H38" s="9"/>
    </row>
    <row r="39" spans="1:8" ht="24" customHeight="1" x14ac:dyDescent="0.2">
      <c r="A39" s="13">
        <v>25</v>
      </c>
      <c r="B39" s="12" t="s">
        <v>2</v>
      </c>
      <c r="C39" s="12"/>
      <c r="D39" s="12" t="s">
        <v>255</v>
      </c>
      <c r="E39" s="12" t="s">
        <v>220</v>
      </c>
      <c r="F39" s="11">
        <v>20</v>
      </c>
      <c r="G39" s="10"/>
      <c r="H39" s="9"/>
    </row>
    <row r="40" spans="1:8" ht="24" customHeight="1" x14ac:dyDescent="0.2">
      <c r="A40" s="13">
        <v>26</v>
      </c>
      <c r="B40" s="12" t="s">
        <v>2</v>
      </c>
      <c r="C40" s="12"/>
      <c r="D40" s="12" t="s">
        <v>254</v>
      </c>
      <c r="E40" s="12" t="s">
        <v>220</v>
      </c>
      <c r="F40" s="11">
        <v>4</v>
      </c>
      <c r="G40" s="10"/>
      <c r="H40" s="9"/>
    </row>
    <row r="41" spans="1:8" ht="24" customHeight="1" x14ac:dyDescent="0.2">
      <c r="A41" s="13">
        <v>27</v>
      </c>
      <c r="B41" s="12" t="s">
        <v>2</v>
      </c>
      <c r="C41" s="12"/>
      <c r="D41" s="12" t="s">
        <v>253</v>
      </c>
      <c r="E41" s="12" t="s">
        <v>220</v>
      </c>
      <c r="F41" s="11">
        <v>58</v>
      </c>
      <c r="G41" s="10"/>
      <c r="H41" s="9"/>
    </row>
    <row r="42" spans="1:8" ht="13.5" customHeight="1" x14ac:dyDescent="0.2">
      <c r="A42" s="13">
        <v>28</v>
      </c>
      <c r="B42" s="12" t="s">
        <v>2</v>
      </c>
      <c r="C42" s="12"/>
      <c r="D42" s="12" t="s">
        <v>230</v>
      </c>
      <c r="E42" s="12" t="s">
        <v>220</v>
      </c>
      <c r="F42" s="11">
        <v>90</v>
      </c>
      <c r="G42" s="10"/>
      <c r="H42" s="9"/>
    </row>
    <row r="43" spans="1:8" ht="24" customHeight="1" x14ac:dyDescent="0.2">
      <c r="A43" s="13">
        <v>29</v>
      </c>
      <c r="B43" s="12" t="s">
        <v>2</v>
      </c>
      <c r="C43" s="12"/>
      <c r="D43" s="12" t="s">
        <v>252</v>
      </c>
      <c r="E43" s="12" t="s">
        <v>36</v>
      </c>
      <c r="F43" s="11">
        <v>1</v>
      </c>
      <c r="G43" s="10"/>
      <c r="H43" s="9"/>
    </row>
    <row r="44" spans="1:8" ht="34.5" customHeight="1" x14ac:dyDescent="0.2">
      <c r="A44" s="13">
        <v>30</v>
      </c>
      <c r="B44" s="12" t="s">
        <v>2</v>
      </c>
      <c r="C44" s="12"/>
      <c r="D44" s="12" t="s">
        <v>251</v>
      </c>
      <c r="E44" s="12" t="s">
        <v>217</v>
      </c>
      <c r="F44" s="11">
        <v>100</v>
      </c>
      <c r="G44" s="10"/>
      <c r="H44" s="9"/>
    </row>
    <row r="45" spans="1:8" ht="45" customHeight="1" x14ac:dyDescent="0.2">
      <c r="A45" s="13">
        <v>31</v>
      </c>
      <c r="B45" s="12" t="s">
        <v>2</v>
      </c>
      <c r="C45" s="12"/>
      <c r="D45" s="12" t="s">
        <v>250</v>
      </c>
      <c r="E45" s="12" t="s">
        <v>233</v>
      </c>
      <c r="F45" s="11">
        <v>1</v>
      </c>
      <c r="G45" s="10"/>
      <c r="H45" s="9"/>
    </row>
    <row r="46" spans="1:8" ht="24" customHeight="1" x14ac:dyDescent="0.2">
      <c r="A46" s="13">
        <v>32</v>
      </c>
      <c r="B46" s="12" t="s">
        <v>2</v>
      </c>
      <c r="C46" s="12"/>
      <c r="D46" s="12" t="s">
        <v>249</v>
      </c>
      <c r="E46" s="12" t="s">
        <v>215</v>
      </c>
      <c r="F46" s="11">
        <v>16</v>
      </c>
      <c r="G46" s="10"/>
      <c r="H46" s="9"/>
    </row>
    <row r="47" spans="1:8" ht="24" customHeight="1" x14ac:dyDescent="0.2">
      <c r="A47" s="13">
        <v>33</v>
      </c>
      <c r="B47" s="12" t="s">
        <v>2</v>
      </c>
      <c r="C47" s="12"/>
      <c r="D47" s="12" t="s">
        <v>248</v>
      </c>
      <c r="E47" s="12" t="s">
        <v>215</v>
      </c>
      <c r="F47" s="11">
        <v>450</v>
      </c>
      <c r="G47" s="10"/>
      <c r="H47" s="9"/>
    </row>
    <row r="48" spans="1:8" ht="8.2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30.75" customHeight="1" x14ac:dyDescent="0.2">
      <c r="A49" s="7"/>
      <c r="B49" s="4"/>
      <c r="C49" s="6"/>
      <c r="D49" s="5" t="s">
        <v>0</v>
      </c>
      <c r="E49" s="4"/>
      <c r="F49" s="3"/>
      <c r="G49" s="2"/>
      <c r="H49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workbookViewId="0">
      <pane ySplit="11" topLeftCell="A30" activePane="bottomLeft" state="frozenSplit"/>
      <selection pane="bottomLeft" activeCell="D28" sqref="D28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31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247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5" customHeight="1" x14ac:dyDescent="0.25">
      <c r="A14" s="19"/>
      <c r="B14" s="16"/>
      <c r="C14" s="18"/>
      <c r="D14" s="17" t="s">
        <v>246</v>
      </c>
      <c r="E14" s="16"/>
      <c r="F14" s="15"/>
      <c r="G14" s="14"/>
      <c r="H14" s="14"/>
    </row>
    <row r="15" spans="1:8" ht="66" customHeight="1" x14ac:dyDescent="0.2">
      <c r="A15" s="13">
        <v>1</v>
      </c>
      <c r="B15" s="12" t="s">
        <v>2</v>
      </c>
      <c r="C15" s="12"/>
      <c r="D15" s="12" t="s">
        <v>245</v>
      </c>
      <c r="E15" s="12" t="s">
        <v>36</v>
      </c>
      <c r="F15" s="11">
        <v>1</v>
      </c>
      <c r="G15" s="10"/>
      <c r="H15" s="9"/>
    </row>
    <row r="16" spans="1:8" ht="34.5" customHeight="1" x14ac:dyDescent="0.2">
      <c r="A16" s="13">
        <v>2</v>
      </c>
      <c r="B16" s="12" t="s">
        <v>2</v>
      </c>
      <c r="C16" s="12"/>
      <c r="D16" s="12" t="s">
        <v>1931</v>
      </c>
      <c r="E16" s="12" t="s">
        <v>36</v>
      </c>
      <c r="F16" s="11">
        <v>1</v>
      </c>
      <c r="G16" s="10"/>
      <c r="H16" s="9"/>
    </row>
    <row r="17" spans="1:8" ht="24" customHeight="1" x14ac:dyDescent="0.2">
      <c r="A17" s="13">
        <v>3</v>
      </c>
      <c r="B17" s="12" t="s">
        <v>2</v>
      </c>
      <c r="C17" s="12"/>
      <c r="D17" s="12" t="s">
        <v>1932</v>
      </c>
      <c r="E17" s="12" t="s">
        <v>36</v>
      </c>
      <c r="F17" s="11">
        <v>1</v>
      </c>
      <c r="G17" s="10"/>
      <c r="H17" s="9"/>
    </row>
    <row r="18" spans="1:8" ht="24" customHeight="1" x14ac:dyDescent="0.2">
      <c r="A18" s="13">
        <v>4</v>
      </c>
      <c r="B18" s="12" t="s">
        <v>2</v>
      </c>
      <c r="C18" s="12"/>
      <c r="D18" s="12" t="s">
        <v>244</v>
      </c>
      <c r="E18" s="12" t="s">
        <v>36</v>
      </c>
      <c r="F18" s="11">
        <v>1</v>
      </c>
      <c r="G18" s="10"/>
      <c r="H18" s="9"/>
    </row>
    <row r="19" spans="1:8" ht="13.5" customHeight="1" x14ac:dyDescent="0.2">
      <c r="A19" s="13">
        <v>5</v>
      </c>
      <c r="B19" s="12" t="s">
        <v>2</v>
      </c>
      <c r="C19" s="12"/>
      <c r="D19" s="12" t="s">
        <v>243</v>
      </c>
      <c r="E19" s="12" t="s">
        <v>36</v>
      </c>
      <c r="F19" s="11">
        <v>1</v>
      </c>
      <c r="G19" s="10"/>
      <c r="H19" s="9"/>
    </row>
    <row r="20" spans="1:8" ht="24" customHeight="1" x14ac:dyDescent="0.2">
      <c r="A20" s="13">
        <v>6</v>
      </c>
      <c r="B20" s="12" t="s">
        <v>2</v>
      </c>
      <c r="C20" s="12"/>
      <c r="D20" s="12" t="s">
        <v>242</v>
      </c>
      <c r="E20" s="12" t="s">
        <v>36</v>
      </c>
      <c r="F20" s="11">
        <v>1</v>
      </c>
      <c r="G20" s="10"/>
      <c r="H20" s="9"/>
    </row>
    <row r="21" spans="1:8" ht="24" customHeight="1" x14ac:dyDescent="0.2">
      <c r="A21" s="13">
        <v>7</v>
      </c>
      <c r="B21" s="12" t="s">
        <v>2</v>
      </c>
      <c r="C21" s="12"/>
      <c r="D21" s="12" t="s">
        <v>241</v>
      </c>
      <c r="E21" s="12" t="s">
        <v>36</v>
      </c>
      <c r="F21" s="11">
        <v>1</v>
      </c>
      <c r="G21" s="10"/>
      <c r="H21" s="9"/>
    </row>
    <row r="22" spans="1:8" ht="24" customHeight="1" x14ac:dyDescent="0.2">
      <c r="A22" s="13">
        <v>8</v>
      </c>
      <c r="B22" s="12" t="s">
        <v>2</v>
      </c>
      <c r="C22" s="12"/>
      <c r="D22" s="12" t="s">
        <v>240</v>
      </c>
      <c r="E22" s="12" t="s">
        <v>233</v>
      </c>
      <c r="F22" s="11">
        <v>1</v>
      </c>
      <c r="G22" s="10"/>
      <c r="H22" s="9"/>
    </row>
    <row r="23" spans="1:8" ht="34.5" customHeight="1" x14ac:dyDescent="0.2">
      <c r="A23" s="13">
        <v>9</v>
      </c>
      <c r="B23" s="12" t="s">
        <v>2</v>
      </c>
      <c r="C23" s="12"/>
      <c r="D23" s="12" t="s">
        <v>239</v>
      </c>
      <c r="E23" s="12" t="s">
        <v>36</v>
      </c>
      <c r="F23" s="11">
        <v>1</v>
      </c>
      <c r="G23" s="10"/>
      <c r="H23" s="9"/>
    </row>
    <row r="24" spans="1:8" ht="34.5" customHeight="1" x14ac:dyDescent="0.2">
      <c r="A24" s="13">
        <v>10</v>
      </c>
      <c r="B24" s="12" t="s">
        <v>2</v>
      </c>
      <c r="C24" s="12"/>
      <c r="D24" s="12" t="s">
        <v>238</v>
      </c>
      <c r="E24" s="12" t="s">
        <v>36</v>
      </c>
      <c r="F24" s="11">
        <v>1</v>
      </c>
      <c r="G24" s="10"/>
      <c r="H24" s="9"/>
    </row>
    <row r="25" spans="1:8" ht="87.75" customHeight="1" x14ac:dyDescent="0.2">
      <c r="A25" s="13">
        <v>11</v>
      </c>
      <c r="B25" s="12" t="s">
        <v>2</v>
      </c>
      <c r="C25" s="12"/>
      <c r="D25" s="12" t="s">
        <v>237</v>
      </c>
      <c r="E25" s="12" t="s">
        <v>36</v>
      </c>
      <c r="F25" s="11">
        <v>3</v>
      </c>
      <c r="G25" s="10"/>
      <c r="H25" s="9"/>
    </row>
    <row r="26" spans="1:8" ht="34.5" customHeight="1" x14ac:dyDescent="0.2">
      <c r="A26" s="13">
        <v>12</v>
      </c>
      <c r="B26" s="12" t="s">
        <v>2</v>
      </c>
      <c r="C26" s="12"/>
      <c r="D26" s="12" t="s">
        <v>236</v>
      </c>
      <c r="E26" s="12" t="s">
        <v>36</v>
      </c>
      <c r="F26" s="11">
        <v>3</v>
      </c>
      <c r="G26" s="10"/>
      <c r="H26" s="9"/>
    </row>
    <row r="27" spans="1:8" ht="24" customHeight="1" x14ac:dyDescent="0.2">
      <c r="A27" s="13">
        <v>13</v>
      </c>
      <c r="B27" s="12" t="s">
        <v>2</v>
      </c>
      <c r="C27" s="12"/>
      <c r="D27" s="12" t="s">
        <v>235</v>
      </c>
      <c r="E27" s="12" t="s">
        <v>220</v>
      </c>
      <c r="F27" s="11">
        <v>20</v>
      </c>
      <c r="G27" s="10"/>
      <c r="H27" s="9"/>
    </row>
    <row r="28" spans="1:8" ht="66" customHeight="1" x14ac:dyDescent="0.2">
      <c r="A28" s="13">
        <v>14</v>
      </c>
      <c r="B28" s="12" t="s">
        <v>2</v>
      </c>
      <c r="C28" s="12"/>
      <c r="D28" s="12" t="s">
        <v>234</v>
      </c>
      <c r="E28" s="12" t="s">
        <v>233</v>
      </c>
      <c r="F28" s="11">
        <v>1</v>
      </c>
      <c r="G28" s="10"/>
      <c r="H28" s="9"/>
    </row>
    <row r="29" spans="1:8" ht="24" customHeight="1" x14ac:dyDescent="0.2">
      <c r="A29" s="13">
        <v>15</v>
      </c>
      <c r="B29" s="12" t="s">
        <v>2</v>
      </c>
      <c r="C29" s="12"/>
      <c r="D29" s="12" t="s">
        <v>232</v>
      </c>
      <c r="E29" s="12" t="s">
        <v>220</v>
      </c>
      <c r="F29" s="11">
        <v>5</v>
      </c>
      <c r="G29" s="10"/>
      <c r="H29" s="9"/>
    </row>
    <row r="30" spans="1:8" ht="13.5" customHeight="1" x14ac:dyDescent="0.2">
      <c r="A30" s="13">
        <v>16</v>
      </c>
      <c r="B30" s="12" t="s">
        <v>2</v>
      </c>
      <c r="C30" s="12"/>
      <c r="D30" s="12" t="s">
        <v>231</v>
      </c>
      <c r="E30" s="12" t="s">
        <v>36</v>
      </c>
      <c r="F30" s="11">
        <v>1</v>
      </c>
      <c r="G30" s="10"/>
      <c r="H30" s="9"/>
    </row>
    <row r="31" spans="1:8" ht="13.5" customHeight="1" x14ac:dyDescent="0.2">
      <c r="A31" s="13">
        <v>17</v>
      </c>
      <c r="B31" s="12" t="s">
        <v>2</v>
      </c>
      <c r="C31" s="12"/>
      <c r="D31" s="12" t="s">
        <v>230</v>
      </c>
      <c r="E31" s="12" t="s">
        <v>220</v>
      </c>
      <c r="F31" s="11">
        <v>30</v>
      </c>
      <c r="G31" s="10"/>
      <c r="H31" s="9"/>
    </row>
    <row r="32" spans="1:8" ht="24" customHeight="1" x14ac:dyDescent="0.2">
      <c r="A32" s="13">
        <v>18</v>
      </c>
      <c r="B32" s="12" t="s">
        <v>2</v>
      </c>
      <c r="C32" s="12"/>
      <c r="D32" s="12" t="s">
        <v>229</v>
      </c>
      <c r="E32" s="12" t="s">
        <v>220</v>
      </c>
      <c r="F32" s="11">
        <v>22</v>
      </c>
      <c r="G32" s="10"/>
      <c r="H32" s="9"/>
    </row>
    <row r="33" spans="1:8" ht="24" customHeight="1" x14ac:dyDescent="0.2">
      <c r="A33" s="13">
        <v>19</v>
      </c>
      <c r="B33" s="12" t="s">
        <v>2</v>
      </c>
      <c r="C33" s="12"/>
      <c r="D33" s="12" t="s">
        <v>228</v>
      </c>
      <c r="E33" s="12" t="s">
        <v>36</v>
      </c>
      <c r="F33" s="11">
        <v>1</v>
      </c>
      <c r="G33" s="10"/>
      <c r="H33" s="9"/>
    </row>
    <row r="34" spans="1:8" ht="24" customHeight="1" x14ac:dyDescent="0.2">
      <c r="A34" s="13">
        <v>20</v>
      </c>
      <c r="B34" s="12" t="s">
        <v>2</v>
      </c>
      <c r="C34" s="12"/>
      <c r="D34" s="12" t="s">
        <v>227</v>
      </c>
      <c r="E34" s="12" t="s">
        <v>220</v>
      </c>
      <c r="F34" s="11">
        <v>5</v>
      </c>
      <c r="G34" s="10"/>
      <c r="H34" s="9"/>
    </row>
    <row r="35" spans="1:8" ht="24" customHeight="1" x14ac:dyDescent="0.2">
      <c r="A35" s="13">
        <v>21</v>
      </c>
      <c r="B35" s="12" t="s">
        <v>2</v>
      </c>
      <c r="C35" s="12"/>
      <c r="D35" s="12" t="s">
        <v>226</v>
      </c>
      <c r="E35" s="12" t="s">
        <v>220</v>
      </c>
      <c r="F35" s="11">
        <v>7</v>
      </c>
      <c r="G35" s="10"/>
      <c r="H35" s="9"/>
    </row>
    <row r="36" spans="1:8" ht="24" customHeight="1" x14ac:dyDescent="0.2">
      <c r="A36" s="13">
        <v>22</v>
      </c>
      <c r="B36" s="12" t="s">
        <v>2</v>
      </c>
      <c r="C36" s="12"/>
      <c r="D36" s="12" t="s">
        <v>225</v>
      </c>
      <c r="E36" s="12" t="s">
        <v>220</v>
      </c>
      <c r="F36" s="11">
        <v>26</v>
      </c>
      <c r="G36" s="10"/>
      <c r="H36" s="9"/>
    </row>
    <row r="37" spans="1:8" ht="13.5" customHeight="1" x14ac:dyDescent="0.2">
      <c r="A37" s="13">
        <v>23</v>
      </c>
      <c r="B37" s="12" t="s">
        <v>2</v>
      </c>
      <c r="C37" s="12"/>
      <c r="D37" s="12" t="s">
        <v>224</v>
      </c>
      <c r="E37" s="12" t="s">
        <v>36</v>
      </c>
      <c r="F37" s="11">
        <v>2</v>
      </c>
      <c r="G37" s="10"/>
      <c r="H37" s="9"/>
    </row>
    <row r="38" spans="1:8" ht="24" customHeight="1" x14ac:dyDescent="0.2">
      <c r="A38" s="13">
        <v>24</v>
      </c>
      <c r="B38" s="12" t="s">
        <v>2</v>
      </c>
      <c r="C38" s="12"/>
      <c r="D38" s="12" t="s">
        <v>223</v>
      </c>
      <c r="E38" s="12" t="s">
        <v>220</v>
      </c>
      <c r="F38" s="11">
        <v>1</v>
      </c>
      <c r="G38" s="10"/>
      <c r="H38" s="9"/>
    </row>
    <row r="39" spans="1:8" ht="24" customHeight="1" x14ac:dyDescent="0.2">
      <c r="A39" s="13">
        <v>25</v>
      </c>
      <c r="B39" s="12" t="s">
        <v>2</v>
      </c>
      <c r="C39" s="12"/>
      <c r="D39" s="12" t="s">
        <v>222</v>
      </c>
      <c r="E39" s="12" t="s">
        <v>36</v>
      </c>
      <c r="F39" s="11">
        <v>1</v>
      </c>
      <c r="G39" s="10"/>
      <c r="H39" s="9"/>
    </row>
    <row r="40" spans="1:8" ht="24" customHeight="1" x14ac:dyDescent="0.2">
      <c r="A40" s="13">
        <v>26</v>
      </c>
      <c r="B40" s="12" t="s">
        <v>2</v>
      </c>
      <c r="C40" s="12"/>
      <c r="D40" s="12" t="s">
        <v>221</v>
      </c>
      <c r="E40" s="12" t="s">
        <v>220</v>
      </c>
      <c r="F40" s="11">
        <v>2</v>
      </c>
      <c r="G40" s="10"/>
      <c r="H40" s="9"/>
    </row>
    <row r="41" spans="1:8" ht="34.5" customHeight="1" x14ac:dyDescent="0.2">
      <c r="A41" s="13">
        <v>27</v>
      </c>
      <c r="B41" s="12" t="s">
        <v>2</v>
      </c>
      <c r="C41" s="12"/>
      <c r="D41" s="12" t="s">
        <v>219</v>
      </c>
      <c r="E41" s="12" t="s">
        <v>36</v>
      </c>
      <c r="F41" s="11">
        <v>1</v>
      </c>
      <c r="G41" s="10"/>
      <c r="H41" s="9"/>
    </row>
    <row r="42" spans="1:8" ht="34.5" customHeight="1" x14ac:dyDescent="0.2">
      <c r="A42" s="13">
        <v>28</v>
      </c>
      <c r="B42" s="12" t="s">
        <v>2</v>
      </c>
      <c r="C42" s="12"/>
      <c r="D42" s="12" t="s">
        <v>218</v>
      </c>
      <c r="E42" s="12" t="s">
        <v>217</v>
      </c>
      <c r="F42" s="11">
        <v>50</v>
      </c>
      <c r="G42" s="10"/>
      <c r="H42" s="9"/>
    </row>
    <row r="43" spans="1:8" ht="24" customHeight="1" x14ac:dyDescent="0.2">
      <c r="A43" s="13">
        <v>29</v>
      </c>
      <c r="B43" s="12" t="s">
        <v>2</v>
      </c>
      <c r="C43" s="12"/>
      <c r="D43" s="12" t="s">
        <v>216</v>
      </c>
      <c r="E43" s="12" t="s">
        <v>215</v>
      </c>
      <c r="F43" s="11">
        <v>200</v>
      </c>
      <c r="G43" s="10"/>
      <c r="H43" s="9"/>
    </row>
    <row r="44" spans="1:8" ht="8.2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30.75" customHeight="1" x14ac:dyDescent="0.2">
      <c r="A45" s="7"/>
      <c r="B45" s="4"/>
      <c r="C45" s="6"/>
      <c r="D45" s="5" t="s">
        <v>0</v>
      </c>
      <c r="E45" s="4"/>
      <c r="F45" s="3"/>
      <c r="G45" s="2"/>
      <c r="H45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BM234"/>
  <sheetViews>
    <sheetView showGridLines="0" topLeftCell="A67" workbookViewId="0">
      <selection activeCell="F27" sqref="F27"/>
    </sheetView>
  </sheetViews>
  <sheetFormatPr defaultColWidth="8.83203125" defaultRowHeight="11.25" x14ac:dyDescent="0.2"/>
  <cols>
    <col min="1" max="1" width="8.33203125" style="75" customWidth="1"/>
    <col min="2" max="2" width="1.1640625" style="75" customWidth="1"/>
    <col min="3" max="3" width="4.1640625" style="75" customWidth="1"/>
    <col min="4" max="4" width="4.33203125" style="75" customWidth="1"/>
    <col min="5" max="5" width="17.1640625" style="75" customWidth="1"/>
    <col min="6" max="6" width="50.83203125" style="75" customWidth="1"/>
    <col min="7" max="7" width="7.5" style="75" customWidth="1"/>
    <col min="8" max="8" width="14" style="75" customWidth="1"/>
    <col min="9" max="9" width="15.83203125" style="75" customWidth="1"/>
    <col min="10" max="10" width="22.33203125" style="75" customWidth="1"/>
    <col min="11" max="11" width="22.33203125" style="75" hidden="1" customWidth="1"/>
    <col min="12" max="12" width="9.33203125" style="75" customWidth="1"/>
    <col min="13" max="13" width="10.83203125" style="75" hidden="1" customWidth="1"/>
    <col min="14" max="14" width="8.83203125" style="75"/>
    <col min="15" max="20" width="14.1640625" style="75" hidden="1" customWidth="1"/>
    <col min="21" max="21" width="16.33203125" style="75" hidden="1" customWidth="1"/>
    <col min="22" max="22" width="12.33203125" style="75" customWidth="1"/>
    <col min="23" max="23" width="16.33203125" style="75" customWidth="1"/>
    <col min="24" max="24" width="12.33203125" style="75" customWidth="1"/>
    <col min="25" max="25" width="15" style="75" customWidth="1"/>
    <col min="26" max="26" width="11" style="75" customWidth="1"/>
    <col min="27" max="27" width="15" style="75" customWidth="1"/>
    <col min="28" max="28" width="16.33203125" style="75" customWidth="1"/>
    <col min="29" max="29" width="11" style="75" customWidth="1"/>
    <col min="30" max="30" width="15" style="75" customWidth="1"/>
    <col min="31" max="31" width="16.33203125" style="75" customWidth="1"/>
    <col min="32" max="16384" width="8.83203125" style="75"/>
  </cols>
  <sheetData>
    <row r="3" spans="2:63" s="77" customFormat="1" ht="6.95" customHeight="1" x14ac:dyDescent="0.15">
      <c r="B3" s="83"/>
      <c r="C3" s="84"/>
      <c r="D3" s="84"/>
      <c r="E3" s="84"/>
      <c r="F3" s="84"/>
      <c r="G3" s="84"/>
      <c r="H3" s="84"/>
      <c r="I3" s="84"/>
      <c r="J3" s="84"/>
      <c r="K3" s="84"/>
      <c r="L3" s="78"/>
    </row>
    <row r="4" spans="2:63" s="77" customFormat="1" ht="24.95" customHeight="1" x14ac:dyDescent="0.15">
      <c r="B4" s="78"/>
      <c r="C4" s="145" t="s">
        <v>35</v>
      </c>
      <c r="D4" s="146"/>
      <c r="E4" s="146"/>
      <c r="F4" s="146"/>
      <c r="G4" s="146"/>
      <c r="H4" s="146"/>
      <c r="I4" s="146"/>
      <c r="L4" s="78"/>
    </row>
    <row r="5" spans="2:63" s="77" customFormat="1" ht="6.95" customHeight="1" x14ac:dyDescent="0.15">
      <c r="B5" s="78"/>
      <c r="C5" s="146"/>
      <c r="D5" s="146"/>
      <c r="E5" s="146"/>
      <c r="F5" s="146"/>
      <c r="G5" s="146"/>
      <c r="H5" s="146"/>
      <c r="I5" s="146"/>
      <c r="L5" s="78"/>
    </row>
    <row r="6" spans="2:63" s="77" customFormat="1" ht="12" customHeight="1" x14ac:dyDescent="0.15">
      <c r="B6" s="78"/>
      <c r="C6" s="144" t="s">
        <v>972</v>
      </c>
      <c r="D6" s="146"/>
      <c r="E6" s="156" t="s">
        <v>33</v>
      </c>
      <c r="F6" s="156"/>
      <c r="G6" s="156"/>
      <c r="H6" s="156"/>
      <c r="I6" s="146"/>
      <c r="L6" s="78"/>
    </row>
    <row r="7" spans="2:63" s="77" customFormat="1" ht="12" customHeight="1" x14ac:dyDescent="0.15">
      <c r="B7" s="78"/>
      <c r="C7" s="144" t="s">
        <v>1041</v>
      </c>
      <c r="D7" s="146"/>
      <c r="E7" s="157" t="s">
        <v>31</v>
      </c>
      <c r="F7" s="157"/>
      <c r="G7" s="157"/>
      <c r="H7" s="157"/>
      <c r="I7" s="146"/>
      <c r="L7" s="78"/>
    </row>
    <row r="8" spans="2:63" s="77" customFormat="1" ht="16.5" customHeight="1" x14ac:dyDescent="0.2">
      <c r="B8" s="78"/>
      <c r="C8" s="147" t="s">
        <v>30</v>
      </c>
      <c r="D8" s="146"/>
      <c r="E8" s="151" t="s">
        <v>214</v>
      </c>
      <c r="F8" s="149"/>
      <c r="G8" s="149"/>
      <c r="H8" s="149"/>
      <c r="I8" s="146"/>
      <c r="L8" s="78"/>
    </row>
    <row r="9" spans="2:63" s="77" customFormat="1" ht="6.95" customHeight="1" x14ac:dyDescent="0.15">
      <c r="B9" s="78"/>
      <c r="C9" s="146"/>
      <c r="D9" s="146"/>
      <c r="E9" s="146"/>
      <c r="F9" s="146"/>
      <c r="G9" s="146"/>
      <c r="H9" s="146"/>
      <c r="I9" s="146"/>
      <c r="L9" s="78"/>
    </row>
    <row r="10" spans="2:63" s="77" customFormat="1" ht="12" customHeight="1" x14ac:dyDescent="0.15">
      <c r="B10" s="78"/>
      <c r="C10" s="144" t="s">
        <v>1043</v>
      </c>
      <c r="D10" s="146"/>
      <c r="E10" s="146"/>
      <c r="F10" s="144" t="s">
        <v>23</v>
      </c>
      <c r="G10" s="146"/>
      <c r="H10" s="146"/>
      <c r="I10" s="144" t="s">
        <v>1044</v>
      </c>
      <c r="J10" s="79"/>
      <c r="L10" s="78"/>
    </row>
    <row r="11" spans="2:63" s="77" customFormat="1" ht="6.95" customHeight="1" x14ac:dyDescent="0.15">
      <c r="B11" s="78"/>
      <c r="C11" s="146"/>
      <c r="D11" s="146"/>
      <c r="E11" s="146"/>
      <c r="F11" s="146"/>
      <c r="G11" s="146"/>
      <c r="H11" s="146"/>
      <c r="I11" s="146"/>
      <c r="L11" s="78"/>
    </row>
    <row r="12" spans="2:63" s="77" customFormat="1" ht="15.2" customHeight="1" x14ac:dyDescent="0.15">
      <c r="B12" s="78"/>
      <c r="C12" s="144" t="s">
        <v>28</v>
      </c>
      <c r="D12" s="146"/>
      <c r="E12" s="146"/>
      <c r="F12" s="144" t="s">
        <v>27</v>
      </c>
      <c r="G12" s="146"/>
      <c r="H12" s="146"/>
      <c r="I12" s="144" t="s">
        <v>1045</v>
      </c>
      <c r="J12" s="85"/>
      <c r="L12" s="78"/>
    </row>
    <row r="13" spans="2:63" s="77" customFormat="1" ht="15.2" customHeight="1" x14ac:dyDescent="0.15">
      <c r="B13" s="78"/>
      <c r="C13" s="144" t="s">
        <v>973</v>
      </c>
      <c r="D13" s="146"/>
      <c r="E13" s="146"/>
      <c r="F13" s="144"/>
      <c r="G13" s="146"/>
      <c r="H13" s="146"/>
      <c r="I13" s="144" t="s">
        <v>1046</v>
      </c>
      <c r="J13" s="85"/>
      <c r="L13" s="78"/>
    </row>
    <row r="14" spans="2:63" s="77" customFormat="1" ht="10.35" customHeight="1" x14ac:dyDescent="0.15">
      <c r="B14" s="78"/>
      <c r="L14" s="78"/>
    </row>
    <row r="15" spans="2:63" s="88" customFormat="1" ht="29.25" customHeight="1" x14ac:dyDescent="0.15">
      <c r="B15" s="89"/>
      <c r="C15" s="90" t="s">
        <v>1050</v>
      </c>
      <c r="D15" s="91" t="s">
        <v>1051</v>
      </c>
      <c r="E15" s="91" t="s">
        <v>974</v>
      </c>
      <c r="F15" s="91" t="s">
        <v>1052</v>
      </c>
      <c r="G15" s="91" t="s">
        <v>17</v>
      </c>
      <c r="H15" s="91" t="s">
        <v>1053</v>
      </c>
      <c r="I15" s="91" t="s">
        <v>1054</v>
      </c>
      <c r="J15" s="92" t="s">
        <v>1048</v>
      </c>
      <c r="K15" s="93" t="s">
        <v>1055</v>
      </c>
      <c r="L15" s="89"/>
      <c r="M15" s="94" t="s">
        <v>1042</v>
      </c>
      <c r="N15" s="150"/>
      <c r="O15" s="95" t="s">
        <v>1056</v>
      </c>
      <c r="P15" s="95" t="s">
        <v>1057</v>
      </c>
      <c r="Q15" s="95" t="s">
        <v>1058</v>
      </c>
      <c r="R15" s="95" t="s">
        <v>1059</v>
      </c>
      <c r="S15" s="95" t="s">
        <v>1060</v>
      </c>
      <c r="T15" s="96" t="s">
        <v>1061</v>
      </c>
    </row>
    <row r="16" spans="2:63" s="77" customFormat="1" ht="22.7" customHeight="1" x14ac:dyDescent="0.25">
      <c r="B16" s="78"/>
      <c r="C16" s="97" t="s">
        <v>1047</v>
      </c>
      <c r="J16" s="98">
        <f>BK16</f>
        <v>0</v>
      </c>
      <c r="L16" s="78"/>
      <c r="M16" s="99"/>
      <c r="O16" s="80"/>
      <c r="P16" s="100">
        <f>P17+P119+P125+P142+P200</f>
        <v>0</v>
      </c>
      <c r="Q16" s="80"/>
      <c r="R16" s="100">
        <f>R17+R119+R125+R142+R200</f>
        <v>249.17227000000003</v>
      </c>
      <c r="S16" s="80"/>
      <c r="T16" s="101">
        <f>T17+T119+T125+T142+T200</f>
        <v>0.51300000000000001</v>
      </c>
      <c r="AT16" s="76" t="s">
        <v>1062</v>
      </c>
      <c r="AU16" s="76" t="s">
        <v>1049</v>
      </c>
      <c r="BK16" s="102">
        <f>BK17+BK119+BK125+BK142+BK200</f>
        <v>0</v>
      </c>
    </row>
    <row r="17" spans="2:65" s="103" customFormat="1" ht="25.9" customHeight="1" x14ac:dyDescent="0.2">
      <c r="B17" s="104"/>
      <c r="D17" s="105" t="s">
        <v>1062</v>
      </c>
      <c r="E17" s="106" t="s">
        <v>213</v>
      </c>
      <c r="F17" s="106" t="s">
        <v>1363</v>
      </c>
      <c r="I17" s="107"/>
      <c r="J17" s="108">
        <f>BK17</f>
        <v>0</v>
      </c>
      <c r="L17" s="104"/>
      <c r="M17" s="109"/>
      <c r="P17" s="110">
        <f>P18+SUM(P19:P49)+P117</f>
        <v>0</v>
      </c>
      <c r="R17" s="110">
        <f>R18+SUM(R19:R49)+R117</f>
        <v>195.32279</v>
      </c>
      <c r="T17" s="111">
        <f>T18+SUM(T19:T49)+T117</f>
        <v>0</v>
      </c>
      <c r="AR17" s="105" t="s">
        <v>13</v>
      </c>
      <c r="AT17" s="112" t="s">
        <v>1062</v>
      </c>
      <c r="AU17" s="112" t="s">
        <v>1040</v>
      </c>
      <c r="AY17" s="105" t="s">
        <v>1064</v>
      </c>
      <c r="BK17" s="113">
        <f>BK18+SUM(BK19:BK49)+BK117</f>
        <v>0</v>
      </c>
    </row>
    <row r="18" spans="2:65" s="77" customFormat="1" ht="24.2" customHeight="1" x14ac:dyDescent="0.15">
      <c r="B18" s="87"/>
      <c r="C18" s="114" t="s">
        <v>13</v>
      </c>
      <c r="D18" s="114" t="s">
        <v>80</v>
      </c>
      <c r="E18" s="115" t="s">
        <v>1364</v>
      </c>
      <c r="F18" s="116" t="s">
        <v>1365</v>
      </c>
      <c r="G18" s="117" t="s">
        <v>36</v>
      </c>
      <c r="H18" s="118">
        <v>1</v>
      </c>
      <c r="I18" s="119"/>
      <c r="J18" s="118">
        <f t="shared" ref="J18:J48" si="0">ROUND(I18*H18,3)</f>
        <v>0</v>
      </c>
      <c r="K18" s="120"/>
      <c r="L18" s="121"/>
      <c r="M18" s="122" t="s">
        <v>1042</v>
      </c>
      <c r="N18" s="123"/>
      <c r="P18" s="124">
        <f t="shared" ref="P18:P48" si="1">O18*H18</f>
        <v>0</v>
      </c>
      <c r="Q18" s="124">
        <v>88.8</v>
      </c>
      <c r="R18" s="124">
        <f t="shared" ref="R18:R48" si="2">Q18*H18</f>
        <v>88.8</v>
      </c>
      <c r="S18" s="124">
        <v>0</v>
      </c>
      <c r="T18" s="125">
        <f t="shared" ref="T18:T48" si="3">S18*H18</f>
        <v>0</v>
      </c>
      <c r="AR18" s="126" t="s">
        <v>6</v>
      </c>
      <c r="AT18" s="126" t="s">
        <v>80</v>
      </c>
      <c r="AU18" s="126" t="s">
        <v>13</v>
      </c>
      <c r="AY18" s="76" t="s">
        <v>1064</v>
      </c>
      <c r="BE18" s="127">
        <f t="shared" ref="BE18:BE48" si="4">IF(N18="základná",J18,0)</f>
        <v>0</v>
      </c>
      <c r="BF18" s="127">
        <f t="shared" ref="BF18:BF48" si="5">IF(N18="znížená",J18,0)</f>
        <v>0</v>
      </c>
      <c r="BG18" s="127">
        <f t="shared" ref="BG18:BG48" si="6">IF(N18="zákl. prenesená",J18,0)</f>
        <v>0</v>
      </c>
      <c r="BH18" s="127">
        <f t="shared" ref="BH18:BH48" si="7">IF(N18="zníž. prenesená",J18,0)</f>
        <v>0</v>
      </c>
      <c r="BI18" s="127">
        <f t="shared" ref="BI18:BI48" si="8">IF(N18="nulová",J18,0)</f>
        <v>0</v>
      </c>
      <c r="BJ18" s="76" t="s">
        <v>12</v>
      </c>
      <c r="BK18" s="128">
        <f t="shared" ref="BK18:BK48" si="9">ROUND(I18*H18,3)</f>
        <v>0</v>
      </c>
      <c r="BL18" s="76" t="s">
        <v>10</v>
      </c>
      <c r="BM18" s="126" t="s">
        <v>1366</v>
      </c>
    </row>
    <row r="19" spans="2:65" s="77" customFormat="1" ht="21.75" customHeight="1" x14ac:dyDescent="0.15">
      <c r="B19" s="87"/>
      <c r="C19" s="114" t="s">
        <v>12</v>
      </c>
      <c r="D19" s="114" t="s">
        <v>80</v>
      </c>
      <c r="E19" s="115" t="s">
        <v>1367</v>
      </c>
      <c r="F19" s="116" t="s">
        <v>1368</v>
      </c>
      <c r="G19" s="117" t="s">
        <v>36</v>
      </c>
      <c r="H19" s="118">
        <v>1</v>
      </c>
      <c r="I19" s="119"/>
      <c r="J19" s="118">
        <f t="shared" si="0"/>
        <v>0</v>
      </c>
      <c r="K19" s="120"/>
      <c r="L19" s="121"/>
      <c r="M19" s="122" t="s">
        <v>1042</v>
      </c>
      <c r="N19" s="123"/>
      <c r="P19" s="124">
        <f t="shared" si="1"/>
        <v>0</v>
      </c>
      <c r="Q19" s="124">
        <v>1.21</v>
      </c>
      <c r="R19" s="124">
        <f t="shared" si="2"/>
        <v>1.21</v>
      </c>
      <c r="S19" s="124">
        <v>0</v>
      </c>
      <c r="T19" s="125">
        <f t="shared" si="3"/>
        <v>0</v>
      </c>
      <c r="AR19" s="126" t="s">
        <v>6</v>
      </c>
      <c r="AT19" s="126" t="s">
        <v>80</v>
      </c>
      <c r="AU19" s="126" t="s">
        <v>13</v>
      </c>
      <c r="AY19" s="76" t="s">
        <v>1064</v>
      </c>
      <c r="BE19" s="127">
        <f t="shared" si="4"/>
        <v>0</v>
      </c>
      <c r="BF19" s="127">
        <f t="shared" si="5"/>
        <v>0</v>
      </c>
      <c r="BG19" s="127">
        <f t="shared" si="6"/>
        <v>0</v>
      </c>
      <c r="BH19" s="127">
        <f t="shared" si="7"/>
        <v>0</v>
      </c>
      <c r="BI19" s="127">
        <f t="shared" si="8"/>
        <v>0</v>
      </c>
      <c r="BJ19" s="76" t="s">
        <v>12</v>
      </c>
      <c r="BK19" s="128">
        <f t="shared" si="9"/>
        <v>0</v>
      </c>
      <c r="BL19" s="76" t="s">
        <v>10</v>
      </c>
      <c r="BM19" s="126" t="s">
        <v>1369</v>
      </c>
    </row>
    <row r="20" spans="2:65" s="77" customFormat="1" ht="24.2" customHeight="1" x14ac:dyDescent="0.15">
      <c r="B20" s="87"/>
      <c r="C20" s="114" t="s">
        <v>11</v>
      </c>
      <c r="D20" s="114" t="s">
        <v>80</v>
      </c>
      <c r="E20" s="115" t="s">
        <v>1370</v>
      </c>
      <c r="F20" s="116" t="s">
        <v>1371</v>
      </c>
      <c r="G20" s="117" t="s">
        <v>36</v>
      </c>
      <c r="H20" s="118">
        <v>1</v>
      </c>
      <c r="I20" s="119"/>
      <c r="J20" s="118">
        <f t="shared" si="0"/>
        <v>0</v>
      </c>
      <c r="K20" s="120"/>
      <c r="L20" s="121"/>
      <c r="M20" s="122" t="s">
        <v>1042</v>
      </c>
      <c r="N20" s="123"/>
      <c r="P20" s="124">
        <f t="shared" si="1"/>
        <v>0</v>
      </c>
      <c r="Q20" s="124">
        <v>19</v>
      </c>
      <c r="R20" s="124">
        <f t="shared" si="2"/>
        <v>19</v>
      </c>
      <c r="S20" s="124">
        <v>0</v>
      </c>
      <c r="T20" s="125">
        <f t="shared" si="3"/>
        <v>0</v>
      </c>
      <c r="AR20" s="126" t="s">
        <v>6</v>
      </c>
      <c r="AT20" s="126" t="s">
        <v>80</v>
      </c>
      <c r="AU20" s="126" t="s">
        <v>13</v>
      </c>
      <c r="AY20" s="76" t="s">
        <v>1064</v>
      </c>
      <c r="BE20" s="127">
        <f t="shared" si="4"/>
        <v>0</v>
      </c>
      <c r="BF20" s="127">
        <f t="shared" si="5"/>
        <v>0</v>
      </c>
      <c r="BG20" s="127">
        <f t="shared" si="6"/>
        <v>0</v>
      </c>
      <c r="BH20" s="127">
        <f t="shared" si="7"/>
        <v>0</v>
      </c>
      <c r="BI20" s="127">
        <f t="shared" si="8"/>
        <v>0</v>
      </c>
      <c r="BJ20" s="76" t="s">
        <v>12</v>
      </c>
      <c r="BK20" s="128">
        <f t="shared" si="9"/>
        <v>0</v>
      </c>
      <c r="BL20" s="76" t="s">
        <v>10</v>
      </c>
      <c r="BM20" s="126" t="s">
        <v>1372</v>
      </c>
    </row>
    <row r="21" spans="2:65" s="77" customFormat="1" ht="21.75" customHeight="1" x14ac:dyDescent="0.15">
      <c r="B21" s="87"/>
      <c r="C21" s="114" t="s">
        <v>10</v>
      </c>
      <c r="D21" s="114" t="s">
        <v>80</v>
      </c>
      <c r="E21" s="115" t="s">
        <v>1373</v>
      </c>
      <c r="F21" s="116" t="s">
        <v>1374</v>
      </c>
      <c r="G21" s="117" t="s">
        <v>36</v>
      </c>
      <c r="H21" s="118">
        <v>1</v>
      </c>
      <c r="I21" s="119"/>
      <c r="J21" s="118">
        <f t="shared" si="0"/>
        <v>0</v>
      </c>
      <c r="K21" s="120"/>
      <c r="L21" s="121"/>
      <c r="M21" s="122" t="s">
        <v>1042</v>
      </c>
      <c r="N21" s="123"/>
      <c r="P21" s="124">
        <f t="shared" si="1"/>
        <v>0</v>
      </c>
      <c r="Q21" s="124">
        <v>2.15</v>
      </c>
      <c r="R21" s="124">
        <f t="shared" si="2"/>
        <v>2.15</v>
      </c>
      <c r="S21" s="124">
        <v>0</v>
      </c>
      <c r="T21" s="125">
        <f t="shared" si="3"/>
        <v>0</v>
      </c>
      <c r="AR21" s="126" t="s">
        <v>6</v>
      </c>
      <c r="AT21" s="126" t="s">
        <v>80</v>
      </c>
      <c r="AU21" s="126" t="s">
        <v>13</v>
      </c>
      <c r="AY21" s="76" t="s">
        <v>1064</v>
      </c>
      <c r="BE21" s="127">
        <f t="shared" si="4"/>
        <v>0</v>
      </c>
      <c r="BF21" s="127">
        <f t="shared" si="5"/>
        <v>0</v>
      </c>
      <c r="BG21" s="127">
        <f t="shared" si="6"/>
        <v>0</v>
      </c>
      <c r="BH21" s="127">
        <f t="shared" si="7"/>
        <v>0</v>
      </c>
      <c r="BI21" s="127">
        <f t="shared" si="8"/>
        <v>0</v>
      </c>
      <c r="BJ21" s="76" t="s">
        <v>12</v>
      </c>
      <c r="BK21" s="128">
        <f t="shared" si="9"/>
        <v>0</v>
      </c>
      <c r="BL21" s="76" t="s">
        <v>10</v>
      </c>
      <c r="BM21" s="126" t="s">
        <v>1375</v>
      </c>
    </row>
    <row r="22" spans="2:65" s="77" customFormat="1" ht="24.2" customHeight="1" x14ac:dyDescent="0.15">
      <c r="B22" s="87"/>
      <c r="C22" s="114" t="s">
        <v>9</v>
      </c>
      <c r="D22" s="114" t="s">
        <v>80</v>
      </c>
      <c r="E22" s="115" t="s">
        <v>1376</v>
      </c>
      <c r="F22" s="116" t="s">
        <v>1377</v>
      </c>
      <c r="G22" s="117" t="s">
        <v>36</v>
      </c>
      <c r="H22" s="118">
        <v>1</v>
      </c>
      <c r="I22" s="119"/>
      <c r="J22" s="118">
        <f t="shared" si="0"/>
        <v>0</v>
      </c>
      <c r="K22" s="120"/>
      <c r="L22" s="121"/>
      <c r="M22" s="122" t="s">
        <v>1042</v>
      </c>
      <c r="N22" s="123"/>
      <c r="P22" s="124">
        <f t="shared" si="1"/>
        <v>0</v>
      </c>
      <c r="Q22" s="124">
        <v>7.7</v>
      </c>
      <c r="R22" s="124">
        <f t="shared" si="2"/>
        <v>7.7</v>
      </c>
      <c r="S22" s="124">
        <v>0</v>
      </c>
      <c r="T22" s="125">
        <f t="shared" si="3"/>
        <v>0</v>
      </c>
      <c r="AR22" s="126" t="s">
        <v>6</v>
      </c>
      <c r="AT22" s="126" t="s">
        <v>80</v>
      </c>
      <c r="AU22" s="126" t="s">
        <v>13</v>
      </c>
      <c r="AY22" s="76" t="s">
        <v>1064</v>
      </c>
      <c r="BE22" s="127">
        <f t="shared" si="4"/>
        <v>0</v>
      </c>
      <c r="BF22" s="127">
        <f t="shared" si="5"/>
        <v>0</v>
      </c>
      <c r="BG22" s="127">
        <f t="shared" si="6"/>
        <v>0</v>
      </c>
      <c r="BH22" s="127">
        <f t="shared" si="7"/>
        <v>0</v>
      </c>
      <c r="BI22" s="127">
        <f t="shared" si="8"/>
        <v>0</v>
      </c>
      <c r="BJ22" s="76" t="s">
        <v>12</v>
      </c>
      <c r="BK22" s="128">
        <f t="shared" si="9"/>
        <v>0</v>
      </c>
      <c r="BL22" s="76" t="s">
        <v>10</v>
      </c>
      <c r="BM22" s="126" t="s">
        <v>1378</v>
      </c>
    </row>
    <row r="23" spans="2:65" s="77" customFormat="1" ht="21.75" customHeight="1" x14ac:dyDescent="0.15">
      <c r="B23" s="87"/>
      <c r="C23" s="114" t="s">
        <v>8</v>
      </c>
      <c r="D23" s="114" t="s">
        <v>80</v>
      </c>
      <c r="E23" s="115" t="s">
        <v>1379</v>
      </c>
      <c r="F23" s="116" t="s">
        <v>1380</v>
      </c>
      <c r="G23" s="117" t="s">
        <v>36</v>
      </c>
      <c r="H23" s="118">
        <v>8</v>
      </c>
      <c r="I23" s="119"/>
      <c r="J23" s="118">
        <f t="shared" si="0"/>
        <v>0</v>
      </c>
      <c r="K23" s="120"/>
      <c r="L23" s="121"/>
      <c r="M23" s="122" t="s">
        <v>1042</v>
      </c>
      <c r="N23" s="123"/>
      <c r="P23" s="124">
        <f t="shared" si="1"/>
        <v>0</v>
      </c>
      <c r="Q23" s="124">
        <v>1.4E-2</v>
      </c>
      <c r="R23" s="124">
        <f t="shared" si="2"/>
        <v>0.112</v>
      </c>
      <c r="S23" s="124">
        <v>0</v>
      </c>
      <c r="T23" s="125">
        <f t="shared" si="3"/>
        <v>0</v>
      </c>
      <c r="AR23" s="126" t="s">
        <v>6</v>
      </c>
      <c r="AT23" s="126" t="s">
        <v>80</v>
      </c>
      <c r="AU23" s="126" t="s">
        <v>13</v>
      </c>
      <c r="AY23" s="76" t="s">
        <v>1064</v>
      </c>
      <c r="BE23" s="127">
        <f t="shared" si="4"/>
        <v>0</v>
      </c>
      <c r="BF23" s="127">
        <f t="shared" si="5"/>
        <v>0</v>
      </c>
      <c r="BG23" s="127">
        <f t="shared" si="6"/>
        <v>0</v>
      </c>
      <c r="BH23" s="127">
        <f t="shared" si="7"/>
        <v>0</v>
      </c>
      <c r="BI23" s="127">
        <f t="shared" si="8"/>
        <v>0</v>
      </c>
      <c r="BJ23" s="76" t="s">
        <v>12</v>
      </c>
      <c r="BK23" s="128">
        <f t="shared" si="9"/>
        <v>0</v>
      </c>
      <c r="BL23" s="76" t="s">
        <v>10</v>
      </c>
      <c r="BM23" s="126" t="s">
        <v>1381</v>
      </c>
    </row>
    <row r="24" spans="2:65" s="77" customFormat="1" ht="21.75" customHeight="1" x14ac:dyDescent="0.15">
      <c r="B24" s="87"/>
      <c r="C24" s="114" t="s">
        <v>7</v>
      </c>
      <c r="D24" s="114" t="s">
        <v>80</v>
      </c>
      <c r="E24" s="115" t="s">
        <v>1382</v>
      </c>
      <c r="F24" s="116" t="s">
        <v>1383</v>
      </c>
      <c r="G24" s="117" t="s">
        <v>36</v>
      </c>
      <c r="H24" s="118">
        <v>1</v>
      </c>
      <c r="I24" s="119"/>
      <c r="J24" s="118">
        <f t="shared" si="0"/>
        <v>0</v>
      </c>
      <c r="K24" s="120"/>
      <c r="L24" s="121"/>
      <c r="M24" s="122" t="s">
        <v>1042</v>
      </c>
      <c r="N24" s="123"/>
      <c r="P24" s="124">
        <f t="shared" si="1"/>
        <v>0</v>
      </c>
      <c r="Q24" s="124">
        <v>4.8</v>
      </c>
      <c r="R24" s="124">
        <f t="shared" si="2"/>
        <v>4.8</v>
      </c>
      <c r="S24" s="124">
        <v>0</v>
      </c>
      <c r="T24" s="125">
        <f t="shared" si="3"/>
        <v>0</v>
      </c>
      <c r="AR24" s="126" t="s">
        <v>6</v>
      </c>
      <c r="AT24" s="126" t="s">
        <v>80</v>
      </c>
      <c r="AU24" s="126" t="s">
        <v>13</v>
      </c>
      <c r="AY24" s="76" t="s">
        <v>1064</v>
      </c>
      <c r="BE24" s="127">
        <f t="shared" si="4"/>
        <v>0</v>
      </c>
      <c r="BF24" s="127">
        <f t="shared" si="5"/>
        <v>0</v>
      </c>
      <c r="BG24" s="127">
        <f t="shared" si="6"/>
        <v>0</v>
      </c>
      <c r="BH24" s="127">
        <f t="shared" si="7"/>
        <v>0</v>
      </c>
      <c r="BI24" s="127">
        <f t="shared" si="8"/>
        <v>0</v>
      </c>
      <c r="BJ24" s="76" t="s">
        <v>12</v>
      </c>
      <c r="BK24" s="128">
        <f t="shared" si="9"/>
        <v>0</v>
      </c>
      <c r="BL24" s="76" t="s">
        <v>10</v>
      </c>
      <c r="BM24" s="126" t="s">
        <v>1384</v>
      </c>
    </row>
    <row r="25" spans="2:65" s="77" customFormat="1" ht="16.5" customHeight="1" x14ac:dyDescent="0.15">
      <c r="B25" s="87"/>
      <c r="C25" s="114" t="s">
        <v>6</v>
      </c>
      <c r="D25" s="114" t="s">
        <v>80</v>
      </c>
      <c r="E25" s="115" t="s">
        <v>1385</v>
      </c>
      <c r="F25" s="116" t="s">
        <v>1386</v>
      </c>
      <c r="G25" s="117" t="s">
        <v>36</v>
      </c>
      <c r="H25" s="118">
        <v>1</v>
      </c>
      <c r="I25" s="119"/>
      <c r="J25" s="118">
        <f t="shared" si="0"/>
        <v>0</v>
      </c>
      <c r="K25" s="120"/>
      <c r="L25" s="121"/>
      <c r="M25" s="122" t="s">
        <v>1042</v>
      </c>
      <c r="N25" s="123"/>
      <c r="P25" s="124">
        <f t="shared" si="1"/>
        <v>0</v>
      </c>
      <c r="Q25" s="124">
        <v>0.27</v>
      </c>
      <c r="R25" s="124">
        <f t="shared" si="2"/>
        <v>0.27</v>
      </c>
      <c r="S25" s="124">
        <v>0</v>
      </c>
      <c r="T25" s="125">
        <f t="shared" si="3"/>
        <v>0</v>
      </c>
      <c r="AR25" s="126" t="s">
        <v>6</v>
      </c>
      <c r="AT25" s="126" t="s">
        <v>80</v>
      </c>
      <c r="AU25" s="126" t="s">
        <v>13</v>
      </c>
      <c r="AY25" s="76" t="s">
        <v>1064</v>
      </c>
      <c r="BE25" s="127">
        <f t="shared" si="4"/>
        <v>0</v>
      </c>
      <c r="BF25" s="127">
        <f t="shared" si="5"/>
        <v>0</v>
      </c>
      <c r="BG25" s="127">
        <f t="shared" si="6"/>
        <v>0</v>
      </c>
      <c r="BH25" s="127">
        <f t="shared" si="7"/>
        <v>0</v>
      </c>
      <c r="BI25" s="127">
        <f t="shared" si="8"/>
        <v>0</v>
      </c>
      <c r="BJ25" s="76" t="s">
        <v>12</v>
      </c>
      <c r="BK25" s="128">
        <f t="shared" si="9"/>
        <v>0</v>
      </c>
      <c r="BL25" s="76" t="s">
        <v>10</v>
      </c>
      <c r="BM25" s="126" t="s">
        <v>1387</v>
      </c>
    </row>
    <row r="26" spans="2:65" s="77" customFormat="1" ht="16.5" customHeight="1" x14ac:dyDescent="0.15">
      <c r="B26" s="87"/>
      <c r="C26" s="114" t="s">
        <v>72</v>
      </c>
      <c r="D26" s="114" t="s">
        <v>80</v>
      </c>
      <c r="E26" s="115" t="s">
        <v>1388</v>
      </c>
      <c r="F26" s="116" t="s">
        <v>1389</v>
      </c>
      <c r="G26" s="117" t="s">
        <v>36</v>
      </c>
      <c r="H26" s="118">
        <v>1</v>
      </c>
      <c r="I26" s="119"/>
      <c r="J26" s="118">
        <f t="shared" si="0"/>
        <v>0</v>
      </c>
      <c r="K26" s="120"/>
      <c r="L26" s="121"/>
      <c r="M26" s="122" t="s">
        <v>1042</v>
      </c>
      <c r="N26" s="123"/>
      <c r="P26" s="124">
        <f t="shared" si="1"/>
        <v>0</v>
      </c>
      <c r="Q26" s="124">
        <v>0.15</v>
      </c>
      <c r="R26" s="124">
        <f t="shared" si="2"/>
        <v>0.15</v>
      </c>
      <c r="S26" s="124">
        <v>0</v>
      </c>
      <c r="T26" s="125">
        <f t="shared" si="3"/>
        <v>0</v>
      </c>
      <c r="AR26" s="126" t="s">
        <v>6</v>
      </c>
      <c r="AT26" s="126" t="s">
        <v>80</v>
      </c>
      <c r="AU26" s="126" t="s">
        <v>13</v>
      </c>
      <c r="AY26" s="76" t="s">
        <v>1064</v>
      </c>
      <c r="BE26" s="127">
        <f t="shared" si="4"/>
        <v>0</v>
      </c>
      <c r="BF26" s="127">
        <f t="shared" si="5"/>
        <v>0</v>
      </c>
      <c r="BG26" s="127">
        <f t="shared" si="6"/>
        <v>0</v>
      </c>
      <c r="BH26" s="127">
        <f t="shared" si="7"/>
        <v>0</v>
      </c>
      <c r="BI26" s="127">
        <f t="shared" si="8"/>
        <v>0</v>
      </c>
      <c r="BJ26" s="76" t="s">
        <v>12</v>
      </c>
      <c r="BK26" s="128">
        <f t="shared" si="9"/>
        <v>0</v>
      </c>
      <c r="BL26" s="76" t="s">
        <v>10</v>
      </c>
      <c r="BM26" s="126" t="s">
        <v>1390</v>
      </c>
    </row>
    <row r="27" spans="2:65" s="77" customFormat="1" ht="33" customHeight="1" x14ac:dyDescent="0.15">
      <c r="B27" s="87"/>
      <c r="C27" s="114" t="s">
        <v>1092</v>
      </c>
      <c r="D27" s="114" t="s">
        <v>80</v>
      </c>
      <c r="E27" s="115" t="s">
        <v>1391</v>
      </c>
      <c r="F27" s="116" t="s">
        <v>1392</v>
      </c>
      <c r="G27" s="117" t="s">
        <v>36</v>
      </c>
      <c r="H27" s="118">
        <v>2</v>
      </c>
      <c r="I27" s="119"/>
      <c r="J27" s="118">
        <f t="shared" si="0"/>
        <v>0</v>
      </c>
      <c r="K27" s="120"/>
      <c r="L27" s="121"/>
      <c r="M27" s="122" t="s">
        <v>1042</v>
      </c>
      <c r="N27" s="123"/>
      <c r="P27" s="124">
        <f t="shared" si="1"/>
        <v>0</v>
      </c>
      <c r="Q27" s="124">
        <v>1.3</v>
      </c>
      <c r="R27" s="124">
        <f t="shared" si="2"/>
        <v>2.6</v>
      </c>
      <c r="S27" s="124">
        <v>0</v>
      </c>
      <c r="T27" s="125">
        <f t="shared" si="3"/>
        <v>0</v>
      </c>
      <c r="AR27" s="126" t="s">
        <v>6</v>
      </c>
      <c r="AT27" s="126" t="s">
        <v>80</v>
      </c>
      <c r="AU27" s="126" t="s">
        <v>13</v>
      </c>
      <c r="AY27" s="76" t="s">
        <v>1064</v>
      </c>
      <c r="BE27" s="127">
        <f t="shared" si="4"/>
        <v>0</v>
      </c>
      <c r="BF27" s="127">
        <f t="shared" si="5"/>
        <v>0</v>
      </c>
      <c r="BG27" s="127">
        <f t="shared" si="6"/>
        <v>0</v>
      </c>
      <c r="BH27" s="127">
        <f t="shared" si="7"/>
        <v>0</v>
      </c>
      <c r="BI27" s="127">
        <f t="shared" si="8"/>
        <v>0</v>
      </c>
      <c r="BJ27" s="76" t="s">
        <v>12</v>
      </c>
      <c r="BK27" s="128">
        <f t="shared" si="9"/>
        <v>0</v>
      </c>
      <c r="BL27" s="76" t="s">
        <v>10</v>
      </c>
      <c r="BM27" s="126" t="s">
        <v>1393</v>
      </c>
    </row>
    <row r="28" spans="2:65" s="77" customFormat="1" ht="24.2" customHeight="1" x14ac:dyDescent="0.15">
      <c r="B28" s="87"/>
      <c r="C28" s="114" t="s">
        <v>1095</v>
      </c>
      <c r="D28" s="114" t="s">
        <v>80</v>
      </c>
      <c r="E28" s="115" t="s">
        <v>1394</v>
      </c>
      <c r="F28" s="116" t="s">
        <v>1395</v>
      </c>
      <c r="G28" s="117" t="s">
        <v>36</v>
      </c>
      <c r="H28" s="118">
        <v>11</v>
      </c>
      <c r="I28" s="119"/>
      <c r="J28" s="118">
        <f t="shared" si="0"/>
        <v>0</v>
      </c>
      <c r="K28" s="120"/>
      <c r="L28" s="121"/>
      <c r="M28" s="122" t="s">
        <v>1042</v>
      </c>
      <c r="N28" s="123"/>
      <c r="P28" s="124">
        <f t="shared" si="1"/>
        <v>0</v>
      </c>
      <c r="Q28" s="124">
        <v>0.8</v>
      </c>
      <c r="R28" s="124">
        <f t="shared" si="2"/>
        <v>8.8000000000000007</v>
      </c>
      <c r="S28" s="124">
        <v>0</v>
      </c>
      <c r="T28" s="125">
        <f t="shared" si="3"/>
        <v>0</v>
      </c>
      <c r="AR28" s="126" t="s">
        <v>6</v>
      </c>
      <c r="AT28" s="126" t="s">
        <v>80</v>
      </c>
      <c r="AU28" s="126" t="s">
        <v>13</v>
      </c>
      <c r="AY28" s="76" t="s">
        <v>1064</v>
      </c>
      <c r="BE28" s="127">
        <f t="shared" si="4"/>
        <v>0</v>
      </c>
      <c r="BF28" s="127">
        <f t="shared" si="5"/>
        <v>0</v>
      </c>
      <c r="BG28" s="127">
        <f t="shared" si="6"/>
        <v>0</v>
      </c>
      <c r="BH28" s="127">
        <f t="shared" si="7"/>
        <v>0</v>
      </c>
      <c r="BI28" s="127">
        <f t="shared" si="8"/>
        <v>0</v>
      </c>
      <c r="BJ28" s="76" t="s">
        <v>12</v>
      </c>
      <c r="BK28" s="128">
        <f t="shared" si="9"/>
        <v>0</v>
      </c>
      <c r="BL28" s="76" t="s">
        <v>10</v>
      </c>
      <c r="BM28" s="126" t="s">
        <v>1396</v>
      </c>
    </row>
    <row r="29" spans="2:65" s="77" customFormat="1" ht="24.2" customHeight="1" x14ac:dyDescent="0.15">
      <c r="B29" s="87"/>
      <c r="C29" s="114" t="s">
        <v>1099</v>
      </c>
      <c r="D29" s="114" t="s">
        <v>80</v>
      </c>
      <c r="E29" s="115" t="s">
        <v>1397</v>
      </c>
      <c r="F29" s="116" t="s">
        <v>1398</v>
      </c>
      <c r="G29" s="117" t="s">
        <v>36</v>
      </c>
      <c r="H29" s="118">
        <v>3</v>
      </c>
      <c r="I29" s="119"/>
      <c r="J29" s="118">
        <f t="shared" si="0"/>
        <v>0</v>
      </c>
      <c r="K29" s="120"/>
      <c r="L29" s="121"/>
      <c r="M29" s="122" t="s">
        <v>1042</v>
      </c>
      <c r="N29" s="123"/>
      <c r="P29" s="124">
        <f t="shared" si="1"/>
        <v>0</v>
      </c>
      <c r="Q29" s="124">
        <v>1</v>
      </c>
      <c r="R29" s="124">
        <f t="shared" si="2"/>
        <v>3</v>
      </c>
      <c r="S29" s="124">
        <v>0</v>
      </c>
      <c r="T29" s="125">
        <f t="shared" si="3"/>
        <v>0</v>
      </c>
      <c r="AR29" s="126" t="s">
        <v>6</v>
      </c>
      <c r="AT29" s="126" t="s">
        <v>80</v>
      </c>
      <c r="AU29" s="126" t="s">
        <v>13</v>
      </c>
      <c r="AY29" s="76" t="s">
        <v>1064</v>
      </c>
      <c r="BE29" s="127">
        <f t="shared" si="4"/>
        <v>0</v>
      </c>
      <c r="BF29" s="127">
        <f t="shared" si="5"/>
        <v>0</v>
      </c>
      <c r="BG29" s="127">
        <f t="shared" si="6"/>
        <v>0</v>
      </c>
      <c r="BH29" s="127">
        <f t="shared" si="7"/>
        <v>0</v>
      </c>
      <c r="BI29" s="127">
        <f t="shared" si="8"/>
        <v>0</v>
      </c>
      <c r="BJ29" s="76" t="s">
        <v>12</v>
      </c>
      <c r="BK29" s="128">
        <f t="shared" si="9"/>
        <v>0</v>
      </c>
      <c r="BL29" s="76" t="s">
        <v>10</v>
      </c>
      <c r="BM29" s="126" t="s">
        <v>1399</v>
      </c>
    </row>
    <row r="30" spans="2:65" s="77" customFormat="1" ht="24.2" customHeight="1" x14ac:dyDescent="0.15">
      <c r="B30" s="87"/>
      <c r="C30" s="114" t="s">
        <v>1105</v>
      </c>
      <c r="D30" s="114" t="s">
        <v>80</v>
      </c>
      <c r="E30" s="115" t="s">
        <v>1400</v>
      </c>
      <c r="F30" s="116" t="s">
        <v>1401</v>
      </c>
      <c r="G30" s="117" t="s">
        <v>36</v>
      </c>
      <c r="H30" s="118">
        <v>2</v>
      </c>
      <c r="I30" s="119"/>
      <c r="J30" s="118">
        <f t="shared" si="0"/>
        <v>0</v>
      </c>
      <c r="K30" s="120"/>
      <c r="L30" s="121"/>
      <c r="M30" s="122" t="s">
        <v>1042</v>
      </c>
      <c r="N30" s="123"/>
      <c r="P30" s="124">
        <f t="shared" si="1"/>
        <v>0</v>
      </c>
      <c r="Q30" s="124">
        <v>2.2000000000000002</v>
      </c>
      <c r="R30" s="124">
        <f t="shared" si="2"/>
        <v>4.4000000000000004</v>
      </c>
      <c r="S30" s="124">
        <v>0</v>
      </c>
      <c r="T30" s="125">
        <f t="shared" si="3"/>
        <v>0</v>
      </c>
      <c r="AR30" s="126" t="s">
        <v>6</v>
      </c>
      <c r="AT30" s="126" t="s">
        <v>80</v>
      </c>
      <c r="AU30" s="126" t="s">
        <v>13</v>
      </c>
      <c r="AY30" s="76" t="s">
        <v>1064</v>
      </c>
      <c r="BE30" s="127">
        <f t="shared" si="4"/>
        <v>0</v>
      </c>
      <c r="BF30" s="127">
        <f t="shared" si="5"/>
        <v>0</v>
      </c>
      <c r="BG30" s="127">
        <f t="shared" si="6"/>
        <v>0</v>
      </c>
      <c r="BH30" s="127">
        <f t="shared" si="7"/>
        <v>0</v>
      </c>
      <c r="BI30" s="127">
        <f t="shared" si="8"/>
        <v>0</v>
      </c>
      <c r="BJ30" s="76" t="s">
        <v>12</v>
      </c>
      <c r="BK30" s="128">
        <f t="shared" si="9"/>
        <v>0</v>
      </c>
      <c r="BL30" s="76" t="s">
        <v>10</v>
      </c>
      <c r="BM30" s="126" t="s">
        <v>1402</v>
      </c>
    </row>
    <row r="31" spans="2:65" s="77" customFormat="1" ht="16.5" customHeight="1" x14ac:dyDescent="0.15">
      <c r="B31" s="87"/>
      <c r="C31" s="114" t="s">
        <v>1108</v>
      </c>
      <c r="D31" s="114" t="s">
        <v>80</v>
      </c>
      <c r="E31" s="115" t="s">
        <v>1403</v>
      </c>
      <c r="F31" s="116" t="s">
        <v>1404</v>
      </c>
      <c r="G31" s="117" t="s">
        <v>36</v>
      </c>
      <c r="H31" s="118">
        <v>11</v>
      </c>
      <c r="I31" s="119"/>
      <c r="J31" s="118">
        <f t="shared" si="0"/>
        <v>0</v>
      </c>
      <c r="K31" s="120"/>
      <c r="L31" s="121"/>
      <c r="M31" s="122" t="s">
        <v>1042</v>
      </c>
      <c r="N31" s="123"/>
      <c r="P31" s="124">
        <f t="shared" si="1"/>
        <v>0</v>
      </c>
      <c r="Q31" s="124">
        <v>0.4</v>
      </c>
      <c r="R31" s="124">
        <f t="shared" si="2"/>
        <v>4.4000000000000004</v>
      </c>
      <c r="S31" s="124">
        <v>0</v>
      </c>
      <c r="T31" s="125">
        <f t="shared" si="3"/>
        <v>0</v>
      </c>
      <c r="AR31" s="126" t="s">
        <v>6</v>
      </c>
      <c r="AT31" s="126" t="s">
        <v>80</v>
      </c>
      <c r="AU31" s="126" t="s">
        <v>13</v>
      </c>
      <c r="AY31" s="76" t="s">
        <v>1064</v>
      </c>
      <c r="BE31" s="127">
        <f t="shared" si="4"/>
        <v>0</v>
      </c>
      <c r="BF31" s="127">
        <f t="shared" si="5"/>
        <v>0</v>
      </c>
      <c r="BG31" s="127">
        <f t="shared" si="6"/>
        <v>0</v>
      </c>
      <c r="BH31" s="127">
        <f t="shared" si="7"/>
        <v>0</v>
      </c>
      <c r="BI31" s="127">
        <f t="shared" si="8"/>
        <v>0</v>
      </c>
      <c r="BJ31" s="76" t="s">
        <v>12</v>
      </c>
      <c r="BK31" s="128">
        <f t="shared" si="9"/>
        <v>0</v>
      </c>
      <c r="BL31" s="76" t="s">
        <v>10</v>
      </c>
      <c r="BM31" s="126" t="s">
        <v>1405</v>
      </c>
    </row>
    <row r="32" spans="2:65" s="77" customFormat="1" ht="24.2" customHeight="1" x14ac:dyDescent="0.15">
      <c r="B32" s="87"/>
      <c r="C32" s="114" t="s">
        <v>1111</v>
      </c>
      <c r="D32" s="114" t="s">
        <v>80</v>
      </c>
      <c r="E32" s="115" t="s">
        <v>1406</v>
      </c>
      <c r="F32" s="116" t="s">
        <v>1407</v>
      </c>
      <c r="G32" s="117" t="s">
        <v>36</v>
      </c>
      <c r="H32" s="118">
        <v>1</v>
      </c>
      <c r="I32" s="119"/>
      <c r="J32" s="118">
        <f t="shared" si="0"/>
        <v>0</v>
      </c>
      <c r="K32" s="120"/>
      <c r="L32" s="121"/>
      <c r="M32" s="122" t="s">
        <v>1042</v>
      </c>
      <c r="N32" s="123"/>
      <c r="P32" s="124">
        <f t="shared" si="1"/>
        <v>0</v>
      </c>
      <c r="Q32" s="124">
        <v>1</v>
      </c>
      <c r="R32" s="124">
        <f t="shared" si="2"/>
        <v>1</v>
      </c>
      <c r="S32" s="124">
        <v>0</v>
      </c>
      <c r="T32" s="125">
        <f t="shared" si="3"/>
        <v>0</v>
      </c>
      <c r="AR32" s="126" t="s">
        <v>6</v>
      </c>
      <c r="AT32" s="126" t="s">
        <v>80</v>
      </c>
      <c r="AU32" s="126" t="s">
        <v>13</v>
      </c>
      <c r="AY32" s="76" t="s">
        <v>1064</v>
      </c>
      <c r="BE32" s="127">
        <f t="shared" si="4"/>
        <v>0</v>
      </c>
      <c r="BF32" s="127">
        <f t="shared" si="5"/>
        <v>0</v>
      </c>
      <c r="BG32" s="127">
        <f t="shared" si="6"/>
        <v>0</v>
      </c>
      <c r="BH32" s="127">
        <f t="shared" si="7"/>
        <v>0</v>
      </c>
      <c r="BI32" s="127">
        <f t="shared" si="8"/>
        <v>0</v>
      </c>
      <c r="BJ32" s="76" t="s">
        <v>12</v>
      </c>
      <c r="BK32" s="128">
        <f t="shared" si="9"/>
        <v>0</v>
      </c>
      <c r="BL32" s="76" t="s">
        <v>10</v>
      </c>
      <c r="BM32" s="126" t="s">
        <v>1408</v>
      </c>
    </row>
    <row r="33" spans="2:65" s="77" customFormat="1" ht="21.75" customHeight="1" x14ac:dyDescent="0.15">
      <c r="B33" s="87"/>
      <c r="C33" s="114" t="s">
        <v>1114</v>
      </c>
      <c r="D33" s="114" t="s">
        <v>80</v>
      </c>
      <c r="E33" s="115" t="s">
        <v>1409</v>
      </c>
      <c r="F33" s="116" t="s">
        <v>1410</v>
      </c>
      <c r="G33" s="117" t="s">
        <v>36</v>
      </c>
      <c r="H33" s="118">
        <v>2</v>
      </c>
      <c r="I33" s="119"/>
      <c r="J33" s="118">
        <f t="shared" si="0"/>
        <v>0</v>
      </c>
      <c r="K33" s="120"/>
      <c r="L33" s="121"/>
      <c r="M33" s="122" t="s">
        <v>1042</v>
      </c>
      <c r="N33" s="123"/>
      <c r="P33" s="124">
        <f t="shared" si="1"/>
        <v>0</v>
      </c>
      <c r="Q33" s="124">
        <v>0.3</v>
      </c>
      <c r="R33" s="124">
        <f t="shared" si="2"/>
        <v>0.6</v>
      </c>
      <c r="S33" s="124">
        <v>0</v>
      </c>
      <c r="T33" s="125">
        <f t="shared" si="3"/>
        <v>0</v>
      </c>
      <c r="AR33" s="126" t="s">
        <v>6</v>
      </c>
      <c r="AT33" s="126" t="s">
        <v>80</v>
      </c>
      <c r="AU33" s="126" t="s">
        <v>13</v>
      </c>
      <c r="AY33" s="76" t="s">
        <v>1064</v>
      </c>
      <c r="BE33" s="127">
        <f t="shared" si="4"/>
        <v>0</v>
      </c>
      <c r="BF33" s="127">
        <f t="shared" si="5"/>
        <v>0</v>
      </c>
      <c r="BG33" s="127">
        <f t="shared" si="6"/>
        <v>0</v>
      </c>
      <c r="BH33" s="127">
        <f t="shared" si="7"/>
        <v>0</v>
      </c>
      <c r="BI33" s="127">
        <f t="shared" si="8"/>
        <v>0</v>
      </c>
      <c r="BJ33" s="76" t="s">
        <v>12</v>
      </c>
      <c r="BK33" s="128">
        <f t="shared" si="9"/>
        <v>0</v>
      </c>
      <c r="BL33" s="76" t="s">
        <v>10</v>
      </c>
      <c r="BM33" s="126" t="s">
        <v>1411</v>
      </c>
    </row>
    <row r="34" spans="2:65" s="77" customFormat="1" ht="16.5" customHeight="1" x14ac:dyDescent="0.15">
      <c r="B34" s="87"/>
      <c r="C34" s="114" t="s">
        <v>1117</v>
      </c>
      <c r="D34" s="114" t="s">
        <v>80</v>
      </c>
      <c r="E34" s="115" t="s">
        <v>1412</v>
      </c>
      <c r="F34" s="116" t="s">
        <v>1413</v>
      </c>
      <c r="G34" s="117" t="s">
        <v>36</v>
      </c>
      <c r="H34" s="118">
        <v>1</v>
      </c>
      <c r="I34" s="119"/>
      <c r="J34" s="118">
        <f t="shared" si="0"/>
        <v>0</v>
      </c>
      <c r="K34" s="120"/>
      <c r="L34" s="121"/>
      <c r="M34" s="122" t="s">
        <v>1042</v>
      </c>
      <c r="N34" s="123"/>
      <c r="P34" s="124">
        <f t="shared" si="1"/>
        <v>0</v>
      </c>
      <c r="Q34" s="124">
        <v>1.2999999999999999E-2</v>
      </c>
      <c r="R34" s="124">
        <f t="shared" si="2"/>
        <v>1.2999999999999999E-2</v>
      </c>
      <c r="S34" s="124">
        <v>0</v>
      </c>
      <c r="T34" s="125">
        <f t="shared" si="3"/>
        <v>0</v>
      </c>
      <c r="AR34" s="126" t="s">
        <v>6</v>
      </c>
      <c r="AT34" s="126" t="s">
        <v>80</v>
      </c>
      <c r="AU34" s="126" t="s">
        <v>13</v>
      </c>
      <c r="AY34" s="76" t="s">
        <v>1064</v>
      </c>
      <c r="BE34" s="127">
        <f t="shared" si="4"/>
        <v>0</v>
      </c>
      <c r="BF34" s="127">
        <f t="shared" si="5"/>
        <v>0</v>
      </c>
      <c r="BG34" s="127">
        <f t="shared" si="6"/>
        <v>0</v>
      </c>
      <c r="BH34" s="127">
        <f t="shared" si="7"/>
        <v>0</v>
      </c>
      <c r="BI34" s="127">
        <f t="shared" si="8"/>
        <v>0</v>
      </c>
      <c r="BJ34" s="76" t="s">
        <v>12</v>
      </c>
      <c r="BK34" s="128">
        <f t="shared" si="9"/>
        <v>0</v>
      </c>
      <c r="BL34" s="76" t="s">
        <v>10</v>
      </c>
      <c r="BM34" s="126" t="s">
        <v>1414</v>
      </c>
    </row>
    <row r="35" spans="2:65" s="77" customFormat="1" ht="16.5" customHeight="1" x14ac:dyDescent="0.15">
      <c r="B35" s="87"/>
      <c r="C35" s="114" t="s">
        <v>1120</v>
      </c>
      <c r="D35" s="114" t="s">
        <v>80</v>
      </c>
      <c r="E35" s="115" t="s">
        <v>1415</v>
      </c>
      <c r="F35" s="116" t="s">
        <v>1416</v>
      </c>
      <c r="G35" s="117" t="s">
        <v>36</v>
      </c>
      <c r="H35" s="118">
        <v>1</v>
      </c>
      <c r="I35" s="119"/>
      <c r="J35" s="118">
        <f t="shared" si="0"/>
        <v>0</v>
      </c>
      <c r="K35" s="120"/>
      <c r="L35" s="121"/>
      <c r="M35" s="122" t="s">
        <v>1042</v>
      </c>
      <c r="N35" s="123"/>
      <c r="P35" s="124">
        <f t="shared" si="1"/>
        <v>0</v>
      </c>
      <c r="Q35" s="124">
        <v>0.1</v>
      </c>
      <c r="R35" s="124">
        <f t="shared" si="2"/>
        <v>0.1</v>
      </c>
      <c r="S35" s="124">
        <v>0</v>
      </c>
      <c r="T35" s="125">
        <f t="shared" si="3"/>
        <v>0</v>
      </c>
      <c r="AR35" s="126" t="s">
        <v>6</v>
      </c>
      <c r="AT35" s="126" t="s">
        <v>80</v>
      </c>
      <c r="AU35" s="126" t="s">
        <v>13</v>
      </c>
      <c r="AY35" s="76" t="s">
        <v>1064</v>
      </c>
      <c r="BE35" s="127">
        <f t="shared" si="4"/>
        <v>0</v>
      </c>
      <c r="BF35" s="127">
        <f t="shared" si="5"/>
        <v>0</v>
      </c>
      <c r="BG35" s="127">
        <f t="shared" si="6"/>
        <v>0</v>
      </c>
      <c r="BH35" s="127">
        <f t="shared" si="7"/>
        <v>0</v>
      </c>
      <c r="BI35" s="127">
        <f t="shared" si="8"/>
        <v>0</v>
      </c>
      <c r="BJ35" s="76" t="s">
        <v>12</v>
      </c>
      <c r="BK35" s="128">
        <f t="shared" si="9"/>
        <v>0</v>
      </c>
      <c r="BL35" s="76" t="s">
        <v>10</v>
      </c>
      <c r="BM35" s="126" t="s">
        <v>1417</v>
      </c>
    </row>
    <row r="36" spans="2:65" s="77" customFormat="1" ht="16.5" customHeight="1" x14ac:dyDescent="0.15">
      <c r="B36" s="87"/>
      <c r="C36" s="114" t="s">
        <v>1123</v>
      </c>
      <c r="D36" s="114" t="s">
        <v>80</v>
      </c>
      <c r="E36" s="115" t="s">
        <v>1418</v>
      </c>
      <c r="F36" s="116" t="s">
        <v>1419</v>
      </c>
      <c r="G36" s="117" t="s">
        <v>36</v>
      </c>
      <c r="H36" s="118">
        <v>1</v>
      </c>
      <c r="I36" s="119"/>
      <c r="J36" s="118">
        <f t="shared" si="0"/>
        <v>0</v>
      </c>
      <c r="K36" s="120"/>
      <c r="L36" s="121"/>
      <c r="M36" s="122" t="s">
        <v>1042</v>
      </c>
      <c r="N36" s="123"/>
      <c r="P36" s="124">
        <f t="shared" si="1"/>
        <v>0</v>
      </c>
      <c r="Q36" s="124">
        <v>0.2</v>
      </c>
      <c r="R36" s="124">
        <f t="shared" si="2"/>
        <v>0.2</v>
      </c>
      <c r="S36" s="124">
        <v>0</v>
      </c>
      <c r="T36" s="125">
        <f t="shared" si="3"/>
        <v>0</v>
      </c>
      <c r="AR36" s="126" t="s">
        <v>6</v>
      </c>
      <c r="AT36" s="126" t="s">
        <v>80</v>
      </c>
      <c r="AU36" s="126" t="s">
        <v>13</v>
      </c>
      <c r="AY36" s="76" t="s">
        <v>1064</v>
      </c>
      <c r="BE36" s="127">
        <f t="shared" si="4"/>
        <v>0</v>
      </c>
      <c r="BF36" s="127">
        <f t="shared" si="5"/>
        <v>0</v>
      </c>
      <c r="BG36" s="127">
        <f t="shared" si="6"/>
        <v>0</v>
      </c>
      <c r="BH36" s="127">
        <f t="shared" si="7"/>
        <v>0</v>
      </c>
      <c r="BI36" s="127">
        <f t="shared" si="8"/>
        <v>0</v>
      </c>
      <c r="BJ36" s="76" t="s">
        <v>12</v>
      </c>
      <c r="BK36" s="128">
        <f t="shared" si="9"/>
        <v>0</v>
      </c>
      <c r="BL36" s="76" t="s">
        <v>10</v>
      </c>
      <c r="BM36" s="126" t="s">
        <v>1420</v>
      </c>
    </row>
    <row r="37" spans="2:65" s="77" customFormat="1" ht="16.5" customHeight="1" x14ac:dyDescent="0.15">
      <c r="B37" s="87"/>
      <c r="C37" s="114" t="s">
        <v>1126</v>
      </c>
      <c r="D37" s="114" t="s">
        <v>80</v>
      </c>
      <c r="E37" s="115" t="s">
        <v>1421</v>
      </c>
      <c r="F37" s="116" t="s">
        <v>1422</v>
      </c>
      <c r="G37" s="117" t="s">
        <v>36</v>
      </c>
      <c r="H37" s="118">
        <v>1</v>
      </c>
      <c r="I37" s="119"/>
      <c r="J37" s="118">
        <f t="shared" si="0"/>
        <v>0</v>
      </c>
      <c r="K37" s="120"/>
      <c r="L37" s="121"/>
      <c r="M37" s="122" t="s">
        <v>1042</v>
      </c>
      <c r="N37" s="123"/>
      <c r="P37" s="124">
        <f t="shared" si="1"/>
        <v>0</v>
      </c>
      <c r="Q37" s="124">
        <v>0.24</v>
      </c>
      <c r="R37" s="124">
        <f t="shared" si="2"/>
        <v>0.24</v>
      </c>
      <c r="S37" s="124">
        <v>0</v>
      </c>
      <c r="T37" s="125">
        <f t="shared" si="3"/>
        <v>0</v>
      </c>
      <c r="AR37" s="126" t="s">
        <v>6</v>
      </c>
      <c r="AT37" s="126" t="s">
        <v>80</v>
      </c>
      <c r="AU37" s="126" t="s">
        <v>13</v>
      </c>
      <c r="AY37" s="76" t="s">
        <v>1064</v>
      </c>
      <c r="BE37" s="127">
        <f t="shared" si="4"/>
        <v>0</v>
      </c>
      <c r="BF37" s="127">
        <f t="shared" si="5"/>
        <v>0</v>
      </c>
      <c r="BG37" s="127">
        <f t="shared" si="6"/>
        <v>0</v>
      </c>
      <c r="BH37" s="127">
        <f t="shared" si="7"/>
        <v>0</v>
      </c>
      <c r="BI37" s="127">
        <f t="shared" si="8"/>
        <v>0</v>
      </c>
      <c r="BJ37" s="76" t="s">
        <v>12</v>
      </c>
      <c r="BK37" s="128">
        <f t="shared" si="9"/>
        <v>0</v>
      </c>
      <c r="BL37" s="76" t="s">
        <v>10</v>
      </c>
      <c r="BM37" s="126" t="s">
        <v>1423</v>
      </c>
    </row>
    <row r="38" spans="2:65" s="77" customFormat="1" ht="16.5" customHeight="1" x14ac:dyDescent="0.15">
      <c r="B38" s="87"/>
      <c r="C38" s="114" t="s">
        <v>1129</v>
      </c>
      <c r="D38" s="114" t="s">
        <v>80</v>
      </c>
      <c r="E38" s="115" t="s">
        <v>1424</v>
      </c>
      <c r="F38" s="116" t="s">
        <v>1425</v>
      </c>
      <c r="G38" s="117" t="s">
        <v>36</v>
      </c>
      <c r="H38" s="118">
        <v>1</v>
      </c>
      <c r="I38" s="119"/>
      <c r="J38" s="118">
        <f t="shared" si="0"/>
        <v>0</v>
      </c>
      <c r="K38" s="120"/>
      <c r="L38" s="121"/>
      <c r="M38" s="122" t="s">
        <v>1042</v>
      </c>
      <c r="N38" s="123"/>
      <c r="P38" s="124">
        <f t="shared" si="1"/>
        <v>0</v>
      </c>
      <c r="Q38" s="124">
        <v>12.2</v>
      </c>
      <c r="R38" s="124">
        <f t="shared" si="2"/>
        <v>12.2</v>
      </c>
      <c r="S38" s="124">
        <v>0</v>
      </c>
      <c r="T38" s="125">
        <f t="shared" si="3"/>
        <v>0</v>
      </c>
      <c r="AR38" s="126" t="s">
        <v>6</v>
      </c>
      <c r="AT38" s="126" t="s">
        <v>80</v>
      </c>
      <c r="AU38" s="126" t="s">
        <v>13</v>
      </c>
      <c r="AY38" s="76" t="s">
        <v>1064</v>
      </c>
      <c r="BE38" s="127">
        <f t="shared" si="4"/>
        <v>0</v>
      </c>
      <c r="BF38" s="127">
        <f t="shared" si="5"/>
        <v>0</v>
      </c>
      <c r="BG38" s="127">
        <f t="shared" si="6"/>
        <v>0</v>
      </c>
      <c r="BH38" s="127">
        <f t="shared" si="7"/>
        <v>0</v>
      </c>
      <c r="BI38" s="127">
        <f t="shared" si="8"/>
        <v>0</v>
      </c>
      <c r="BJ38" s="76" t="s">
        <v>12</v>
      </c>
      <c r="BK38" s="128">
        <f t="shared" si="9"/>
        <v>0</v>
      </c>
      <c r="BL38" s="76" t="s">
        <v>10</v>
      </c>
      <c r="BM38" s="126" t="s">
        <v>1426</v>
      </c>
    </row>
    <row r="39" spans="2:65" s="77" customFormat="1" ht="24.2" customHeight="1" x14ac:dyDescent="0.15">
      <c r="B39" s="87"/>
      <c r="C39" s="114" t="s">
        <v>1132</v>
      </c>
      <c r="D39" s="114" t="s">
        <v>80</v>
      </c>
      <c r="E39" s="115" t="s">
        <v>1427</v>
      </c>
      <c r="F39" s="116" t="s">
        <v>1428</v>
      </c>
      <c r="G39" s="117" t="s">
        <v>36</v>
      </c>
      <c r="H39" s="118">
        <v>8</v>
      </c>
      <c r="I39" s="119"/>
      <c r="J39" s="118">
        <f t="shared" si="0"/>
        <v>0</v>
      </c>
      <c r="K39" s="120"/>
      <c r="L39" s="121"/>
      <c r="M39" s="122" t="s">
        <v>1042</v>
      </c>
      <c r="N39" s="123"/>
      <c r="P39" s="124">
        <f t="shared" si="1"/>
        <v>0</v>
      </c>
      <c r="Q39" s="124">
        <v>0.27</v>
      </c>
      <c r="R39" s="124">
        <f t="shared" si="2"/>
        <v>2.16</v>
      </c>
      <c r="S39" s="124">
        <v>0</v>
      </c>
      <c r="T39" s="125">
        <f t="shared" si="3"/>
        <v>0</v>
      </c>
      <c r="AR39" s="126" t="s">
        <v>6</v>
      </c>
      <c r="AT39" s="126" t="s">
        <v>80</v>
      </c>
      <c r="AU39" s="126" t="s">
        <v>13</v>
      </c>
      <c r="AY39" s="76" t="s">
        <v>1064</v>
      </c>
      <c r="BE39" s="127">
        <f t="shared" si="4"/>
        <v>0</v>
      </c>
      <c r="BF39" s="127">
        <f t="shared" si="5"/>
        <v>0</v>
      </c>
      <c r="BG39" s="127">
        <f t="shared" si="6"/>
        <v>0</v>
      </c>
      <c r="BH39" s="127">
        <f t="shared" si="7"/>
        <v>0</v>
      </c>
      <c r="BI39" s="127">
        <f t="shared" si="8"/>
        <v>0</v>
      </c>
      <c r="BJ39" s="76" t="s">
        <v>12</v>
      </c>
      <c r="BK39" s="128">
        <f t="shared" si="9"/>
        <v>0</v>
      </c>
      <c r="BL39" s="76" t="s">
        <v>10</v>
      </c>
      <c r="BM39" s="126" t="s">
        <v>1429</v>
      </c>
    </row>
    <row r="40" spans="2:65" s="77" customFormat="1" ht="24.2" customHeight="1" x14ac:dyDescent="0.15">
      <c r="B40" s="87"/>
      <c r="C40" s="114" t="s">
        <v>1135</v>
      </c>
      <c r="D40" s="114" t="s">
        <v>80</v>
      </c>
      <c r="E40" s="115" t="s">
        <v>1430</v>
      </c>
      <c r="F40" s="116" t="s">
        <v>1431</v>
      </c>
      <c r="G40" s="117" t="s">
        <v>36</v>
      </c>
      <c r="H40" s="118">
        <v>2</v>
      </c>
      <c r="I40" s="119"/>
      <c r="J40" s="118">
        <f t="shared" si="0"/>
        <v>0</v>
      </c>
      <c r="K40" s="120"/>
      <c r="L40" s="121"/>
      <c r="M40" s="122" t="s">
        <v>1042</v>
      </c>
      <c r="N40" s="123"/>
      <c r="P40" s="124">
        <f t="shared" si="1"/>
        <v>0</v>
      </c>
      <c r="Q40" s="124">
        <v>0.48</v>
      </c>
      <c r="R40" s="124">
        <f t="shared" si="2"/>
        <v>0.96</v>
      </c>
      <c r="S40" s="124">
        <v>0</v>
      </c>
      <c r="T40" s="125">
        <f t="shared" si="3"/>
        <v>0</v>
      </c>
      <c r="AR40" s="126" t="s">
        <v>6</v>
      </c>
      <c r="AT40" s="126" t="s">
        <v>80</v>
      </c>
      <c r="AU40" s="126" t="s">
        <v>13</v>
      </c>
      <c r="AY40" s="76" t="s">
        <v>1064</v>
      </c>
      <c r="BE40" s="127">
        <f t="shared" si="4"/>
        <v>0</v>
      </c>
      <c r="BF40" s="127">
        <f t="shared" si="5"/>
        <v>0</v>
      </c>
      <c r="BG40" s="127">
        <f t="shared" si="6"/>
        <v>0</v>
      </c>
      <c r="BH40" s="127">
        <f t="shared" si="7"/>
        <v>0</v>
      </c>
      <c r="BI40" s="127">
        <f t="shared" si="8"/>
        <v>0</v>
      </c>
      <c r="BJ40" s="76" t="s">
        <v>12</v>
      </c>
      <c r="BK40" s="128">
        <f t="shared" si="9"/>
        <v>0</v>
      </c>
      <c r="BL40" s="76" t="s">
        <v>10</v>
      </c>
      <c r="BM40" s="126" t="s">
        <v>1432</v>
      </c>
    </row>
    <row r="41" spans="2:65" s="77" customFormat="1" ht="24.2" customHeight="1" x14ac:dyDescent="0.15">
      <c r="B41" s="87"/>
      <c r="C41" s="114" t="s">
        <v>1139</v>
      </c>
      <c r="D41" s="114" t="s">
        <v>80</v>
      </c>
      <c r="E41" s="115" t="s">
        <v>1433</v>
      </c>
      <c r="F41" s="116" t="s">
        <v>1434</v>
      </c>
      <c r="G41" s="117" t="s">
        <v>36</v>
      </c>
      <c r="H41" s="118">
        <v>1</v>
      </c>
      <c r="I41" s="119"/>
      <c r="J41" s="118">
        <f t="shared" si="0"/>
        <v>0</v>
      </c>
      <c r="K41" s="120"/>
      <c r="L41" s="121"/>
      <c r="M41" s="122" t="s">
        <v>1042</v>
      </c>
      <c r="N41" s="123"/>
      <c r="P41" s="124">
        <f t="shared" si="1"/>
        <v>0</v>
      </c>
      <c r="Q41" s="124">
        <v>0.64</v>
      </c>
      <c r="R41" s="124">
        <f t="shared" si="2"/>
        <v>0.64</v>
      </c>
      <c r="S41" s="124">
        <v>0</v>
      </c>
      <c r="T41" s="125">
        <f t="shared" si="3"/>
        <v>0</v>
      </c>
      <c r="AR41" s="126" t="s">
        <v>6</v>
      </c>
      <c r="AT41" s="126" t="s">
        <v>80</v>
      </c>
      <c r="AU41" s="126" t="s">
        <v>13</v>
      </c>
      <c r="AY41" s="76" t="s">
        <v>1064</v>
      </c>
      <c r="BE41" s="127">
        <f t="shared" si="4"/>
        <v>0</v>
      </c>
      <c r="BF41" s="127">
        <f t="shared" si="5"/>
        <v>0</v>
      </c>
      <c r="BG41" s="127">
        <f t="shared" si="6"/>
        <v>0</v>
      </c>
      <c r="BH41" s="127">
        <f t="shared" si="7"/>
        <v>0</v>
      </c>
      <c r="BI41" s="127">
        <f t="shared" si="8"/>
        <v>0</v>
      </c>
      <c r="BJ41" s="76" t="s">
        <v>12</v>
      </c>
      <c r="BK41" s="128">
        <f t="shared" si="9"/>
        <v>0</v>
      </c>
      <c r="BL41" s="76" t="s">
        <v>10</v>
      </c>
      <c r="BM41" s="126" t="s">
        <v>1435</v>
      </c>
    </row>
    <row r="42" spans="2:65" s="77" customFormat="1" ht="24.2" customHeight="1" x14ac:dyDescent="0.15">
      <c r="B42" s="87"/>
      <c r="C42" s="114" t="s">
        <v>1142</v>
      </c>
      <c r="D42" s="114" t="s">
        <v>80</v>
      </c>
      <c r="E42" s="115" t="s">
        <v>1436</v>
      </c>
      <c r="F42" s="116" t="s">
        <v>1437</v>
      </c>
      <c r="G42" s="117" t="s">
        <v>36</v>
      </c>
      <c r="H42" s="118">
        <v>6</v>
      </c>
      <c r="I42" s="119"/>
      <c r="J42" s="118">
        <f t="shared" si="0"/>
        <v>0</v>
      </c>
      <c r="K42" s="120"/>
      <c r="L42" s="121"/>
      <c r="M42" s="122" t="s">
        <v>1042</v>
      </c>
      <c r="N42" s="123"/>
      <c r="P42" s="124">
        <f t="shared" si="1"/>
        <v>0</v>
      </c>
      <c r="Q42" s="124">
        <v>0.14199999999999999</v>
      </c>
      <c r="R42" s="124">
        <f t="shared" si="2"/>
        <v>0.85199999999999987</v>
      </c>
      <c r="S42" s="124">
        <v>0</v>
      </c>
      <c r="T42" s="125">
        <f t="shared" si="3"/>
        <v>0</v>
      </c>
      <c r="AR42" s="126" t="s">
        <v>6</v>
      </c>
      <c r="AT42" s="126" t="s">
        <v>80</v>
      </c>
      <c r="AU42" s="126" t="s">
        <v>13</v>
      </c>
      <c r="AY42" s="76" t="s">
        <v>1064</v>
      </c>
      <c r="BE42" s="127">
        <f t="shared" si="4"/>
        <v>0</v>
      </c>
      <c r="BF42" s="127">
        <f t="shared" si="5"/>
        <v>0</v>
      </c>
      <c r="BG42" s="127">
        <f t="shared" si="6"/>
        <v>0</v>
      </c>
      <c r="BH42" s="127">
        <f t="shared" si="7"/>
        <v>0</v>
      </c>
      <c r="BI42" s="127">
        <f t="shared" si="8"/>
        <v>0</v>
      </c>
      <c r="BJ42" s="76" t="s">
        <v>12</v>
      </c>
      <c r="BK42" s="128">
        <f t="shared" si="9"/>
        <v>0</v>
      </c>
      <c r="BL42" s="76" t="s">
        <v>10</v>
      </c>
      <c r="BM42" s="126" t="s">
        <v>1438</v>
      </c>
    </row>
    <row r="43" spans="2:65" s="77" customFormat="1" ht="24.2" customHeight="1" x14ac:dyDescent="0.15">
      <c r="B43" s="87"/>
      <c r="C43" s="114" t="s">
        <v>1145</v>
      </c>
      <c r="D43" s="114" t="s">
        <v>80</v>
      </c>
      <c r="E43" s="115" t="s">
        <v>1439</v>
      </c>
      <c r="F43" s="116" t="s">
        <v>1440</v>
      </c>
      <c r="G43" s="117" t="s">
        <v>36</v>
      </c>
      <c r="H43" s="118">
        <v>1</v>
      </c>
      <c r="I43" s="119"/>
      <c r="J43" s="118">
        <f t="shared" si="0"/>
        <v>0</v>
      </c>
      <c r="K43" s="120"/>
      <c r="L43" s="121"/>
      <c r="M43" s="122" t="s">
        <v>1042</v>
      </c>
      <c r="N43" s="123"/>
      <c r="P43" s="124">
        <f t="shared" si="1"/>
        <v>0</v>
      </c>
      <c r="Q43" s="124">
        <v>0.44</v>
      </c>
      <c r="R43" s="124">
        <f t="shared" si="2"/>
        <v>0.44</v>
      </c>
      <c r="S43" s="124">
        <v>0</v>
      </c>
      <c r="T43" s="125">
        <f t="shared" si="3"/>
        <v>0</v>
      </c>
      <c r="AR43" s="126" t="s">
        <v>6</v>
      </c>
      <c r="AT43" s="126" t="s">
        <v>80</v>
      </c>
      <c r="AU43" s="126" t="s">
        <v>13</v>
      </c>
      <c r="AY43" s="76" t="s">
        <v>1064</v>
      </c>
      <c r="BE43" s="127">
        <f t="shared" si="4"/>
        <v>0</v>
      </c>
      <c r="BF43" s="127">
        <f t="shared" si="5"/>
        <v>0</v>
      </c>
      <c r="BG43" s="127">
        <f t="shared" si="6"/>
        <v>0</v>
      </c>
      <c r="BH43" s="127">
        <f t="shared" si="7"/>
        <v>0</v>
      </c>
      <c r="BI43" s="127">
        <f t="shared" si="8"/>
        <v>0</v>
      </c>
      <c r="BJ43" s="76" t="s">
        <v>12</v>
      </c>
      <c r="BK43" s="128">
        <f t="shared" si="9"/>
        <v>0</v>
      </c>
      <c r="BL43" s="76" t="s">
        <v>10</v>
      </c>
      <c r="BM43" s="126" t="s">
        <v>1441</v>
      </c>
    </row>
    <row r="44" spans="2:65" s="77" customFormat="1" ht="24.2" customHeight="1" x14ac:dyDescent="0.15">
      <c r="B44" s="87"/>
      <c r="C44" s="114" t="s">
        <v>1148</v>
      </c>
      <c r="D44" s="114" t="s">
        <v>80</v>
      </c>
      <c r="E44" s="115" t="s">
        <v>1442</v>
      </c>
      <c r="F44" s="116" t="s">
        <v>1443</v>
      </c>
      <c r="G44" s="117" t="s">
        <v>36</v>
      </c>
      <c r="H44" s="118">
        <v>2</v>
      </c>
      <c r="I44" s="119"/>
      <c r="J44" s="118">
        <f t="shared" si="0"/>
        <v>0</v>
      </c>
      <c r="K44" s="120"/>
      <c r="L44" s="121"/>
      <c r="M44" s="122" t="s">
        <v>1042</v>
      </c>
      <c r="N44" s="123"/>
      <c r="P44" s="124">
        <f t="shared" si="1"/>
        <v>0</v>
      </c>
      <c r="Q44" s="124">
        <v>1.2969999999999999</v>
      </c>
      <c r="R44" s="124">
        <f t="shared" si="2"/>
        <v>2.5939999999999999</v>
      </c>
      <c r="S44" s="124">
        <v>0</v>
      </c>
      <c r="T44" s="125">
        <f t="shared" si="3"/>
        <v>0</v>
      </c>
      <c r="AR44" s="126" t="s">
        <v>6</v>
      </c>
      <c r="AT44" s="126" t="s">
        <v>80</v>
      </c>
      <c r="AU44" s="126" t="s">
        <v>13</v>
      </c>
      <c r="AY44" s="76" t="s">
        <v>1064</v>
      </c>
      <c r="BE44" s="127">
        <f t="shared" si="4"/>
        <v>0</v>
      </c>
      <c r="BF44" s="127">
        <f t="shared" si="5"/>
        <v>0</v>
      </c>
      <c r="BG44" s="127">
        <f t="shared" si="6"/>
        <v>0</v>
      </c>
      <c r="BH44" s="127">
        <f t="shared" si="7"/>
        <v>0</v>
      </c>
      <c r="BI44" s="127">
        <f t="shared" si="8"/>
        <v>0</v>
      </c>
      <c r="BJ44" s="76" t="s">
        <v>12</v>
      </c>
      <c r="BK44" s="128">
        <f t="shared" si="9"/>
        <v>0</v>
      </c>
      <c r="BL44" s="76" t="s">
        <v>10</v>
      </c>
      <c r="BM44" s="126" t="s">
        <v>1444</v>
      </c>
    </row>
    <row r="45" spans="2:65" s="77" customFormat="1" ht="24.2" customHeight="1" x14ac:dyDescent="0.15">
      <c r="B45" s="87"/>
      <c r="C45" s="114" t="s">
        <v>1151</v>
      </c>
      <c r="D45" s="114" t="s">
        <v>80</v>
      </c>
      <c r="E45" s="115" t="s">
        <v>1445</v>
      </c>
      <c r="F45" s="116" t="s">
        <v>1446</v>
      </c>
      <c r="G45" s="117" t="s">
        <v>36</v>
      </c>
      <c r="H45" s="118">
        <v>1</v>
      </c>
      <c r="I45" s="119"/>
      <c r="J45" s="118">
        <f t="shared" si="0"/>
        <v>0</v>
      </c>
      <c r="K45" s="120"/>
      <c r="L45" s="121"/>
      <c r="M45" s="122" t="s">
        <v>1042</v>
      </c>
      <c r="N45" s="123"/>
      <c r="P45" s="124">
        <f t="shared" si="1"/>
        <v>0</v>
      </c>
      <c r="Q45" s="124">
        <v>1.1000000000000001</v>
      </c>
      <c r="R45" s="124">
        <f t="shared" si="2"/>
        <v>1.1000000000000001</v>
      </c>
      <c r="S45" s="124">
        <v>0</v>
      </c>
      <c r="T45" s="125">
        <f t="shared" si="3"/>
        <v>0</v>
      </c>
      <c r="AR45" s="126" t="s">
        <v>6</v>
      </c>
      <c r="AT45" s="126" t="s">
        <v>80</v>
      </c>
      <c r="AU45" s="126" t="s">
        <v>13</v>
      </c>
      <c r="AY45" s="76" t="s">
        <v>1064</v>
      </c>
      <c r="BE45" s="127">
        <f t="shared" si="4"/>
        <v>0</v>
      </c>
      <c r="BF45" s="127">
        <f t="shared" si="5"/>
        <v>0</v>
      </c>
      <c r="BG45" s="127">
        <f t="shared" si="6"/>
        <v>0</v>
      </c>
      <c r="BH45" s="127">
        <f t="shared" si="7"/>
        <v>0</v>
      </c>
      <c r="BI45" s="127">
        <f t="shared" si="8"/>
        <v>0</v>
      </c>
      <c r="BJ45" s="76" t="s">
        <v>12</v>
      </c>
      <c r="BK45" s="128">
        <f t="shared" si="9"/>
        <v>0</v>
      </c>
      <c r="BL45" s="76" t="s">
        <v>10</v>
      </c>
      <c r="BM45" s="126" t="s">
        <v>1447</v>
      </c>
    </row>
    <row r="46" spans="2:65" s="77" customFormat="1" ht="21.75" customHeight="1" x14ac:dyDescent="0.15">
      <c r="B46" s="87"/>
      <c r="C46" s="114" t="s">
        <v>1154</v>
      </c>
      <c r="D46" s="114" t="s">
        <v>80</v>
      </c>
      <c r="E46" s="115" t="s">
        <v>1448</v>
      </c>
      <c r="F46" s="116" t="s">
        <v>1449</v>
      </c>
      <c r="G46" s="117" t="s">
        <v>36</v>
      </c>
      <c r="H46" s="118">
        <v>2</v>
      </c>
      <c r="I46" s="119"/>
      <c r="J46" s="118">
        <f t="shared" si="0"/>
        <v>0</v>
      </c>
      <c r="K46" s="120"/>
      <c r="L46" s="121"/>
      <c r="M46" s="122" t="s">
        <v>1042</v>
      </c>
      <c r="N46" s="123"/>
      <c r="P46" s="124">
        <f t="shared" si="1"/>
        <v>0</v>
      </c>
      <c r="Q46" s="124">
        <v>0.3</v>
      </c>
      <c r="R46" s="124">
        <f t="shared" si="2"/>
        <v>0.6</v>
      </c>
      <c r="S46" s="124">
        <v>0</v>
      </c>
      <c r="T46" s="125">
        <f t="shared" si="3"/>
        <v>0</v>
      </c>
      <c r="AR46" s="126" t="s">
        <v>6</v>
      </c>
      <c r="AT46" s="126" t="s">
        <v>80</v>
      </c>
      <c r="AU46" s="126" t="s">
        <v>13</v>
      </c>
      <c r="AY46" s="76" t="s">
        <v>1064</v>
      </c>
      <c r="BE46" s="127">
        <f t="shared" si="4"/>
        <v>0</v>
      </c>
      <c r="BF46" s="127">
        <f t="shared" si="5"/>
        <v>0</v>
      </c>
      <c r="BG46" s="127">
        <f t="shared" si="6"/>
        <v>0</v>
      </c>
      <c r="BH46" s="127">
        <f t="shared" si="7"/>
        <v>0</v>
      </c>
      <c r="BI46" s="127">
        <f t="shared" si="8"/>
        <v>0</v>
      </c>
      <c r="BJ46" s="76" t="s">
        <v>12</v>
      </c>
      <c r="BK46" s="128">
        <f t="shared" si="9"/>
        <v>0</v>
      </c>
      <c r="BL46" s="76" t="s">
        <v>10</v>
      </c>
      <c r="BM46" s="126" t="s">
        <v>1450</v>
      </c>
    </row>
    <row r="47" spans="2:65" s="77" customFormat="1" ht="16.5" customHeight="1" x14ac:dyDescent="0.15">
      <c r="B47" s="87"/>
      <c r="C47" s="114" t="s">
        <v>1157</v>
      </c>
      <c r="D47" s="114" t="s">
        <v>80</v>
      </c>
      <c r="E47" s="115" t="s">
        <v>212</v>
      </c>
      <c r="F47" s="116" t="s">
        <v>1451</v>
      </c>
      <c r="G47" s="117" t="s">
        <v>36</v>
      </c>
      <c r="H47" s="118">
        <v>1</v>
      </c>
      <c r="I47" s="119"/>
      <c r="J47" s="118">
        <f t="shared" si="0"/>
        <v>0</v>
      </c>
      <c r="K47" s="120"/>
      <c r="L47" s="121"/>
      <c r="M47" s="122" t="s">
        <v>1042</v>
      </c>
      <c r="N47" s="123"/>
      <c r="P47" s="124">
        <f t="shared" si="1"/>
        <v>0</v>
      </c>
      <c r="Q47" s="124">
        <v>2.7063999999999999</v>
      </c>
      <c r="R47" s="124">
        <f t="shared" si="2"/>
        <v>2.7063999999999999</v>
      </c>
      <c r="S47" s="124">
        <v>0</v>
      </c>
      <c r="T47" s="125">
        <f t="shared" si="3"/>
        <v>0</v>
      </c>
      <c r="AR47" s="126" t="s">
        <v>6</v>
      </c>
      <c r="AT47" s="126" t="s">
        <v>80</v>
      </c>
      <c r="AU47" s="126" t="s">
        <v>13</v>
      </c>
      <c r="AY47" s="76" t="s">
        <v>1064</v>
      </c>
      <c r="BE47" s="127">
        <f t="shared" si="4"/>
        <v>0</v>
      </c>
      <c r="BF47" s="127">
        <f t="shared" si="5"/>
        <v>0</v>
      </c>
      <c r="BG47" s="127">
        <f t="shared" si="6"/>
        <v>0</v>
      </c>
      <c r="BH47" s="127">
        <f t="shared" si="7"/>
        <v>0</v>
      </c>
      <c r="BI47" s="127">
        <f t="shared" si="8"/>
        <v>0</v>
      </c>
      <c r="BJ47" s="76" t="s">
        <v>12</v>
      </c>
      <c r="BK47" s="128">
        <f t="shared" si="9"/>
        <v>0</v>
      </c>
      <c r="BL47" s="76" t="s">
        <v>10</v>
      </c>
      <c r="BM47" s="126" t="s">
        <v>1452</v>
      </c>
    </row>
    <row r="48" spans="2:65" s="77" customFormat="1" ht="16.5" customHeight="1" x14ac:dyDescent="0.15">
      <c r="B48" s="87"/>
      <c r="C48" s="114" t="s">
        <v>1160</v>
      </c>
      <c r="D48" s="114" t="s">
        <v>80</v>
      </c>
      <c r="E48" s="115" t="s">
        <v>210</v>
      </c>
      <c r="F48" s="116" t="s">
        <v>1453</v>
      </c>
      <c r="G48" s="117" t="s">
        <v>36</v>
      </c>
      <c r="H48" s="118">
        <v>1</v>
      </c>
      <c r="I48" s="119"/>
      <c r="J48" s="118">
        <f t="shared" si="0"/>
        <v>0</v>
      </c>
      <c r="K48" s="120"/>
      <c r="L48" s="121"/>
      <c r="M48" s="122" t="s">
        <v>1042</v>
      </c>
      <c r="N48" s="123"/>
      <c r="P48" s="124">
        <f t="shared" si="1"/>
        <v>0</v>
      </c>
      <c r="Q48" s="124">
        <v>7.51E-2</v>
      </c>
      <c r="R48" s="124">
        <f t="shared" si="2"/>
        <v>7.51E-2</v>
      </c>
      <c r="S48" s="124">
        <v>0</v>
      </c>
      <c r="T48" s="125">
        <f t="shared" si="3"/>
        <v>0</v>
      </c>
      <c r="AR48" s="126" t="s">
        <v>6</v>
      </c>
      <c r="AT48" s="126" t="s">
        <v>80</v>
      </c>
      <c r="AU48" s="126" t="s">
        <v>13</v>
      </c>
      <c r="AY48" s="76" t="s">
        <v>1064</v>
      </c>
      <c r="BE48" s="127">
        <f t="shared" si="4"/>
        <v>0</v>
      </c>
      <c r="BF48" s="127">
        <f t="shared" si="5"/>
        <v>0</v>
      </c>
      <c r="BG48" s="127">
        <f t="shared" si="6"/>
        <v>0</v>
      </c>
      <c r="BH48" s="127">
        <f t="shared" si="7"/>
        <v>0</v>
      </c>
      <c r="BI48" s="127">
        <f t="shared" si="8"/>
        <v>0</v>
      </c>
      <c r="BJ48" s="76" t="s">
        <v>12</v>
      </c>
      <c r="BK48" s="128">
        <f t="shared" si="9"/>
        <v>0</v>
      </c>
      <c r="BL48" s="76" t="s">
        <v>10</v>
      </c>
      <c r="BM48" s="126" t="s">
        <v>1454</v>
      </c>
    </row>
    <row r="49" spans="2:65" s="103" customFormat="1" ht="22.7" customHeight="1" x14ac:dyDescent="0.2">
      <c r="B49" s="104"/>
      <c r="D49" s="105" t="s">
        <v>1062</v>
      </c>
      <c r="E49" s="129" t="s">
        <v>209</v>
      </c>
      <c r="F49" s="129" t="s">
        <v>1455</v>
      </c>
      <c r="I49" s="107"/>
      <c r="J49" s="130">
        <f>BK49</f>
        <v>0</v>
      </c>
      <c r="L49" s="104"/>
      <c r="M49" s="109"/>
      <c r="P49" s="110">
        <f>SUM(P50:P116)</f>
        <v>0</v>
      </c>
      <c r="R49" s="110">
        <f>SUM(R50:R116)</f>
        <v>21.450289999999995</v>
      </c>
      <c r="T49" s="111">
        <f>SUM(T50:T116)</f>
        <v>0</v>
      </c>
      <c r="AR49" s="105" t="s">
        <v>13</v>
      </c>
      <c r="AT49" s="112" t="s">
        <v>1062</v>
      </c>
      <c r="AU49" s="112" t="s">
        <v>13</v>
      </c>
      <c r="AY49" s="105" t="s">
        <v>1064</v>
      </c>
      <c r="BK49" s="113">
        <f>SUM(BK50:BK116)</f>
        <v>0</v>
      </c>
    </row>
    <row r="50" spans="2:65" s="77" customFormat="1" ht="33" customHeight="1" x14ac:dyDescent="0.15">
      <c r="B50" s="87"/>
      <c r="C50" s="114" t="s">
        <v>1163</v>
      </c>
      <c r="D50" s="114" t="s">
        <v>80</v>
      </c>
      <c r="E50" s="115" t="s">
        <v>1456</v>
      </c>
      <c r="F50" s="116" t="s">
        <v>1457</v>
      </c>
      <c r="G50" s="117" t="s">
        <v>36</v>
      </c>
      <c r="H50" s="118">
        <v>3</v>
      </c>
      <c r="I50" s="119"/>
      <c r="J50" s="118">
        <f t="shared" ref="J50:J113" si="10">ROUND(I50*H50,3)</f>
        <v>0</v>
      </c>
      <c r="K50" s="120"/>
      <c r="L50" s="121"/>
      <c r="M50" s="122" t="s">
        <v>1042</v>
      </c>
      <c r="N50" s="123"/>
      <c r="P50" s="124">
        <f t="shared" ref="P50:P113" si="11">O50*H50</f>
        <v>0</v>
      </c>
      <c r="Q50" s="124">
        <v>0.183</v>
      </c>
      <c r="R50" s="124">
        <f t="shared" ref="R50:R113" si="12">Q50*H50</f>
        <v>0.54899999999999993</v>
      </c>
      <c r="S50" s="124">
        <v>0</v>
      </c>
      <c r="T50" s="125">
        <f t="shared" ref="T50:T113" si="13">S50*H50</f>
        <v>0</v>
      </c>
      <c r="AR50" s="126" t="s">
        <v>6</v>
      </c>
      <c r="AT50" s="126" t="s">
        <v>80</v>
      </c>
      <c r="AU50" s="126" t="s">
        <v>12</v>
      </c>
      <c r="AY50" s="76" t="s">
        <v>1064</v>
      </c>
      <c r="BE50" s="127">
        <f t="shared" ref="BE50:BE113" si="14">IF(N50="základná",J50,0)</f>
        <v>0</v>
      </c>
      <c r="BF50" s="127">
        <f t="shared" ref="BF50:BF113" si="15">IF(N50="znížená",J50,0)</f>
        <v>0</v>
      </c>
      <c r="BG50" s="127">
        <f t="shared" ref="BG50:BG113" si="16">IF(N50="zákl. prenesená",J50,0)</f>
        <v>0</v>
      </c>
      <c r="BH50" s="127">
        <f t="shared" ref="BH50:BH113" si="17">IF(N50="zníž. prenesená",J50,0)</f>
        <v>0</v>
      </c>
      <c r="BI50" s="127">
        <f t="shared" ref="BI50:BI113" si="18">IF(N50="nulová",J50,0)</f>
        <v>0</v>
      </c>
      <c r="BJ50" s="76" t="s">
        <v>12</v>
      </c>
      <c r="BK50" s="128">
        <f t="shared" ref="BK50:BK113" si="19">ROUND(I50*H50,3)</f>
        <v>0</v>
      </c>
      <c r="BL50" s="76" t="s">
        <v>10</v>
      </c>
      <c r="BM50" s="126" t="s">
        <v>1458</v>
      </c>
    </row>
    <row r="51" spans="2:65" s="77" customFormat="1" ht="33" customHeight="1" x14ac:dyDescent="0.15">
      <c r="B51" s="87"/>
      <c r="C51" s="114" t="s">
        <v>1166</v>
      </c>
      <c r="D51" s="114" t="s">
        <v>80</v>
      </c>
      <c r="E51" s="115" t="s">
        <v>1459</v>
      </c>
      <c r="F51" s="116" t="s">
        <v>1460</v>
      </c>
      <c r="G51" s="117" t="s">
        <v>36</v>
      </c>
      <c r="H51" s="118">
        <v>10</v>
      </c>
      <c r="I51" s="119"/>
      <c r="J51" s="118">
        <f t="shared" si="10"/>
        <v>0</v>
      </c>
      <c r="K51" s="120"/>
      <c r="L51" s="121"/>
      <c r="M51" s="122" t="s">
        <v>1042</v>
      </c>
      <c r="N51" s="123"/>
      <c r="P51" s="124">
        <f t="shared" si="11"/>
        <v>0</v>
      </c>
      <c r="Q51" s="124">
        <v>0.16</v>
      </c>
      <c r="R51" s="124">
        <f t="shared" si="12"/>
        <v>1.6</v>
      </c>
      <c r="S51" s="124">
        <v>0</v>
      </c>
      <c r="T51" s="125">
        <f t="shared" si="13"/>
        <v>0</v>
      </c>
      <c r="AR51" s="126" t="s">
        <v>6</v>
      </c>
      <c r="AT51" s="126" t="s">
        <v>80</v>
      </c>
      <c r="AU51" s="126" t="s">
        <v>12</v>
      </c>
      <c r="AY51" s="76" t="s">
        <v>1064</v>
      </c>
      <c r="BE51" s="127">
        <f t="shared" si="14"/>
        <v>0</v>
      </c>
      <c r="BF51" s="127">
        <f t="shared" si="15"/>
        <v>0</v>
      </c>
      <c r="BG51" s="127">
        <f t="shared" si="16"/>
        <v>0</v>
      </c>
      <c r="BH51" s="127">
        <f t="shared" si="17"/>
        <v>0</v>
      </c>
      <c r="BI51" s="127">
        <f t="shared" si="18"/>
        <v>0</v>
      </c>
      <c r="BJ51" s="76" t="s">
        <v>12</v>
      </c>
      <c r="BK51" s="128">
        <f t="shared" si="19"/>
        <v>0</v>
      </c>
      <c r="BL51" s="76" t="s">
        <v>10</v>
      </c>
      <c r="BM51" s="126" t="s">
        <v>1461</v>
      </c>
    </row>
    <row r="52" spans="2:65" s="77" customFormat="1" ht="33" customHeight="1" x14ac:dyDescent="0.15">
      <c r="B52" s="87"/>
      <c r="C52" s="114" t="s">
        <v>1169</v>
      </c>
      <c r="D52" s="114" t="s">
        <v>80</v>
      </c>
      <c r="E52" s="115" t="s">
        <v>1462</v>
      </c>
      <c r="F52" s="116" t="s">
        <v>1463</v>
      </c>
      <c r="G52" s="117" t="s">
        <v>36</v>
      </c>
      <c r="H52" s="118">
        <v>1</v>
      </c>
      <c r="I52" s="119"/>
      <c r="J52" s="118">
        <f t="shared" si="10"/>
        <v>0</v>
      </c>
      <c r="K52" s="120"/>
      <c r="L52" s="121"/>
      <c r="M52" s="122" t="s">
        <v>1042</v>
      </c>
      <c r="N52" s="123"/>
      <c r="P52" s="124">
        <f t="shared" si="11"/>
        <v>0</v>
      </c>
      <c r="Q52" s="124">
        <v>0.48699999999999999</v>
      </c>
      <c r="R52" s="124">
        <f t="shared" si="12"/>
        <v>0.48699999999999999</v>
      </c>
      <c r="S52" s="124">
        <v>0</v>
      </c>
      <c r="T52" s="125">
        <f t="shared" si="13"/>
        <v>0</v>
      </c>
      <c r="AR52" s="126" t="s">
        <v>6</v>
      </c>
      <c r="AT52" s="126" t="s">
        <v>80</v>
      </c>
      <c r="AU52" s="126" t="s">
        <v>12</v>
      </c>
      <c r="AY52" s="76" t="s">
        <v>1064</v>
      </c>
      <c r="BE52" s="127">
        <f t="shared" si="14"/>
        <v>0</v>
      </c>
      <c r="BF52" s="127">
        <f t="shared" si="15"/>
        <v>0</v>
      </c>
      <c r="BG52" s="127">
        <f t="shared" si="16"/>
        <v>0</v>
      </c>
      <c r="BH52" s="127">
        <f t="shared" si="17"/>
        <v>0</v>
      </c>
      <c r="BI52" s="127">
        <f t="shared" si="18"/>
        <v>0</v>
      </c>
      <c r="BJ52" s="76" t="s">
        <v>12</v>
      </c>
      <c r="BK52" s="128">
        <f t="shared" si="19"/>
        <v>0</v>
      </c>
      <c r="BL52" s="76" t="s">
        <v>10</v>
      </c>
      <c r="BM52" s="126" t="s">
        <v>1464</v>
      </c>
    </row>
    <row r="53" spans="2:65" s="77" customFormat="1" ht="33" customHeight="1" x14ac:dyDescent="0.15">
      <c r="B53" s="87"/>
      <c r="C53" s="114" t="s">
        <v>1172</v>
      </c>
      <c r="D53" s="114" t="s">
        <v>80</v>
      </c>
      <c r="E53" s="115" t="s">
        <v>1465</v>
      </c>
      <c r="F53" s="116" t="s">
        <v>1081</v>
      </c>
      <c r="G53" s="117" t="s">
        <v>36</v>
      </c>
      <c r="H53" s="118">
        <v>2</v>
      </c>
      <c r="I53" s="119"/>
      <c r="J53" s="118">
        <f t="shared" si="10"/>
        <v>0</v>
      </c>
      <c r="K53" s="120"/>
      <c r="L53" s="121"/>
      <c r="M53" s="122" t="s">
        <v>1042</v>
      </c>
      <c r="N53" s="123"/>
      <c r="P53" s="124">
        <f t="shared" si="11"/>
        <v>0</v>
      </c>
      <c r="Q53" s="124">
        <v>0.17599999999999999</v>
      </c>
      <c r="R53" s="124">
        <f t="shared" si="12"/>
        <v>0.35199999999999998</v>
      </c>
      <c r="S53" s="124">
        <v>0</v>
      </c>
      <c r="T53" s="125">
        <f t="shared" si="13"/>
        <v>0</v>
      </c>
      <c r="AR53" s="126" t="s">
        <v>6</v>
      </c>
      <c r="AT53" s="126" t="s">
        <v>80</v>
      </c>
      <c r="AU53" s="126" t="s">
        <v>12</v>
      </c>
      <c r="AY53" s="76" t="s">
        <v>1064</v>
      </c>
      <c r="BE53" s="127">
        <f t="shared" si="14"/>
        <v>0</v>
      </c>
      <c r="BF53" s="127">
        <f t="shared" si="15"/>
        <v>0</v>
      </c>
      <c r="BG53" s="127">
        <f t="shared" si="16"/>
        <v>0</v>
      </c>
      <c r="BH53" s="127">
        <f t="shared" si="17"/>
        <v>0</v>
      </c>
      <c r="BI53" s="127">
        <f t="shared" si="18"/>
        <v>0</v>
      </c>
      <c r="BJ53" s="76" t="s">
        <v>12</v>
      </c>
      <c r="BK53" s="128">
        <f t="shared" si="19"/>
        <v>0</v>
      </c>
      <c r="BL53" s="76" t="s">
        <v>10</v>
      </c>
      <c r="BM53" s="126" t="s">
        <v>1466</v>
      </c>
    </row>
    <row r="54" spans="2:65" s="77" customFormat="1" ht="33" customHeight="1" x14ac:dyDescent="0.15">
      <c r="B54" s="87"/>
      <c r="C54" s="114" t="s">
        <v>1176</v>
      </c>
      <c r="D54" s="114" t="s">
        <v>80</v>
      </c>
      <c r="E54" s="115" t="s">
        <v>1467</v>
      </c>
      <c r="F54" s="116" t="s">
        <v>1084</v>
      </c>
      <c r="G54" s="117" t="s">
        <v>36</v>
      </c>
      <c r="H54" s="118">
        <v>4</v>
      </c>
      <c r="I54" s="119"/>
      <c r="J54" s="118">
        <f t="shared" si="10"/>
        <v>0</v>
      </c>
      <c r="K54" s="120"/>
      <c r="L54" s="121"/>
      <c r="M54" s="122" t="s">
        <v>1042</v>
      </c>
      <c r="N54" s="123"/>
      <c r="P54" s="124">
        <f t="shared" si="11"/>
        <v>0</v>
      </c>
      <c r="Q54" s="124">
        <v>0.14299999999999999</v>
      </c>
      <c r="R54" s="124">
        <f t="shared" si="12"/>
        <v>0.57199999999999995</v>
      </c>
      <c r="S54" s="124">
        <v>0</v>
      </c>
      <c r="T54" s="125">
        <f t="shared" si="13"/>
        <v>0</v>
      </c>
      <c r="AR54" s="126" t="s">
        <v>6</v>
      </c>
      <c r="AT54" s="126" t="s">
        <v>80</v>
      </c>
      <c r="AU54" s="126" t="s">
        <v>12</v>
      </c>
      <c r="AY54" s="76" t="s">
        <v>1064</v>
      </c>
      <c r="BE54" s="127">
        <f t="shared" si="14"/>
        <v>0</v>
      </c>
      <c r="BF54" s="127">
        <f t="shared" si="15"/>
        <v>0</v>
      </c>
      <c r="BG54" s="127">
        <f t="shared" si="16"/>
        <v>0</v>
      </c>
      <c r="BH54" s="127">
        <f t="shared" si="17"/>
        <v>0</v>
      </c>
      <c r="BI54" s="127">
        <f t="shared" si="18"/>
        <v>0</v>
      </c>
      <c r="BJ54" s="76" t="s">
        <v>12</v>
      </c>
      <c r="BK54" s="128">
        <f t="shared" si="19"/>
        <v>0</v>
      </c>
      <c r="BL54" s="76" t="s">
        <v>10</v>
      </c>
      <c r="BM54" s="126" t="s">
        <v>1468</v>
      </c>
    </row>
    <row r="55" spans="2:65" s="77" customFormat="1" ht="33" customHeight="1" x14ac:dyDescent="0.15">
      <c r="B55" s="87"/>
      <c r="C55" s="114" t="s">
        <v>1179</v>
      </c>
      <c r="D55" s="114" t="s">
        <v>80</v>
      </c>
      <c r="E55" s="115" t="s">
        <v>1469</v>
      </c>
      <c r="F55" s="116" t="s">
        <v>1470</v>
      </c>
      <c r="G55" s="117" t="s">
        <v>36</v>
      </c>
      <c r="H55" s="118">
        <v>2</v>
      </c>
      <c r="I55" s="119"/>
      <c r="J55" s="118">
        <f t="shared" si="10"/>
        <v>0</v>
      </c>
      <c r="K55" s="120"/>
      <c r="L55" s="121"/>
      <c r="M55" s="122" t="s">
        <v>1042</v>
      </c>
      <c r="N55" s="123"/>
      <c r="P55" s="124">
        <f t="shared" si="11"/>
        <v>0</v>
      </c>
      <c r="Q55" s="124">
        <v>0.17799999999999999</v>
      </c>
      <c r="R55" s="124">
        <f t="shared" si="12"/>
        <v>0.35599999999999998</v>
      </c>
      <c r="S55" s="124">
        <v>0</v>
      </c>
      <c r="T55" s="125">
        <f t="shared" si="13"/>
        <v>0</v>
      </c>
      <c r="AR55" s="126" t="s">
        <v>6</v>
      </c>
      <c r="AT55" s="126" t="s">
        <v>80</v>
      </c>
      <c r="AU55" s="126" t="s">
        <v>12</v>
      </c>
      <c r="AY55" s="76" t="s">
        <v>1064</v>
      </c>
      <c r="BE55" s="127">
        <f t="shared" si="14"/>
        <v>0</v>
      </c>
      <c r="BF55" s="127">
        <f t="shared" si="15"/>
        <v>0</v>
      </c>
      <c r="BG55" s="127">
        <f t="shared" si="16"/>
        <v>0</v>
      </c>
      <c r="BH55" s="127">
        <f t="shared" si="17"/>
        <v>0</v>
      </c>
      <c r="BI55" s="127">
        <f t="shared" si="18"/>
        <v>0</v>
      </c>
      <c r="BJ55" s="76" t="s">
        <v>12</v>
      </c>
      <c r="BK55" s="128">
        <f t="shared" si="19"/>
        <v>0</v>
      </c>
      <c r="BL55" s="76" t="s">
        <v>10</v>
      </c>
      <c r="BM55" s="126" t="s">
        <v>1471</v>
      </c>
    </row>
    <row r="56" spans="2:65" s="77" customFormat="1" ht="33" customHeight="1" x14ac:dyDescent="0.15">
      <c r="B56" s="87"/>
      <c r="C56" s="114" t="s">
        <v>1182</v>
      </c>
      <c r="D56" s="114" t="s">
        <v>80</v>
      </c>
      <c r="E56" s="115" t="s">
        <v>1472</v>
      </c>
      <c r="F56" s="116" t="s">
        <v>1473</v>
      </c>
      <c r="G56" s="117" t="s">
        <v>36</v>
      </c>
      <c r="H56" s="118">
        <v>1</v>
      </c>
      <c r="I56" s="119"/>
      <c r="J56" s="118">
        <f t="shared" si="10"/>
        <v>0</v>
      </c>
      <c r="K56" s="120"/>
      <c r="L56" s="121"/>
      <c r="M56" s="122" t="s">
        <v>1042</v>
      </c>
      <c r="N56" s="123"/>
      <c r="P56" s="124">
        <f t="shared" si="11"/>
        <v>0</v>
      </c>
      <c r="Q56" s="124">
        <v>0.44600000000000001</v>
      </c>
      <c r="R56" s="124">
        <f t="shared" si="12"/>
        <v>0.44600000000000001</v>
      </c>
      <c r="S56" s="124">
        <v>0</v>
      </c>
      <c r="T56" s="125">
        <f t="shared" si="13"/>
        <v>0</v>
      </c>
      <c r="AR56" s="126" t="s">
        <v>6</v>
      </c>
      <c r="AT56" s="126" t="s">
        <v>80</v>
      </c>
      <c r="AU56" s="126" t="s">
        <v>12</v>
      </c>
      <c r="AY56" s="76" t="s">
        <v>1064</v>
      </c>
      <c r="BE56" s="127">
        <f t="shared" si="14"/>
        <v>0</v>
      </c>
      <c r="BF56" s="127">
        <f t="shared" si="15"/>
        <v>0</v>
      </c>
      <c r="BG56" s="127">
        <f t="shared" si="16"/>
        <v>0</v>
      </c>
      <c r="BH56" s="127">
        <f t="shared" si="17"/>
        <v>0</v>
      </c>
      <c r="BI56" s="127">
        <f t="shared" si="18"/>
        <v>0</v>
      </c>
      <c r="BJ56" s="76" t="s">
        <v>12</v>
      </c>
      <c r="BK56" s="128">
        <f t="shared" si="19"/>
        <v>0</v>
      </c>
      <c r="BL56" s="76" t="s">
        <v>10</v>
      </c>
      <c r="BM56" s="126" t="s">
        <v>1474</v>
      </c>
    </row>
    <row r="57" spans="2:65" s="77" customFormat="1" ht="33" customHeight="1" x14ac:dyDescent="0.15">
      <c r="B57" s="87"/>
      <c r="C57" s="114" t="s">
        <v>1185</v>
      </c>
      <c r="D57" s="114" t="s">
        <v>80</v>
      </c>
      <c r="E57" s="115" t="s">
        <v>1086</v>
      </c>
      <c r="F57" s="116" t="s">
        <v>1087</v>
      </c>
      <c r="G57" s="117" t="s">
        <v>36</v>
      </c>
      <c r="H57" s="118">
        <v>2</v>
      </c>
      <c r="I57" s="119"/>
      <c r="J57" s="118">
        <f t="shared" si="10"/>
        <v>0</v>
      </c>
      <c r="K57" s="120"/>
      <c r="L57" s="121"/>
      <c r="M57" s="122" t="s">
        <v>1042</v>
      </c>
      <c r="N57" s="123"/>
      <c r="P57" s="124">
        <f t="shared" si="11"/>
        <v>0</v>
      </c>
      <c r="Q57" s="124">
        <v>0.46</v>
      </c>
      <c r="R57" s="124">
        <f t="shared" si="12"/>
        <v>0.92</v>
      </c>
      <c r="S57" s="124">
        <v>0</v>
      </c>
      <c r="T57" s="125">
        <f t="shared" si="13"/>
        <v>0</v>
      </c>
      <c r="AR57" s="126" t="s">
        <v>6</v>
      </c>
      <c r="AT57" s="126" t="s">
        <v>80</v>
      </c>
      <c r="AU57" s="126" t="s">
        <v>12</v>
      </c>
      <c r="AY57" s="76" t="s">
        <v>1064</v>
      </c>
      <c r="BE57" s="127">
        <f t="shared" si="14"/>
        <v>0</v>
      </c>
      <c r="BF57" s="127">
        <f t="shared" si="15"/>
        <v>0</v>
      </c>
      <c r="BG57" s="127">
        <f t="shared" si="16"/>
        <v>0</v>
      </c>
      <c r="BH57" s="127">
        <f t="shared" si="17"/>
        <v>0</v>
      </c>
      <c r="BI57" s="127">
        <f t="shared" si="18"/>
        <v>0</v>
      </c>
      <c r="BJ57" s="76" t="s">
        <v>12</v>
      </c>
      <c r="BK57" s="128">
        <f t="shared" si="19"/>
        <v>0</v>
      </c>
      <c r="BL57" s="76" t="s">
        <v>10</v>
      </c>
      <c r="BM57" s="126" t="s">
        <v>1475</v>
      </c>
    </row>
    <row r="58" spans="2:65" s="77" customFormat="1" ht="33" customHeight="1" x14ac:dyDescent="0.15">
      <c r="B58" s="87"/>
      <c r="C58" s="114" t="s">
        <v>1188</v>
      </c>
      <c r="D58" s="114" t="s">
        <v>80</v>
      </c>
      <c r="E58" s="115" t="s">
        <v>1476</v>
      </c>
      <c r="F58" s="116" t="s">
        <v>1477</v>
      </c>
      <c r="G58" s="117" t="s">
        <v>36</v>
      </c>
      <c r="H58" s="118">
        <v>5</v>
      </c>
      <c r="I58" s="119"/>
      <c r="J58" s="118">
        <f t="shared" si="10"/>
        <v>0</v>
      </c>
      <c r="K58" s="120"/>
      <c r="L58" s="121"/>
      <c r="M58" s="122" t="s">
        <v>1042</v>
      </c>
      <c r="N58" s="123"/>
      <c r="P58" s="124">
        <f t="shared" si="11"/>
        <v>0</v>
      </c>
      <c r="Q58" s="124">
        <v>0.42</v>
      </c>
      <c r="R58" s="124">
        <f t="shared" si="12"/>
        <v>2.1</v>
      </c>
      <c r="S58" s="124">
        <v>0</v>
      </c>
      <c r="T58" s="125">
        <f t="shared" si="13"/>
        <v>0</v>
      </c>
      <c r="AR58" s="126" t="s">
        <v>6</v>
      </c>
      <c r="AT58" s="126" t="s">
        <v>80</v>
      </c>
      <c r="AU58" s="126" t="s">
        <v>12</v>
      </c>
      <c r="AY58" s="76" t="s">
        <v>1064</v>
      </c>
      <c r="BE58" s="127">
        <f t="shared" si="14"/>
        <v>0</v>
      </c>
      <c r="BF58" s="127">
        <f t="shared" si="15"/>
        <v>0</v>
      </c>
      <c r="BG58" s="127">
        <f t="shared" si="16"/>
        <v>0</v>
      </c>
      <c r="BH58" s="127">
        <f t="shared" si="17"/>
        <v>0</v>
      </c>
      <c r="BI58" s="127">
        <f t="shared" si="18"/>
        <v>0</v>
      </c>
      <c r="BJ58" s="76" t="s">
        <v>12</v>
      </c>
      <c r="BK58" s="128">
        <f t="shared" si="19"/>
        <v>0</v>
      </c>
      <c r="BL58" s="76" t="s">
        <v>10</v>
      </c>
      <c r="BM58" s="126" t="s">
        <v>1478</v>
      </c>
    </row>
    <row r="59" spans="2:65" s="77" customFormat="1" ht="33" customHeight="1" x14ac:dyDescent="0.15">
      <c r="B59" s="87"/>
      <c r="C59" s="114" t="s">
        <v>1191</v>
      </c>
      <c r="D59" s="114" t="s">
        <v>80</v>
      </c>
      <c r="E59" s="115" t="s">
        <v>1479</v>
      </c>
      <c r="F59" s="116" t="s">
        <v>1480</v>
      </c>
      <c r="G59" s="117" t="s">
        <v>36</v>
      </c>
      <c r="H59" s="118">
        <v>3</v>
      </c>
      <c r="I59" s="119"/>
      <c r="J59" s="118">
        <f t="shared" si="10"/>
        <v>0</v>
      </c>
      <c r="K59" s="120"/>
      <c r="L59" s="121"/>
      <c r="M59" s="122" t="s">
        <v>1042</v>
      </c>
      <c r="N59" s="123"/>
      <c r="P59" s="124">
        <f t="shared" si="11"/>
        <v>0</v>
      </c>
      <c r="Q59" s="124">
        <v>0.46</v>
      </c>
      <c r="R59" s="124">
        <f t="shared" si="12"/>
        <v>1.3800000000000001</v>
      </c>
      <c r="S59" s="124">
        <v>0</v>
      </c>
      <c r="T59" s="125">
        <f t="shared" si="13"/>
        <v>0</v>
      </c>
      <c r="AR59" s="126" t="s">
        <v>6</v>
      </c>
      <c r="AT59" s="126" t="s">
        <v>80</v>
      </c>
      <c r="AU59" s="126" t="s">
        <v>12</v>
      </c>
      <c r="AY59" s="76" t="s">
        <v>1064</v>
      </c>
      <c r="BE59" s="127">
        <f t="shared" si="14"/>
        <v>0</v>
      </c>
      <c r="BF59" s="127">
        <f t="shared" si="15"/>
        <v>0</v>
      </c>
      <c r="BG59" s="127">
        <f t="shared" si="16"/>
        <v>0</v>
      </c>
      <c r="BH59" s="127">
        <f t="shared" si="17"/>
        <v>0</v>
      </c>
      <c r="BI59" s="127">
        <f t="shared" si="18"/>
        <v>0</v>
      </c>
      <c r="BJ59" s="76" t="s">
        <v>12</v>
      </c>
      <c r="BK59" s="128">
        <f t="shared" si="19"/>
        <v>0</v>
      </c>
      <c r="BL59" s="76" t="s">
        <v>10</v>
      </c>
      <c r="BM59" s="126" t="s">
        <v>1481</v>
      </c>
    </row>
    <row r="60" spans="2:65" s="77" customFormat="1" ht="33" customHeight="1" x14ac:dyDescent="0.15">
      <c r="B60" s="87"/>
      <c r="C60" s="114" t="s">
        <v>1194</v>
      </c>
      <c r="D60" s="114" t="s">
        <v>80</v>
      </c>
      <c r="E60" s="115" t="s">
        <v>1482</v>
      </c>
      <c r="F60" s="116" t="s">
        <v>1483</v>
      </c>
      <c r="G60" s="117" t="s">
        <v>36</v>
      </c>
      <c r="H60" s="118">
        <v>2</v>
      </c>
      <c r="I60" s="119"/>
      <c r="J60" s="118">
        <f t="shared" si="10"/>
        <v>0</v>
      </c>
      <c r="K60" s="120"/>
      <c r="L60" s="121"/>
      <c r="M60" s="122" t="s">
        <v>1042</v>
      </c>
      <c r="N60" s="123"/>
      <c r="P60" s="124">
        <f t="shared" si="11"/>
        <v>0</v>
      </c>
      <c r="Q60" s="124">
        <v>0.48599999999999999</v>
      </c>
      <c r="R60" s="124">
        <f t="shared" si="12"/>
        <v>0.97199999999999998</v>
      </c>
      <c r="S60" s="124">
        <v>0</v>
      </c>
      <c r="T60" s="125">
        <f t="shared" si="13"/>
        <v>0</v>
      </c>
      <c r="AR60" s="126" t="s">
        <v>6</v>
      </c>
      <c r="AT60" s="126" t="s">
        <v>80</v>
      </c>
      <c r="AU60" s="126" t="s">
        <v>12</v>
      </c>
      <c r="AY60" s="76" t="s">
        <v>1064</v>
      </c>
      <c r="BE60" s="127">
        <f t="shared" si="14"/>
        <v>0</v>
      </c>
      <c r="BF60" s="127">
        <f t="shared" si="15"/>
        <v>0</v>
      </c>
      <c r="BG60" s="127">
        <f t="shared" si="16"/>
        <v>0</v>
      </c>
      <c r="BH60" s="127">
        <f t="shared" si="17"/>
        <v>0</v>
      </c>
      <c r="BI60" s="127">
        <f t="shared" si="18"/>
        <v>0</v>
      </c>
      <c r="BJ60" s="76" t="s">
        <v>12</v>
      </c>
      <c r="BK60" s="128">
        <f t="shared" si="19"/>
        <v>0</v>
      </c>
      <c r="BL60" s="76" t="s">
        <v>10</v>
      </c>
      <c r="BM60" s="126" t="s">
        <v>1484</v>
      </c>
    </row>
    <row r="61" spans="2:65" s="77" customFormat="1" ht="33" customHeight="1" x14ac:dyDescent="0.15">
      <c r="B61" s="87"/>
      <c r="C61" s="114" t="s">
        <v>1197</v>
      </c>
      <c r="D61" s="114" t="s">
        <v>80</v>
      </c>
      <c r="E61" s="115" t="s">
        <v>1485</v>
      </c>
      <c r="F61" s="116" t="s">
        <v>1486</v>
      </c>
      <c r="G61" s="117" t="s">
        <v>36</v>
      </c>
      <c r="H61" s="118">
        <v>1</v>
      </c>
      <c r="I61" s="119"/>
      <c r="J61" s="118">
        <f t="shared" si="10"/>
        <v>0</v>
      </c>
      <c r="K61" s="120"/>
      <c r="L61" s="121"/>
      <c r="M61" s="122" t="s">
        <v>1042</v>
      </c>
      <c r="N61" s="123"/>
      <c r="P61" s="124">
        <f t="shared" si="11"/>
        <v>0</v>
      </c>
      <c r="Q61" s="124">
        <v>0.81699999999999995</v>
      </c>
      <c r="R61" s="124">
        <f t="shared" si="12"/>
        <v>0.81699999999999995</v>
      </c>
      <c r="S61" s="124">
        <v>0</v>
      </c>
      <c r="T61" s="125">
        <f t="shared" si="13"/>
        <v>0</v>
      </c>
      <c r="AR61" s="126" t="s">
        <v>6</v>
      </c>
      <c r="AT61" s="126" t="s">
        <v>80</v>
      </c>
      <c r="AU61" s="126" t="s">
        <v>12</v>
      </c>
      <c r="AY61" s="76" t="s">
        <v>1064</v>
      </c>
      <c r="BE61" s="127">
        <f t="shared" si="14"/>
        <v>0</v>
      </c>
      <c r="BF61" s="127">
        <f t="shared" si="15"/>
        <v>0</v>
      </c>
      <c r="BG61" s="127">
        <f t="shared" si="16"/>
        <v>0</v>
      </c>
      <c r="BH61" s="127">
        <f t="shared" si="17"/>
        <v>0</v>
      </c>
      <c r="BI61" s="127">
        <f t="shared" si="18"/>
        <v>0</v>
      </c>
      <c r="BJ61" s="76" t="s">
        <v>12</v>
      </c>
      <c r="BK61" s="128">
        <f t="shared" si="19"/>
        <v>0</v>
      </c>
      <c r="BL61" s="76" t="s">
        <v>10</v>
      </c>
      <c r="BM61" s="126" t="s">
        <v>1487</v>
      </c>
    </row>
    <row r="62" spans="2:65" s="77" customFormat="1" ht="21.75" customHeight="1" x14ac:dyDescent="0.15">
      <c r="B62" s="87"/>
      <c r="C62" s="114" t="s">
        <v>1200</v>
      </c>
      <c r="D62" s="114" t="s">
        <v>80</v>
      </c>
      <c r="E62" s="115" t="s">
        <v>1488</v>
      </c>
      <c r="F62" s="116" t="s">
        <v>1489</v>
      </c>
      <c r="G62" s="117" t="s">
        <v>36</v>
      </c>
      <c r="H62" s="118">
        <v>3</v>
      </c>
      <c r="I62" s="119"/>
      <c r="J62" s="118">
        <f t="shared" si="10"/>
        <v>0</v>
      </c>
      <c r="K62" s="120"/>
      <c r="L62" s="121"/>
      <c r="M62" s="122" t="s">
        <v>1042</v>
      </c>
      <c r="N62" s="123"/>
      <c r="P62" s="124">
        <f t="shared" si="11"/>
        <v>0</v>
      </c>
      <c r="Q62" s="124">
        <v>0.26500000000000001</v>
      </c>
      <c r="R62" s="124">
        <f t="shared" si="12"/>
        <v>0.79500000000000004</v>
      </c>
      <c r="S62" s="124">
        <v>0</v>
      </c>
      <c r="T62" s="125">
        <f t="shared" si="13"/>
        <v>0</v>
      </c>
      <c r="AR62" s="126" t="s">
        <v>6</v>
      </c>
      <c r="AT62" s="126" t="s">
        <v>80</v>
      </c>
      <c r="AU62" s="126" t="s">
        <v>12</v>
      </c>
      <c r="AY62" s="76" t="s">
        <v>1064</v>
      </c>
      <c r="BE62" s="127">
        <f t="shared" si="14"/>
        <v>0</v>
      </c>
      <c r="BF62" s="127">
        <f t="shared" si="15"/>
        <v>0</v>
      </c>
      <c r="BG62" s="127">
        <f t="shared" si="16"/>
        <v>0</v>
      </c>
      <c r="BH62" s="127">
        <f t="shared" si="17"/>
        <v>0</v>
      </c>
      <c r="BI62" s="127">
        <f t="shared" si="18"/>
        <v>0</v>
      </c>
      <c r="BJ62" s="76" t="s">
        <v>12</v>
      </c>
      <c r="BK62" s="128">
        <f t="shared" si="19"/>
        <v>0</v>
      </c>
      <c r="BL62" s="76" t="s">
        <v>10</v>
      </c>
      <c r="BM62" s="126" t="s">
        <v>1490</v>
      </c>
    </row>
    <row r="63" spans="2:65" s="77" customFormat="1" ht="21.75" customHeight="1" x14ac:dyDescent="0.15">
      <c r="B63" s="87"/>
      <c r="C63" s="114" t="s">
        <v>1203</v>
      </c>
      <c r="D63" s="114" t="s">
        <v>80</v>
      </c>
      <c r="E63" s="115" t="s">
        <v>1491</v>
      </c>
      <c r="F63" s="116" t="s">
        <v>1492</v>
      </c>
      <c r="G63" s="117" t="s">
        <v>36</v>
      </c>
      <c r="H63" s="118">
        <v>2</v>
      </c>
      <c r="I63" s="119"/>
      <c r="J63" s="118">
        <f t="shared" si="10"/>
        <v>0</v>
      </c>
      <c r="K63" s="120"/>
      <c r="L63" s="121"/>
      <c r="M63" s="122" t="s">
        <v>1042</v>
      </c>
      <c r="N63" s="123"/>
      <c r="P63" s="124">
        <f t="shared" si="11"/>
        <v>0</v>
      </c>
      <c r="Q63" s="124">
        <v>0.26500000000000001</v>
      </c>
      <c r="R63" s="124">
        <f t="shared" si="12"/>
        <v>0.53</v>
      </c>
      <c r="S63" s="124">
        <v>0</v>
      </c>
      <c r="T63" s="125">
        <f t="shared" si="13"/>
        <v>0</v>
      </c>
      <c r="AR63" s="126" t="s">
        <v>6</v>
      </c>
      <c r="AT63" s="126" t="s">
        <v>80</v>
      </c>
      <c r="AU63" s="126" t="s">
        <v>12</v>
      </c>
      <c r="AY63" s="76" t="s">
        <v>1064</v>
      </c>
      <c r="BE63" s="127">
        <f t="shared" si="14"/>
        <v>0</v>
      </c>
      <c r="BF63" s="127">
        <f t="shared" si="15"/>
        <v>0</v>
      </c>
      <c r="BG63" s="127">
        <f t="shared" si="16"/>
        <v>0</v>
      </c>
      <c r="BH63" s="127">
        <f t="shared" si="17"/>
        <v>0</v>
      </c>
      <c r="BI63" s="127">
        <f t="shared" si="18"/>
        <v>0</v>
      </c>
      <c r="BJ63" s="76" t="s">
        <v>12</v>
      </c>
      <c r="BK63" s="128">
        <f t="shared" si="19"/>
        <v>0</v>
      </c>
      <c r="BL63" s="76" t="s">
        <v>10</v>
      </c>
      <c r="BM63" s="126" t="s">
        <v>1493</v>
      </c>
    </row>
    <row r="64" spans="2:65" s="77" customFormat="1" ht="21.75" customHeight="1" x14ac:dyDescent="0.15">
      <c r="B64" s="87"/>
      <c r="C64" s="114" t="s">
        <v>1206</v>
      </c>
      <c r="D64" s="114" t="s">
        <v>80</v>
      </c>
      <c r="E64" s="115" t="s">
        <v>1494</v>
      </c>
      <c r="F64" s="116" t="s">
        <v>1495</v>
      </c>
      <c r="G64" s="117" t="s">
        <v>36</v>
      </c>
      <c r="H64" s="118">
        <v>2</v>
      </c>
      <c r="I64" s="119"/>
      <c r="J64" s="118">
        <f t="shared" si="10"/>
        <v>0</v>
      </c>
      <c r="K64" s="120"/>
      <c r="L64" s="121"/>
      <c r="M64" s="122" t="s">
        <v>1042</v>
      </c>
      <c r="N64" s="123"/>
      <c r="P64" s="124">
        <f t="shared" si="11"/>
        <v>0</v>
      </c>
      <c r="Q64" s="124">
        <v>0.26500000000000001</v>
      </c>
      <c r="R64" s="124">
        <f t="shared" si="12"/>
        <v>0.53</v>
      </c>
      <c r="S64" s="124">
        <v>0</v>
      </c>
      <c r="T64" s="125">
        <f t="shared" si="13"/>
        <v>0</v>
      </c>
      <c r="AR64" s="126" t="s">
        <v>6</v>
      </c>
      <c r="AT64" s="126" t="s">
        <v>80</v>
      </c>
      <c r="AU64" s="126" t="s">
        <v>12</v>
      </c>
      <c r="AY64" s="76" t="s">
        <v>1064</v>
      </c>
      <c r="BE64" s="127">
        <f t="shared" si="14"/>
        <v>0</v>
      </c>
      <c r="BF64" s="127">
        <f t="shared" si="15"/>
        <v>0</v>
      </c>
      <c r="BG64" s="127">
        <f t="shared" si="16"/>
        <v>0</v>
      </c>
      <c r="BH64" s="127">
        <f t="shared" si="17"/>
        <v>0</v>
      </c>
      <c r="BI64" s="127">
        <f t="shared" si="18"/>
        <v>0</v>
      </c>
      <c r="BJ64" s="76" t="s">
        <v>12</v>
      </c>
      <c r="BK64" s="128">
        <f t="shared" si="19"/>
        <v>0</v>
      </c>
      <c r="BL64" s="76" t="s">
        <v>10</v>
      </c>
      <c r="BM64" s="126" t="s">
        <v>1496</v>
      </c>
    </row>
    <row r="65" spans="2:65" s="77" customFormat="1" ht="37.700000000000003" customHeight="1" x14ac:dyDescent="0.15">
      <c r="B65" s="87"/>
      <c r="C65" s="114" t="s">
        <v>1209</v>
      </c>
      <c r="D65" s="114" t="s">
        <v>80</v>
      </c>
      <c r="E65" s="115" t="s">
        <v>1497</v>
      </c>
      <c r="F65" s="116" t="s">
        <v>1498</v>
      </c>
      <c r="G65" s="117" t="s">
        <v>36</v>
      </c>
      <c r="H65" s="118">
        <v>2</v>
      </c>
      <c r="I65" s="119"/>
      <c r="J65" s="118">
        <f t="shared" si="10"/>
        <v>0</v>
      </c>
      <c r="K65" s="120"/>
      <c r="L65" s="121"/>
      <c r="M65" s="122" t="s">
        <v>1042</v>
      </c>
      <c r="N65" s="123"/>
      <c r="P65" s="124">
        <f t="shared" si="11"/>
        <v>0</v>
      </c>
      <c r="Q65" s="124">
        <v>6.8000000000000005E-2</v>
      </c>
      <c r="R65" s="124">
        <f t="shared" si="12"/>
        <v>0.13600000000000001</v>
      </c>
      <c r="S65" s="124">
        <v>0</v>
      </c>
      <c r="T65" s="125">
        <f t="shared" si="13"/>
        <v>0</v>
      </c>
      <c r="AR65" s="126" t="s">
        <v>6</v>
      </c>
      <c r="AT65" s="126" t="s">
        <v>80</v>
      </c>
      <c r="AU65" s="126" t="s">
        <v>12</v>
      </c>
      <c r="AY65" s="76" t="s">
        <v>1064</v>
      </c>
      <c r="BE65" s="127">
        <f t="shared" si="14"/>
        <v>0</v>
      </c>
      <c r="BF65" s="127">
        <f t="shared" si="15"/>
        <v>0</v>
      </c>
      <c r="BG65" s="127">
        <f t="shared" si="16"/>
        <v>0</v>
      </c>
      <c r="BH65" s="127">
        <f t="shared" si="17"/>
        <v>0</v>
      </c>
      <c r="BI65" s="127">
        <f t="shared" si="18"/>
        <v>0</v>
      </c>
      <c r="BJ65" s="76" t="s">
        <v>12</v>
      </c>
      <c r="BK65" s="128">
        <f t="shared" si="19"/>
        <v>0</v>
      </c>
      <c r="BL65" s="76" t="s">
        <v>10</v>
      </c>
      <c r="BM65" s="126" t="s">
        <v>1499</v>
      </c>
    </row>
    <row r="66" spans="2:65" s="77" customFormat="1" ht="44.25" customHeight="1" x14ac:dyDescent="0.15">
      <c r="B66" s="87"/>
      <c r="C66" s="114" t="s">
        <v>1212</v>
      </c>
      <c r="D66" s="114" t="s">
        <v>80</v>
      </c>
      <c r="E66" s="115" t="s">
        <v>1500</v>
      </c>
      <c r="F66" s="116" t="s">
        <v>1501</v>
      </c>
      <c r="G66" s="117" t="s">
        <v>36</v>
      </c>
      <c r="H66" s="118">
        <v>1</v>
      </c>
      <c r="I66" s="119"/>
      <c r="J66" s="118">
        <f t="shared" si="10"/>
        <v>0</v>
      </c>
      <c r="K66" s="120"/>
      <c r="L66" s="121"/>
      <c r="M66" s="122" t="s">
        <v>1042</v>
      </c>
      <c r="N66" s="123"/>
      <c r="P66" s="124">
        <f t="shared" si="11"/>
        <v>0</v>
      </c>
      <c r="Q66" s="124">
        <v>0.6</v>
      </c>
      <c r="R66" s="124">
        <f t="shared" si="12"/>
        <v>0.6</v>
      </c>
      <c r="S66" s="124">
        <v>0</v>
      </c>
      <c r="T66" s="125">
        <f t="shared" si="13"/>
        <v>0</v>
      </c>
      <c r="AR66" s="126" t="s">
        <v>6</v>
      </c>
      <c r="AT66" s="126" t="s">
        <v>80</v>
      </c>
      <c r="AU66" s="126" t="s">
        <v>12</v>
      </c>
      <c r="AY66" s="76" t="s">
        <v>1064</v>
      </c>
      <c r="BE66" s="127">
        <f t="shared" si="14"/>
        <v>0</v>
      </c>
      <c r="BF66" s="127">
        <f t="shared" si="15"/>
        <v>0</v>
      </c>
      <c r="BG66" s="127">
        <f t="shared" si="16"/>
        <v>0</v>
      </c>
      <c r="BH66" s="127">
        <f t="shared" si="17"/>
        <v>0</v>
      </c>
      <c r="BI66" s="127">
        <f t="shared" si="18"/>
        <v>0</v>
      </c>
      <c r="BJ66" s="76" t="s">
        <v>12</v>
      </c>
      <c r="BK66" s="128">
        <f t="shared" si="19"/>
        <v>0</v>
      </c>
      <c r="BL66" s="76" t="s">
        <v>10</v>
      </c>
      <c r="BM66" s="126" t="s">
        <v>1502</v>
      </c>
    </row>
    <row r="67" spans="2:65" s="77" customFormat="1" ht="21.75" customHeight="1" x14ac:dyDescent="0.15">
      <c r="B67" s="87"/>
      <c r="C67" s="114" t="s">
        <v>1215</v>
      </c>
      <c r="D67" s="114" t="s">
        <v>80</v>
      </c>
      <c r="E67" s="115" t="s">
        <v>1503</v>
      </c>
      <c r="F67" s="116" t="s">
        <v>1504</v>
      </c>
      <c r="G67" s="117" t="s">
        <v>36</v>
      </c>
      <c r="H67" s="118">
        <v>2</v>
      </c>
      <c r="I67" s="119"/>
      <c r="J67" s="118">
        <f t="shared" si="10"/>
        <v>0</v>
      </c>
      <c r="K67" s="120"/>
      <c r="L67" s="121"/>
      <c r="M67" s="122" t="s">
        <v>1042</v>
      </c>
      <c r="N67" s="123"/>
      <c r="P67" s="124">
        <f t="shared" si="11"/>
        <v>0</v>
      </c>
      <c r="Q67" s="124">
        <v>8.0000000000000002E-3</v>
      </c>
      <c r="R67" s="124">
        <f t="shared" si="12"/>
        <v>1.6E-2</v>
      </c>
      <c r="S67" s="124">
        <v>0</v>
      </c>
      <c r="T67" s="125">
        <f t="shared" si="13"/>
        <v>0</v>
      </c>
      <c r="AR67" s="126" t="s">
        <v>6</v>
      </c>
      <c r="AT67" s="126" t="s">
        <v>80</v>
      </c>
      <c r="AU67" s="126" t="s">
        <v>12</v>
      </c>
      <c r="AY67" s="76" t="s">
        <v>1064</v>
      </c>
      <c r="BE67" s="127">
        <f t="shared" si="14"/>
        <v>0</v>
      </c>
      <c r="BF67" s="127">
        <f t="shared" si="15"/>
        <v>0</v>
      </c>
      <c r="BG67" s="127">
        <f t="shared" si="16"/>
        <v>0</v>
      </c>
      <c r="BH67" s="127">
        <f t="shared" si="17"/>
        <v>0</v>
      </c>
      <c r="BI67" s="127">
        <f t="shared" si="18"/>
        <v>0</v>
      </c>
      <c r="BJ67" s="76" t="s">
        <v>12</v>
      </c>
      <c r="BK67" s="128">
        <f t="shared" si="19"/>
        <v>0</v>
      </c>
      <c r="BL67" s="76" t="s">
        <v>10</v>
      </c>
      <c r="BM67" s="126" t="s">
        <v>1505</v>
      </c>
    </row>
    <row r="68" spans="2:65" s="77" customFormat="1" ht="21.75" customHeight="1" x14ac:dyDescent="0.15">
      <c r="B68" s="87"/>
      <c r="C68" s="114" t="s">
        <v>1218</v>
      </c>
      <c r="D68" s="114" t="s">
        <v>80</v>
      </c>
      <c r="E68" s="115" t="s">
        <v>1506</v>
      </c>
      <c r="F68" s="116" t="s">
        <v>1507</v>
      </c>
      <c r="G68" s="117" t="s">
        <v>36</v>
      </c>
      <c r="H68" s="118">
        <v>2</v>
      </c>
      <c r="I68" s="119"/>
      <c r="J68" s="118">
        <f t="shared" si="10"/>
        <v>0</v>
      </c>
      <c r="K68" s="120"/>
      <c r="L68" s="121"/>
      <c r="M68" s="122" t="s">
        <v>1042</v>
      </c>
      <c r="N68" s="123"/>
      <c r="P68" s="124">
        <f t="shared" si="11"/>
        <v>0</v>
      </c>
      <c r="Q68" s="124">
        <v>8.0000000000000002E-3</v>
      </c>
      <c r="R68" s="124">
        <f t="shared" si="12"/>
        <v>1.6E-2</v>
      </c>
      <c r="S68" s="124">
        <v>0</v>
      </c>
      <c r="T68" s="125">
        <f t="shared" si="13"/>
        <v>0</v>
      </c>
      <c r="AR68" s="126" t="s">
        <v>6</v>
      </c>
      <c r="AT68" s="126" t="s">
        <v>80</v>
      </c>
      <c r="AU68" s="126" t="s">
        <v>12</v>
      </c>
      <c r="AY68" s="76" t="s">
        <v>1064</v>
      </c>
      <c r="BE68" s="127">
        <f t="shared" si="14"/>
        <v>0</v>
      </c>
      <c r="BF68" s="127">
        <f t="shared" si="15"/>
        <v>0</v>
      </c>
      <c r="BG68" s="127">
        <f t="shared" si="16"/>
        <v>0</v>
      </c>
      <c r="BH68" s="127">
        <f t="shared" si="17"/>
        <v>0</v>
      </c>
      <c r="BI68" s="127">
        <f t="shared" si="18"/>
        <v>0</v>
      </c>
      <c r="BJ68" s="76" t="s">
        <v>12</v>
      </c>
      <c r="BK68" s="128">
        <f t="shared" si="19"/>
        <v>0</v>
      </c>
      <c r="BL68" s="76" t="s">
        <v>10</v>
      </c>
      <c r="BM68" s="126" t="s">
        <v>1508</v>
      </c>
    </row>
    <row r="69" spans="2:65" s="77" customFormat="1" ht="24.2" customHeight="1" x14ac:dyDescent="0.15">
      <c r="B69" s="87"/>
      <c r="C69" s="114" t="s">
        <v>1221</v>
      </c>
      <c r="D69" s="114" t="s">
        <v>80</v>
      </c>
      <c r="E69" s="115" t="s">
        <v>1509</v>
      </c>
      <c r="F69" s="116" t="s">
        <v>1510</v>
      </c>
      <c r="G69" s="117" t="s">
        <v>36</v>
      </c>
      <c r="H69" s="118">
        <v>6</v>
      </c>
      <c r="I69" s="119"/>
      <c r="J69" s="118">
        <f t="shared" si="10"/>
        <v>0</v>
      </c>
      <c r="K69" s="120"/>
      <c r="L69" s="121"/>
      <c r="M69" s="122" t="s">
        <v>1042</v>
      </c>
      <c r="N69" s="123"/>
      <c r="P69" s="124">
        <f t="shared" si="11"/>
        <v>0</v>
      </c>
      <c r="Q69" s="124">
        <v>0.11</v>
      </c>
      <c r="R69" s="124">
        <f t="shared" si="12"/>
        <v>0.66</v>
      </c>
      <c r="S69" s="124">
        <v>0</v>
      </c>
      <c r="T69" s="125">
        <f t="shared" si="13"/>
        <v>0</v>
      </c>
      <c r="AR69" s="126" t="s">
        <v>6</v>
      </c>
      <c r="AT69" s="126" t="s">
        <v>80</v>
      </c>
      <c r="AU69" s="126" t="s">
        <v>12</v>
      </c>
      <c r="AY69" s="76" t="s">
        <v>1064</v>
      </c>
      <c r="BE69" s="127">
        <f t="shared" si="14"/>
        <v>0</v>
      </c>
      <c r="BF69" s="127">
        <f t="shared" si="15"/>
        <v>0</v>
      </c>
      <c r="BG69" s="127">
        <f t="shared" si="16"/>
        <v>0</v>
      </c>
      <c r="BH69" s="127">
        <f t="shared" si="17"/>
        <v>0</v>
      </c>
      <c r="BI69" s="127">
        <f t="shared" si="18"/>
        <v>0</v>
      </c>
      <c r="BJ69" s="76" t="s">
        <v>12</v>
      </c>
      <c r="BK69" s="128">
        <f t="shared" si="19"/>
        <v>0</v>
      </c>
      <c r="BL69" s="76" t="s">
        <v>10</v>
      </c>
      <c r="BM69" s="126" t="s">
        <v>1511</v>
      </c>
    </row>
    <row r="70" spans="2:65" s="77" customFormat="1" ht="24.2" customHeight="1" x14ac:dyDescent="0.15">
      <c r="B70" s="87"/>
      <c r="C70" s="114" t="s">
        <v>1224</v>
      </c>
      <c r="D70" s="114" t="s">
        <v>80</v>
      </c>
      <c r="E70" s="115" t="s">
        <v>1512</v>
      </c>
      <c r="F70" s="116" t="s">
        <v>1513</v>
      </c>
      <c r="G70" s="117" t="s">
        <v>36</v>
      </c>
      <c r="H70" s="118">
        <v>1</v>
      </c>
      <c r="I70" s="119"/>
      <c r="J70" s="118">
        <f t="shared" si="10"/>
        <v>0</v>
      </c>
      <c r="K70" s="120"/>
      <c r="L70" s="121"/>
      <c r="M70" s="122" t="s">
        <v>1042</v>
      </c>
      <c r="N70" s="123"/>
      <c r="P70" s="124">
        <f t="shared" si="11"/>
        <v>0</v>
      </c>
      <c r="Q70" s="124">
        <v>9.8000000000000004E-2</v>
      </c>
      <c r="R70" s="124">
        <f t="shared" si="12"/>
        <v>9.8000000000000004E-2</v>
      </c>
      <c r="S70" s="124">
        <v>0</v>
      </c>
      <c r="T70" s="125">
        <f t="shared" si="13"/>
        <v>0</v>
      </c>
      <c r="AR70" s="126" t="s">
        <v>6</v>
      </c>
      <c r="AT70" s="126" t="s">
        <v>80</v>
      </c>
      <c r="AU70" s="126" t="s">
        <v>12</v>
      </c>
      <c r="AY70" s="76" t="s">
        <v>1064</v>
      </c>
      <c r="BE70" s="127">
        <f t="shared" si="14"/>
        <v>0</v>
      </c>
      <c r="BF70" s="127">
        <f t="shared" si="15"/>
        <v>0</v>
      </c>
      <c r="BG70" s="127">
        <f t="shared" si="16"/>
        <v>0</v>
      </c>
      <c r="BH70" s="127">
        <f t="shared" si="17"/>
        <v>0</v>
      </c>
      <c r="BI70" s="127">
        <f t="shared" si="18"/>
        <v>0</v>
      </c>
      <c r="BJ70" s="76" t="s">
        <v>12</v>
      </c>
      <c r="BK70" s="128">
        <f t="shared" si="19"/>
        <v>0</v>
      </c>
      <c r="BL70" s="76" t="s">
        <v>10</v>
      </c>
      <c r="BM70" s="126" t="s">
        <v>1514</v>
      </c>
    </row>
    <row r="71" spans="2:65" s="77" customFormat="1" ht="24.2" customHeight="1" x14ac:dyDescent="0.15">
      <c r="B71" s="87"/>
      <c r="C71" s="114" t="s">
        <v>1228</v>
      </c>
      <c r="D71" s="114" t="s">
        <v>80</v>
      </c>
      <c r="E71" s="115" t="s">
        <v>1515</v>
      </c>
      <c r="F71" s="116" t="s">
        <v>1516</v>
      </c>
      <c r="G71" s="117" t="s">
        <v>36</v>
      </c>
      <c r="H71" s="118">
        <v>4</v>
      </c>
      <c r="I71" s="119"/>
      <c r="J71" s="118">
        <f t="shared" si="10"/>
        <v>0</v>
      </c>
      <c r="K71" s="120"/>
      <c r="L71" s="121"/>
      <c r="M71" s="122" t="s">
        <v>1042</v>
      </c>
      <c r="N71" s="123"/>
      <c r="P71" s="124">
        <f t="shared" si="11"/>
        <v>0</v>
      </c>
      <c r="Q71" s="124">
        <v>6.3E-2</v>
      </c>
      <c r="R71" s="124">
        <f t="shared" si="12"/>
        <v>0.252</v>
      </c>
      <c r="S71" s="124">
        <v>0</v>
      </c>
      <c r="T71" s="125">
        <f t="shared" si="13"/>
        <v>0</v>
      </c>
      <c r="AR71" s="126" t="s">
        <v>6</v>
      </c>
      <c r="AT71" s="126" t="s">
        <v>80</v>
      </c>
      <c r="AU71" s="126" t="s">
        <v>12</v>
      </c>
      <c r="AY71" s="76" t="s">
        <v>1064</v>
      </c>
      <c r="BE71" s="127">
        <f t="shared" si="14"/>
        <v>0</v>
      </c>
      <c r="BF71" s="127">
        <f t="shared" si="15"/>
        <v>0</v>
      </c>
      <c r="BG71" s="127">
        <f t="shared" si="16"/>
        <v>0</v>
      </c>
      <c r="BH71" s="127">
        <f t="shared" si="17"/>
        <v>0</v>
      </c>
      <c r="BI71" s="127">
        <f t="shared" si="18"/>
        <v>0</v>
      </c>
      <c r="BJ71" s="76" t="s">
        <v>12</v>
      </c>
      <c r="BK71" s="128">
        <f t="shared" si="19"/>
        <v>0</v>
      </c>
      <c r="BL71" s="76" t="s">
        <v>10</v>
      </c>
      <c r="BM71" s="126" t="s">
        <v>1517</v>
      </c>
    </row>
    <row r="72" spans="2:65" s="77" customFormat="1" ht="33" customHeight="1" x14ac:dyDescent="0.15">
      <c r="B72" s="87"/>
      <c r="C72" s="114" t="s">
        <v>1231</v>
      </c>
      <c r="D72" s="114" t="s">
        <v>80</v>
      </c>
      <c r="E72" s="115" t="s">
        <v>1518</v>
      </c>
      <c r="F72" s="116" t="s">
        <v>1519</v>
      </c>
      <c r="G72" s="117" t="s">
        <v>36</v>
      </c>
      <c r="H72" s="118">
        <v>5</v>
      </c>
      <c r="I72" s="119"/>
      <c r="J72" s="118">
        <f t="shared" si="10"/>
        <v>0</v>
      </c>
      <c r="K72" s="120"/>
      <c r="L72" s="121"/>
      <c r="M72" s="122" t="s">
        <v>1042</v>
      </c>
      <c r="N72" s="123"/>
      <c r="P72" s="124">
        <f t="shared" si="11"/>
        <v>0</v>
      </c>
      <c r="Q72" s="124">
        <v>6.5000000000000002E-2</v>
      </c>
      <c r="R72" s="124">
        <f t="shared" si="12"/>
        <v>0.32500000000000001</v>
      </c>
      <c r="S72" s="124">
        <v>0</v>
      </c>
      <c r="T72" s="125">
        <f t="shared" si="13"/>
        <v>0</v>
      </c>
      <c r="AR72" s="126" t="s">
        <v>6</v>
      </c>
      <c r="AT72" s="126" t="s">
        <v>80</v>
      </c>
      <c r="AU72" s="126" t="s">
        <v>12</v>
      </c>
      <c r="AY72" s="76" t="s">
        <v>1064</v>
      </c>
      <c r="BE72" s="127">
        <f t="shared" si="14"/>
        <v>0</v>
      </c>
      <c r="BF72" s="127">
        <f t="shared" si="15"/>
        <v>0</v>
      </c>
      <c r="BG72" s="127">
        <f t="shared" si="16"/>
        <v>0</v>
      </c>
      <c r="BH72" s="127">
        <f t="shared" si="17"/>
        <v>0</v>
      </c>
      <c r="BI72" s="127">
        <f t="shared" si="18"/>
        <v>0</v>
      </c>
      <c r="BJ72" s="76" t="s">
        <v>12</v>
      </c>
      <c r="BK72" s="128">
        <f t="shared" si="19"/>
        <v>0</v>
      </c>
      <c r="BL72" s="76" t="s">
        <v>10</v>
      </c>
      <c r="BM72" s="126" t="s">
        <v>1520</v>
      </c>
    </row>
    <row r="73" spans="2:65" s="77" customFormat="1" ht="24.2" customHeight="1" x14ac:dyDescent="0.15">
      <c r="B73" s="87"/>
      <c r="C73" s="114" t="s">
        <v>1234</v>
      </c>
      <c r="D73" s="114" t="s">
        <v>80</v>
      </c>
      <c r="E73" s="115" t="s">
        <v>1521</v>
      </c>
      <c r="F73" s="116" t="s">
        <v>1522</v>
      </c>
      <c r="G73" s="117" t="s">
        <v>36</v>
      </c>
      <c r="H73" s="118">
        <v>7</v>
      </c>
      <c r="I73" s="119"/>
      <c r="J73" s="118">
        <f t="shared" si="10"/>
        <v>0</v>
      </c>
      <c r="K73" s="120"/>
      <c r="L73" s="121"/>
      <c r="M73" s="122" t="s">
        <v>1042</v>
      </c>
      <c r="N73" s="123"/>
      <c r="P73" s="124">
        <f t="shared" si="11"/>
        <v>0</v>
      </c>
      <c r="Q73" s="124">
        <v>3.4000000000000002E-2</v>
      </c>
      <c r="R73" s="124">
        <f t="shared" si="12"/>
        <v>0.23800000000000002</v>
      </c>
      <c r="S73" s="124">
        <v>0</v>
      </c>
      <c r="T73" s="125">
        <f t="shared" si="13"/>
        <v>0</v>
      </c>
      <c r="AR73" s="126" t="s">
        <v>6</v>
      </c>
      <c r="AT73" s="126" t="s">
        <v>80</v>
      </c>
      <c r="AU73" s="126" t="s">
        <v>12</v>
      </c>
      <c r="AY73" s="76" t="s">
        <v>1064</v>
      </c>
      <c r="BE73" s="127">
        <f t="shared" si="14"/>
        <v>0</v>
      </c>
      <c r="BF73" s="127">
        <f t="shared" si="15"/>
        <v>0</v>
      </c>
      <c r="BG73" s="127">
        <f t="shared" si="16"/>
        <v>0</v>
      </c>
      <c r="BH73" s="127">
        <f t="shared" si="17"/>
        <v>0</v>
      </c>
      <c r="BI73" s="127">
        <f t="shared" si="18"/>
        <v>0</v>
      </c>
      <c r="BJ73" s="76" t="s">
        <v>12</v>
      </c>
      <c r="BK73" s="128">
        <f t="shared" si="19"/>
        <v>0</v>
      </c>
      <c r="BL73" s="76" t="s">
        <v>10</v>
      </c>
      <c r="BM73" s="126" t="s">
        <v>1523</v>
      </c>
    </row>
    <row r="74" spans="2:65" s="77" customFormat="1" ht="24.2" customHeight="1" x14ac:dyDescent="0.15">
      <c r="B74" s="87"/>
      <c r="C74" s="114" t="s">
        <v>1237</v>
      </c>
      <c r="D74" s="114" t="s">
        <v>80</v>
      </c>
      <c r="E74" s="115" t="s">
        <v>1524</v>
      </c>
      <c r="F74" s="116" t="s">
        <v>1525</v>
      </c>
      <c r="G74" s="117" t="s">
        <v>36</v>
      </c>
      <c r="H74" s="118">
        <v>3</v>
      </c>
      <c r="I74" s="119"/>
      <c r="J74" s="118">
        <f t="shared" si="10"/>
        <v>0</v>
      </c>
      <c r="K74" s="120"/>
      <c r="L74" s="121"/>
      <c r="M74" s="122" t="s">
        <v>1042</v>
      </c>
      <c r="N74" s="123"/>
      <c r="P74" s="124">
        <f t="shared" si="11"/>
        <v>0</v>
      </c>
      <c r="Q74" s="124">
        <v>0</v>
      </c>
      <c r="R74" s="124">
        <f t="shared" si="12"/>
        <v>0</v>
      </c>
      <c r="S74" s="124">
        <v>0</v>
      </c>
      <c r="T74" s="125">
        <f t="shared" si="13"/>
        <v>0</v>
      </c>
      <c r="AR74" s="126" t="s">
        <v>6</v>
      </c>
      <c r="AT74" s="126" t="s">
        <v>80</v>
      </c>
      <c r="AU74" s="126" t="s">
        <v>12</v>
      </c>
      <c r="AY74" s="76" t="s">
        <v>1064</v>
      </c>
      <c r="BE74" s="127">
        <f t="shared" si="14"/>
        <v>0</v>
      </c>
      <c r="BF74" s="127">
        <f t="shared" si="15"/>
        <v>0</v>
      </c>
      <c r="BG74" s="127">
        <f t="shared" si="16"/>
        <v>0</v>
      </c>
      <c r="BH74" s="127">
        <f t="shared" si="17"/>
        <v>0</v>
      </c>
      <c r="BI74" s="127">
        <f t="shared" si="18"/>
        <v>0</v>
      </c>
      <c r="BJ74" s="76" t="s">
        <v>12</v>
      </c>
      <c r="BK74" s="128">
        <f t="shared" si="19"/>
        <v>0</v>
      </c>
      <c r="BL74" s="76" t="s">
        <v>10</v>
      </c>
      <c r="BM74" s="126" t="s">
        <v>1526</v>
      </c>
    </row>
    <row r="75" spans="2:65" s="77" customFormat="1" ht="33" customHeight="1" x14ac:dyDescent="0.15">
      <c r="B75" s="87"/>
      <c r="C75" s="114" t="s">
        <v>1240</v>
      </c>
      <c r="D75" s="114" t="s">
        <v>80</v>
      </c>
      <c r="E75" s="115" t="s">
        <v>1527</v>
      </c>
      <c r="F75" s="116" t="s">
        <v>1528</v>
      </c>
      <c r="G75" s="117" t="s">
        <v>36</v>
      </c>
      <c r="H75" s="118">
        <v>3</v>
      </c>
      <c r="I75" s="119"/>
      <c r="J75" s="118">
        <f t="shared" si="10"/>
        <v>0</v>
      </c>
      <c r="K75" s="120"/>
      <c r="L75" s="121"/>
      <c r="M75" s="122" t="s">
        <v>1042</v>
      </c>
      <c r="N75" s="123"/>
      <c r="P75" s="124">
        <f t="shared" si="11"/>
        <v>0</v>
      </c>
      <c r="Q75" s="124">
        <v>0.26</v>
      </c>
      <c r="R75" s="124">
        <f t="shared" si="12"/>
        <v>0.78</v>
      </c>
      <c r="S75" s="124">
        <v>0</v>
      </c>
      <c r="T75" s="125">
        <f t="shared" si="13"/>
        <v>0</v>
      </c>
      <c r="AR75" s="126" t="s">
        <v>6</v>
      </c>
      <c r="AT75" s="126" t="s">
        <v>80</v>
      </c>
      <c r="AU75" s="126" t="s">
        <v>12</v>
      </c>
      <c r="AY75" s="76" t="s">
        <v>1064</v>
      </c>
      <c r="BE75" s="127">
        <f t="shared" si="14"/>
        <v>0</v>
      </c>
      <c r="BF75" s="127">
        <f t="shared" si="15"/>
        <v>0</v>
      </c>
      <c r="BG75" s="127">
        <f t="shared" si="16"/>
        <v>0</v>
      </c>
      <c r="BH75" s="127">
        <f t="shared" si="17"/>
        <v>0</v>
      </c>
      <c r="BI75" s="127">
        <f t="shared" si="18"/>
        <v>0</v>
      </c>
      <c r="BJ75" s="76" t="s">
        <v>12</v>
      </c>
      <c r="BK75" s="128">
        <f t="shared" si="19"/>
        <v>0</v>
      </c>
      <c r="BL75" s="76" t="s">
        <v>10</v>
      </c>
      <c r="BM75" s="126" t="s">
        <v>1529</v>
      </c>
    </row>
    <row r="76" spans="2:65" s="77" customFormat="1" ht="33" customHeight="1" x14ac:dyDescent="0.15">
      <c r="B76" s="87"/>
      <c r="C76" s="114" t="s">
        <v>1243</v>
      </c>
      <c r="D76" s="114" t="s">
        <v>80</v>
      </c>
      <c r="E76" s="115" t="s">
        <v>1530</v>
      </c>
      <c r="F76" s="116" t="s">
        <v>1531</v>
      </c>
      <c r="G76" s="117" t="s">
        <v>36</v>
      </c>
      <c r="H76" s="118">
        <v>1</v>
      </c>
      <c r="I76" s="119"/>
      <c r="J76" s="118">
        <f t="shared" si="10"/>
        <v>0</v>
      </c>
      <c r="K76" s="120"/>
      <c r="L76" s="121"/>
      <c r="M76" s="122" t="s">
        <v>1042</v>
      </c>
      <c r="N76" s="123"/>
      <c r="P76" s="124">
        <f t="shared" si="11"/>
        <v>0</v>
      </c>
      <c r="Q76" s="124">
        <v>0.38600000000000001</v>
      </c>
      <c r="R76" s="124">
        <f t="shared" si="12"/>
        <v>0.38600000000000001</v>
      </c>
      <c r="S76" s="124">
        <v>0</v>
      </c>
      <c r="T76" s="125">
        <f t="shared" si="13"/>
        <v>0</v>
      </c>
      <c r="AR76" s="126" t="s">
        <v>6</v>
      </c>
      <c r="AT76" s="126" t="s">
        <v>80</v>
      </c>
      <c r="AU76" s="126" t="s">
        <v>12</v>
      </c>
      <c r="AY76" s="76" t="s">
        <v>1064</v>
      </c>
      <c r="BE76" s="127">
        <f t="shared" si="14"/>
        <v>0</v>
      </c>
      <c r="BF76" s="127">
        <f t="shared" si="15"/>
        <v>0</v>
      </c>
      <c r="BG76" s="127">
        <f t="shared" si="16"/>
        <v>0</v>
      </c>
      <c r="BH76" s="127">
        <f t="shared" si="17"/>
        <v>0</v>
      </c>
      <c r="BI76" s="127">
        <f t="shared" si="18"/>
        <v>0</v>
      </c>
      <c r="BJ76" s="76" t="s">
        <v>12</v>
      </c>
      <c r="BK76" s="128">
        <f t="shared" si="19"/>
        <v>0</v>
      </c>
      <c r="BL76" s="76" t="s">
        <v>10</v>
      </c>
      <c r="BM76" s="126" t="s">
        <v>1532</v>
      </c>
    </row>
    <row r="77" spans="2:65" s="77" customFormat="1" ht="33" customHeight="1" x14ac:dyDescent="0.15">
      <c r="B77" s="87"/>
      <c r="C77" s="114" t="s">
        <v>1247</v>
      </c>
      <c r="D77" s="114" t="s">
        <v>80</v>
      </c>
      <c r="E77" s="115" t="s">
        <v>1533</v>
      </c>
      <c r="F77" s="116" t="s">
        <v>1534</v>
      </c>
      <c r="G77" s="117" t="s">
        <v>36</v>
      </c>
      <c r="H77" s="118">
        <v>2</v>
      </c>
      <c r="I77" s="119"/>
      <c r="J77" s="118">
        <f t="shared" si="10"/>
        <v>0</v>
      </c>
      <c r="K77" s="120"/>
      <c r="L77" s="121"/>
      <c r="M77" s="122" t="s">
        <v>1042</v>
      </c>
      <c r="N77" s="123"/>
      <c r="P77" s="124">
        <f t="shared" si="11"/>
        <v>0</v>
      </c>
      <c r="Q77" s="124">
        <v>0.08</v>
      </c>
      <c r="R77" s="124">
        <f t="shared" si="12"/>
        <v>0.16</v>
      </c>
      <c r="S77" s="124">
        <v>0</v>
      </c>
      <c r="T77" s="125">
        <f t="shared" si="13"/>
        <v>0</v>
      </c>
      <c r="AR77" s="126" t="s">
        <v>6</v>
      </c>
      <c r="AT77" s="126" t="s">
        <v>80</v>
      </c>
      <c r="AU77" s="126" t="s">
        <v>12</v>
      </c>
      <c r="AY77" s="76" t="s">
        <v>1064</v>
      </c>
      <c r="BE77" s="127">
        <f t="shared" si="14"/>
        <v>0</v>
      </c>
      <c r="BF77" s="127">
        <f t="shared" si="15"/>
        <v>0</v>
      </c>
      <c r="BG77" s="127">
        <f t="shared" si="16"/>
        <v>0</v>
      </c>
      <c r="BH77" s="127">
        <f t="shared" si="17"/>
        <v>0</v>
      </c>
      <c r="BI77" s="127">
        <f t="shared" si="18"/>
        <v>0</v>
      </c>
      <c r="BJ77" s="76" t="s">
        <v>12</v>
      </c>
      <c r="BK77" s="128">
        <f t="shared" si="19"/>
        <v>0</v>
      </c>
      <c r="BL77" s="76" t="s">
        <v>10</v>
      </c>
      <c r="BM77" s="126" t="s">
        <v>1535</v>
      </c>
    </row>
    <row r="78" spans="2:65" s="77" customFormat="1" ht="24.2" customHeight="1" x14ac:dyDescent="0.15">
      <c r="B78" s="87"/>
      <c r="C78" s="114" t="s">
        <v>1250</v>
      </c>
      <c r="D78" s="114" t="s">
        <v>80</v>
      </c>
      <c r="E78" s="115" t="s">
        <v>1536</v>
      </c>
      <c r="F78" s="116" t="s">
        <v>1537</v>
      </c>
      <c r="G78" s="117" t="s">
        <v>36</v>
      </c>
      <c r="H78" s="118">
        <v>3</v>
      </c>
      <c r="I78" s="119"/>
      <c r="J78" s="118">
        <f t="shared" si="10"/>
        <v>0</v>
      </c>
      <c r="K78" s="120"/>
      <c r="L78" s="121"/>
      <c r="M78" s="122" t="s">
        <v>1042</v>
      </c>
      <c r="N78" s="123"/>
      <c r="P78" s="124">
        <f t="shared" si="11"/>
        <v>0</v>
      </c>
      <c r="Q78" s="124">
        <v>0.13</v>
      </c>
      <c r="R78" s="124">
        <f t="shared" si="12"/>
        <v>0.39</v>
      </c>
      <c r="S78" s="124">
        <v>0</v>
      </c>
      <c r="T78" s="125">
        <f t="shared" si="13"/>
        <v>0</v>
      </c>
      <c r="AR78" s="126" t="s">
        <v>6</v>
      </c>
      <c r="AT78" s="126" t="s">
        <v>80</v>
      </c>
      <c r="AU78" s="126" t="s">
        <v>12</v>
      </c>
      <c r="AY78" s="76" t="s">
        <v>1064</v>
      </c>
      <c r="BE78" s="127">
        <f t="shared" si="14"/>
        <v>0</v>
      </c>
      <c r="BF78" s="127">
        <f t="shared" si="15"/>
        <v>0</v>
      </c>
      <c r="BG78" s="127">
        <f t="shared" si="16"/>
        <v>0</v>
      </c>
      <c r="BH78" s="127">
        <f t="shared" si="17"/>
        <v>0</v>
      </c>
      <c r="BI78" s="127">
        <f t="shared" si="18"/>
        <v>0</v>
      </c>
      <c r="BJ78" s="76" t="s">
        <v>12</v>
      </c>
      <c r="BK78" s="128">
        <f t="shared" si="19"/>
        <v>0</v>
      </c>
      <c r="BL78" s="76" t="s">
        <v>10</v>
      </c>
      <c r="BM78" s="126" t="s">
        <v>1538</v>
      </c>
    </row>
    <row r="79" spans="2:65" s="77" customFormat="1" ht="24.2" customHeight="1" x14ac:dyDescent="0.15">
      <c r="B79" s="87"/>
      <c r="C79" s="114" t="s">
        <v>1253</v>
      </c>
      <c r="D79" s="114" t="s">
        <v>80</v>
      </c>
      <c r="E79" s="115" t="s">
        <v>208</v>
      </c>
      <c r="F79" s="116" t="s">
        <v>1539</v>
      </c>
      <c r="G79" s="117" t="s">
        <v>36</v>
      </c>
      <c r="H79" s="118">
        <v>3</v>
      </c>
      <c r="I79" s="119"/>
      <c r="J79" s="118">
        <f t="shared" si="10"/>
        <v>0</v>
      </c>
      <c r="K79" s="120"/>
      <c r="L79" s="121"/>
      <c r="M79" s="122" t="s">
        <v>1042</v>
      </c>
      <c r="N79" s="123"/>
      <c r="P79" s="124">
        <f t="shared" si="11"/>
        <v>0</v>
      </c>
      <c r="Q79" s="124">
        <v>0.34</v>
      </c>
      <c r="R79" s="124">
        <f t="shared" si="12"/>
        <v>1.02</v>
      </c>
      <c r="S79" s="124">
        <v>0</v>
      </c>
      <c r="T79" s="125">
        <f t="shared" si="13"/>
        <v>0</v>
      </c>
      <c r="AR79" s="126" t="s">
        <v>6</v>
      </c>
      <c r="AT79" s="126" t="s">
        <v>80</v>
      </c>
      <c r="AU79" s="126" t="s">
        <v>12</v>
      </c>
      <c r="AY79" s="76" t="s">
        <v>1064</v>
      </c>
      <c r="BE79" s="127">
        <f t="shared" si="14"/>
        <v>0</v>
      </c>
      <c r="BF79" s="127">
        <f t="shared" si="15"/>
        <v>0</v>
      </c>
      <c r="BG79" s="127">
        <f t="shared" si="16"/>
        <v>0</v>
      </c>
      <c r="BH79" s="127">
        <f t="shared" si="17"/>
        <v>0</v>
      </c>
      <c r="BI79" s="127">
        <f t="shared" si="18"/>
        <v>0</v>
      </c>
      <c r="BJ79" s="76" t="s">
        <v>12</v>
      </c>
      <c r="BK79" s="128">
        <f t="shared" si="19"/>
        <v>0</v>
      </c>
      <c r="BL79" s="76" t="s">
        <v>10</v>
      </c>
      <c r="BM79" s="126" t="s">
        <v>1540</v>
      </c>
    </row>
    <row r="80" spans="2:65" s="77" customFormat="1" ht="21.75" customHeight="1" x14ac:dyDescent="0.15">
      <c r="B80" s="87"/>
      <c r="C80" s="114" t="s">
        <v>1256</v>
      </c>
      <c r="D80" s="114" t="s">
        <v>80</v>
      </c>
      <c r="E80" s="115" t="s">
        <v>207</v>
      </c>
      <c r="F80" s="116" t="s">
        <v>1541</v>
      </c>
      <c r="G80" s="117" t="s">
        <v>36</v>
      </c>
      <c r="H80" s="118">
        <v>2</v>
      </c>
      <c r="I80" s="119"/>
      <c r="J80" s="118">
        <f t="shared" si="10"/>
        <v>0</v>
      </c>
      <c r="K80" s="120"/>
      <c r="L80" s="121"/>
      <c r="M80" s="122" t="s">
        <v>1042</v>
      </c>
      <c r="N80" s="123"/>
      <c r="P80" s="124">
        <f t="shared" si="11"/>
        <v>0</v>
      </c>
      <c r="Q80" s="124">
        <v>0.34</v>
      </c>
      <c r="R80" s="124">
        <f t="shared" si="12"/>
        <v>0.68</v>
      </c>
      <c r="S80" s="124">
        <v>0</v>
      </c>
      <c r="T80" s="125">
        <f t="shared" si="13"/>
        <v>0</v>
      </c>
      <c r="AR80" s="126" t="s">
        <v>6</v>
      </c>
      <c r="AT80" s="126" t="s">
        <v>80</v>
      </c>
      <c r="AU80" s="126" t="s">
        <v>12</v>
      </c>
      <c r="AY80" s="76" t="s">
        <v>1064</v>
      </c>
      <c r="BE80" s="127">
        <f t="shared" si="14"/>
        <v>0</v>
      </c>
      <c r="BF80" s="127">
        <f t="shared" si="15"/>
        <v>0</v>
      </c>
      <c r="BG80" s="127">
        <f t="shared" si="16"/>
        <v>0</v>
      </c>
      <c r="BH80" s="127">
        <f t="shared" si="17"/>
        <v>0</v>
      </c>
      <c r="BI80" s="127">
        <f t="shared" si="18"/>
        <v>0</v>
      </c>
      <c r="BJ80" s="76" t="s">
        <v>12</v>
      </c>
      <c r="BK80" s="128">
        <f t="shared" si="19"/>
        <v>0</v>
      </c>
      <c r="BL80" s="76" t="s">
        <v>10</v>
      </c>
      <c r="BM80" s="126" t="s">
        <v>1542</v>
      </c>
    </row>
    <row r="81" spans="2:65" s="77" customFormat="1" ht="21.75" customHeight="1" x14ac:dyDescent="0.15">
      <c r="B81" s="87"/>
      <c r="C81" s="114" t="s">
        <v>1259</v>
      </c>
      <c r="D81" s="114" t="s">
        <v>80</v>
      </c>
      <c r="E81" s="115" t="s">
        <v>206</v>
      </c>
      <c r="F81" s="116" t="s">
        <v>1543</v>
      </c>
      <c r="G81" s="117" t="s">
        <v>36</v>
      </c>
      <c r="H81" s="118">
        <v>2</v>
      </c>
      <c r="I81" s="119"/>
      <c r="J81" s="118">
        <f t="shared" si="10"/>
        <v>0</v>
      </c>
      <c r="K81" s="120"/>
      <c r="L81" s="121"/>
      <c r="M81" s="122" t="s">
        <v>1042</v>
      </c>
      <c r="N81" s="123"/>
      <c r="P81" s="124">
        <f t="shared" si="11"/>
        <v>0</v>
      </c>
      <c r="Q81" s="124">
        <v>0.34</v>
      </c>
      <c r="R81" s="124">
        <f t="shared" si="12"/>
        <v>0.68</v>
      </c>
      <c r="S81" s="124">
        <v>0</v>
      </c>
      <c r="T81" s="125">
        <f t="shared" si="13"/>
        <v>0</v>
      </c>
      <c r="AR81" s="126" t="s">
        <v>6</v>
      </c>
      <c r="AT81" s="126" t="s">
        <v>80</v>
      </c>
      <c r="AU81" s="126" t="s">
        <v>12</v>
      </c>
      <c r="AY81" s="76" t="s">
        <v>1064</v>
      </c>
      <c r="BE81" s="127">
        <f t="shared" si="14"/>
        <v>0</v>
      </c>
      <c r="BF81" s="127">
        <f t="shared" si="15"/>
        <v>0</v>
      </c>
      <c r="BG81" s="127">
        <f t="shared" si="16"/>
        <v>0</v>
      </c>
      <c r="BH81" s="127">
        <f t="shared" si="17"/>
        <v>0</v>
      </c>
      <c r="BI81" s="127">
        <f t="shared" si="18"/>
        <v>0</v>
      </c>
      <c r="BJ81" s="76" t="s">
        <v>12</v>
      </c>
      <c r="BK81" s="128">
        <f t="shared" si="19"/>
        <v>0</v>
      </c>
      <c r="BL81" s="76" t="s">
        <v>10</v>
      </c>
      <c r="BM81" s="126" t="s">
        <v>1544</v>
      </c>
    </row>
    <row r="82" spans="2:65" s="77" customFormat="1" ht="24.2" customHeight="1" x14ac:dyDescent="0.15">
      <c r="B82" s="87"/>
      <c r="C82" s="114" t="s">
        <v>1102</v>
      </c>
      <c r="D82" s="114" t="s">
        <v>80</v>
      </c>
      <c r="E82" s="115" t="s">
        <v>205</v>
      </c>
      <c r="F82" s="116" t="s">
        <v>1545</v>
      </c>
      <c r="G82" s="117" t="s">
        <v>36</v>
      </c>
      <c r="H82" s="118">
        <v>1</v>
      </c>
      <c r="I82" s="119"/>
      <c r="J82" s="118">
        <f t="shared" si="10"/>
        <v>0</v>
      </c>
      <c r="K82" s="120"/>
      <c r="L82" s="121"/>
      <c r="M82" s="122" t="s">
        <v>1042</v>
      </c>
      <c r="N82" s="123"/>
      <c r="P82" s="124">
        <f t="shared" si="11"/>
        <v>0</v>
      </c>
      <c r="Q82" s="124">
        <v>0.44</v>
      </c>
      <c r="R82" s="124">
        <f t="shared" si="12"/>
        <v>0.44</v>
      </c>
      <c r="S82" s="124">
        <v>0</v>
      </c>
      <c r="T82" s="125">
        <f t="shared" si="13"/>
        <v>0</v>
      </c>
      <c r="AR82" s="126" t="s">
        <v>6</v>
      </c>
      <c r="AT82" s="126" t="s">
        <v>80</v>
      </c>
      <c r="AU82" s="126" t="s">
        <v>12</v>
      </c>
      <c r="AY82" s="76" t="s">
        <v>1064</v>
      </c>
      <c r="BE82" s="127">
        <f t="shared" si="14"/>
        <v>0</v>
      </c>
      <c r="BF82" s="127">
        <f t="shared" si="15"/>
        <v>0</v>
      </c>
      <c r="BG82" s="127">
        <f t="shared" si="16"/>
        <v>0</v>
      </c>
      <c r="BH82" s="127">
        <f t="shared" si="17"/>
        <v>0</v>
      </c>
      <c r="BI82" s="127">
        <f t="shared" si="18"/>
        <v>0</v>
      </c>
      <c r="BJ82" s="76" t="s">
        <v>12</v>
      </c>
      <c r="BK82" s="128">
        <f t="shared" si="19"/>
        <v>0</v>
      </c>
      <c r="BL82" s="76" t="s">
        <v>10</v>
      </c>
      <c r="BM82" s="126" t="s">
        <v>1546</v>
      </c>
    </row>
    <row r="83" spans="2:65" s="77" customFormat="1" ht="24.2" customHeight="1" x14ac:dyDescent="0.15">
      <c r="B83" s="87"/>
      <c r="C83" s="114" t="s">
        <v>1265</v>
      </c>
      <c r="D83" s="114" t="s">
        <v>80</v>
      </c>
      <c r="E83" s="115" t="s">
        <v>204</v>
      </c>
      <c r="F83" s="116" t="s">
        <v>1547</v>
      </c>
      <c r="G83" s="117" t="s">
        <v>36</v>
      </c>
      <c r="H83" s="118">
        <v>1</v>
      </c>
      <c r="I83" s="119"/>
      <c r="J83" s="118">
        <f t="shared" si="10"/>
        <v>0</v>
      </c>
      <c r="K83" s="120"/>
      <c r="L83" s="121"/>
      <c r="M83" s="122" t="s">
        <v>1042</v>
      </c>
      <c r="N83" s="123"/>
      <c r="P83" s="124">
        <f t="shared" si="11"/>
        <v>0</v>
      </c>
      <c r="Q83" s="124">
        <v>0.28999999999999998</v>
      </c>
      <c r="R83" s="124">
        <f t="shared" si="12"/>
        <v>0.28999999999999998</v>
      </c>
      <c r="S83" s="124">
        <v>0</v>
      </c>
      <c r="T83" s="125">
        <f t="shared" si="13"/>
        <v>0</v>
      </c>
      <c r="AR83" s="126" t="s">
        <v>6</v>
      </c>
      <c r="AT83" s="126" t="s">
        <v>80</v>
      </c>
      <c r="AU83" s="126" t="s">
        <v>12</v>
      </c>
      <c r="AY83" s="76" t="s">
        <v>1064</v>
      </c>
      <c r="BE83" s="127">
        <f t="shared" si="14"/>
        <v>0</v>
      </c>
      <c r="BF83" s="127">
        <f t="shared" si="15"/>
        <v>0</v>
      </c>
      <c r="BG83" s="127">
        <f t="shared" si="16"/>
        <v>0</v>
      </c>
      <c r="BH83" s="127">
        <f t="shared" si="17"/>
        <v>0</v>
      </c>
      <c r="BI83" s="127">
        <f t="shared" si="18"/>
        <v>0</v>
      </c>
      <c r="BJ83" s="76" t="s">
        <v>12</v>
      </c>
      <c r="BK83" s="128">
        <f t="shared" si="19"/>
        <v>0</v>
      </c>
      <c r="BL83" s="76" t="s">
        <v>10</v>
      </c>
      <c r="BM83" s="126" t="s">
        <v>1548</v>
      </c>
    </row>
    <row r="84" spans="2:65" s="77" customFormat="1" ht="24.2" customHeight="1" x14ac:dyDescent="0.15">
      <c r="B84" s="87"/>
      <c r="C84" s="114" t="s">
        <v>1269</v>
      </c>
      <c r="D84" s="114" t="s">
        <v>80</v>
      </c>
      <c r="E84" s="115" t="s">
        <v>203</v>
      </c>
      <c r="F84" s="116" t="s">
        <v>1549</v>
      </c>
      <c r="G84" s="117" t="s">
        <v>36</v>
      </c>
      <c r="H84" s="118">
        <v>1</v>
      </c>
      <c r="I84" s="119"/>
      <c r="J84" s="118">
        <f t="shared" si="10"/>
        <v>0</v>
      </c>
      <c r="K84" s="120"/>
      <c r="L84" s="121"/>
      <c r="M84" s="122" t="s">
        <v>1042</v>
      </c>
      <c r="N84" s="123"/>
      <c r="P84" s="124">
        <f t="shared" si="11"/>
        <v>0</v>
      </c>
      <c r="Q84" s="124">
        <v>0.28999999999999998</v>
      </c>
      <c r="R84" s="124">
        <f t="shared" si="12"/>
        <v>0.28999999999999998</v>
      </c>
      <c r="S84" s="124">
        <v>0</v>
      </c>
      <c r="T84" s="125">
        <f t="shared" si="13"/>
        <v>0</v>
      </c>
      <c r="AR84" s="126" t="s">
        <v>6</v>
      </c>
      <c r="AT84" s="126" t="s">
        <v>80</v>
      </c>
      <c r="AU84" s="126" t="s">
        <v>12</v>
      </c>
      <c r="AY84" s="76" t="s">
        <v>1064</v>
      </c>
      <c r="BE84" s="127">
        <f t="shared" si="14"/>
        <v>0</v>
      </c>
      <c r="BF84" s="127">
        <f t="shared" si="15"/>
        <v>0</v>
      </c>
      <c r="BG84" s="127">
        <f t="shared" si="16"/>
        <v>0</v>
      </c>
      <c r="BH84" s="127">
        <f t="shared" si="17"/>
        <v>0</v>
      </c>
      <c r="BI84" s="127">
        <f t="shared" si="18"/>
        <v>0</v>
      </c>
      <c r="BJ84" s="76" t="s">
        <v>12</v>
      </c>
      <c r="BK84" s="128">
        <f t="shared" si="19"/>
        <v>0</v>
      </c>
      <c r="BL84" s="76" t="s">
        <v>10</v>
      </c>
      <c r="BM84" s="126" t="s">
        <v>1550</v>
      </c>
    </row>
    <row r="85" spans="2:65" s="77" customFormat="1" ht="24.2" customHeight="1" x14ac:dyDescent="0.15">
      <c r="B85" s="87"/>
      <c r="C85" s="114" t="s">
        <v>1273</v>
      </c>
      <c r="D85" s="114" t="s">
        <v>80</v>
      </c>
      <c r="E85" s="115" t="s">
        <v>202</v>
      </c>
      <c r="F85" s="116" t="s">
        <v>1551</v>
      </c>
      <c r="G85" s="117" t="s">
        <v>36</v>
      </c>
      <c r="H85" s="118">
        <v>4</v>
      </c>
      <c r="I85" s="119"/>
      <c r="J85" s="118">
        <f t="shared" si="10"/>
        <v>0</v>
      </c>
      <c r="K85" s="120"/>
      <c r="L85" s="121"/>
      <c r="M85" s="122" t="s">
        <v>1042</v>
      </c>
      <c r="N85" s="123"/>
      <c r="P85" s="124">
        <f t="shared" si="11"/>
        <v>0</v>
      </c>
      <c r="Q85" s="124">
        <v>0.18</v>
      </c>
      <c r="R85" s="124">
        <f t="shared" si="12"/>
        <v>0.72</v>
      </c>
      <c r="S85" s="124">
        <v>0</v>
      </c>
      <c r="T85" s="125">
        <f t="shared" si="13"/>
        <v>0</v>
      </c>
      <c r="AR85" s="126" t="s">
        <v>6</v>
      </c>
      <c r="AT85" s="126" t="s">
        <v>80</v>
      </c>
      <c r="AU85" s="126" t="s">
        <v>12</v>
      </c>
      <c r="AY85" s="76" t="s">
        <v>1064</v>
      </c>
      <c r="BE85" s="127">
        <f t="shared" si="14"/>
        <v>0</v>
      </c>
      <c r="BF85" s="127">
        <f t="shared" si="15"/>
        <v>0</v>
      </c>
      <c r="BG85" s="127">
        <f t="shared" si="16"/>
        <v>0</v>
      </c>
      <c r="BH85" s="127">
        <f t="shared" si="17"/>
        <v>0</v>
      </c>
      <c r="BI85" s="127">
        <f t="shared" si="18"/>
        <v>0</v>
      </c>
      <c r="BJ85" s="76" t="s">
        <v>12</v>
      </c>
      <c r="BK85" s="128">
        <f t="shared" si="19"/>
        <v>0</v>
      </c>
      <c r="BL85" s="76" t="s">
        <v>10</v>
      </c>
      <c r="BM85" s="126" t="s">
        <v>1552</v>
      </c>
    </row>
    <row r="86" spans="2:65" s="77" customFormat="1" ht="16.5" customHeight="1" x14ac:dyDescent="0.15">
      <c r="B86" s="87"/>
      <c r="C86" s="114" t="s">
        <v>1553</v>
      </c>
      <c r="D86" s="114" t="s">
        <v>80</v>
      </c>
      <c r="E86" s="115" t="s">
        <v>201</v>
      </c>
      <c r="F86" s="116" t="s">
        <v>1554</v>
      </c>
      <c r="G86" s="117" t="s">
        <v>36</v>
      </c>
      <c r="H86" s="118">
        <v>3</v>
      </c>
      <c r="I86" s="119"/>
      <c r="J86" s="118">
        <f t="shared" si="10"/>
        <v>0</v>
      </c>
      <c r="K86" s="120"/>
      <c r="L86" s="121"/>
      <c r="M86" s="122" t="s">
        <v>1042</v>
      </c>
      <c r="N86" s="123"/>
      <c r="P86" s="124">
        <f t="shared" si="11"/>
        <v>0</v>
      </c>
      <c r="Q86" s="124">
        <v>0.18</v>
      </c>
      <c r="R86" s="124">
        <f t="shared" si="12"/>
        <v>0.54</v>
      </c>
      <c r="S86" s="124">
        <v>0</v>
      </c>
      <c r="T86" s="125">
        <f t="shared" si="13"/>
        <v>0</v>
      </c>
      <c r="AR86" s="126" t="s">
        <v>6</v>
      </c>
      <c r="AT86" s="126" t="s">
        <v>80</v>
      </c>
      <c r="AU86" s="126" t="s">
        <v>12</v>
      </c>
      <c r="AY86" s="76" t="s">
        <v>1064</v>
      </c>
      <c r="BE86" s="127">
        <f t="shared" si="14"/>
        <v>0</v>
      </c>
      <c r="BF86" s="127">
        <f t="shared" si="15"/>
        <v>0</v>
      </c>
      <c r="BG86" s="127">
        <f t="shared" si="16"/>
        <v>0</v>
      </c>
      <c r="BH86" s="127">
        <f t="shared" si="17"/>
        <v>0</v>
      </c>
      <c r="BI86" s="127">
        <f t="shared" si="18"/>
        <v>0</v>
      </c>
      <c r="BJ86" s="76" t="s">
        <v>12</v>
      </c>
      <c r="BK86" s="128">
        <f t="shared" si="19"/>
        <v>0</v>
      </c>
      <c r="BL86" s="76" t="s">
        <v>10</v>
      </c>
      <c r="BM86" s="126" t="s">
        <v>1555</v>
      </c>
    </row>
    <row r="87" spans="2:65" s="77" customFormat="1" ht="24.2" customHeight="1" x14ac:dyDescent="0.15">
      <c r="B87" s="87"/>
      <c r="C87" s="114" t="s">
        <v>1556</v>
      </c>
      <c r="D87" s="114" t="s">
        <v>80</v>
      </c>
      <c r="E87" s="115" t="s">
        <v>200</v>
      </c>
      <c r="F87" s="116" t="s">
        <v>1557</v>
      </c>
      <c r="G87" s="117" t="s">
        <v>36</v>
      </c>
      <c r="H87" s="118">
        <v>1</v>
      </c>
      <c r="I87" s="119"/>
      <c r="J87" s="118">
        <f t="shared" si="10"/>
        <v>0</v>
      </c>
      <c r="K87" s="120"/>
      <c r="L87" s="121"/>
      <c r="M87" s="122" t="s">
        <v>1042</v>
      </c>
      <c r="N87" s="123"/>
      <c r="P87" s="124">
        <f t="shared" si="11"/>
        <v>0</v>
      </c>
      <c r="Q87" s="124">
        <v>0.31</v>
      </c>
      <c r="R87" s="124">
        <f t="shared" si="12"/>
        <v>0.31</v>
      </c>
      <c r="S87" s="124">
        <v>0</v>
      </c>
      <c r="T87" s="125">
        <f t="shared" si="13"/>
        <v>0</v>
      </c>
      <c r="AR87" s="126" t="s">
        <v>6</v>
      </c>
      <c r="AT87" s="126" t="s">
        <v>80</v>
      </c>
      <c r="AU87" s="126" t="s">
        <v>12</v>
      </c>
      <c r="AY87" s="76" t="s">
        <v>1064</v>
      </c>
      <c r="BE87" s="127">
        <f t="shared" si="14"/>
        <v>0</v>
      </c>
      <c r="BF87" s="127">
        <f t="shared" si="15"/>
        <v>0</v>
      </c>
      <c r="BG87" s="127">
        <f t="shared" si="16"/>
        <v>0</v>
      </c>
      <c r="BH87" s="127">
        <f t="shared" si="17"/>
        <v>0</v>
      </c>
      <c r="BI87" s="127">
        <f t="shared" si="18"/>
        <v>0</v>
      </c>
      <c r="BJ87" s="76" t="s">
        <v>12</v>
      </c>
      <c r="BK87" s="128">
        <f t="shared" si="19"/>
        <v>0</v>
      </c>
      <c r="BL87" s="76" t="s">
        <v>10</v>
      </c>
      <c r="BM87" s="126" t="s">
        <v>1558</v>
      </c>
    </row>
    <row r="88" spans="2:65" s="77" customFormat="1" ht="24.2" customHeight="1" x14ac:dyDescent="0.15">
      <c r="B88" s="87"/>
      <c r="C88" s="114" t="s">
        <v>1559</v>
      </c>
      <c r="D88" s="114" t="s">
        <v>80</v>
      </c>
      <c r="E88" s="115" t="s">
        <v>199</v>
      </c>
      <c r="F88" s="116" t="s">
        <v>1560</v>
      </c>
      <c r="G88" s="117" t="s">
        <v>36</v>
      </c>
      <c r="H88" s="118">
        <v>18</v>
      </c>
      <c r="I88" s="119"/>
      <c r="J88" s="118">
        <f t="shared" si="10"/>
        <v>0</v>
      </c>
      <c r="K88" s="120"/>
      <c r="L88" s="121"/>
      <c r="M88" s="122" t="s">
        <v>1042</v>
      </c>
      <c r="N88" s="123"/>
      <c r="P88" s="124">
        <f t="shared" si="11"/>
        <v>0</v>
      </c>
      <c r="Q88" s="124">
        <v>0</v>
      </c>
      <c r="R88" s="124">
        <f t="shared" si="12"/>
        <v>0</v>
      </c>
      <c r="S88" s="124">
        <v>0</v>
      </c>
      <c r="T88" s="125">
        <f t="shared" si="13"/>
        <v>0</v>
      </c>
      <c r="AR88" s="126" t="s">
        <v>1278</v>
      </c>
      <c r="AT88" s="126" t="s">
        <v>80</v>
      </c>
      <c r="AU88" s="126" t="s">
        <v>12</v>
      </c>
      <c r="AY88" s="76" t="s">
        <v>1064</v>
      </c>
      <c r="BE88" s="127">
        <f t="shared" si="14"/>
        <v>0</v>
      </c>
      <c r="BF88" s="127">
        <f t="shared" si="15"/>
        <v>0</v>
      </c>
      <c r="BG88" s="127">
        <f t="shared" si="16"/>
        <v>0</v>
      </c>
      <c r="BH88" s="127">
        <f t="shared" si="17"/>
        <v>0</v>
      </c>
      <c r="BI88" s="127">
        <f t="shared" si="18"/>
        <v>0</v>
      </c>
      <c r="BJ88" s="76" t="s">
        <v>12</v>
      </c>
      <c r="BK88" s="128">
        <f t="shared" si="19"/>
        <v>0</v>
      </c>
      <c r="BL88" s="76" t="s">
        <v>1102</v>
      </c>
      <c r="BM88" s="126" t="s">
        <v>1561</v>
      </c>
    </row>
    <row r="89" spans="2:65" s="77" customFormat="1" ht="24.2" customHeight="1" x14ac:dyDescent="0.15">
      <c r="B89" s="87"/>
      <c r="C89" s="114" t="s">
        <v>1562</v>
      </c>
      <c r="D89" s="114" t="s">
        <v>80</v>
      </c>
      <c r="E89" s="115" t="s">
        <v>198</v>
      </c>
      <c r="F89" s="116" t="s">
        <v>1563</v>
      </c>
      <c r="G89" s="117" t="s">
        <v>36</v>
      </c>
      <c r="H89" s="118">
        <v>2</v>
      </c>
      <c r="I89" s="119"/>
      <c r="J89" s="118">
        <f t="shared" si="10"/>
        <v>0</v>
      </c>
      <c r="K89" s="120"/>
      <c r="L89" s="121"/>
      <c r="M89" s="122" t="s">
        <v>1042</v>
      </c>
      <c r="N89" s="123"/>
      <c r="P89" s="124">
        <f t="shared" si="11"/>
        <v>0</v>
      </c>
      <c r="Q89" s="124">
        <v>0</v>
      </c>
      <c r="R89" s="124">
        <f t="shared" si="12"/>
        <v>0</v>
      </c>
      <c r="S89" s="124">
        <v>0</v>
      </c>
      <c r="T89" s="125">
        <f t="shared" si="13"/>
        <v>0</v>
      </c>
      <c r="AR89" s="126" t="s">
        <v>1278</v>
      </c>
      <c r="AT89" s="126" t="s">
        <v>80</v>
      </c>
      <c r="AU89" s="126" t="s">
        <v>12</v>
      </c>
      <c r="AY89" s="76" t="s">
        <v>1064</v>
      </c>
      <c r="BE89" s="127">
        <f t="shared" si="14"/>
        <v>0</v>
      </c>
      <c r="BF89" s="127">
        <f t="shared" si="15"/>
        <v>0</v>
      </c>
      <c r="BG89" s="127">
        <f t="shared" si="16"/>
        <v>0</v>
      </c>
      <c r="BH89" s="127">
        <f t="shared" si="17"/>
        <v>0</v>
      </c>
      <c r="BI89" s="127">
        <f t="shared" si="18"/>
        <v>0</v>
      </c>
      <c r="BJ89" s="76" t="s">
        <v>12</v>
      </c>
      <c r="BK89" s="128">
        <f t="shared" si="19"/>
        <v>0</v>
      </c>
      <c r="BL89" s="76" t="s">
        <v>1102</v>
      </c>
      <c r="BM89" s="126" t="s">
        <v>1564</v>
      </c>
    </row>
    <row r="90" spans="2:65" s="77" customFormat="1" ht="16.5" customHeight="1" x14ac:dyDescent="0.15">
      <c r="B90" s="87"/>
      <c r="C90" s="114" t="s">
        <v>1565</v>
      </c>
      <c r="D90" s="114" t="s">
        <v>80</v>
      </c>
      <c r="E90" s="115" t="s">
        <v>197</v>
      </c>
      <c r="F90" s="116" t="s">
        <v>1566</v>
      </c>
      <c r="G90" s="117" t="s">
        <v>36</v>
      </c>
      <c r="H90" s="118">
        <v>20</v>
      </c>
      <c r="I90" s="119"/>
      <c r="J90" s="118">
        <f t="shared" si="10"/>
        <v>0</v>
      </c>
      <c r="K90" s="120"/>
      <c r="L90" s="121"/>
      <c r="M90" s="122" t="s">
        <v>1042</v>
      </c>
      <c r="N90" s="123"/>
      <c r="P90" s="124">
        <f t="shared" si="11"/>
        <v>0</v>
      </c>
      <c r="Q90" s="124">
        <v>0</v>
      </c>
      <c r="R90" s="124">
        <f t="shared" si="12"/>
        <v>0</v>
      </c>
      <c r="S90" s="124">
        <v>0</v>
      </c>
      <c r="T90" s="125">
        <f t="shared" si="13"/>
        <v>0</v>
      </c>
      <c r="AR90" s="126" t="s">
        <v>1278</v>
      </c>
      <c r="AT90" s="126" t="s">
        <v>80</v>
      </c>
      <c r="AU90" s="126" t="s">
        <v>12</v>
      </c>
      <c r="AY90" s="76" t="s">
        <v>1064</v>
      </c>
      <c r="BE90" s="127">
        <f t="shared" si="14"/>
        <v>0</v>
      </c>
      <c r="BF90" s="127">
        <f t="shared" si="15"/>
        <v>0</v>
      </c>
      <c r="BG90" s="127">
        <f t="shared" si="16"/>
        <v>0</v>
      </c>
      <c r="BH90" s="127">
        <f t="shared" si="17"/>
        <v>0</v>
      </c>
      <c r="BI90" s="127">
        <f t="shared" si="18"/>
        <v>0</v>
      </c>
      <c r="BJ90" s="76" t="s">
        <v>12</v>
      </c>
      <c r="BK90" s="128">
        <f t="shared" si="19"/>
        <v>0</v>
      </c>
      <c r="BL90" s="76" t="s">
        <v>1102</v>
      </c>
      <c r="BM90" s="126" t="s">
        <v>1567</v>
      </c>
    </row>
    <row r="91" spans="2:65" s="77" customFormat="1" ht="16.5" customHeight="1" x14ac:dyDescent="0.15">
      <c r="B91" s="87"/>
      <c r="C91" s="114" t="s">
        <v>1568</v>
      </c>
      <c r="D91" s="114" t="s">
        <v>80</v>
      </c>
      <c r="E91" s="115" t="s">
        <v>196</v>
      </c>
      <c r="F91" s="116" t="s">
        <v>1569</v>
      </c>
      <c r="G91" s="117" t="s">
        <v>36</v>
      </c>
      <c r="H91" s="118">
        <v>2</v>
      </c>
      <c r="I91" s="119"/>
      <c r="J91" s="118">
        <f t="shared" si="10"/>
        <v>0</v>
      </c>
      <c r="K91" s="120"/>
      <c r="L91" s="121"/>
      <c r="M91" s="122" t="s">
        <v>1042</v>
      </c>
      <c r="N91" s="123"/>
      <c r="P91" s="124">
        <f t="shared" si="11"/>
        <v>0</v>
      </c>
      <c r="Q91" s="124">
        <v>0</v>
      </c>
      <c r="R91" s="124">
        <f t="shared" si="12"/>
        <v>0</v>
      </c>
      <c r="S91" s="124">
        <v>0</v>
      </c>
      <c r="T91" s="125">
        <f t="shared" si="13"/>
        <v>0</v>
      </c>
      <c r="AR91" s="126" t="s">
        <v>1278</v>
      </c>
      <c r="AT91" s="126" t="s">
        <v>80</v>
      </c>
      <c r="AU91" s="126" t="s">
        <v>12</v>
      </c>
      <c r="AY91" s="76" t="s">
        <v>1064</v>
      </c>
      <c r="BE91" s="127">
        <f t="shared" si="14"/>
        <v>0</v>
      </c>
      <c r="BF91" s="127">
        <f t="shared" si="15"/>
        <v>0</v>
      </c>
      <c r="BG91" s="127">
        <f t="shared" si="16"/>
        <v>0</v>
      </c>
      <c r="BH91" s="127">
        <f t="shared" si="17"/>
        <v>0</v>
      </c>
      <c r="BI91" s="127">
        <f t="shared" si="18"/>
        <v>0</v>
      </c>
      <c r="BJ91" s="76" t="s">
        <v>12</v>
      </c>
      <c r="BK91" s="128">
        <f t="shared" si="19"/>
        <v>0</v>
      </c>
      <c r="BL91" s="76" t="s">
        <v>1102</v>
      </c>
      <c r="BM91" s="126" t="s">
        <v>1570</v>
      </c>
    </row>
    <row r="92" spans="2:65" s="77" customFormat="1" ht="16.5" customHeight="1" x14ac:dyDescent="0.15">
      <c r="B92" s="87"/>
      <c r="C92" s="114" t="s">
        <v>1571</v>
      </c>
      <c r="D92" s="114" t="s">
        <v>80</v>
      </c>
      <c r="E92" s="115" t="s">
        <v>195</v>
      </c>
      <c r="F92" s="116" t="s">
        <v>1572</v>
      </c>
      <c r="G92" s="117" t="s">
        <v>36</v>
      </c>
      <c r="H92" s="118">
        <v>20</v>
      </c>
      <c r="I92" s="119"/>
      <c r="J92" s="118">
        <f t="shared" si="10"/>
        <v>0</v>
      </c>
      <c r="K92" s="120"/>
      <c r="L92" s="121"/>
      <c r="M92" s="122" t="s">
        <v>1042</v>
      </c>
      <c r="N92" s="123"/>
      <c r="P92" s="124">
        <f t="shared" si="11"/>
        <v>0</v>
      </c>
      <c r="Q92" s="124">
        <v>0</v>
      </c>
      <c r="R92" s="124">
        <f t="shared" si="12"/>
        <v>0</v>
      </c>
      <c r="S92" s="124">
        <v>0</v>
      </c>
      <c r="T92" s="125">
        <f t="shared" si="13"/>
        <v>0</v>
      </c>
      <c r="AR92" s="126" t="s">
        <v>1278</v>
      </c>
      <c r="AT92" s="126" t="s">
        <v>80</v>
      </c>
      <c r="AU92" s="126" t="s">
        <v>12</v>
      </c>
      <c r="AY92" s="76" t="s">
        <v>1064</v>
      </c>
      <c r="BE92" s="127">
        <f t="shared" si="14"/>
        <v>0</v>
      </c>
      <c r="BF92" s="127">
        <f t="shared" si="15"/>
        <v>0</v>
      </c>
      <c r="BG92" s="127">
        <f t="shared" si="16"/>
        <v>0</v>
      </c>
      <c r="BH92" s="127">
        <f t="shared" si="17"/>
        <v>0</v>
      </c>
      <c r="BI92" s="127">
        <f t="shared" si="18"/>
        <v>0</v>
      </c>
      <c r="BJ92" s="76" t="s">
        <v>12</v>
      </c>
      <c r="BK92" s="128">
        <f t="shared" si="19"/>
        <v>0</v>
      </c>
      <c r="BL92" s="76" t="s">
        <v>1102</v>
      </c>
      <c r="BM92" s="126" t="s">
        <v>1573</v>
      </c>
    </row>
    <row r="93" spans="2:65" s="77" customFormat="1" ht="16.5" customHeight="1" x14ac:dyDescent="0.15">
      <c r="B93" s="87"/>
      <c r="C93" s="114" t="s">
        <v>1574</v>
      </c>
      <c r="D93" s="114" t="s">
        <v>80</v>
      </c>
      <c r="E93" s="115" t="s">
        <v>194</v>
      </c>
      <c r="F93" s="116" t="s">
        <v>1575</v>
      </c>
      <c r="G93" s="117" t="s">
        <v>36</v>
      </c>
      <c r="H93" s="118">
        <v>8</v>
      </c>
      <c r="I93" s="119"/>
      <c r="J93" s="118">
        <f t="shared" si="10"/>
        <v>0</v>
      </c>
      <c r="K93" s="120"/>
      <c r="L93" s="121"/>
      <c r="M93" s="122" t="s">
        <v>1042</v>
      </c>
      <c r="N93" s="123"/>
      <c r="P93" s="124">
        <f t="shared" si="11"/>
        <v>0</v>
      </c>
      <c r="Q93" s="124">
        <v>0</v>
      </c>
      <c r="R93" s="124">
        <f t="shared" si="12"/>
        <v>0</v>
      </c>
      <c r="S93" s="124">
        <v>0</v>
      </c>
      <c r="T93" s="125">
        <f t="shared" si="13"/>
        <v>0</v>
      </c>
      <c r="AR93" s="126" t="s">
        <v>6</v>
      </c>
      <c r="AT93" s="126" t="s">
        <v>80</v>
      </c>
      <c r="AU93" s="126" t="s">
        <v>12</v>
      </c>
      <c r="AY93" s="76" t="s">
        <v>1064</v>
      </c>
      <c r="BE93" s="127">
        <f t="shared" si="14"/>
        <v>0</v>
      </c>
      <c r="BF93" s="127">
        <f t="shared" si="15"/>
        <v>0</v>
      </c>
      <c r="BG93" s="127">
        <f t="shared" si="16"/>
        <v>0</v>
      </c>
      <c r="BH93" s="127">
        <f t="shared" si="17"/>
        <v>0</v>
      </c>
      <c r="BI93" s="127">
        <f t="shared" si="18"/>
        <v>0</v>
      </c>
      <c r="BJ93" s="76" t="s">
        <v>12</v>
      </c>
      <c r="BK93" s="128">
        <f t="shared" si="19"/>
        <v>0</v>
      </c>
      <c r="BL93" s="76" t="s">
        <v>10</v>
      </c>
      <c r="BM93" s="126" t="s">
        <v>1576</v>
      </c>
    </row>
    <row r="94" spans="2:65" s="77" customFormat="1" ht="16.5" customHeight="1" x14ac:dyDescent="0.15">
      <c r="B94" s="87"/>
      <c r="C94" s="114" t="s">
        <v>1577</v>
      </c>
      <c r="D94" s="114" t="s">
        <v>80</v>
      </c>
      <c r="E94" s="115" t="s">
        <v>193</v>
      </c>
      <c r="F94" s="116" t="s">
        <v>1578</v>
      </c>
      <c r="G94" s="117" t="s">
        <v>36</v>
      </c>
      <c r="H94" s="118">
        <v>10</v>
      </c>
      <c r="I94" s="119"/>
      <c r="J94" s="118">
        <f t="shared" si="10"/>
        <v>0</v>
      </c>
      <c r="K94" s="120"/>
      <c r="L94" s="121"/>
      <c r="M94" s="122" t="s">
        <v>1042</v>
      </c>
      <c r="N94" s="123"/>
      <c r="P94" s="124">
        <f t="shared" si="11"/>
        <v>0</v>
      </c>
      <c r="Q94" s="124">
        <v>0</v>
      </c>
      <c r="R94" s="124">
        <f t="shared" si="12"/>
        <v>0</v>
      </c>
      <c r="S94" s="124">
        <v>0</v>
      </c>
      <c r="T94" s="125">
        <f t="shared" si="13"/>
        <v>0</v>
      </c>
      <c r="AR94" s="126" t="s">
        <v>6</v>
      </c>
      <c r="AT94" s="126" t="s">
        <v>80</v>
      </c>
      <c r="AU94" s="126" t="s">
        <v>12</v>
      </c>
      <c r="AY94" s="76" t="s">
        <v>1064</v>
      </c>
      <c r="BE94" s="127">
        <f t="shared" si="14"/>
        <v>0</v>
      </c>
      <c r="BF94" s="127">
        <f t="shared" si="15"/>
        <v>0</v>
      </c>
      <c r="BG94" s="127">
        <f t="shared" si="16"/>
        <v>0</v>
      </c>
      <c r="BH94" s="127">
        <f t="shared" si="17"/>
        <v>0</v>
      </c>
      <c r="BI94" s="127">
        <f t="shared" si="18"/>
        <v>0</v>
      </c>
      <c r="BJ94" s="76" t="s">
        <v>12</v>
      </c>
      <c r="BK94" s="128">
        <f t="shared" si="19"/>
        <v>0</v>
      </c>
      <c r="BL94" s="76" t="s">
        <v>10</v>
      </c>
      <c r="BM94" s="126" t="s">
        <v>1579</v>
      </c>
    </row>
    <row r="95" spans="2:65" s="77" customFormat="1" ht="16.5" customHeight="1" x14ac:dyDescent="0.15">
      <c r="B95" s="87"/>
      <c r="C95" s="114" t="s">
        <v>1580</v>
      </c>
      <c r="D95" s="114" t="s">
        <v>80</v>
      </c>
      <c r="E95" s="115" t="s">
        <v>192</v>
      </c>
      <c r="F95" s="116" t="s">
        <v>1581</v>
      </c>
      <c r="G95" s="117" t="s">
        <v>36</v>
      </c>
      <c r="H95" s="118">
        <v>3</v>
      </c>
      <c r="I95" s="119"/>
      <c r="J95" s="118">
        <f t="shared" si="10"/>
        <v>0</v>
      </c>
      <c r="K95" s="120"/>
      <c r="L95" s="121"/>
      <c r="M95" s="122" t="s">
        <v>1042</v>
      </c>
      <c r="N95" s="123"/>
      <c r="P95" s="124">
        <f t="shared" si="11"/>
        <v>0</v>
      </c>
      <c r="Q95" s="124">
        <v>0</v>
      </c>
      <c r="R95" s="124">
        <f t="shared" si="12"/>
        <v>0</v>
      </c>
      <c r="S95" s="124">
        <v>0</v>
      </c>
      <c r="T95" s="125">
        <f t="shared" si="13"/>
        <v>0</v>
      </c>
      <c r="AR95" s="126" t="s">
        <v>6</v>
      </c>
      <c r="AT95" s="126" t="s">
        <v>80</v>
      </c>
      <c r="AU95" s="126" t="s">
        <v>12</v>
      </c>
      <c r="AY95" s="76" t="s">
        <v>1064</v>
      </c>
      <c r="BE95" s="127">
        <f t="shared" si="14"/>
        <v>0</v>
      </c>
      <c r="BF95" s="127">
        <f t="shared" si="15"/>
        <v>0</v>
      </c>
      <c r="BG95" s="127">
        <f t="shared" si="16"/>
        <v>0</v>
      </c>
      <c r="BH95" s="127">
        <f t="shared" si="17"/>
        <v>0</v>
      </c>
      <c r="BI95" s="127">
        <f t="shared" si="18"/>
        <v>0</v>
      </c>
      <c r="BJ95" s="76" t="s">
        <v>12</v>
      </c>
      <c r="BK95" s="128">
        <f t="shared" si="19"/>
        <v>0</v>
      </c>
      <c r="BL95" s="76" t="s">
        <v>10</v>
      </c>
      <c r="BM95" s="126" t="s">
        <v>1582</v>
      </c>
    </row>
    <row r="96" spans="2:65" s="77" customFormat="1" ht="16.5" customHeight="1" x14ac:dyDescent="0.15">
      <c r="B96" s="87"/>
      <c r="C96" s="114" t="s">
        <v>1583</v>
      </c>
      <c r="D96" s="114" t="s">
        <v>80</v>
      </c>
      <c r="E96" s="115" t="s">
        <v>191</v>
      </c>
      <c r="F96" s="116" t="s">
        <v>1584</v>
      </c>
      <c r="G96" s="117" t="s">
        <v>36</v>
      </c>
      <c r="H96" s="118">
        <v>8</v>
      </c>
      <c r="I96" s="119"/>
      <c r="J96" s="118">
        <f t="shared" si="10"/>
        <v>0</v>
      </c>
      <c r="K96" s="120"/>
      <c r="L96" s="121"/>
      <c r="M96" s="122" t="s">
        <v>1042</v>
      </c>
      <c r="N96" s="123"/>
      <c r="P96" s="124">
        <f t="shared" si="11"/>
        <v>0</v>
      </c>
      <c r="Q96" s="124">
        <v>0</v>
      </c>
      <c r="R96" s="124">
        <f t="shared" si="12"/>
        <v>0</v>
      </c>
      <c r="S96" s="124">
        <v>0</v>
      </c>
      <c r="T96" s="125">
        <f t="shared" si="13"/>
        <v>0</v>
      </c>
      <c r="AR96" s="126" t="s">
        <v>6</v>
      </c>
      <c r="AT96" s="126" t="s">
        <v>80</v>
      </c>
      <c r="AU96" s="126" t="s">
        <v>12</v>
      </c>
      <c r="AY96" s="76" t="s">
        <v>1064</v>
      </c>
      <c r="BE96" s="127">
        <f t="shared" si="14"/>
        <v>0</v>
      </c>
      <c r="BF96" s="127">
        <f t="shared" si="15"/>
        <v>0</v>
      </c>
      <c r="BG96" s="127">
        <f t="shared" si="16"/>
        <v>0</v>
      </c>
      <c r="BH96" s="127">
        <f t="shared" si="17"/>
        <v>0</v>
      </c>
      <c r="BI96" s="127">
        <f t="shared" si="18"/>
        <v>0</v>
      </c>
      <c r="BJ96" s="76" t="s">
        <v>12</v>
      </c>
      <c r="BK96" s="128">
        <f t="shared" si="19"/>
        <v>0</v>
      </c>
      <c r="BL96" s="76" t="s">
        <v>10</v>
      </c>
      <c r="BM96" s="126" t="s">
        <v>1585</v>
      </c>
    </row>
    <row r="97" spans="2:65" s="77" customFormat="1" ht="16.5" customHeight="1" x14ac:dyDescent="0.15">
      <c r="B97" s="87"/>
      <c r="C97" s="114" t="s">
        <v>1586</v>
      </c>
      <c r="D97" s="114" t="s">
        <v>80</v>
      </c>
      <c r="E97" s="115" t="s">
        <v>190</v>
      </c>
      <c r="F97" s="116" t="s">
        <v>1587</v>
      </c>
      <c r="G97" s="117" t="s">
        <v>36</v>
      </c>
      <c r="H97" s="118">
        <v>2</v>
      </c>
      <c r="I97" s="119"/>
      <c r="J97" s="118">
        <f t="shared" si="10"/>
        <v>0</v>
      </c>
      <c r="K97" s="120"/>
      <c r="L97" s="121"/>
      <c r="M97" s="122" t="s">
        <v>1042</v>
      </c>
      <c r="N97" s="123"/>
      <c r="P97" s="124">
        <f t="shared" si="11"/>
        <v>0</v>
      </c>
      <c r="Q97" s="124">
        <v>0</v>
      </c>
      <c r="R97" s="124">
        <f t="shared" si="12"/>
        <v>0</v>
      </c>
      <c r="S97" s="124">
        <v>0</v>
      </c>
      <c r="T97" s="125">
        <f t="shared" si="13"/>
        <v>0</v>
      </c>
      <c r="AR97" s="126" t="s">
        <v>6</v>
      </c>
      <c r="AT97" s="126" t="s">
        <v>80</v>
      </c>
      <c r="AU97" s="126" t="s">
        <v>12</v>
      </c>
      <c r="AY97" s="76" t="s">
        <v>1064</v>
      </c>
      <c r="BE97" s="127">
        <f t="shared" si="14"/>
        <v>0</v>
      </c>
      <c r="BF97" s="127">
        <f t="shared" si="15"/>
        <v>0</v>
      </c>
      <c r="BG97" s="127">
        <f t="shared" si="16"/>
        <v>0</v>
      </c>
      <c r="BH97" s="127">
        <f t="shared" si="17"/>
        <v>0</v>
      </c>
      <c r="BI97" s="127">
        <f t="shared" si="18"/>
        <v>0</v>
      </c>
      <c r="BJ97" s="76" t="s">
        <v>12</v>
      </c>
      <c r="BK97" s="128">
        <f t="shared" si="19"/>
        <v>0</v>
      </c>
      <c r="BL97" s="76" t="s">
        <v>10</v>
      </c>
      <c r="BM97" s="126" t="s">
        <v>1588</v>
      </c>
    </row>
    <row r="98" spans="2:65" s="77" customFormat="1" ht="16.5" customHeight="1" x14ac:dyDescent="0.15">
      <c r="B98" s="87"/>
      <c r="C98" s="114" t="s">
        <v>1589</v>
      </c>
      <c r="D98" s="114" t="s">
        <v>80</v>
      </c>
      <c r="E98" s="115" t="s">
        <v>189</v>
      </c>
      <c r="F98" s="116" t="s">
        <v>1590</v>
      </c>
      <c r="G98" s="117" t="s">
        <v>36</v>
      </c>
      <c r="H98" s="118">
        <v>3</v>
      </c>
      <c r="I98" s="119"/>
      <c r="J98" s="118">
        <f t="shared" si="10"/>
        <v>0</v>
      </c>
      <c r="K98" s="120"/>
      <c r="L98" s="121"/>
      <c r="M98" s="122" t="s">
        <v>1042</v>
      </c>
      <c r="N98" s="123"/>
      <c r="P98" s="124">
        <f t="shared" si="11"/>
        <v>0</v>
      </c>
      <c r="Q98" s="124">
        <v>0</v>
      </c>
      <c r="R98" s="124">
        <f t="shared" si="12"/>
        <v>0</v>
      </c>
      <c r="S98" s="124">
        <v>0</v>
      </c>
      <c r="T98" s="125">
        <f t="shared" si="13"/>
        <v>0</v>
      </c>
      <c r="AR98" s="126" t="s">
        <v>6</v>
      </c>
      <c r="AT98" s="126" t="s">
        <v>80</v>
      </c>
      <c r="AU98" s="126" t="s">
        <v>12</v>
      </c>
      <c r="AY98" s="76" t="s">
        <v>1064</v>
      </c>
      <c r="BE98" s="127">
        <f t="shared" si="14"/>
        <v>0</v>
      </c>
      <c r="BF98" s="127">
        <f t="shared" si="15"/>
        <v>0</v>
      </c>
      <c r="BG98" s="127">
        <f t="shared" si="16"/>
        <v>0</v>
      </c>
      <c r="BH98" s="127">
        <f t="shared" si="17"/>
        <v>0</v>
      </c>
      <c r="BI98" s="127">
        <f t="shared" si="18"/>
        <v>0</v>
      </c>
      <c r="BJ98" s="76" t="s">
        <v>12</v>
      </c>
      <c r="BK98" s="128">
        <f t="shared" si="19"/>
        <v>0</v>
      </c>
      <c r="BL98" s="76" t="s">
        <v>10</v>
      </c>
      <c r="BM98" s="126" t="s">
        <v>1591</v>
      </c>
    </row>
    <row r="99" spans="2:65" s="77" customFormat="1" ht="24.2" customHeight="1" x14ac:dyDescent="0.15">
      <c r="B99" s="87"/>
      <c r="C99" s="114" t="s">
        <v>1592</v>
      </c>
      <c r="D99" s="114" t="s">
        <v>80</v>
      </c>
      <c r="E99" s="115" t="s">
        <v>188</v>
      </c>
      <c r="F99" s="116" t="s">
        <v>1593</v>
      </c>
      <c r="G99" s="117" t="s">
        <v>36</v>
      </c>
      <c r="H99" s="118">
        <v>8</v>
      </c>
      <c r="I99" s="119"/>
      <c r="J99" s="118">
        <f t="shared" si="10"/>
        <v>0</v>
      </c>
      <c r="K99" s="120"/>
      <c r="L99" s="121"/>
      <c r="M99" s="122" t="s">
        <v>1042</v>
      </c>
      <c r="N99" s="123"/>
      <c r="P99" s="124">
        <f t="shared" si="11"/>
        <v>0</v>
      </c>
      <c r="Q99" s="124">
        <v>0</v>
      </c>
      <c r="R99" s="124">
        <f t="shared" si="12"/>
        <v>0</v>
      </c>
      <c r="S99" s="124">
        <v>0</v>
      </c>
      <c r="T99" s="125">
        <f t="shared" si="13"/>
        <v>0</v>
      </c>
      <c r="AR99" s="126" t="s">
        <v>6</v>
      </c>
      <c r="AT99" s="126" t="s">
        <v>80</v>
      </c>
      <c r="AU99" s="126" t="s">
        <v>12</v>
      </c>
      <c r="AY99" s="76" t="s">
        <v>1064</v>
      </c>
      <c r="BE99" s="127">
        <f t="shared" si="14"/>
        <v>0</v>
      </c>
      <c r="BF99" s="127">
        <f t="shared" si="15"/>
        <v>0</v>
      </c>
      <c r="BG99" s="127">
        <f t="shared" si="16"/>
        <v>0</v>
      </c>
      <c r="BH99" s="127">
        <f t="shared" si="17"/>
        <v>0</v>
      </c>
      <c r="BI99" s="127">
        <f t="shared" si="18"/>
        <v>0</v>
      </c>
      <c r="BJ99" s="76" t="s">
        <v>12</v>
      </c>
      <c r="BK99" s="128">
        <f t="shared" si="19"/>
        <v>0</v>
      </c>
      <c r="BL99" s="76" t="s">
        <v>10</v>
      </c>
      <c r="BM99" s="126" t="s">
        <v>1594</v>
      </c>
    </row>
    <row r="100" spans="2:65" s="77" customFormat="1" ht="16.5" customHeight="1" x14ac:dyDescent="0.15">
      <c r="B100" s="87"/>
      <c r="C100" s="114" t="s">
        <v>1595</v>
      </c>
      <c r="D100" s="114" t="s">
        <v>80</v>
      </c>
      <c r="E100" s="115" t="s">
        <v>187</v>
      </c>
      <c r="F100" s="116" t="s">
        <v>1596</v>
      </c>
      <c r="G100" s="117" t="s">
        <v>36</v>
      </c>
      <c r="H100" s="118">
        <v>42</v>
      </c>
      <c r="I100" s="119"/>
      <c r="J100" s="118">
        <f t="shared" si="10"/>
        <v>0</v>
      </c>
      <c r="K100" s="120"/>
      <c r="L100" s="121"/>
      <c r="M100" s="122" t="s">
        <v>1042</v>
      </c>
      <c r="N100" s="123"/>
      <c r="P100" s="124">
        <f t="shared" si="11"/>
        <v>0</v>
      </c>
      <c r="Q100" s="124">
        <v>0</v>
      </c>
      <c r="R100" s="124">
        <f t="shared" si="12"/>
        <v>0</v>
      </c>
      <c r="S100" s="124">
        <v>0</v>
      </c>
      <c r="T100" s="125">
        <f t="shared" si="13"/>
        <v>0</v>
      </c>
      <c r="AR100" s="126" t="s">
        <v>6</v>
      </c>
      <c r="AT100" s="126" t="s">
        <v>80</v>
      </c>
      <c r="AU100" s="126" t="s">
        <v>12</v>
      </c>
      <c r="AY100" s="76" t="s">
        <v>1064</v>
      </c>
      <c r="BE100" s="127">
        <f t="shared" si="14"/>
        <v>0</v>
      </c>
      <c r="BF100" s="127">
        <f t="shared" si="15"/>
        <v>0</v>
      </c>
      <c r="BG100" s="127">
        <f t="shared" si="16"/>
        <v>0</v>
      </c>
      <c r="BH100" s="127">
        <f t="shared" si="17"/>
        <v>0</v>
      </c>
      <c r="BI100" s="127">
        <f t="shared" si="18"/>
        <v>0</v>
      </c>
      <c r="BJ100" s="76" t="s">
        <v>12</v>
      </c>
      <c r="BK100" s="128">
        <f t="shared" si="19"/>
        <v>0</v>
      </c>
      <c r="BL100" s="76" t="s">
        <v>10</v>
      </c>
      <c r="BM100" s="126" t="s">
        <v>1597</v>
      </c>
    </row>
    <row r="101" spans="2:65" s="77" customFormat="1" ht="16.5" customHeight="1" x14ac:dyDescent="0.15">
      <c r="B101" s="87"/>
      <c r="C101" s="114" t="s">
        <v>1598</v>
      </c>
      <c r="D101" s="114" t="s">
        <v>80</v>
      </c>
      <c r="E101" s="115" t="s">
        <v>186</v>
      </c>
      <c r="F101" s="116" t="s">
        <v>1599</v>
      </c>
      <c r="G101" s="117" t="s">
        <v>36</v>
      </c>
      <c r="H101" s="118">
        <v>1</v>
      </c>
      <c r="I101" s="119"/>
      <c r="J101" s="118">
        <f t="shared" si="10"/>
        <v>0</v>
      </c>
      <c r="K101" s="120"/>
      <c r="L101" s="121"/>
      <c r="M101" s="122" t="s">
        <v>1042</v>
      </c>
      <c r="N101" s="123"/>
      <c r="P101" s="124">
        <f t="shared" si="11"/>
        <v>0</v>
      </c>
      <c r="Q101" s="124">
        <v>0</v>
      </c>
      <c r="R101" s="124">
        <f t="shared" si="12"/>
        <v>0</v>
      </c>
      <c r="S101" s="124">
        <v>0</v>
      </c>
      <c r="T101" s="125">
        <f t="shared" si="13"/>
        <v>0</v>
      </c>
      <c r="AR101" s="126" t="s">
        <v>1327</v>
      </c>
      <c r="AT101" s="126" t="s">
        <v>80</v>
      </c>
      <c r="AU101" s="126" t="s">
        <v>12</v>
      </c>
      <c r="AY101" s="76" t="s">
        <v>1064</v>
      </c>
      <c r="BE101" s="127">
        <f t="shared" si="14"/>
        <v>0</v>
      </c>
      <c r="BF101" s="127">
        <f t="shared" si="15"/>
        <v>0</v>
      </c>
      <c r="BG101" s="127">
        <f t="shared" si="16"/>
        <v>0</v>
      </c>
      <c r="BH101" s="127">
        <f t="shared" si="17"/>
        <v>0</v>
      </c>
      <c r="BI101" s="127">
        <f t="shared" si="18"/>
        <v>0</v>
      </c>
      <c r="BJ101" s="76" t="s">
        <v>12</v>
      </c>
      <c r="BK101" s="128">
        <f t="shared" si="19"/>
        <v>0</v>
      </c>
      <c r="BL101" s="76" t="s">
        <v>1327</v>
      </c>
      <c r="BM101" s="126" t="s">
        <v>1600</v>
      </c>
    </row>
    <row r="102" spans="2:65" s="77" customFormat="1" ht="24.2" customHeight="1" x14ac:dyDescent="0.15">
      <c r="B102" s="87"/>
      <c r="C102" s="114" t="s">
        <v>1601</v>
      </c>
      <c r="D102" s="114" t="s">
        <v>80</v>
      </c>
      <c r="E102" s="115" t="s">
        <v>185</v>
      </c>
      <c r="F102" s="116" t="s">
        <v>1602</v>
      </c>
      <c r="G102" s="117" t="s">
        <v>36</v>
      </c>
      <c r="H102" s="118">
        <v>1</v>
      </c>
      <c r="I102" s="119"/>
      <c r="J102" s="118">
        <f t="shared" si="10"/>
        <v>0</v>
      </c>
      <c r="K102" s="120"/>
      <c r="L102" s="121"/>
      <c r="M102" s="122" t="s">
        <v>1042</v>
      </c>
      <c r="N102" s="123"/>
      <c r="P102" s="124">
        <f t="shared" si="11"/>
        <v>0</v>
      </c>
      <c r="Q102" s="124">
        <v>0</v>
      </c>
      <c r="R102" s="124">
        <f t="shared" si="12"/>
        <v>0</v>
      </c>
      <c r="S102" s="124">
        <v>0</v>
      </c>
      <c r="T102" s="125">
        <f t="shared" si="13"/>
        <v>0</v>
      </c>
      <c r="AR102" s="126" t="s">
        <v>1327</v>
      </c>
      <c r="AT102" s="126" t="s">
        <v>80</v>
      </c>
      <c r="AU102" s="126" t="s">
        <v>12</v>
      </c>
      <c r="AY102" s="76" t="s">
        <v>1064</v>
      </c>
      <c r="BE102" s="127">
        <f t="shared" si="14"/>
        <v>0</v>
      </c>
      <c r="BF102" s="127">
        <f t="shared" si="15"/>
        <v>0</v>
      </c>
      <c r="BG102" s="127">
        <f t="shared" si="16"/>
        <v>0</v>
      </c>
      <c r="BH102" s="127">
        <f t="shared" si="17"/>
        <v>0</v>
      </c>
      <c r="BI102" s="127">
        <f t="shared" si="18"/>
        <v>0</v>
      </c>
      <c r="BJ102" s="76" t="s">
        <v>12</v>
      </c>
      <c r="BK102" s="128">
        <f t="shared" si="19"/>
        <v>0</v>
      </c>
      <c r="BL102" s="76" t="s">
        <v>1327</v>
      </c>
      <c r="BM102" s="126" t="s">
        <v>1603</v>
      </c>
    </row>
    <row r="103" spans="2:65" s="77" customFormat="1" ht="24.2" customHeight="1" x14ac:dyDescent="0.15">
      <c r="B103" s="87"/>
      <c r="C103" s="114" t="s">
        <v>1604</v>
      </c>
      <c r="D103" s="114" t="s">
        <v>80</v>
      </c>
      <c r="E103" s="115" t="s">
        <v>184</v>
      </c>
      <c r="F103" s="116" t="s">
        <v>1605</v>
      </c>
      <c r="G103" s="117" t="s">
        <v>36</v>
      </c>
      <c r="H103" s="118">
        <v>1</v>
      </c>
      <c r="I103" s="119"/>
      <c r="J103" s="118">
        <f t="shared" si="10"/>
        <v>0</v>
      </c>
      <c r="K103" s="120"/>
      <c r="L103" s="121"/>
      <c r="M103" s="122" t="s">
        <v>1042</v>
      </c>
      <c r="N103" s="123"/>
      <c r="P103" s="124">
        <f t="shared" si="11"/>
        <v>0</v>
      </c>
      <c r="Q103" s="124">
        <v>0</v>
      </c>
      <c r="R103" s="124">
        <f t="shared" si="12"/>
        <v>0</v>
      </c>
      <c r="S103" s="124">
        <v>0</v>
      </c>
      <c r="T103" s="125">
        <f t="shared" si="13"/>
        <v>0</v>
      </c>
      <c r="AR103" s="126" t="s">
        <v>1327</v>
      </c>
      <c r="AT103" s="126" t="s">
        <v>80</v>
      </c>
      <c r="AU103" s="126" t="s">
        <v>12</v>
      </c>
      <c r="AY103" s="76" t="s">
        <v>1064</v>
      </c>
      <c r="BE103" s="127">
        <f t="shared" si="14"/>
        <v>0</v>
      </c>
      <c r="BF103" s="127">
        <f t="shared" si="15"/>
        <v>0</v>
      </c>
      <c r="BG103" s="127">
        <f t="shared" si="16"/>
        <v>0</v>
      </c>
      <c r="BH103" s="127">
        <f t="shared" si="17"/>
        <v>0</v>
      </c>
      <c r="BI103" s="127">
        <f t="shared" si="18"/>
        <v>0</v>
      </c>
      <c r="BJ103" s="76" t="s">
        <v>12</v>
      </c>
      <c r="BK103" s="128">
        <f t="shared" si="19"/>
        <v>0</v>
      </c>
      <c r="BL103" s="76" t="s">
        <v>1327</v>
      </c>
      <c r="BM103" s="126" t="s">
        <v>1606</v>
      </c>
    </row>
    <row r="104" spans="2:65" s="77" customFormat="1" ht="48.95" customHeight="1" x14ac:dyDescent="0.15">
      <c r="B104" s="87"/>
      <c r="C104" s="114" t="s">
        <v>1607</v>
      </c>
      <c r="D104" s="114" t="s">
        <v>80</v>
      </c>
      <c r="E104" s="115" t="s">
        <v>183</v>
      </c>
      <c r="F104" s="116" t="s">
        <v>1608</v>
      </c>
      <c r="G104" s="117" t="s">
        <v>36</v>
      </c>
      <c r="H104" s="118">
        <v>1</v>
      </c>
      <c r="I104" s="119"/>
      <c r="J104" s="118">
        <f t="shared" si="10"/>
        <v>0</v>
      </c>
      <c r="K104" s="120"/>
      <c r="L104" s="121"/>
      <c r="M104" s="122" t="s">
        <v>1042</v>
      </c>
      <c r="N104" s="123"/>
      <c r="P104" s="124">
        <f t="shared" si="11"/>
        <v>0</v>
      </c>
      <c r="Q104" s="124">
        <v>0</v>
      </c>
      <c r="R104" s="124">
        <f t="shared" si="12"/>
        <v>0</v>
      </c>
      <c r="S104" s="124">
        <v>0</v>
      </c>
      <c r="T104" s="125">
        <f t="shared" si="13"/>
        <v>0</v>
      </c>
      <c r="AR104" s="126" t="s">
        <v>6</v>
      </c>
      <c r="AT104" s="126" t="s">
        <v>80</v>
      </c>
      <c r="AU104" s="126" t="s">
        <v>12</v>
      </c>
      <c r="AY104" s="76" t="s">
        <v>1064</v>
      </c>
      <c r="BE104" s="127">
        <f t="shared" si="14"/>
        <v>0</v>
      </c>
      <c r="BF104" s="127">
        <f t="shared" si="15"/>
        <v>0</v>
      </c>
      <c r="BG104" s="127">
        <f t="shared" si="16"/>
        <v>0</v>
      </c>
      <c r="BH104" s="127">
        <f t="shared" si="17"/>
        <v>0</v>
      </c>
      <c r="BI104" s="127">
        <f t="shared" si="18"/>
        <v>0</v>
      </c>
      <c r="BJ104" s="76" t="s">
        <v>12</v>
      </c>
      <c r="BK104" s="128">
        <f t="shared" si="19"/>
        <v>0</v>
      </c>
      <c r="BL104" s="76" t="s">
        <v>10</v>
      </c>
      <c r="BM104" s="126" t="s">
        <v>1609</v>
      </c>
    </row>
    <row r="105" spans="2:65" s="77" customFormat="1" ht="16.5" customHeight="1" x14ac:dyDescent="0.15">
      <c r="B105" s="87"/>
      <c r="C105" s="114" t="s">
        <v>1610</v>
      </c>
      <c r="D105" s="114" t="s">
        <v>80</v>
      </c>
      <c r="E105" s="115" t="s">
        <v>182</v>
      </c>
      <c r="F105" s="116" t="s">
        <v>1611</v>
      </c>
      <c r="G105" s="117" t="s">
        <v>36</v>
      </c>
      <c r="H105" s="118">
        <v>2</v>
      </c>
      <c r="I105" s="119"/>
      <c r="J105" s="118">
        <f t="shared" si="10"/>
        <v>0</v>
      </c>
      <c r="K105" s="120"/>
      <c r="L105" s="121"/>
      <c r="M105" s="122" t="s">
        <v>1042</v>
      </c>
      <c r="N105" s="123"/>
      <c r="P105" s="124">
        <f t="shared" si="11"/>
        <v>0</v>
      </c>
      <c r="Q105" s="124">
        <v>0</v>
      </c>
      <c r="R105" s="124">
        <f t="shared" si="12"/>
        <v>0</v>
      </c>
      <c r="S105" s="124">
        <v>0</v>
      </c>
      <c r="T105" s="125">
        <f t="shared" si="13"/>
        <v>0</v>
      </c>
      <c r="AR105" s="126" t="s">
        <v>6</v>
      </c>
      <c r="AT105" s="126" t="s">
        <v>80</v>
      </c>
      <c r="AU105" s="126" t="s">
        <v>12</v>
      </c>
      <c r="AY105" s="76" t="s">
        <v>1064</v>
      </c>
      <c r="BE105" s="127">
        <f t="shared" si="14"/>
        <v>0</v>
      </c>
      <c r="BF105" s="127">
        <f t="shared" si="15"/>
        <v>0</v>
      </c>
      <c r="BG105" s="127">
        <f t="shared" si="16"/>
        <v>0</v>
      </c>
      <c r="BH105" s="127">
        <f t="shared" si="17"/>
        <v>0</v>
      </c>
      <c r="BI105" s="127">
        <f t="shared" si="18"/>
        <v>0</v>
      </c>
      <c r="BJ105" s="76" t="s">
        <v>12</v>
      </c>
      <c r="BK105" s="128">
        <f t="shared" si="19"/>
        <v>0</v>
      </c>
      <c r="BL105" s="76" t="s">
        <v>10</v>
      </c>
      <c r="BM105" s="126" t="s">
        <v>1612</v>
      </c>
    </row>
    <row r="106" spans="2:65" s="77" customFormat="1" ht="21.75" customHeight="1" x14ac:dyDescent="0.15">
      <c r="B106" s="87"/>
      <c r="C106" s="114" t="s">
        <v>1613</v>
      </c>
      <c r="D106" s="114" t="s">
        <v>80</v>
      </c>
      <c r="E106" s="115" t="s">
        <v>181</v>
      </c>
      <c r="F106" s="116" t="s">
        <v>1614</v>
      </c>
      <c r="G106" s="117" t="s">
        <v>36</v>
      </c>
      <c r="H106" s="118">
        <v>2</v>
      </c>
      <c r="I106" s="119"/>
      <c r="J106" s="118">
        <f t="shared" si="10"/>
        <v>0</v>
      </c>
      <c r="K106" s="120"/>
      <c r="L106" s="121"/>
      <c r="M106" s="122" t="s">
        <v>1042</v>
      </c>
      <c r="N106" s="123"/>
      <c r="P106" s="124">
        <f t="shared" si="11"/>
        <v>0</v>
      </c>
      <c r="Q106" s="124">
        <v>1.2999999999999999E-4</v>
      </c>
      <c r="R106" s="124">
        <f t="shared" si="12"/>
        <v>2.5999999999999998E-4</v>
      </c>
      <c r="S106" s="124">
        <v>0</v>
      </c>
      <c r="T106" s="125">
        <f t="shared" si="13"/>
        <v>0</v>
      </c>
      <c r="AR106" s="126" t="s">
        <v>6</v>
      </c>
      <c r="AT106" s="126" t="s">
        <v>80</v>
      </c>
      <c r="AU106" s="126" t="s">
        <v>12</v>
      </c>
      <c r="AY106" s="76" t="s">
        <v>1064</v>
      </c>
      <c r="BE106" s="127">
        <f t="shared" si="14"/>
        <v>0</v>
      </c>
      <c r="BF106" s="127">
        <f t="shared" si="15"/>
        <v>0</v>
      </c>
      <c r="BG106" s="127">
        <f t="shared" si="16"/>
        <v>0</v>
      </c>
      <c r="BH106" s="127">
        <f t="shared" si="17"/>
        <v>0</v>
      </c>
      <c r="BI106" s="127">
        <f t="shared" si="18"/>
        <v>0</v>
      </c>
      <c r="BJ106" s="76" t="s">
        <v>12</v>
      </c>
      <c r="BK106" s="128">
        <f t="shared" si="19"/>
        <v>0</v>
      </c>
      <c r="BL106" s="76" t="s">
        <v>10</v>
      </c>
      <c r="BM106" s="126" t="s">
        <v>1615</v>
      </c>
    </row>
    <row r="107" spans="2:65" s="77" customFormat="1" ht="21.75" customHeight="1" x14ac:dyDescent="0.15">
      <c r="B107" s="87"/>
      <c r="C107" s="114" t="s">
        <v>1616</v>
      </c>
      <c r="D107" s="114" t="s">
        <v>80</v>
      </c>
      <c r="E107" s="115" t="s">
        <v>180</v>
      </c>
      <c r="F107" s="116" t="s">
        <v>1617</v>
      </c>
      <c r="G107" s="117" t="s">
        <v>36</v>
      </c>
      <c r="H107" s="118">
        <v>1</v>
      </c>
      <c r="I107" s="119"/>
      <c r="J107" s="118">
        <f t="shared" si="10"/>
        <v>0</v>
      </c>
      <c r="K107" s="120"/>
      <c r="L107" s="121"/>
      <c r="M107" s="122" t="s">
        <v>1042</v>
      </c>
      <c r="N107" s="123"/>
      <c r="P107" s="124">
        <f t="shared" si="11"/>
        <v>0</v>
      </c>
      <c r="Q107" s="124">
        <v>1.2999999999999999E-4</v>
      </c>
      <c r="R107" s="124">
        <f t="shared" si="12"/>
        <v>1.2999999999999999E-4</v>
      </c>
      <c r="S107" s="124">
        <v>0</v>
      </c>
      <c r="T107" s="125">
        <f t="shared" si="13"/>
        <v>0</v>
      </c>
      <c r="AR107" s="126" t="s">
        <v>6</v>
      </c>
      <c r="AT107" s="126" t="s">
        <v>80</v>
      </c>
      <c r="AU107" s="126" t="s">
        <v>12</v>
      </c>
      <c r="AY107" s="76" t="s">
        <v>1064</v>
      </c>
      <c r="BE107" s="127">
        <f t="shared" si="14"/>
        <v>0</v>
      </c>
      <c r="BF107" s="127">
        <f t="shared" si="15"/>
        <v>0</v>
      </c>
      <c r="BG107" s="127">
        <f t="shared" si="16"/>
        <v>0</v>
      </c>
      <c r="BH107" s="127">
        <f t="shared" si="17"/>
        <v>0</v>
      </c>
      <c r="BI107" s="127">
        <f t="shared" si="18"/>
        <v>0</v>
      </c>
      <c r="BJ107" s="76" t="s">
        <v>12</v>
      </c>
      <c r="BK107" s="128">
        <f t="shared" si="19"/>
        <v>0</v>
      </c>
      <c r="BL107" s="76" t="s">
        <v>10</v>
      </c>
      <c r="BM107" s="126" t="s">
        <v>1618</v>
      </c>
    </row>
    <row r="108" spans="2:65" s="77" customFormat="1" ht="16.5" customHeight="1" x14ac:dyDescent="0.15">
      <c r="B108" s="87"/>
      <c r="C108" s="114" t="s">
        <v>1619</v>
      </c>
      <c r="D108" s="114" t="s">
        <v>80</v>
      </c>
      <c r="E108" s="115" t="s">
        <v>179</v>
      </c>
      <c r="F108" s="116" t="s">
        <v>1620</v>
      </c>
      <c r="G108" s="117" t="s">
        <v>36</v>
      </c>
      <c r="H108" s="118">
        <v>3</v>
      </c>
      <c r="I108" s="119"/>
      <c r="J108" s="118">
        <f t="shared" si="10"/>
        <v>0</v>
      </c>
      <c r="K108" s="120"/>
      <c r="L108" s="121"/>
      <c r="M108" s="122" t="s">
        <v>1042</v>
      </c>
      <c r="N108" s="123"/>
      <c r="P108" s="124">
        <f t="shared" si="11"/>
        <v>0</v>
      </c>
      <c r="Q108" s="124">
        <v>1.2999999999999999E-4</v>
      </c>
      <c r="R108" s="124">
        <f t="shared" si="12"/>
        <v>3.8999999999999994E-4</v>
      </c>
      <c r="S108" s="124">
        <v>0</v>
      </c>
      <c r="T108" s="125">
        <f t="shared" si="13"/>
        <v>0</v>
      </c>
      <c r="AR108" s="126" t="s">
        <v>6</v>
      </c>
      <c r="AT108" s="126" t="s">
        <v>80</v>
      </c>
      <c r="AU108" s="126" t="s">
        <v>12</v>
      </c>
      <c r="AY108" s="76" t="s">
        <v>1064</v>
      </c>
      <c r="BE108" s="127">
        <f t="shared" si="14"/>
        <v>0</v>
      </c>
      <c r="BF108" s="127">
        <f t="shared" si="15"/>
        <v>0</v>
      </c>
      <c r="BG108" s="127">
        <f t="shared" si="16"/>
        <v>0</v>
      </c>
      <c r="BH108" s="127">
        <f t="shared" si="17"/>
        <v>0</v>
      </c>
      <c r="BI108" s="127">
        <f t="shared" si="18"/>
        <v>0</v>
      </c>
      <c r="BJ108" s="76" t="s">
        <v>12</v>
      </c>
      <c r="BK108" s="128">
        <f t="shared" si="19"/>
        <v>0</v>
      </c>
      <c r="BL108" s="76" t="s">
        <v>10</v>
      </c>
      <c r="BM108" s="126" t="s">
        <v>1621</v>
      </c>
    </row>
    <row r="109" spans="2:65" s="77" customFormat="1" ht="16.5" customHeight="1" x14ac:dyDescent="0.15">
      <c r="B109" s="87"/>
      <c r="C109" s="114" t="s">
        <v>1622</v>
      </c>
      <c r="D109" s="114" t="s">
        <v>80</v>
      </c>
      <c r="E109" s="115" t="s">
        <v>178</v>
      </c>
      <c r="F109" s="116" t="s">
        <v>1623</v>
      </c>
      <c r="G109" s="117" t="s">
        <v>36</v>
      </c>
      <c r="H109" s="118">
        <v>52</v>
      </c>
      <c r="I109" s="119"/>
      <c r="J109" s="118">
        <f t="shared" si="10"/>
        <v>0</v>
      </c>
      <c r="K109" s="120"/>
      <c r="L109" s="121"/>
      <c r="M109" s="122" t="s">
        <v>1042</v>
      </c>
      <c r="N109" s="123"/>
      <c r="P109" s="124">
        <f t="shared" si="11"/>
        <v>0</v>
      </c>
      <c r="Q109" s="124">
        <v>1.2999999999999999E-4</v>
      </c>
      <c r="R109" s="124">
        <f t="shared" si="12"/>
        <v>6.7599999999999995E-3</v>
      </c>
      <c r="S109" s="124">
        <v>0</v>
      </c>
      <c r="T109" s="125">
        <f t="shared" si="13"/>
        <v>0</v>
      </c>
      <c r="AR109" s="126" t="s">
        <v>6</v>
      </c>
      <c r="AT109" s="126" t="s">
        <v>80</v>
      </c>
      <c r="AU109" s="126" t="s">
        <v>12</v>
      </c>
      <c r="AY109" s="76" t="s">
        <v>1064</v>
      </c>
      <c r="BE109" s="127">
        <f t="shared" si="14"/>
        <v>0</v>
      </c>
      <c r="BF109" s="127">
        <f t="shared" si="15"/>
        <v>0</v>
      </c>
      <c r="BG109" s="127">
        <f t="shared" si="16"/>
        <v>0</v>
      </c>
      <c r="BH109" s="127">
        <f t="shared" si="17"/>
        <v>0</v>
      </c>
      <c r="BI109" s="127">
        <f t="shared" si="18"/>
        <v>0</v>
      </c>
      <c r="BJ109" s="76" t="s">
        <v>12</v>
      </c>
      <c r="BK109" s="128">
        <f t="shared" si="19"/>
        <v>0</v>
      </c>
      <c r="BL109" s="76" t="s">
        <v>10</v>
      </c>
      <c r="BM109" s="126" t="s">
        <v>1624</v>
      </c>
    </row>
    <row r="110" spans="2:65" s="77" customFormat="1" ht="21.75" customHeight="1" x14ac:dyDescent="0.15">
      <c r="B110" s="87"/>
      <c r="C110" s="114" t="s">
        <v>1625</v>
      </c>
      <c r="D110" s="114" t="s">
        <v>80</v>
      </c>
      <c r="E110" s="115" t="s">
        <v>177</v>
      </c>
      <c r="F110" s="116" t="s">
        <v>1626</v>
      </c>
      <c r="G110" s="117" t="s">
        <v>36</v>
      </c>
      <c r="H110" s="118">
        <v>4</v>
      </c>
      <c r="I110" s="119"/>
      <c r="J110" s="118">
        <f t="shared" si="10"/>
        <v>0</v>
      </c>
      <c r="K110" s="120"/>
      <c r="L110" s="121"/>
      <c r="M110" s="122" t="s">
        <v>1042</v>
      </c>
      <c r="N110" s="123"/>
      <c r="P110" s="124">
        <f t="shared" si="11"/>
        <v>0</v>
      </c>
      <c r="Q110" s="124">
        <v>1.2999999999999999E-4</v>
      </c>
      <c r="R110" s="124">
        <f t="shared" si="12"/>
        <v>5.1999999999999995E-4</v>
      </c>
      <c r="S110" s="124">
        <v>0</v>
      </c>
      <c r="T110" s="125">
        <f t="shared" si="13"/>
        <v>0</v>
      </c>
      <c r="AR110" s="126" t="s">
        <v>6</v>
      </c>
      <c r="AT110" s="126" t="s">
        <v>80</v>
      </c>
      <c r="AU110" s="126" t="s">
        <v>12</v>
      </c>
      <c r="AY110" s="76" t="s">
        <v>1064</v>
      </c>
      <c r="BE110" s="127">
        <f t="shared" si="14"/>
        <v>0</v>
      </c>
      <c r="BF110" s="127">
        <f t="shared" si="15"/>
        <v>0</v>
      </c>
      <c r="BG110" s="127">
        <f t="shared" si="16"/>
        <v>0</v>
      </c>
      <c r="BH110" s="127">
        <f t="shared" si="17"/>
        <v>0</v>
      </c>
      <c r="BI110" s="127">
        <f t="shared" si="18"/>
        <v>0</v>
      </c>
      <c r="BJ110" s="76" t="s">
        <v>12</v>
      </c>
      <c r="BK110" s="128">
        <f t="shared" si="19"/>
        <v>0</v>
      </c>
      <c r="BL110" s="76" t="s">
        <v>10</v>
      </c>
      <c r="BM110" s="126" t="s">
        <v>1627</v>
      </c>
    </row>
    <row r="111" spans="2:65" s="77" customFormat="1" ht="21.75" customHeight="1" x14ac:dyDescent="0.15">
      <c r="B111" s="87"/>
      <c r="C111" s="114" t="s">
        <v>1628</v>
      </c>
      <c r="D111" s="114" t="s">
        <v>80</v>
      </c>
      <c r="E111" s="115" t="s">
        <v>176</v>
      </c>
      <c r="F111" s="116" t="s">
        <v>1629</v>
      </c>
      <c r="G111" s="117" t="s">
        <v>36</v>
      </c>
      <c r="H111" s="118">
        <v>2</v>
      </c>
      <c r="I111" s="119"/>
      <c r="J111" s="118">
        <f t="shared" si="10"/>
        <v>0</v>
      </c>
      <c r="K111" s="120"/>
      <c r="L111" s="121"/>
      <c r="M111" s="122" t="s">
        <v>1042</v>
      </c>
      <c r="N111" s="123"/>
      <c r="P111" s="124">
        <f t="shared" si="11"/>
        <v>0</v>
      </c>
      <c r="Q111" s="124">
        <v>1.2999999999999999E-4</v>
      </c>
      <c r="R111" s="124">
        <f t="shared" si="12"/>
        <v>2.5999999999999998E-4</v>
      </c>
      <c r="S111" s="124">
        <v>0</v>
      </c>
      <c r="T111" s="125">
        <f t="shared" si="13"/>
        <v>0</v>
      </c>
      <c r="AR111" s="126" t="s">
        <v>6</v>
      </c>
      <c r="AT111" s="126" t="s">
        <v>80</v>
      </c>
      <c r="AU111" s="126" t="s">
        <v>12</v>
      </c>
      <c r="AY111" s="76" t="s">
        <v>1064</v>
      </c>
      <c r="BE111" s="127">
        <f t="shared" si="14"/>
        <v>0</v>
      </c>
      <c r="BF111" s="127">
        <f t="shared" si="15"/>
        <v>0</v>
      </c>
      <c r="BG111" s="127">
        <f t="shared" si="16"/>
        <v>0</v>
      </c>
      <c r="BH111" s="127">
        <f t="shared" si="17"/>
        <v>0</v>
      </c>
      <c r="BI111" s="127">
        <f t="shared" si="18"/>
        <v>0</v>
      </c>
      <c r="BJ111" s="76" t="s">
        <v>12</v>
      </c>
      <c r="BK111" s="128">
        <f t="shared" si="19"/>
        <v>0</v>
      </c>
      <c r="BL111" s="76" t="s">
        <v>10</v>
      </c>
      <c r="BM111" s="126" t="s">
        <v>1630</v>
      </c>
    </row>
    <row r="112" spans="2:65" s="77" customFormat="1" ht="16.5" customHeight="1" x14ac:dyDescent="0.15">
      <c r="B112" s="87"/>
      <c r="C112" s="114" t="s">
        <v>1631</v>
      </c>
      <c r="D112" s="114" t="s">
        <v>80</v>
      </c>
      <c r="E112" s="115" t="s">
        <v>175</v>
      </c>
      <c r="F112" s="116" t="s">
        <v>1632</v>
      </c>
      <c r="G112" s="117" t="s">
        <v>36</v>
      </c>
      <c r="H112" s="118">
        <v>2</v>
      </c>
      <c r="I112" s="119"/>
      <c r="J112" s="118">
        <f t="shared" si="10"/>
        <v>0</v>
      </c>
      <c r="K112" s="120"/>
      <c r="L112" s="121"/>
      <c r="M112" s="122" t="s">
        <v>1042</v>
      </c>
      <c r="N112" s="123"/>
      <c r="P112" s="124">
        <f t="shared" si="11"/>
        <v>0</v>
      </c>
      <c r="Q112" s="124">
        <v>1.2999999999999999E-4</v>
      </c>
      <c r="R112" s="124">
        <f t="shared" si="12"/>
        <v>2.5999999999999998E-4</v>
      </c>
      <c r="S112" s="124">
        <v>0</v>
      </c>
      <c r="T112" s="125">
        <f t="shared" si="13"/>
        <v>0</v>
      </c>
      <c r="AR112" s="126" t="s">
        <v>6</v>
      </c>
      <c r="AT112" s="126" t="s">
        <v>80</v>
      </c>
      <c r="AU112" s="126" t="s">
        <v>12</v>
      </c>
      <c r="AY112" s="76" t="s">
        <v>1064</v>
      </c>
      <c r="BE112" s="127">
        <f t="shared" si="14"/>
        <v>0</v>
      </c>
      <c r="BF112" s="127">
        <f t="shared" si="15"/>
        <v>0</v>
      </c>
      <c r="BG112" s="127">
        <f t="shared" si="16"/>
        <v>0</v>
      </c>
      <c r="BH112" s="127">
        <f t="shared" si="17"/>
        <v>0</v>
      </c>
      <c r="BI112" s="127">
        <f t="shared" si="18"/>
        <v>0</v>
      </c>
      <c r="BJ112" s="76" t="s">
        <v>12</v>
      </c>
      <c r="BK112" s="128">
        <f t="shared" si="19"/>
        <v>0</v>
      </c>
      <c r="BL112" s="76" t="s">
        <v>10</v>
      </c>
      <c r="BM112" s="126" t="s">
        <v>1633</v>
      </c>
    </row>
    <row r="113" spans="2:65" s="77" customFormat="1" ht="16.5" customHeight="1" x14ac:dyDescent="0.15">
      <c r="B113" s="87"/>
      <c r="C113" s="114" t="s">
        <v>1634</v>
      </c>
      <c r="D113" s="114" t="s">
        <v>80</v>
      </c>
      <c r="E113" s="115" t="s">
        <v>174</v>
      </c>
      <c r="F113" s="116" t="s">
        <v>1635</v>
      </c>
      <c r="G113" s="117" t="s">
        <v>36</v>
      </c>
      <c r="H113" s="118">
        <v>3</v>
      </c>
      <c r="I113" s="119"/>
      <c r="J113" s="118">
        <f t="shared" si="10"/>
        <v>0</v>
      </c>
      <c r="K113" s="120"/>
      <c r="L113" s="121"/>
      <c r="M113" s="122" t="s">
        <v>1042</v>
      </c>
      <c r="N113" s="123"/>
      <c r="P113" s="124">
        <f t="shared" si="11"/>
        <v>0</v>
      </c>
      <c r="Q113" s="124">
        <v>1.2999999999999999E-4</v>
      </c>
      <c r="R113" s="124">
        <f t="shared" si="12"/>
        <v>3.8999999999999994E-4</v>
      </c>
      <c r="S113" s="124">
        <v>0</v>
      </c>
      <c r="T113" s="125">
        <f t="shared" si="13"/>
        <v>0</v>
      </c>
      <c r="AR113" s="126" t="s">
        <v>6</v>
      </c>
      <c r="AT113" s="126" t="s">
        <v>80</v>
      </c>
      <c r="AU113" s="126" t="s">
        <v>12</v>
      </c>
      <c r="AY113" s="76" t="s">
        <v>1064</v>
      </c>
      <c r="BE113" s="127">
        <f t="shared" si="14"/>
        <v>0</v>
      </c>
      <c r="BF113" s="127">
        <f t="shared" si="15"/>
        <v>0</v>
      </c>
      <c r="BG113" s="127">
        <f t="shared" si="16"/>
        <v>0</v>
      </c>
      <c r="BH113" s="127">
        <f t="shared" si="17"/>
        <v>0</v>
      </c>
      <c r="BI113" s="127">
        <f t="shared" si="18"/>
        <v>0</v>
      </c>
      <c r="BJ113" s="76" t="s">
        <v>12</v>
      </c>
      <c r="BK113" s="128">
        <f t="shared" si="19"/>
        <v>0</v>
      </c>
      <c r="BL113" s="76" t="s">
        <v>10</v>
      </c>
      <c r="BM113" s="126" t="s">
        <v>1636</v>
      </c>
    </row>
    <row r="114" spans="2:65" s="77" customFormat="1" ht="16.5" customHeight="1" x14ac:dyDescent="0.15">
      <c r="B114" s="87"/>
      <c r="C114" s="114" t="s">
        <v>1637</v>
      </c>
      <c r="D114" s="114" t="s">
        <v>80</v>
      </c>
      <c r="E114" s="115" t="s">
        <v>173</v>
      </c>
      <c r="F114" s="116" t="s">
        <v>1638</v>
      </c>
      <c r="G114" s="117" t="s">
        <v>36</v>
      </c>
      <c r="H114" s="118">
        <v>52</v>
      </c>
      <c r="I114" s="119"/>
      <c r="J114" s="118">
        <f t="shared" ref="J114:J116" si="20">ROUND(I114*H114,3)</f>
        <v>0</v>
      </c>
      <c r="K114" s="120"/>
      <c r="L114" s="121"/>
      <c r="M114" s="122" t="s">
        <v>1042</v>
      </c>
      <c r="N114" s="123"/>
      <c r="P114" s="124">
        <f t="shared" ref="P114:P116" si="21">O114*H114</f>
        <v>0</v>
      </c>
      <c r="Q114" s="124">
        <v>1.2999999999999999E-4</v>
      </c>
      <c r="R114" s="124">
        <f t="shared" ref="R114:R116" si="22">Q114*H114</f>
        <v>6.7599999999999995E-3</v>
      </c>
      <c r="S114" s="124">
        <v>0</v>
      </c>
      <c r="T114" s="125">
        <f t="shared" ref="T114:T116" si="23">S114*H114</f>
        <v>0</v>
      </c>
      <c r="AR114" s="126" t="s">
        <v>6</v>
      </c>
      <c r="AT114" s="126" t="s">
        <v>80</v>
      </c>
      <c r="AU114" s="126" t="s">
        <v>12</v>
      </c>
      <c r="AY114" s="76" t="s">
        <v>1064</v>
      </c>
      <c r="BE114" s="127">
        <f t="shared" ref="BE114:BE116" si="24">IF(N114="základná",J114,0)</f>
        <v>0</v>
      </c>
      <c r="BF114" s="127">
        <f t="shared" ref="BF114:BF116" si="25">IF(N114="znížená",J114,0)</f>
        <v>0</v>
      </c>
      <c r="BG114" s="127">
        <f t="shared" ref="BG114:BG116" si="26">IF(N114="zákl. prenesená",J114,0)</f>
        <v>0</v>
      </c>
      <c r="BH114" s="127">
        <f t="shared" ref="BH114:BH116" si="27">IF(N114="zníž. prenesená",J114,0)</f>
        <v>0</v>
      </c>
      <c r="BI114" s="127">
        <f t="shared" ref="BI114:BI116" si="28">IF(N114="nulová",J114,0)</f>
        <v>0</v>
      </c>
      <c r="BJ114" s="76" t="s">
        <v>12</v>
      </c>
      <c r="BK114" s="128">
        <f t="shared" ref="BK114:BK116" si="29">ROUND(I114*H114,3)</f>
        <v>0</v>
      </c>
      <c r="BL114" s="76" t="s">
        <v>10</v>
      </c>
      <c r="BM114" s="126" t="s">
        <v>1639</v>
      </c>
    </row>
    <row r="115" spans="2:65" s="77" customFormat="1" ht="16.5" customHeight="1" x14ac:dyDescent="0.15">
      <c r="B115" s="87"/>
      <c r="C115" s="114" t="s">
        <v>1640</v>
      </c>
      <c r="D115" s="114" t="s">
        <v>80</v>
      </c>
      <c r="E115" s="115" t="s">
        <v>172</v>
      </c>
      <c r="F115" s="116" t="s">
        <v>1641</v>
      </c>
      <c r="G115" s="117" t="s">
        <v>36</v>
      </c>
      <c r="H115" s="118">
        <v>2</v>
      </c>
      <c r="I115" s="119"/>
      <c r="J115" s="118">
        <f t="shared" si="20"/>
        <v>0</v>
      </c>
      <c r="K115" s="120"/>
      <c r="L115" s="121"/>
      <c r="M115" s="122" t="s">
        <v>1042</v>
      </c>
      <c r="N115" s="123"/>
      <c r="P115" s="124">
        <f t="shared" si="21"/>
        <v>0</v>
      </c>
      <c r="Q115" s="124">
        <v>1.2999999999999999E-4</v>
      </c>
      <c r="R115" s="124">
        <f t="shared" si="22"/>
        <v>2.5999999999999998E-4</v>
      </c>
      <c r="S115" s="124">
        <v>0</v>
      </c>
      <c r="T115" s="125">
        <f t="shared" si="23"/>
        <v>0</v>
      </c>
      <c r="AR115" s="126" t="s">
        <v>6</v>
      </c>
      <c r="AT115" s="126" t="s">
        <v>80</v>
      </c>
      <c r="AU115" s="126" t="s">
        <v>12</v>
      </c>
      <c r="AY115" s="76" t="s">
        <v>1064</v>
      </c>
      <c r="BE115" s="127">
        <f t="shared" si="24"/>
        <v>0</v>
      </c>
      <c r="BF115" s="127">
        <f t="shared" si="25"/>
        <v>0</v>
      </c>
      <c r="BG115" s="127">
        <f t="shared" si="26"/>
        <v>0</v>
      </c>
      <c r="BH115" s="127">
        <f t="shared" si="27"/>
        <v>0</v>
      </c>
      <c r="BI115" s="127">
        <f t="shared" si="28"/>
        <v>0</v>
      </c>
      <c r="BJ115" s="76" t="s">
        <v>12</v>
      </c>
      <c r="BK115" s="128">
        <f t="shared" si="29"/>
        <v>0</v>
      </c>
      <c r="BL115" s="76" t="s">
        <v>10</v>
      </c>
      <c r="BM115" s="126" t="s">
        <v>1642</v>
      </c>
    </row>
    <row r="116" spans="2:65" s="77" customFormat="1" ht="16.5" customHeight="1" x14ac:dyDescent="0.15">
      <c r="B116" s="87"/>
      <c r="C116" s="114" t="s">
        <v>1643</v>
      </c>
      <c r="D116" s="114" t="s">
        <v>80</v>
      </c>
      <c r="E116" s="115" t="s">
        <v>170</v>
      </c>
      <c r="F116" s="116" t="s">
        <v>1644</v>
      </c>
      <c r="G116" s="117" t="s">
        <v>36</v>
      </c>
      <c r="H116" s="118">
        <v>10</v>
      </c>
      <c r="I116" s="119"/>
      <c r="J116" s="118">
        <f t="shared" si="20"/>
        <v>0</v>
      </c>
      <c r="K116" s="120"/>
      <c r="L116" s="121"/>
      <c r="M116" s="122" t="s">
        <v>1042</v>
      </c>
      <c r="N116" s="123"/>
      <c r="P116" s="124">
        <f t="shared" si="21"/>
        <v>0</v>
      </c>
      <c r="Q116" s="124">
        <v>1.2999999999999999E-4</v>
      </c>
      <c r="R116" s="124">
        <f t="shared" si="22"/>
        <v>1.2999999999999999E-3</v>
      </c>
      <c r="S116" s="124">
        <v>0</v>
      </c>
      <c r="T116" s="125">
        <f t="shared" si="23"/>
        <v>0</v>
      </c>
      <c r="AR116" s="126" t="s">
        <v>6</v>
      </c>
      <c r="AT116" s="126" t="s">
        <v>80</v>
      </c>
      <c r="AU116" s="126" t="s">
        <v>12</v>
      </c>
      <c r="AY116" s="76" t="s">
        <v>1064</v>
      </c>
      <c r="BE116" s="127">
        <f t="shared" si="24"/>
        <v>0</v>
      </c>
      <c r="BF116" s="127">
        <f t="shared" si="25"/>
        <v>0</v>
      </c>
      <c r="BG116" s="127">
        <f t="shared" si="26"/>
        <v>0</v>
      </c>
      <c r="BH116" s="127">
        <f t="shared" si="27"/>
        <v>0</v>
      </c>
      <c r="BI116" s="127">
        <f t="shared" si="28"/>
        <v>0</v>
      </c>
      <c r="BJ116" s="76" t="s">
        <v>12</v>
      </c>
      <c r="BK116" s="128">
        <f t="shared" si="29"/>
        <v>0</v>
      </c>
      <c r="BL116" s="76" t="s">
        <v>10</v>
      </c>
      <c r="BM116" s="126" t="s">
        <v>1645</v>
      </c>
    </row>
    <row r="117" spans="2:65" s="103" customFormat="1" ht="22.7" customHeight="1" x14ac:dyDescent="0.2">
      <c r="B117" s="104"/>
      <c r="D117" s="105" t="s">
        <v>1062</v>
      </c>
      <c r="E117" s="129" t="s">
        <v>169</v>
      </c>
      <c r="F117" s="129" t="s">
        <v>1646</v>
      </c>
      <c r="I117" s="107"/>
      <c r="J117" s="130">
        <f>BK117</f>
        <v>0</v>
      </c>
      <c r="L117" s="104"/>
      <c r="M117" s="109"/>
      <c r="P117" s="110">
        <f>P118</f>
        <v>0</v>
      </c>
      <c r="R117" s="110">
        <f>R118</f>
        <v>0</v>
      </c>
      <c r="T117" s="111">
        <f>T118</f>
        <v>0</v>
      </c>
      <c r="AR117" s="105" t="s">
        <v>11</v>
      </c>
      <c r="AT117" s="112" t="s">
        <v>1062</v>
      </c>
      <c r="AU117" s="112" t="s">
        <v>13</v>
      </c>
      <c r="AY117" s="105" t="s">
        <v>1064</v>
      </c>
      <c r="BK117" s="113">
        <f>BK118</f>
        <v>0</v>
      </c>
    </row>
    <row r="118" spans="2:65" s="77" customFormat="1" ht="21.75" customHeight="1" x14ac:dyDescent="0.15">
      <c r="B118" s="87"/>
      <c r="C118" s="131" t="s">
        <v>633</v>
      </c>
      <c r="D118" s="131" t="s">
        <v>1100</v>
      </c>
      <c r="E118" s="132" t="s">
        <v>168</v>
      </c>
      <c r="F118" s="133" t="s">
        <v>1647</v>
      </c>
      <c r="G118" s="134" t="s">
        <v>36</v>
      </c>
      <c r="H118" s="135">
        <v>1</v>
      </c>
      <c r="I118" s="136"/>
      <c r="J118" s="135">
        <f>ROUND(I118*H118,3)</f>
        <v>0</v>
      </c>
      <c r="K118" s="137"/>
      <c r="L118" s="78"/>
      <c r="M118" s="138" t="s">
        <v>1042</v>
      </c>
      <c r="N118" s="86"/>
      <c r="P118" s="124">
        <f>O118*H118</f>
        <v>0</v>
      </c>
      <c r="Q118" s="124">
        <v>0</v>
      </c>
      <c r="R118" s="124">
        <f>Q118*H118</f>
        <v>0</v>
      </c>
      <c r="S118" s="124">
        <v>0</v>
      </c>
      <c r="T118" s="125">
        <f>S118*H118</f>
        <v>0</v>
      </c>
      <c r="AR118" s="126" t="s">
        <v>1102</v>
      </c>
      <c r="AT118" s="126" t="s">
        <v>1100</v>
      </c>
      <c r="AU118" s="126" t="s">
        <v>12</v>
      </c>
      <c r="AY118" s="76" t="s">
        <v>1064</v>
      </c>
      <c r="BE118" s="127">
        <f>IF(N118="základná",J118,0)</f>
        <v>0</v>
      </c>
      <c r="BF118" s="127">
        <f>IF(N118="znížená",J118,0)</f>
        <v>0</v>
      </c>
      <c r="BG118" s="127">
        <f>IF(N118="zákl. prenesená",J118,0)</f>
        <v>0</v>
      </c>
      <c r="BH118" s="127">
        <f>IF(N118="zníž. prenesená",J118,0)</f>
        <v>0</v>
      </c>
      <c r="BI118" s="127">
        <f>IF(N118="nulová",J118,0)</f>
        <v>0</v>
      </c>
      <c r="BJ118" s="76" t="s">
        <v>12</v>
      </c>
      <c r="BK118" s="128">
        <f>ROUND(I118*H118,3)</f>
        <v>0</v>
      </c>
      <c r="BL118" s="76" t="s">
        <v>1102</v>
      </c>
      <c r="BM118" s="126" t="s">
        <v>1648</v>
      </c>
    </row>
    <row r="119" spans="2:65" s="103" customFormat="1" ht="25.9" customHeight="1" x14ac:dyDescent="0.2">
      <c r="B119" s="104"/>
      <c r="D119" s="105" t="s">
        <v>1062</v>
      </c>
      <c r="E119" s="106" t="s">
        <v>167</v>
      </c>
      <c r="F119" s="106" t="s">
        <v>1649</v>
      </c>
      <c r="I119" s="107"/>
      <c r="J119" s="108">
        <f>BK119</f>
        <v>0</v>
      </c>
      <c r="L119" s="104"/>
      <c r="M119" s="109"/>
      <c r="P119" s="110">
        <f>P120+P121</f>
        <v>0</v>
      </c>
      <c r="R119" s="110">
        <f>R120+R121</f>
        <v>0.30499999999999999</v>
      </c>
      <c r="T119" s="111">
        <f>T120+T121</f>
        <v>0</v>
      </c>
      <c r="AR119" s="105" t="s">
        <v>13</v>
      </c>
      <c r="AT119" s="112" t="s">
        <v>1062</v>
      </c>
      <c r="AU119" s="112" t="s">
        <v>1040</v>
      </c>
      <c r="AY119" s="105" t="s">
        <v>1064</v>
      </c>
      <c r="BK119" s="113">
        <f>BK120+BK121</f>
        <v>0</v>
      </c>
    </row>
    <row r="120" spans="2:65" s="77" customFormat="1" ht="21.75" customHeight="1" x14ac:dyDescent="0.15">
      <c r="B120" s="87"/>
      <c r="C120" s="114" t="s">
        <v>171</v>
      </c>
      <c r="D120" s="114" t="s">
        <v>80</v>
      </c>
      <c r="E120" s="115" t="s">
        <v>166</v>
      </c>
      <c r="F120" s="116" t="s">
        <v>1650</v>
      </c>
      <c r="G120" s="117" t="s">
        <v>36</v>
      </c>
      <c r="H120" s="118">
        <v>1</v>
      </c>
      <c r="I120" s="119"/>
      <c r="J120" s="118">
        <f>ROUND(I120*H120,3)</f>
        <v>0</v>
      </c>
      <c r="K120" s="120"/>
      <c r="L120" s="121"/>
      <c r="M120" s="122" t="s">
        <v>1042</v>
      </c>
      <c r="N120" s="123"/>
      <c r="P120" s="124">
        <f>O120*H120</f>
        <v>0</v>
      </c>
      <c r="Q120" s="124">
        <v>0.30499999999999999</v>
      </c>
      <c r="R120" s="124">
        <f>Q120*H120</f>
        <v>0.30499999999999999</v>
      </c>
      <c r="S120" s="124">
        <v>0</v>
      </c>
      <c r="T120" s="125">
        <f>S120*H120</f>
        <v>0</v>
      </c>
      <c r="AR120" s="126" t="s">
        <v>6</v>
      </c>
      <c r="AT120" s="126" t="s">
        <v>80</v>
      </c>
      <c r="AU120" s="126" t="s">
        <v>13</v>
      </c>
      <c r="AY120" s="76" t="s">
        <v>1064</v>
      </c>
      <c r="BE120" s="127">
        <f>IF(N120="základná",J120,0)</f>
        <v>0</v>
      </c>
      <c r="BF120" s="127">
        <f>IF(N120="znížená",J120,0)</f>
        <v>0</v>
      </c>
      <c r="BG120" s="127">
        <f>IF(N120="zákl. prenesená",J120,0)</f>
        <v>0</v>
      </c>
      <c r="BH120" s="127">
        <f>IF(N120="zníž. prenesená",J120,0)</f>
        <v>0</v>
      </c>
      <c r="BI120" s="127">
        <f>IF(N120="nulová",J120,0)</f>
        <v>0</v>
      </c>
      <c r="BJ120" s="76" t="s">
        <v>12</v>
      </c>
      <c r="BK120" s="128">
        <f>ROUND(I120*H120,3)</f>
        <v>0</v>
      </c>
      <c r="BL120" s="76" t="s">
        <v>10</v>
      </c>
      <c r="BM120" s="126" t="s">
        <v>1651</v>
      </c>
    </row>
    <row r="121" spans="2:65" s="103" customFormat="1" ht="22.7" customHeight="1" x14ac:dyDescent="0.2">
      <c r="B121" s="104"/>
      <c r="D121" s="105" t="s">
        <v>1062</v>
      </c>
      <c r="E121" s="129" t="s">
        <v>165</v>
      </c>
      <c r="F121" s="129" t="s">
        <v>1652</v>
      </c>
      <c r="I121" s="107"/>
      <c r="J121" s="130">
        <f>BK121</f>
        <v>0</v>
      </c>
      <c r="L121" s="104"/>
      <c r="M121" s="109"/>
      <c r="P121" s="110">
        <f>SUM(P122:P124)</f>
        <v>0</v>
      </c>
      <c r="R121" s="110">
        <f>SUM(R122:R124)</f>
        <v>0</v>
      </c>
      <c r="T121" s="111">
        <f>SUM(T122:T124)</f>
        <v>0</v>
      </c>
      <c r="AR121" s="105" t="s">
        <v>11</v>
      </c>
      <c r="AT121" s="112" t="s">
        <v>1062</v>
      </c>
      <c r="AU121" s="112" t="s">
        <v>13</v>
      </c>
      <c r="AY121" s="105" t="s">
        <v>1064</v>
      </c>
      <c r="BK121" s="113">
        <f>SUM(BK122:BK124)</f>
        <v>0</v>
      </c>
    </row>
    <row r="122" spans="2:65" s="77" customFormat="1" ht="24.2" customHeight="1" x14ac:dyDescent="0.15">
      <c r="B122" s="87"/>
      <c r="C122" s="131" t="s">
        <v>1653</v>
      </c>
      <c r="D122" s="131" t="s">
        <v>1100</v>
      </c>
      <c r="E122" s="132" t="s">
        <v>164</v>
      </c>
      <c r="F122" s="133" t="s">
        <v>1654</v>
      </c>
      <c r="G122" s="134" t="s">
        <v>36</v>
      </c>
      <c r="H122" s="135">
        <v>7</v>
      </c>
      <c r="I122" s="136"/>
      <c r="J122" s="135">
        <f>ROUND(I122*H122,3)</f>
        <v>0</v>
      </c>
      <c r="K122" s="137"/>
      <c r="L122" s="78"/>
      <c r="M122" s="138" t="s">
        <v>1042</v>
      </c>
      <c r="N122" s="86"/>
      <c r="P122" s="124">
        <f>O122*H122</f>
        <v>0</v>
      </c>
      <c r="Q122" s="124">
        <v>0</v>
      </c>
      <c r="R122" s="124">
        <f>Q122*H122</f>
        <v>0</v>
      </c>
      <c r="S122" s="124">
        <v>0</v>
      </c>
      <c r="T122" s="125">
        <f>S122*H122</f>
        <v>0</v>
      </c>
      <c r="AR122" s="126" t="s">
        <v>1102</v>
      </c>
      <c r="AT122" s="126" t="s">
        <v>1100</v>
      </c>
      <c r="AU122" s="126" t="s">
        <v>12</v>
      </c>
      <c r="AY122" s="76" t="s">
        <v>1064</v>
      </c>
      <c r="BE122" s="127">
        <f>IF(N122="základná",J122,0)</f>
        <v>0</v>
      </c>
      <c r="BF122" s="127">
        <f>IF(N122="znížená",J122,0)</f>
        <v>0</v>
      </c>
      <c r="BG122" s="127">
        <f>IF(N122="zákl. prenesená",J122,0)</f>
        <v>0</v>
      </c>
      <c r="BH122" s="127">
        <f>IF(N122="zníž. prenesená",J122,0)</f>
        <v>0</v>
      </c>
      <c r="BI122" s="127">
        <f>IF(N122="nulová",J122,0)</f>
        <v>0</v>
      </c>
      <c r="BJ122" s="76" t="s">
        <v>12</v>
      </c>
      <c r="BK122" s="128">
        <f>ROUND(I122*H122,3)</f>
        <v>0</v>
      </c>
      <c r="BL122" s="76" t="s">
        <v>1102</v>
      </c>
      <c r="BM122" s="126" t="s">
        <v>1655</v>
      </c>
    </row>
    <row r="123" spans="2:65" s="77" customFormat="1" ht="24.2" customHeight="1" x14ac:dyDescent="0.15">
      <c r="B123" s="87"/>
      <c r="C123" s="131" t="s">
        <v>1656</v>
      </c>
      <c r="D123" s="131" t="s">
        <v>1100</v>
      </c>
      <c r="E123" s="132" t="s">
        <v>163</v>
      </c>
      <c r="F123" s="133" t="s">
        <v>1657</v>
      </c>
      <c r="G123" s="134" t="s">
        <v>36</v>
      </c>
      <c r="H123" s="135">
        <v>5</v>
      </c>
      <c r="I123" s="136"/>
      <c r="J123" s="135">
        <f>ROUND(I123*H123,3)</f>
        <v>0</v>
      </c>
      <c r="K123" s="137"/>
      <c r="L123" s="78"/>
      <c r="M123" s="138" t="s">
        <v>1042</v>
      </c>
      <c r="N123" s="86"/>
      <c r="P123" s="124">
        <f>O123*H123</f>
        <v>0</v>
      </c>
      <c r="Q123" s="124">
        <v>0</v>
      </c>
      <c r="R123" s="124">
        <f>Q123*H123</f>
        <v>0</v>
      </c>
      <c r="S123" s="124">
        <v>0</v>
      </c>
      <c r="T123" s="125">
        <f>S123*H123</f>
        <v>0</v>
      </c>
      <c r="AR123" s="126" t="s">
        <v>1102</v>
      </c>
      <c r="AT123" s="126" t="s">
        <v>1100</v>
      </c>
      <c r="AU123" s="126" t="s">
        <v>12</v>
      </c>
      <c r="AY123" s="76" t="s">
        <v>1064</v>
      </c>
      <c r="BE123" s="127">
        <f>IF(N123="základná",J123,0)</f>
        <v>0</v>
      </c>
      <c r="BF123" s="127">
        <f>IF(N123="znížená",J123,0)</f>
        <v>0</v>
      </c>
      <c r="BG123" s="127">
        <f>IF(N123="zákl. prenesená",J123,0)</f>
        <v>0</v>
      </c>
      <c r="BH123" s="127">
        <f>IF(N123="zníž. prenesená",J123,0)</f>
        <v>0</v>
      </c>
      <c r="BI123" s="127">
        <f>IF(N123="nulová",J123,0)</f>
        <v>0</v>
      </c>
      <c r="BJ123" s="76" t="s">
        <v>12</v>
      </c>
      <c r="BK123" s="128">
        <f>ROUND(I123*H123,3)</f>
        <v>0</v>
      </c>
      <c r="BL123" s="76" t="s">
        <v>1102</v>
      </c>
      <c r="BM123" s="126" t="s">
        <v>1658</v>
      </c>
    </row>
    <row r="124" spans="2:65" s="77" customFormat="1" ht="16.5" customHeight="1" x14ac:dyDescent="0.15">
      <c r="B124" s="87"/>
      <c r="C124" s="131" t="s">
        <v>1659</v>
      </c>
      <c r="D124" s="131" t="s">
        <v>1100</v>
      </c>
      <c r="E124" s="132" t="s">
        <v>162</v>
      </c>
      <c r="F124" s="133" t="s">
        <v>1660</v>
      </c>
      <c r="G124" s="134" t="s">
        <v>36</v>
      </c>
      <c r="H124" s="135">
        <v>1</v>
      </c>
      <c r="I124" s="136"/>
      <c r="J124" s="135">
        <f>ROUND(I124*H124,3)</f>
        <v>0</v>
      </c>
      <c r="K124" s="137"/>
      <c r="L124" s="78"/>
      <c r="M124" s="138" t="s">
        <v>1042</v>
      </c>
      <c r="N124" s="86"/>
      <c r="P124" s="124">
        <f>O124*H124</f>
        <v>0</v>
      </c>
      <c r="Q124" s="124">
        <v>0</v>
      </c>
      <c r="R124" s="124">
        <f>Q124*H124</f>
        <v>0</v>
      </c>
      <c r="S124" s="124">
        <v>0</v>
      </c>
      <c r="T124" s="125">
        <f>S124*H124</f>
        <v>0</v>
      </c>
      <c r="AR124" s="126" t="s">
        <v>1102</v>
      </c>
      <c r="AT124" s="126" t="s">
        <v>1100</v>
      </c>
      <c r="AU124" s="126" t="s">
        <v>12</v>
      </c>
      <c r="AY124" s="76" t="s">
        <v>1064</v>
      </c>
      <c r="BE124" s="127">
        <f>IF(N124="základná",J124,0)</f>
        <v>0</v>
      </c>
      <c r="BF124" s="127">
        <f>IF(N124="znížená",J124,0)</f>
        <v>0</v>
      </c>
      <c r="BG124" s="127">
        <f>IF(N124="zákl. prenesená",J124,0)</f>
        <v>0</v>
      </c>
      <c r="BH124" s="127">
        <f>IF(N124="zníž. prenesená",J124,0)</f>
        <v>0</v>
      </c>
      <c r="BI124" s="127">
        <f>IF(N124="nulová",J124,0)</f>
        <v>0</v>
      </c>
      <c r="BJ124" s="76" t="s">
        <v>12</v>
      </c>
      <c r="BK124" s="128">
        <f>ROUND(I124*H124,3)</f>
        <v>0</v>
      </c>
      <c r="BL124" s="76" t="s">
        <v>1102</v>
      </c>
      <c r="BM124" s="126" t="s">
        <v>1661</v>
      </c>
    </row>
    <row r="125" spans="2:65" s="103" customFormat="1" ht="25.9" customHeight="1" x14ac:dyDescent="0.2">
      <c r="B125" s="104"/>
      <c r="D125" s="105" t="s">
        <v>1062</v>
      </c>
      <c r="E125" s="106" t="s">
        <v>161</v>
      </c>
      <c r="F125" s="106" t="s">
        <v>1662</v>
      </c>
      <c r="I125" s="107"/>
      <c r="J125" s="108">
        <f>BK125</f>
        <v>0</v>
      </c>
      <c r="L125" s="104"/>
      <c r="M125" s="109"/>
      <c r="P125" s="110">
        <f>P126+SUM(P127:P134)</f>
        <v>0</v>
      </c>
      <c r="R125" s="110">
        <f>R126+SUM(R127:R134)</f>
        <v>0.28013000000000005</v>
      </c>
      <c r="T125" s="111">
        <f>T126+SUM(T127:T134)</f>
        <v>0</v>
      </c>
      <c r="AR125" s="105" t="s">
        <v>13</v>
      </c>
      <c r="AT125" s="112" t="s">
        <v>1062</v>
      </c>
      <c r="AU125" s="112" t="s">
        <v>1040</v>
      </c>
      <c r="AY125" s="105" t="s">
        <v>1064</v>
      </c>
      <c r="BK125" s="113">
        <f>BK126+SUM(BK127:BK134)</f>
        <v>0</v>
      </c>
    </row>
    <row r="126" spans="2:65" s="77" customFormat="1" ht="21.75" customHeight="1" x14ac:dyDescent="0.15">
      <c r="B126" s="87"/>
      <c r="C126" s="114" t="s">
        <v>1663</v>
      </c>
      <c r="D126" s="114" t="s">
        <v>80</v>
      </c>
      <c r="E126" s="115" t="s">
        <v>160</v>
      </c>
      <c r="F126" s="116" t="s">
        <v>1664</v>
      </c>
      <c r="G126" s="117" t="s">
        <v>36</v>
      </c>
      <c r="H126" s="118">
        <v>1</v>
      </c>
      <c r="I126" s="119"/>
      <c r="J126" s="118">
        <f t="shared" ref="J126:J133" si="30">ROUND(I126*H126,3)</f>
        <v>0</v>
      </c>
      <c r="K126" s="120"/>
      <c r="L126" s="121"/>
      <c r="M126" s="122" t="s">
        <v>1042</v>
      </c>
      <c r="N126" s="123"/>
      <c r="P126" s="124">
        <f t="shared" ref="P126:P133" si="31">O126*H126</f>
        <v>0</v>
      </c>
      <c r="Q126" s="124">
        <v>2.0000000000000002E-5</v>
      </c>
      <c r="R126" s="124">
        <f t="shared" ref="R126:R133" si="32">Q126*H126</f>
        <v>2.0000000000000002E-5</v>
      </c>
      <c r="S126" s="124">
        <v>0</v>
      </c>
      <c r="T126" s="125">
        <f t="shared" ref="T126:T133" si="33">S126*H126</f>
        <v>0</v>
      </c>
      <c r="AR126" s="126" t="s">
        <v>6</v>
      </c>
      <c r="AT126" s="126" t="s">
        <v>80</v>
      </c>
      <c r="AU126" s="126" t="s">
        <v>13</v>
      </c>
      <c r="AY126" s="76" t="s">
        <v>1064</v>
      </c>
      <c r="BE126" s="127">
        <f t="shared" ref="BE126:BE133" si="34">IF(N126="základná",J126,0)</f>
        <v>0</v>
      </c>
      <c r="BF126" s="127">
        <f t="shared" ref="BF126:BF133" si="35">IF(N126="znížená",J126,0)</f>
        <v>0</v>
      </c>
      <c r="BG126" s="127">
        <f t="shared" ref="BG126:BG133" si="36">IF(N126="zákl. prenesená",J126,0)</f>
        <v>0</v>
      </c>
      <c r="BH126" s="127">
        <f t="shared" ref="BH126:BH133" si="37">IF(N126="zníž. prenesená",J126,0)</f>
        <v>0</v>
      </c>
      <c r="BI126" s="127">
        <f t="shared" ref="BI126:BI133" si="38">IF(N126="nulová",J126,0)</f>
        <v>0</v>
      </c>
      <c r="BJ126" s="76" t="s">
        <v>12</v>
      </c>
      <c r="BK126" s="128">
        <f t="shared" ref="BK126:BK133" si="39">ROUND(I126*H126,3)</f>
        <v>0</v>
      </c>
      <c r="BL126" s="76" t="s">
        <v>10</v>
      </c>
      <c r="BM126" s="126" t="s">
        <v>1665</v>
      </c>
    </row>
    <row r="127" spans="2:65" s="77" customFormat="1" ht="21.75" customHeight="1" x14ac:dyDescent="0.15">
      <c r="B127" s="87"/>
      <c r="C127" s="114" t="s">
        <v>1666</v>
      </c>
      <c r="D127" s="114" t="s">
        <v>80</v>
      </c>
      <c r="E127" s="115" t="s">
        <v>159</v>
      </c>
      <c r="F127" s="116" t="s">
        <v>1667</v>
      </c>
      <c r="G127" s="117" t="s">
        <v>36</v>
      </c>
      <c r="H127" s="118">
        <v>1</v>
      </c>
      <c r="I127" s="119"/>
      <c r="J127" s="118">
        <f t="shared" si="30"/>
        <v>0</v>
      </c>
      <c r="K127" s="120"/>
      <c r="L127" s="121"/>
      <c r="M127" s="122" t="s">
        <v>1042</v>
      </c>
      <c r="N127" s="123"/>
      <c r="P127" s="124">
        <f t="shared" si="31"/>
        <v>0</v>
      </c>
      <c r="Q127" s="124">
        <v>1.1E-4</v>
      </c>
      <c r="R127" s="124">
        <f t="shared" si="32"/>
        <v>1.1E-4</v>
      </c>
      <c r="S127" s="124">
        <v>0</v>
      </c>
      <c r="T127" s="125">
        <f t="shared" si="33"/>
        <v>0</v>
      </c>
      <c r="AR127" s="126" t="s">
        <v>6</v>
      </c>
      <c r="AT127" s="126" t="s">
        <v>80</v>
      </c>
      <c r="AU127" s="126" t="s">
        <v>13</v>
      </c>
      <c r="AY127" s="76" t="s">
        <v>1064</v>
      </c>
      <c r="BE127" s="127">
        <f t="shared" si="34"/>
        <v>0</v>
      </c>
      <c r="BF127" s="127">
        <f t="shared" si="35"/>
        <v>0</v>
      </c>
      <c r="BG127" s="127">
        <f t="shared" si="36"/>
        <v>0</v>
      </c>
      <c r="BH127" s="127">
        <f t="shared" si="37"/>
        <v>0</v>
      </c>
      <c r="BI127" s="127">
        <f t="shared" si="38"/>
        <v>0</v>
      </c>
      <c r="BJ127" s="76" t="s">
        <v>12</v>
      </c>
      <c r="BK127" s="128">
        <f t="shared" si="39"/>
        <v>0</v>
      </c>
      <c r="BL127" s="76" t="s">
        <v>10</v>
      </c>
      <c r="BM127" s="126" t="s">
        <v>1668</v>
      </c>
    </row>
    <row r="128" spans="2:65" s="77" customFormat="1" ht="16.5" customHeight="1" x14ac:dyDescent="0.15">
      <c r="B128" s="87"/>
      <c r="C128" s="114" t="s">
        <v>1669</v>
      </c>
      <c r="D128" s="114" t="s">
        <v>80</v>
      </c>
      <c r="E128" s="115" t="s">
        <v>158</v>
      </c>
      <c r="F128" s="116" t="s">
        <v>1136</v>
      </c>
      <c r="G128" s="117" t="s">
        <v>36</v>
      </c>
      <c r="H128" s="118">
        <v>2</v>
      </c>
      <c r="I128" s="119"/>
      <c r="J128" s="118">
        <f t="shared" si="30"/>
        <v>0</v>
      </c>
      <c r="K128" s="120"/>
      <c r="L128" s="121"/>
      <c r="M128" s="122" t="s">
        <v>1042</v>
      </c>
      <c r="N128" s="123"/>
      <c r="P128" s="124">
        <f t="shared" si="31"/>
        <v>0</v>
      </c>
      <c r="Q128" s="124">
        <v>0.14000000000000001</v>
      </c>
      <c r="R128" s="124">
        <f t="shared" si="32"/>
        <v>0.28000000000000003</v>
      </c>
      <c r="S128" s="124">
        <v>0</v>
      </c>
      <c r="T128" s="125">
        <f t="shared" si="33"/>
        <v>0</v>
      </c>
      <c r="AR128" s="126" t="s">
        <v>6</v>
      </c>
      <c r="AT128" s="126" t="s">
        <v>80</v>
      </c>
      <c r="AU128" s="126" t="s">
        <v>13</v>
      </c>
      <c r="AY128" s="76" t="s">
        <v>1064</v>
      </c>
      <c r="BE128" s="127">
        <f t="shared" si="34"/>
        <v>0</v>
      </c>
      <c r="BF128" s="127">
        <f t="shared" si="35"/>
        <v>0</v>
      </c>
      <c r="BG128" s="127">
        <f t="shared" si="36"/>
        <v>0</v>
      </c>
      <c r="BH128" s="127">
        <f t="shared" si="37"/>
        <v>0</v>
      </c>
      <c r="BI128" s="127">
        <f t="shared" si="38"/>
        <v>0</v>
      </c>
      <c r="BJ128" s="76" t="s">
        <v>12</v>
      </c>
      <c r="BK128" s="128">
        <f t="shared" si="39"/>
        <v>0</v>
      </c>
      <c r="BL128" s="76" t="s">
        <v>10</v>
      </c>
      <c r="BM128" s="126" t="s">
        <v>1670</v>
      </c>
    </row>
    <row r="129" spans="2:65" s="77" customFormat="1" ht="24.2" customHeight="1" x14ac:dyDescent="0.15">
      <c r="B129" s="87"/>
      <c r="C129" s="114" t="s">
        <v>1671</v>
      </c>
      <c r="D129" s="114" t="s">
        <v>80</v>
      </c>
      <c r="E129" s="115" t="s">
        <v>157</v>
      </c>
      <c r="F129" s="116" t="s">
        <v>1672</v>
      </c>
      <c r="G129" s="117" t="s">
        <v>36</v>
      </c>
      <c r="H129" s="118">
        <v>1</v>
      </c>
      <c r="I129" s="119"/>
      <c r="J129" s="118">
        <f t="shared" si="30"/>
        <v>0</v>
      </c>
      <c r="K129" s="120"/>
      <c r="L129" s="121"/>
      <c r="M129" s="122" t="s">
        <v>1042</v>
      </c>
      <c r="N129" s="123"/>
      <c r="P129" s="124">
        <f t="shared" si="31"/>
        <v>0</v>
      </c>
      <c r="Q129" s="124">
        <v>0</v>
      </c>
      <c r="R129" s="124">
        <f t="shared" si="32"/>
        <v>0</v>
      </c>
      <c r="S129" s="124">
        <v>0</v>
      </c>
      <c r="T129" s="125">
        <f t="shared" si="33"/>
        <v>0</v>
      </c>
      <c r="AR129" s="126" t="s">
        <v>6</v>
      </c>
      <c r="AT129" s="126" t="s">
        <v>80</v>
      </c>
      <c r="AU129" s="126" t="s">
        <v>13</v>
      </c>
      <c r="AY129" s="76" t="s">
        <v>1064</v>
      </c>
      <c r="BE129" s="127">
        <f t="shared" si="34"/>
        <v>0</v>
      </c>
      <c r="BF129" s="127">
        <f t="shared" si="35"/>
        <v>0</v>
      </c>
      <c r="BG129" s="127">
        <f t="shared" si="36"/>
        <v>0</v>
      </c>
      <c r="BH129" s="127">
        <f t="shared" si="37"/>
        <v>0</v>
      </c>
      <c r="BI129" s="127">
        <f t="shared" si="38"/>
        <v>0</v>
      </c>
      <c r="BJ129" s="76" t="s">
        <v>12</v>
      </c>
      <c r="BK129" s="128">
        <f t="shared" si="39"/>
        <v>0</v>
      </c>
      <c r="BL129" s="76" t="s">
        <v>10</v>
      </c>
      <c r="BM129" s="126" t="s">
        <v>1673</v>
      </c>
    </row>
    <row r="130" spans="2:65" s="77" customFormat="1" ht="16.5" customHeight="1" x14ac:dyDescent="0.15">
      <c r="B130" s="87"/>
      <c r="C130" s="114" t="s">
        <v>1674</v>
      </c>
      <c r="D130" s="114" t="s">
        <v>80</v>
      </c>
      <c r="E130" s="115" t="s">
        <v>156</v>
      </c>
      <c r="F130" s="116" t="s">
        <v>1675</v>
      </c>
      <c r="G130" s="117" t="s">
        <v>36</v>
      </c>
      <c r="H130" s="118">
        <v>1</v>
      </c>
      <c r="I130" s="119"/>
      <c r="J130" s="118">
        <f t="shared" si="30"/>
        <v>0</v>
      </c>
      <c r="K130" s="120"/>
      <c r="L130" s="121"/>
      <c r="M130" s="122" t="s">
        <v>1042</v>
      </c>
      <c r="N130" s="123"/>
      <c r="P130" s="124">
        <f t="shared" si="31"/>
        <v>0</v>
      </c>
      <c r="Q130" s="124">
        <v>0</v>
      </c>
      <c r="R130" s="124">
        <f t="shared" si="32"/>
        <v>0</v>
      </c>
      <c r="S130" s="124">
        <v>0</v>
      </c>
      <c r="T130" s="125">
        <f t="shared" si="33"/>
        <v>0</v>
      </c>
      <c r="AR130" s="126" t="s">
        <v>6</v>
      </c>
      <c r="AT130" s="126" t="s">
        <v>80</v>
      </c>
      <c r="AU130" s="126" t="s">
        <v>13</v>
      </c>
      <c r="AY130" s="76" t="s">
        <v>1064</v>
      </c>
      <c r="BE130" s="127">
        <f t="shared" si="34"/>
        <v>0</v>
      </c>
      <c r="BF130" s="127">
        <f t="shared" si="35"/>
        <v>0</v>
      </c>
      <c r="BG130" s="127">
        <f t="shared" si="36"/>
        <v>0</v>
      </c>
      <c r="BH130" s="127">
        <f t="shared" si="37"/>
        <v>0</v>
      </c>
      <c r="BI130" s="127">
        <f t="shared" si="38"/>
        <v>0</v>
      </c>
      <c r="BJ130" s="76" t="s">
        <v>12</v>
      </c>
      <c r="BK130" s="128">
        <f t="shared" si="39"/>
        <v>0</v>
      </c>
      <c r="BL130" s="76" t="s">
        <v>10</v>
      </c>
      <c r="BM130" s="126" t="s">
        <v>1676</v>
      </c>
    </row>
    <row r="131" spans="2:65" s="77" customFormat="1" ht="16.5" customHeight="1" x14ac:dyDescent="0.15">
      <c r="B131" s="87"/>
      <c r="C131" s="114" t="s">
        <v>1677</v>
      </c>
      <c r="D131" s="114" t="s">
        <v>80</v>
      </c>
      <c r="E131" s="115" t="s">
        <v>155</v>
      </c>
      <c r="F131" s="116" t="s">
        <v>1678</v>
      </c>
      <c r="G131" s="117" t="s">
        <v>36</v>
      </c>
      <c r="H131" s="118">
        <v>1</v>
      </c>
      <c r="I131" s="119"/>
      <c r="J131" s="118">
        <f t="shared" si="30"/>
        <v>0</v>
      </c>
      <c r="K131" s="120"/>
      <c r="L131" s="121"/>
      <c r="M131" s="122" t="s">
        <v>1042</v>
      </c>
      <c r="N131" s="123"/>
      <c r="P131" s="124">
        <f t="shared" si="31"/>
        <v>0</v>
      </c>
      <c r="Q131" s="124">
        <v>0</v>
      </c>
      <c r="R131" s="124">
        <f t="shared" si="32"/>
        <v>0</v>
      </c>
      <c r="S131" s="124">
        <v>0</v>
      </c>
      <c r="T131" s="125">
        <f t="shared" si="33"/>
        <v>0</v>
      </c>
      <c r="AR131" s="126" t="s">
        <v>6</v>
      </c>
      <c r="AT131" s="126" t="s">
        <v>80</v>
      </c>
      <c r="AU131" s="126" t="s">
        <v>13</v>
      </c>
      <c r="AY131" s="76" t="s">
        <v>1064</v>
      </c>
      <c r="BE131" s="127">
        <f t="shared" si="34"/>
        <v>0</v>
      </c>
      <c r="BF131" s="127">
        <f t="shared" si="35"/>
        <v>0</v>
      </c>
      <c r="BG131" s="127">
        <f t="shared" si="36"/>
        <v>0</v>
      </c>
      <c r="BH131" s="127">
        <f t="shared" si="37"/>
        <v>0</v>
      </c>
      <c r="BI131" s="127">
        <f t="shared" si="38"/>
        <v>0</v>
      </c>
      <c r="BJ131" s="76" t="s">
        <v>12</v>
      </c>
      <c r="BK131" s="128">
        <f t="shared" si="39"/>
        <v>0</v>
      </c>
      <c r="BL131" s="76" t="s">
        <v>10</v>
      </c>
      <c r="BM131" s="126" t="s">
        <v>1679</v>
      </c>
    </row>
    <row r="132" spans="2:65" s="77" customFormat="1" ht="16.5" customHeight="1" x14ac:dyDescent="0.15">
      <c r="B132" s="87"/>
      <c r="C132" s="114" t="s">
        <v>1680</v>
      </c>
      <c r="D132" s="114" t="s">
        <v>80</v>
      </c>
      <c r="E132" s="115" t="s">
        <v>153</v>
      </c>
      <c r="F132" s="116" t="s">
        <v>1681</v>
      </c>
      <c r="G132" s="117" t="s">
        <v>36</v>
      </c>
      <c r="H132" s="118">
        <v>1</v>
      </c>
      <c r="I132" s="119"/>
      <c r="J132" s="118">
        <f t="shared" si="30"/>
        <v>0</v>
      </c>
      <c r="K132" s="120"/>
      <c r="L132" s="121"/>
      <c r="M132" s="122" t="s">
        <v>1042</v>
      </c>
      <c r="N132" s="123"/>
      <c r="P132" s="124">
        <f t="shared" si="31"/>
        <v>0</v>
      </c>
      <c r="Q132" s="124">
        <v>0</v>
      </c>
      <c r="R132" s="124">
        <f t="shared" si="32"/>
        <v>0</v>
      </c>
      <c r="S132" s="124">
        <v>0</v>
      </c>
      <c r="T132" s="125">
        <f t="shared" si="33"/>
        <v>0</v>
      </c>
      <c r="AR132" s="126" t="s">
        <v>6</v>
      </c>
      <c r="AT132" s="126" t="s">
        <v>80</v>
      </c>
      <c r="AU132" s="126" t="s">
        <v>13</v>
      </c>
      <c r="AY132" s="76" t="s">
        <v>1064</v>
      </c>
      <c r="BE132" s="127">
        <f t="shared" si="34"/>
        <v>0</v>
      </c>
      <c r="BF132" s="127">
        <f t="shared" si="35"/>
        <v>0</v>
      </c>
      <c r="BG132" s="127">
        <f t="shared" si="36"/>
        <v>0</v>
      </c>
      <c r="BH132" s="127">
        <f t="shared" si="37"/>
        <v>0</v>
      </c>
      <c r="BI132" s="127">
        <f t="shared" si="38"/>
        <v>0</v>
      </c>
      <c r="BJ132" s="76" t="s">
        <v>12</v>
      </c>
      <c r="BK132" s="128">
        <f t="shared" si="39"/>
        <v>0</v>
      </c>
      <c r="BL132" s="76" t="s">
        <v>10</v>
      </c>
      <c r="BM132" s="126" t="s">
        <v>1682</v>
      </c>
    </row>
    <row r="133" spans="2:65" s="77" customFormat="1" ht="16.5" customHeight="1" x14ac:dyDescent="0.15">
      <c r="B133" s="87"/>
      <c r="C133" s="114" t="s">
        <v>105</v>
      </c>
      <c r="D133" s="114" t="s">
        <v>80</v>
      </c>
      <c r="E133" s="115" t="s">
        <v>152</v>
      </c>
      <c r="F133" s="116" t="s">
        <v>1683</v>
      </c>
      <c r="G133" s="117" t="s">
        <v>36</v>
      </c>
      <c r="H133" s="118">
        <v>4</v>
      </c>
      <c r="I133" s="119"/>
      <c r="J133" s="118">
        <f t="shared" si="30"/>
        <v>0</v>
      </c>
      <c r="K133" s="120"/>
      <c r="L133" s="121"/>
      <c r="M133" s="122" t="s">
        <v>1042</v>
      </c>
      <c r="N133" s="123"/>
      <c r="P133" s="124">
        <f t="shared" si="31"/>
        <v>0</v>
      </c>
      <c r="Q133" s="124">
        <v>0</v>
      </c>
      <c r="R133" s="124">
        <f t="shared" si="32"/>
        <v>0</v>
      </c>
      <c r="S133" s="124">
        <v>0</v>
      </c>
      <c r="T133" s="125">
        <f t="shared" si="33"/>
        <v>0</v>
      </c>
      <c r="AR133" s="126" t="s">
        <v>6</v>
      </c>
      <c r="AT133" s="126" t="s">
        <v>80</v>
      </c>
      <c r="AU133" s="126" t="s">
        <v>13</v>
      </c>
      <c r="AY133" s="76" t="s">
        <v>1064</v>
      </c>
      <c r="BE133" s="127">
        <f t="shared" si="34"/>
        <v>0</v>
      </c>
      <c r="BF133" s="127">
        <f t="shared" si="35"/>
        <v>0</v>
      </c>
      <c r="BG133" s="127">
        <f t="shared" si="36"/>
        <v>0</v>
      </c>
      <c r="BH133" s="127">
        <f t="shared" si="37"/>
        <v>0</v>
      </c>
      <c r="BI133" s="127">
        <f t="shared" si="38"/>
        <v>0</v>
      </c>
      <c r="BJ133" s="76" t="s">
        <v>12</v>
      </c>
      <c r="BK133" s="128">
        <f t="shared" si="39"/>
        <v>0</v>
      </c>
      <c r="BL133" s="76" t="s">
        <v>10</v>
      </c>
      <c r="BM133" s="126" t="s">
        <v>1684</v>
      </c>
    </row>
    <row r="134" spans="2:65" s="103" customFormat="1" ht="22.7" customHeight="1" x14ac:dyDescent="0.2">
      <c r="B134" s="104"/>
      <c r="D134" s="105" t="s">
        <v>1062</v>
      </c>
      <c r="E134" s="129" t="s">
        <v>151</v>
      </c>
      <c r="F134" s="129" t="s">
        <v>1685</v>
      </c>
      <c r="I134" s="107"/>
      <c r="J134" s="130">
        <f>BK134</f>
        <v>0</v>
      </c>
      <c r="L134" s="104"/>
      <c r="M134" s="109"/>
      <c r="P134" s="110">
        <f>SUM(P135:P141)</f>
        <v>0</v>
      </c>
      <c r="R134" s="110">
        <f>SUM(R135:R141)</f>
        <v>0</v>
      </c>
      <c r="T134" s="111">
        <f>SUM(T135:T141)</f>
        <v>0</v>
      </c>
      <c r="AR134" s="105" t="s">
        <v>11</v>
      </c>
      <c r="AT134" s="112" t="s">
        <v>1062</v>
      </c>
      <c r="AU134" s="112" t="s">
        <v>13</v>
      </c>
      <c r="AY134" s="105" t="s">
        <v>1064</v>
      </c>
      <c r="BK134" s="113">
        <f>SUM(BK135:BK141)</f>
        <v>0</v>
      </c>
    </row>
    <row r="135" spans="2:65" s="77" customFormat="1" ht="24.2" customHeight="1" x14ac:dyDescent="0.15">
      <c r="B135" s="87"/>
      <c r="C135" s="131" t="s">
        <v>1686</v>
      </c>
      <c r="D135" s="131" t="s">
        <v>1100</v>
      </c>
      <c r="E135" s="132" t="s">
        <v>150</v>
      </c>
      <c r="F135" s="133" t="s">
        <v>1687</v>
      </c>
      <c r="G135" s="134" t="s">
        <v>36</v>
      </c>
      <c r="H135" s="135">
        <v>2</v>
      </c>
      <c r="I135" s="136"/>
      <c r="J135" s="135">
        <f t="shared" ref="J135:J141" si="40">ROUND(I135*H135,3)</f>
        <v>0</v>
      </c>
      <c r="K135" s="137"/>
      <c r="L135" s="78"/>
      <c r="M135" s="138" t="s">
        <v>1042</v>
      </c>
      <c r="N135" s="86"/>
      <c r="P135" s="124">
        <f t="shared" ref="P135:P141" si="41">O135*H135</f>
        <v>0</v>
      </c>
      <c r="Q135" s="124">
        <v>0</v>
      </c>
      <c r="R135" s="124">
        <f t="shared" ref="R135:R141" si="42">Q135*H135</f>
        <v>0</v>
      </c>
      <c r="S135" s="124">
        <v>0</v>
      </c>
      <c r="T135" s="125">
        <f t="shared" ref="T135:T141" si="43">S135*H135</f>
        <v>0</v>
      </c>
      <c r="AR135" s="126" t="s">
        <v>1102</v>
      </c>
      <c r="AT135" s="126" t="s">
        <v>1100</v>
      </c>
      <c r="AU135" s="126" t="s">
        <v>12</v>
      </c>
      <c r="AY135" s="76" t="s">
        <v>1064</v>
      </c>
      <c r="BE135" s="127">
        <f t="shared" ref="BE135:BE141" si="44">IF(N135="základná",J135,0)</f>
        <v>0</v>
      </c>
      <c r="BF135" s="127">
        <f t="shared" ref="BF135:BF141" si="45">IF(N135="znížená",J135,0)</f>
        <v>0</v>
      </c>
      <c r="BG135" s="127">
        <f t="shared" ref="BG135:BG141" si="46">IF(N135="zákl. prenesená",J135,0)</f>
        <v>0</v>
      </c>
      <c r="BH135" s="127">
        <f t="shared" ref="BH135:BH141" si="47">IF(N135="zníž. prenesená",J135,0)</f>
        <v>0</v>
      </c>
      <c r="BI135" s="127">
        <f t="shared" ref="BI135:BI141" si="48">IF(N135="nulová",J135,0)</f>
        <v>0</v>
      </c>
      <c r="BJ135" s="76" t="s">
        <v>12</v>
      </c>
      <c r="BK135" s="128">
        <f t="shared" ref="BK135:BK141" si="49">ROUND(I135*H135,3)</f>
        <v>0</v>
      </c>
      <c r="BL135" s="76" t="s">
        <v>1102</v>
      </c>
      <c r="BM135" s="126" t="s">
        <v>1688</v>
      </c>
    </row>
    <row r="136" spans="2:65" s="77" customFormat="1" ht="37.700000000000003" customHeight="1" x14ac:dyDescent="0.15">
      <c r="B136" s="87"/>
      <c r="C136" s="131" t="s">
        <v>1689</v>
      </c>
      <c r="D136" s="131" t="s">
        <v>1100</v>
      </c>
      <c r="E136" s="132" t="s">
        <v>149</v>
      </c>
      <c r="F136" s="133" t="s">
        <v>1690</v>
      </c>
      <c r="G136" s="134" t="s">
        <v>36</v>
      </c>
      <c r="H136" s="135">
        <v>1</v>
      </c>
      <c r="I136" s="136"/>
      <c r="J136" s="135">
        <f t="shared" si="40"/>
        <v>0</v>
      </c>
      <c r="K136" s="137"/>
      <c r="L136" s="78"/>
      <c r="M136" s="138" t="s">
        <v>1042</v>
      </c>
      <c r="N136" s="86"/>
      <c r="P136" s="124">
        <f t="shared" si="41"/>
        <v>0</v>
      </c>
      <c r="Q136" s="124">
        <v>0</v>
      </c>
      <c r="R136" s="124">
        <f t="shared" si="42"/>
        <v>0</v>
      </c>
      <c r="S136" s="124">
        <v>0</v>
      </c>
      <c r="T136" s="125">
        <f t="shared" si="43"/>
        <v>0</v>
      </c>
      <c r="AR136" s="126" t="s">
        <v>1102</v>
      </c>
      <c r="AT136" s="126" t="s">
        <v>1100</v>
      </c>
      <c r="AU136" s="126" t="s">
        <v>12</v>
      </c>
      <c r="AY136" s="76" t="s">
        <v>1064</v>
      </c>
      <c r="BE136" s="127">
        <f t="shared" si="44"/>
        <v>0</v>
      </c>
      <c r="BF136" s="127">
        <f t="shared" si="45"/>
        <v>0</v>
      </c>
      <c r="BG136" s="127">
        <f t="shared" si="46"/>
        <v>0</v>
      </c>
      <c r="BH136" s="127">
        <f t="shared" si="47"/>
        <v>0</v>
      </c>
      <c r="BI136" s="127">
        <f t="shared" si="48"/>
        <v>0</v>
      </c>
      <c r="BJ136" s="76" t="s">
        <v>12</v>
      </c>
      <c r="BK136" s="128">
        <f t="shared" si="49"/>
        <v>0</v>
      </c>
      <c r="BL136" s="76" t="s">
        <v>1102</v>
      </c>
      <c r="BM136" s="126" t="s">
        <v>1691</v>
      </c>
    </row>
    <row r="137" spans="2:65" s="77" customFormat="1" ht="37.700000000000003" customHeight="1" x14ac:dyDescent="0.15">
      <c r="B137" s="87"/>
      <c r="C137" s="131" t="s">
        <v>1692</v>
      </c>
      <c r="D137" s="131" t="s">
        <v>1100</v>
      </c>
      <c r="E137" s="132" t="s">
        <v>148</v>
      </c>
      <c r="F137" s="133" t="s">
        <v>1693</v>
      </c>
      <c r="G137" s="134" t="s">
        <v>36</v>
      </c>
      <c r="H137" s="135">
        <v>1</v>
      </c>
      <c r="I137" s="136"/>
      <c r="J137" s="135">
        <f t="shared" si="40"/>
        <v>0</v>
      </c>
      <c r="K137" s="137"/>
      <c r="L137" s="78"/>
      <c r="M137" s="138" t="s">
        <v>1042</v>
      </c>
      <c r="N137" s="86"/>
      <c r="P137" s="124">
        <f t="shared" si="41"/>
        <v>0</v>
      </c>
      <c r="Q137" s="124">
        <v>0</v>
      </c>
      <c r="R137" s="124">
        <f t="shared" si="42"/>
        <v>0</v>
      </c>
      <c r="S137" s="124">
        <v>0</v>
      </c>
      <c r="T137" s="125">
        <f t="shared" si="43"/>
        <v>0</v>
      </c>
      <c r="AR137" s="126" t="s">
        <v>1102</v>
      </c>
      <c r="AT137" s="126" t="s">
        <v>1100</v>
      </c>
      <c r="AU137" s="126" t="s">
        <v>12</v>
      </c>
      <c r="AY137" s="76" t="s">
        <v>1064</v>
      </c>
      <c r="BE137" s="127">
        <f t="shared" si="44"/>
        <v>0</v>
      </c>
      <c r="BF137" s="127">
        <f t="shared" si="45"/>
        <v>0</v>
      </c>
      <c r="BG137" s="127">
        <f t="shared" si="46"/>
        <v>0</v>
      </c>
      <c r="BH137" s="127">
        <f t="shared" si="47"/>
        <v>0</v>
      </c>
      <c r="BI137" s="127">
        <f t="shared" si="48"/>
        <v>0</v>
      </c>
      <c r="BJ137" s="76" t="s">
        <v>12</v>
      </c>
      <c r="BK137" s="128">
        <f t="shared" si="49"/>
        <v>0</v>
      </c>
      <c r="BL137" s="76" t="s">
        <v>1102</v>
      </c>
      <c r="BM137" s="126" t="s">
        <v>1694</v>
      </c>
    </row>
    <row r="138" spans="2:65" s="77" customFormat="1" ht="24.2" customHeight="1" x14ac:dyDescent="0.15">
      <c r="B138" s="87"/>
      <c r="C138" s="131" t="s">
        <v>1695</v>
      </c>
      <c r="D138" s="131" t="s">
        <v>1100</v>
      </c>
      <c r="E138" s="132" t="s">
        <v>147</v>
      </c>
      <c r="F138" s="133" t="s">
        <v>1696</v>
      </c>
      <c r="G138" s="134" t="s">
        <v>36</v>
      </c>
      <c r="H138" s="135">
        <v>1</v>
      </c>
      <c r="I138" s="136"/>
      <c r="J138" s="135">
        <f t="shared" si="40"/>
        <v>0</v>
      </c>
      <c r="K138" s="137"/>
      <c r="L138" s="78"/>
      <c r="M138" s="138" t="s">
        <v>1042</v>
      </c>
      <c r="N138" s="86"/>
      <c r="P138" s="124">
        <f t="shared" si="41"/>
        <v>0</v>
      </c>
      <c r="Q138" s="124">
        <v>0</v>
      </c>
      <c r="R138" s="124">
        <f t="shared" si="42"/>
        <v>0</v>
      </c>
      <c r="S138" s="124">
        <v>0</v>
      </c>
      <c r="T138" s="125">
        <f t="shared" si="43"/>
        <v>0</v>
      </c>
      <c r="AR138" s="126" t="s">
        <v>1102</v>
      </c>
      <c r="AT138" s="126" t="s">
        <v>1100</v>
      </c>
      <c r="AU138" s="126" t="s">
        <v>12</v>
      </c>
      <c r="AY138" s="76" t="s">
        <v>1064</v>
      </c>
      <c r="BE138" s="127">
        <f t="shared" si="44"/>
        <v>0</v>
      </c>
      <c r="BF138" s="127">
        <f t="shared" si="45"/>
        <v>0</v>
      </c>
      <c r="BG138" s="127">
        <f t="shared" si="46"/>
        <v>0</v>
      </c>
      <c r="BH138" s="127">
        <f t="shared" si="47"/>
        <v>0</v>
      </c>
      <c r="BI138" s="127">
        <f t="shared" si="48"/>
        <v>0</v>
      </c>
      <c r="BJ138" s="76" t="s">
        <v>12</v>
      </c>
      <c r="BK138" s="128">
        <f t="shared" si="49"/>
        <v>0</v>
      </c>
      <c r="BL138" s="76" t="s">
        <v>1102</v>
      </c>
      <c r="BM138" s="126" t="s">
        <v>1697</v>
      </c>
    </row>
    <row r="139" spans="2:65" s="77" customFormat="1" ht="21.75" customHeight="1" x14ac:dyDescent="0.15">
      <c r="B139" s="87"/>
      <c r="C139" s="131" t="s">
        <v>1698</v>
      </c>
      <c r="D139" s="131" t="s">
        <v>1100</v>
      </c>
      <c r="E139" s="132" t="s">
        <v>146</v>
      </c>
      <c r="F139" s="133" t="s">
        <v>1699</v>
      </c>
      <c r="G139" s="134" t="s">
        <v>36</v>
      </c>
      <c r="H139" s="135">
        <v>5</v>
      </c>
      <c r="I139" s="136"/>
      <c r="J139" s="135">
        <f t="shared" si="40"/>
        <v>0</v>
      </c>
      <c r="K139" s="137"/>
      <c r="L139" s="78"/>
      <c r="M139" s="138" t="s">
        <v>1042</v>
      </c>
      <c r="N139" s="86"/>
      <c r="P139" s="124">
        <f t="shared" si="41"/>
        <v>0</v>
      </c>
      <c r="Q139" s="124">
        <v>0</v>
      </c>
      <c r="R139" s="124">
        <f t="shared" si="42"/>
        <v>0</v>
      </c>
      <c r="S139" s="124">
        <v>0</v>
      </c>
      <c r="T139" s="125">
        <f t="shared" si="43"/>
        <v>0</v>
      </c>
      <c r="AR139" s="126" t="s">
        <v>1102</v>
      </c>
      <c r="AT139" s="126" t="s">
        <v>1100</v>
      </c>
      <c r="AU139" s="126" t="s">
        <v>12</v>
      </c>
      <c r="AY139" s="76" t="s">
        <v>1064</v>
      </c>
      <c r="BE139" s="127">
        <f t="shared" si="44"/>
        <v>0</v>
      </c>
      <c r="BF139" s="127">
        <f t="shared" si="45"/>
        <v>0</v>
      </c>
      <c r="BG139" s="127">
        <f t="shared" si="46"/>
        <v>0</v>
      </c>
      <c r="BH139" s="127">
        <f t="shared" si="47"/>
        <v>0</v>
      </c>
      <c r="BI139" s="127">
        <f t="shared" si="48"/>
        <v>0</v>
      </c>
      <c r="BJ139" s="76" t="s">
        <v>12</v>
      </c>
      <c r="BK139" s="128">
        <f t="shared" si="49"/>
        <v>0</v>
      </c>
      <c r="BL139" s="76" t="s">
        <v>1102</v>
      </c>
      <c r="BM139" s="126" t="s">
        <v>1700</v>
      </c>
    </row>
    <row r="140" spans="2:65" s="77" customFormat="1" ht="24.2" customHeight="1" x14ac:dyDescent="0.15">
      <c r="B140" s="87"/>
      <c r="C140" s="131" t="s">
        <v>1701</v>
      </c>
      <c r="D140" s="131" t="s">
        <v>1100</v>
      </c>
      <c r="E140" s="132" t="s">
        <v>145</v>
      </c>
      <c r="F140" s="133" t="s">
        <v>1702</v>
      </c>
      <c r="G140" s="134" t="s">
        <v>36</v>
      </c>
      <c r="H140" s="135">
        <v>6</v>
      </c>
      <c r="I140" s="136"/>
      <c r="J140" s="135">
        <f t="shared" si="40"/>
        <v>0</v>
      </c>
      <c r="K140" s="137"/>
      <c r="L140" s="78"/>
      <c r="M140" s="138" t="s">
        <v>1042</v>
      </c>
      <c r="N140" s="86"/>
      <c r="P140" s="124">
        <f t="shared" si="41"/>
        <v>0</v>
      </c>
      <c r="Q140" s="124">
        <v>0</v>
      </c>
      <c r="R140" s="124">
        <f t="shared" si="42"/>
        <v>0</v>
      </c>
      <c r="S140" s="124">
        <v>0</v>
      </c>
      <c r="T140" s="125">
        <f t="shared" si="43"/>
        <v>0</v>
      </c>
      <c r="AR140" s="126" t="s">
        <v>1102</v>
      </c>
      <c r="AT140" s="126" t="s">
        <v>1100</v>
      </c>
      <c r="AU140" s="126" t="s">
        <v>12</v>
      </c>
      <c r="AY140" s="76" t="s">
        <v>1064</v>
      </c>
      <c r="BE140" s="127">
        <f t="shared" si="44"/>
        <v>0</v>
      </c>
      <c r="BF140" s="127">
        <f t="shared" si="45"/>
        <v>0</v>
      </c>
      <c r="BG140" s="127">
        <f t="shared" si="46"/>
        <v>0</v>
      </c>
      <c r="BH140" s="127">
        <f t="shared" si="47"/>
        <v>0</v>
      </c>
      <c r="BI140" s="127">
        <f t="shared" si="48"/>
        <v>0</v>
      </c>
      <c r="BJ140" s="76" t="s">
        <v>12</v>
      </c>
      <c r="BK140" s="128">
        <f t="shared" si="49"/>
        <v>0</v>
      </c>
      <c r="BL140" s="76" t="s">
        <v>1102</v>
      </c>
      <c r="BM140" s="126" t="s">
        <v>1703</v>
      </c>
    </row>
    <row r="141" spans="2:65" s="77" customFormat="1" ht="24.2" customHeight="1" x14ac:dyDescent="0.15">
      <c r="B141" s="87"/>
      <c r="C141" s="131" t="s">
        <v>1704</v>
      </c>
      <c r="D141" s="131" t="s">
        <v>1100</v>
      </c>
      <c r="E141" s="132" t="s">
        <v>144</v>
      </c>
      <c r="F141" s="133" t="s">
        <v>1173</v>
      </c>
      <c r="G141" s="134" t="s">
        <v>36</v>
      </c>
      <c r="H141" s="135">
        <v>18</v>
      </c>
      <c r="I141" s="136"/>
      <c r="J141" s="135">
        <f t="shared" si="40"/>
        <v>0</v>
      </c>
      <c r="K141" s="137"/>
      <c r="L141" s="78"/>
      <c r="M141" s="138" t="s">
        <v>1042</v>
      </c>
      <c r="N141" s="86"/>
      <c r="P141" s="124">
        <f t="shared" si="41"/>
        <v>0</v>
      </c>
      <c r="Q141" s="124">
        <v>0</v>
      </c>
      <c r="R141" s="124">
        <f t="shared" si="42"/>
        <v>0</v>
      </c>
      <c r="S141" s="124">
        <v>0</v>
      </c>
      <c r="T141" s="125">
        <f t="shared" si="43"/>
        <v>0</v>
      </c>
      <c r="AR141" s="126" t="s">
        <v>1102</v>
      </c>
      <c r="AT141" s="126" t="s">
        <v>1100</v>
      </c>
      <c r="AU141" s="126" t="s">
        <v>12</v>
      </c>
      <c r="AY141" s="76" t="s">
        <v>1064</v>
      </c>
      <c r="BE141" s="127">
        <f t="shared" si="44"/>
        <v>0</v>
      </c>
      <c r="BF141" s="127">
        <f t="shared" si="45"/>
        <v>0</v>
      </c>
      <c r="BG141" s="127">
        <f t="shared" si="46"/>
        <v>0</v>
      </c>
      <c r="BH141" s="127">
        <f t="shared" si="47"/>
        <v>0</v>
      </c>
      <c r="BI141" s="127">
        <f t="shared" si="48"/>
        <v>0</v>
      </c>
      <c r="BJ141" s="76" t="s">
        <v>12</v>
      </c>
      <c r="BK141" s="128">
        <f t="shared" si="49"/>
        <v>0</v>
      </c>
      <c r="BL141" s="76" t="s">
        <v>1102</v>
      </c>
      <c r="BM141" s="126" t="s">
        <v>1705</v>
      </c>
    </row>
    <row r="142" spans="2:65" s="103" customFormat="1" ht="25.9" customHeight="1" x14ac:dyDescent="0.2">
      <c r="B142" s="104"/>
      <c r="D142" s="105" t="s">
        <v>1062</v>
      </c>
      <c r="E142" s="106" t="s">
        <v>143</v>
      </c>
      <c r="F142" s="106" t="s">
        <v>1175</v>
      </c>
      <c r="I142" s="107"/>
      <c r="J142" s="108">
        <f>BK142</f>
        <v>0</v>
      </c>
      <c r="L142" s="104"/>
      <c r="M142" s="109"/>
      <c r="P142" s="110">
        <f>P143+SUM(P144:P185)</f>
        <v>0</v>
      </c>
      <c r="R142" s="110">
        <f>R143+SUM(R144:R185)</f>
        <v>42.062600000000003</v>
      </c>
      <c r="T142" s="111">
        <f>T143+SUM(T144:T185)</f>
        <v>0</v>
      </c>
      <c r="AR142" s="105" t="s">
        <v>13</v>
      </c>
      <c r="AT142" s="112" t="s">
        <v>1062</v>
      </c>
      <c r="AU142" s="112" t="s">
        <v>1040</v>
      </c>
      <c r="AY142" s="105" t="s">
        <v>1064</v>
      </c>
      <c r="BK142" s="113">
        <f>BK143+SUM(BK144:BK185)</f>
        <v>0</v>
      </c>
    </row>
    <row r="143" spans="2:65" s="77" customFormat="1" ht="21.75" customHeight="1" x14ac:dyDescent="0.15">
      <c r="B143" s="87"/>
      <c r="C143" s="114" t="s">
        <v>1706</v>
      </c>
      <c r="D143" s="114" t="s">
        <v>80</v>
      </c>
      <c r="E143" s="115" t="s">
        <v>142</v>
      </c>
      <c r="F143" s="116" t="s">
        <v>1707</v>
      </c>
      <c r="G143" s="117" t="s">
        <v>82</v>
      </c>
      <c r="H143" s="118">
        <v>104</v>
      </c>
      <c r="I143" s="119"/>
      <c r="J143" s="118">
        <f t="shared" ref="J143:J184" si="50">ROUND(I143*H143,3)</f>
        <v>0</v>
      </c>
      <c r="K143" s="120"/>
      <c r="L143" s="121"/>
      <c r="M143" s="122" t="s">
        <v>1042</v>
      </c>
      <c r="N143" s="123"/>
      <c r="P143" s="124">
        <f t="shared" ref="P143:P184" si="51">O143*H143</f>
        <v>0</v>
      </c>
      <c r="Q143" s="124">
        <v>0</v>
      </c>
      <c r="R143" s="124">
        <f t="shared" ref="R143:R184" si="52">Q143*H143</f>
        <v>0</v>
      </c>
      <c r="S143" s="124">
        <v>0</v>
      </c>
      <c r="T143" s="125">
        <f t="shared" ref="T143:T184" si="53">S143*H143</f>
        <v>0</v>
      </c>
      <c r="AR143" s="126" t="s">
        <v>6</v>
      </c>
      <c r="AT143" s="126" t="s">
        <v>80</v>
      </c>
      <c r="AU143" s="126" t="s">
        <v>13</v>
      </c>
      <c r="AY143" s="76" t="s">
        <v>1064</v>
      </c>
      <c r="BE143" s="127">
        <f t="shared" ref="BE143:BE184" si="54">IF(N143="základná",J143,0)</f>
        <v>0</v>
      </c>
      <c r="BF143" s="127">
        <f t="shared" ref="BF143:BF184" si="55">IF(N143="znížená",J143,0)</f>
        <v>0</v>
      </c>
      <c r="BG143" s="127">
        <f t="shared" ref="BG143:BG184" si="56">IF(N143="zákl. prenesená",J143,0)</f>
        <v>0</v>
      </c>
      <c r="BH143" s="127">
        <f t="shared" ref="BH143:BH184" si="57">IF(N143="zníž. prenesená",J143,0)</f>
        <v>0</v>
      </c>
      <c r="BI143" s="127">
        <f t="shared" ref="BI143:BI184" si="58">IF(N143="nulová",J143,0)</f>
        <v>0</v>
      </c>
      <c r="BJ143" s="76" t="s">
        <v>12</v>
      </c>
      <c r="BK143" s="128">
        <f t="shared" ref="BK143:BK184" si="59">ROUND(I143*H143,3)</f>
        <v>0</v>
      </c>
      <c r="BL143" s="76" t="s">
        <v>10</v>
      </c>
      <c r="BM143" s="126" t="s">
        <v>1708</v>
      </c>
    </row>
    <row r="144" spans="2:65" s="77" customFormat="1" ht="21.75" customHeight="1" x14ac:dyDescent="0.15">
      <c r="B144" s="87"/>
      <c r="C144" s="114" t="s">
        <v>1709</v>
      </c>
      <c r="D144" s="114" t="s">
        <v>80</v>
      </c>
      <c r="E144" s="115" t="s">
        <v>141</v>
      </c>
      <c r="F144" s="116" t="s">
        <v>1177</v>
      </c>
      <c r="G144" s="117" t="s">
        <v>82</v>
      </c>
      <c r="H144" s="118">
        <v>224</v>
      </c>
      <c r="I144" s="119"/>
      <c r="J144" s="118">
        <f t="shared" si="50"/>
        <v>0</v>
      </c>
      <c r="K144" s="120"/>
      <c r="L144" s="121"/>
      <c r="M144" s="122" t="s">
        <v>1042</v>
      </c>
      <c r="N144" s="123"/>
      <c r="P144" s="124">
        <f t="shared" si="51"/>
        <v>0</v>
      </c>
      <c r="Q144" s="124">
        <v>0</v>
      </c>
      <c r="R144" s="124">
        <f t="shared" si="52"/>
        <v>0</v>
      </c>
      <c r="S144" s="124">
        <v>0</v>
      </c>
      <c r="T144" s="125">
        <f t="shared" si="53"/>
        <v>0</v>
      </c>
      <c r="AR144" s="126" t="s">
        <v>6</v>
      </c>
      <c r="AT144" s="126" t="s">
        <v>80</v>
      </c>
      <c r="AU144" s="126" t="s">
        <v>13</v>
      </c>
      <c r="AY144" s="76" t="s">
        <v>1064</v>
      </c>
      <c r="BE144" s="127">
        <f t="shared" si="54"/>
        <v>0</v>
      </c>
      <c r="BF144" s="127">
        <f t="shared" si="55"/>
        <v>0</v>
      </c>
      <c r="BG144" s="127">
        <f t="shared" si="56"/>
        <v>0</v>
      </c>
      <c r="BH144" s="127">
        <f t="shared" si="57"/>
        <v>0</v>
      </c>
      <c r="BI144" s="127">
        <f t="shared" si="58"/>
        <v>0</v>
      </c>
      <c r="BJ144" s="76" t="s">
        <v>12</v>
      </c>
      <c r="BK144" s="128">
        <f t="shared" si="59"/>
        <v>0</v>
      </c>
      <c r="BL144" s="76" t="s">
        <v>10</v>
      </c>
      <c r="BM144" s="126" t="s">
        <v>1710</v>
      </c>
    </row>
    <row r="145" spans="2:65" s="77" customFormat="1" ht="21.75" customHeight="1" x14ac:dyDescent="0.15">
      <c r="B145" s="87"/>
      <c r="C145" s="114" t="s">
        <v>1711</v>
      </c>
      <c r="D145" s="114" t="s">
        <v>80</v>
      </c>
      <c r="E145" s="115" t="s">
        <v>140</v>
      </c>
      <c r="F145" s="116" t="s">
        <v>1180</v>
      </c>
      <c r="G145" s="117" t="s">
        <v>82</v>
      </c>
      <c r="H145" s="118">
        <v>114</v>
      </c>
      <c r="I145" s="119"/>
      <c r="J145" s="118">
        <f t="shared" si="50"/>
        <v>0</v>
      </c>
      <c r="K145" s="120"/>
      <c r="L145" s="121"/>
      <c r="M145" s="122" t="s">
        <v>1042</v>
      </c>
      <c r="N145" s="123"/>
      <c r="P145" s="124">
        <f t="shared" si="51"/>
        <v>0</v>
      </c>
      <c r="Q145" s="124">
        <v>0</v>
      </c>
      <c r="R145" s="124">
        <f t="shared" si="52"/>
        <v>0</v>
      </c>
      <c r="S145" s="124">
        <v>0</v>
      </c>
      <c r="T145" s="125">
        <f t="shared" si="53"/>
        <v>0</v>
      </c>
      <c r="AR145" s="126" t="s">
        <v>6</v>
      </c>
      <c r="AT145" s="126" t="s">
        <v>80</v>
      </c>
      <c r="AU145" s="126" t="s">
        <v>13</v>
      </c>
      <c r="AY145" s="76" t="s">
        <v>1064</v>
      </c>
      <c r="BE145" s="127">
        <f t="shared" si="54"/>
        <v>0</v>
      </c>
      <c r="BF145" s="127">
        <f t="shared" si="55"/>
        <v>0</v>
      </c>
      <c r="BG145" s="127">
        <f t="shared" si="56"/>
        <v>0</v>
      </c>
      <c r="BH145" s="127">
        <f t="shared" si="57"/>
        <v>0</v>
      </c>
      <c r="BI145" s="127">
        <f t="shared" si="58"/>
        <v>0</v>
      </c>
      <c r="BJ145" s="76" t="s">
        <v>12</v>
      </c>
      <c r="BK145" s="128">
        <f t="shared" si="59"/>
        <v>0</v>
      </c>
      <c r="BL145" s="76" t="s">
        <v>10</v>
      </c>
      <c r="BM145" s="126" t="s">
        <v>1712</v>
      </c>
    </row>
    <row r="146" spans="2:65" s="77" customFormat="1" ht="21.75" customHeight="1" x14ac:dyDescent="0.15">
      <c r="B146" s="87"/>
      <c r="C146" s="114" t="s">
        <v>1713</v>
      </c>
      <c r="D146" s="114" t="s">
        <v>80</v>
      </c>
      <c r="E146" s="115" t="s">
        <v>139</v>
      </c>
      <c r="F146" s="116" t="s">
        <v>1714</v>
      </c>
      <c r="G146" s="117" t="s">
        <v>82</v>
      </c>
      <c r="H146" s="118">
        <v>234</v>
      </c>
      <c r="I146" s="119"/>
      <c r="J146" s="118">
        <f t="shared" si="50"/>
        <v>0</v>
      </c>
      <c r="K146" s="120"/>
      <c r="L146" s="121"/>
      <c r="M146" s="122" t="s">
        <v>1042</v>
      </c>
      <c r="N146" s="123"/>
      <c r="P146" s="124">
        <f t="shared" si="51"/>
        <v>0</v>
      </c>
      <c r="Q146" s="124">
        <v>0</v>
      </c>
      <c r="R146" s="124">
        <f t="shared" si="52"/>
        <v>0</v>
      </c>
      <c r="S146" s="124">
        <v>0</v>
      </c>
      <c r="T146" s="125">
        <f t="shared" si="53"/>
        <v>0</v>
      </c>
      <c r="AR146" s="126" t="s">
        <v>6</v>
      </c>
      <c r="AT146" s="126" t="s">
        <v>80</v>
      </c>
      <c r="AU146" s="126" t="s">
        <v>13</v>
      </c>
      <c r="AY146" s="76" t="s">
        <v>1064</v>
      </c>
      <c r="BE146" s="127">
        <f t="shared" si="54"/>
        <v>0</v>
      </c>
      <c r="BF146" s="127">
        <f t="shared" si="55"/>
        <v>0</v>
      </c>
      <c r="BG146" s="127">
        <f t="shared" si="56"/>
        <v>0</v>
      </c>
      <c r="BH146" s="127">
        <f t="shared" si="57"/>
        <v>0</v>
      </c>
      <c r="BI146" s="127">
        <f t="shared" si="58"/>
        <v>0</v>
      </c>
      <c r="BJ146" s="76" t="s">
        <v>12</v>
      </c>
      <c r="BK146" s="128">
        <f t="shared" si="59"/>
        <v>0</v>
      </c>
      <c r="BL146" s="76" t="s">
        <v>10</v>
      </c>
      <c r="BM146" s="126" t="s">
        <v>1715</v>
      </c>
    </row>
    <row r="147" spans="2:65" s="77" customFormat="1" ht="21.75" customHeight="1" x14ac:dyDescent="0.15">
      <c r="B147" s="87"/>
      <c r="C147" s="114" t="s">
        <v>1716</v>
      </c>
      <c r="D147" s="114" t="s">
        <v>80</v>
      </c>
      <c r="E147" s="115" t="s">
        <v>138</v>
      </c>
      <c r="F147" s="116" t="s">
        <v>1717</v>
      </c>
      <c r="G147" s="117" t="s">
        <v>82</v>
      </c>
      <c r="H147" s="118">
        <v>13</v>
      </c>
      <c r="I147" s="119"/>
      <c r="J147" s="118">
        <f t="shared" si="50"/>
        <v>0</v>
      </c>
      <c r="K147" s="120"/>
      <c r="L147" s="121"/>
      <c r="M147" s="122" t="s">
        <v>1042</v>
      </c>
      <c r="N147" s="123"/>
      <c r="P147" s="124">
        <f t="shared" si="51"/>
        <v>0</v>
      </c>
      <c r="Q147" s="124">
        <v>0</v>
      </c>
      <c r="R147" s="124">
        <f t="shared" si="52"/>
        <v>0</v>
      </c>
      <c r="S147" s="124">
        <v>0</v>
      </c>
      <c r="T147" s="125">
        <f t="shared" si="53"/>
        <v>0</v>
      </c>
      <c r="AR147" s="126" t="s">
        <v>6</v>
      </c>
      <c r="AT147" s="126" t="s">
        <v>80</v>
      </c>
      <c r="AU147" s="126" t="s">
        <v>13</v>
      </c>
      <c r="AY147" s="76" t="s">
        <v>1064</v>
      </c>
      <c r="BE147" s="127">
        <f t="shared" si="54"/>
        <v>0</v>
      </c>
      <c r="BF147" s="127">
        <f t="shared" si="55"/>
        <v>0</v>
      </c>
      <c r="BG147" s="127">
        <f t="shared" si="56"/>
        <v>0</v>
      </c>
      <c r="BH147" s="127">
        <f t="shared" si="57"/>
        <v>0</v>
      </c>
      <c r="BI147" s="127">
        <f t="shared" si="58"/>
        <v>0</v>
      </c>
      <c r="BJ147" s="76" t="s">
        <v>12</v>
      </c>
      <c r="BK147" s="128">
        <f t="shared" si="59"/>
        <v>0</v>
      </c>
      <c r="BL147" s="76" t="s">
        <v>10</v>
      </c>
      <c r="BM147" s="126" t="s">
        <v>1718</v>
      </c>
    </row>
    <row r="148" spans="2:65" s="77" customFormat="1" ht="21.75" customHeight="1" x14ac:dyDescent="0.15">
      <c r="B148" s="87"/>
      <c r="C148" s="114" t="s">
        <v>1719</v>
      </c>
      <c r="D148" s="114" t="s">
        <v>80</v>
      </c>
      <c r="E148" s="115" t="s">
        <v>137</v>
      </c>
      <c r="F148" s="116" t="s">
        <v>1183</v>
      </c>
      <c r="G148" s="117" t="s">
        <v>82</v>
      </c>
      <c r="H148" s="118">
        <v>13</v>
      </c>
      <c r="I148" s="119"/>
      <c r="J148" s="118">
        <f t="shared" si="50"/>
        <v>0</v>
      </c>
      <c r="K148" s="120"/>
      <c r="L148" s="121"/>
      <c r="M148" s="122" t="s">
        <v>1042</v>
      </c>
      <c r="N148" s="123"/>
      <c r="P148" s="124">
        <f t="shared" si="51"/>
        <v>0</v>
      </c>
      <c r="Q148" s="124">
        <v>0</v>
      </c>
      <c r="R148" s="124">
        <f t="shared" si="52"/>
        <v>0</v>
      </c>
      <c r="S148" s="124">
        <v>0</v>
      </c>
      <c r="T148" s="125">
        <f t="shared" si="53"/>
        <v>0</v>
      </c>
      <c r="AR148" s="126" t="s">
        <v>6</v>
      </c>
      <c r="AT148" s="126" t="s">
        <v>80</v>
      </c>
      <c r="AU148" s="126" t="s">
        <v>13</v>
      </c>
      <c r="AY148" s="76" t="s">
        <v>1064</v>
      </c>
      <c r="BE148" s="127">
        <f t="shared" si="54"/>
        <v>0</v>
      </c>
      <c r="BF148" s="127">
        <f t="shared" si="55"/>
        <v>0</v>
      </c>
      <c r="BG148" s="127">
        <f t="shared" si="56"/>
        <v>0</v>
      </c>
      <c r="BH148" s="127">
        <f t="shared" si="57"/>
        <v>0</v>
      </c>
      <c r="BI148" s="127">
        <f t="shared" si="58"/>
        <v>0</v>
      </c>
      <c r="BJ148" s="76" t="s">
        <v>12</v>
      </c>
      <c r="BK148" s="128">
        <f t="shared" si="59"/>
        <v>0</v>
      </c>
      <c r="BL148" s="76" t="s">
        <v>10</v>
      </c>
      <c r="BM148" s="126" t="s">
        <v>1720</v>
      </c>
    </row>
    <row r="149" spans="2:65" s="77" customFormat="1" ht="21.75" customHeight="1" x14ac:dyDescent="0.15">
      <c r="B149" s="87"/>
      <c r="C149" s="114" t="s">
        <v>1721</v>
      </c>
      <c r="D149" s="114" t="s">
        <v>80</v>
      </c>
      <c r="E149" s="115" t="s">
        <v>136</v>
      </c>
      <c r="F149" s="116" t="s">
        <v>1722</v>
      </c>
      <c r="G149" s="117" t="s">
        <v>82</v>
      </c>
      <c r="H149" s="118">
        <v>72</v>
      </c>
      <c r="I149" s="119"/>
      <c r="J149" s="118">
        <f t="shared" si="50"/>
        <v>0</v>
      </c>
      <c r="K149" s="120"/>
      <c r="L149" s="121"/>
      <c r="M149" s="122" t="s">
        <v>1042</v>
      </c>
      <c r="N149" s="123"/>
      <c r="P149" s="124">
        <f t="shared" si="51"/>
        <v>0</v>
      </c>
      <c r="Q149" s="124">
        <v>0</v>
      </c>
      <c r="R149" s="124">
        <f t="shared" si="52"/>
        <v>0</v>
      </c>
      <c r="S149" s="124">
        <v>0</v>
      </c>
      <c r="T149" s="125">
        <f t="shared" si="53"/>
        <v>0</v>
      </c>
      <c r="AR149" s="126" t="s">
        <v>6</v>
      </c>
      <c r="AT149" s="126" t="s">
        <v>80</v>
      </c>
      <c r="AU149" s="126" t="s">
        <v>13</v>
      </c>
      <c r="AY149" s="76" t="s">
        <v>1064</v>
      </c>
      <c r="BE149" s="127">
        <f t="shared" si="54"/>
        <v>0</v>
      </c>
      <c r="BF149" s="127">
        <f t="shared" si="55"/>
        <v>0</v>
      </c>
      <c r="BG149" s="127">
        <f t="shared" si="56"/>
        <v>0</v>
      </c>
      <c r="BH149" s="127">
        <f t="shared" si="57"/>
        <v>0</v>
      </c>
      <c r="BI149" s="127">
        <f t="shared" si="58"/>
        <v>0</v>
      </c>
      <c r="BJ149" s="76" t="s">
        <v>12</v>
      </c>
      <c r="BK149" s="128">
        <f t="shared" si="59"/>
        <v>0</v>
      </c>
      <c r="BL149" s="76" t="s">
        <v>10</v>
      </c>
      <c r="BM149" s="126" t="s">
        <v>1723</v>
      </c>
    </row>
    <row r="150" spans="2:65" s="77" customFormat="1" ht="21.75" customHeight="1" x14ac:dyDescent="0.15">
      <c r="B150" s="87"/>
      <c r="C150" s="114" t="s">
        <v>1724</v>
      </c>
      <c r="D150" s="114" t="s">
        <v>80</v>
      </c>
      <c r="E150" s="115" t="s">
        <v>135</v>
      </c>
      <c r="F150" s="116" t="s">
        <v>1725</v>
      </c>
      <c r="G150" s="117" t="s">
        <v>82</v>
      </c>
      <c r="H150" s="118">
        <v>13</v>
      </c>
      <c r="I150" s="119"/>
      <c r="J150" s="118">
        <f t="shared" si="50"/>
        <v>0</v>
      </c>
      <c r="K150" s="120"/>
      <c r="L150" s="121"/>
      <c r="M150" s="122" t="s">
        <v>1042</v>
      </c>
      <c r="N150" s="123"/>
      <c r="P150" s="124">
        <f t="shared" si="51"/>
        <v>0</v>
      </c>
      <c r="Q150" s="124">
        <v>0</v>
      </c>
      <c r="R150" s="124">
        <f t="shared" si="52"/>
        <v>0</v>
      </c>
      <c r="S150" s="124">
        <v>0</v>
      </c>
      <c r="T150" s="125">
        <f t="shared" si="53"/>
        <v>0</v>
      </c>
      <c r="AR150" s="126" t="s">
        <v>6</v>
      </c>
      <c r="AT150" s="126" t="s">
        <v>80</v>
      </c>
      <c r="AU150" s="126" t="s">
        <v>13</v>
      </c>
      <c r="AY150" s="76" t="s">
        <v>1064</v>
      </c>
      <c r="BE150" s="127">
        <f t="shared" si="54"/>
        <v>0</v>
      </c>
      <c r="BF150" s="127">
        <f t="shared" si="55"/>
        <v>0</v>
      </c>
      <c r="BG150" s="127">
        <f t="shared" si="56"/>
        <v>0</v>
      </c>
      <c r="BH150" s="127">
        <f t="shared" si="57"/>
        <v>0</v>
      </c>
      <c r="BI150" s="127">
        <f t="shared" si="58"/>
        <v>0</v>
      </c>
      <c r="BJ150" s="76" t="s">
        <v>12</v>
      </c>
      <c r="BK150" s="128">
        <f t="shared" si="59"/>
        <v>0</v>
      </c>
      <c r="BL150" s="76" t="s">
        <v>10</v>
      </c>
      <c r="BM150" s="126" t="s">
        <v>1726</v>
      </c>
    </row>
    <row r="151" spans="2:65" s="77" customFormat="1" ht="21.75" customHeight="1" x14ac:dyDescent="0.15">
      <c r="B151" s="87"/>
      <c r="C151" s="114" t="s">
        <v>1727</v>
      </c>
      <c r="D151" s="114" t="s">
        <v>80</v>
      </c>
      <c r="E151" s="115" t="s">
        <v>134</v>
      </c>
      <c r="F151" s="116" t="s">
        <v>1728</v>
      </c>
      <c r="G151" s="117" t="s">
        <v>82</v>
      </c>
      <c r="H151" s="118">
        <v>73</v>
      </c>
      <c r="I151" s="119"/>
      <c r="J151" s="118">
        <f t="shared" si="50"/>
        <v>0</v>
      </c>
      <c r="K151" s="120"/>
      <c r="L151" s="121"/>
      <c r="M151" s="122" t="s">
        <v>1042</v>
      </c>
      <c r="N151" s="123"/>
      <c r="P151" s="124">
        <f t="shared" si="51"/>
        <v>0</v>
      </c>
      <c r="Q151" s="124">
        <v>0</v>
      </c>
      <c r="R151" s="124">
        <f t="shared" si="52"/>
        <v>0</v>
      </c>
      <c r="S151" s="124">
        <v>0</v>
      </c>
      <c r="T151" s="125">
        <f t="shared" si="53"/>
        <v>0</v>
      </c>
      <c r="AR151" s="126" t="s">
        <v>6</v>
      </c>
      <c r="AT151" s="126" t="s">
        <v>80</v>
      </c>
      <c r="AU151" s="126" t="s">
        <v>13</v>
      </c>
      <c r="AY151" s="76" t="s">
        <v>1064</v>
      </c>
      <c r="BE151" s="127">
        <f t="shared" si="54"/>
        <v>0</v>
      </c>
      <c r="BF151" s="127">
        <f t="shared" si="55"/>
        <v>0</v>
      </c>
      <c r="BG151" s="127">
        <f t="shared" si="56"/>
        <v>0</v>
      </c>
      <c r="BH151" s="127">
        <f t="shared" si="57"/>
        <v>0</v>
      </c>
      <c r="BI151" s="127">
        <f t="shared" si="58"/>
        <v>0</v>
      </c>
      <c r="BJ151" s="76" t="s">
        <v>12</v>
      </c>
      <c r="BK151" s="128">
        <f t="shared" si="59"/>
        <v>0</v>
      </c>
      <c r="BL151" s="76" t="s">
        <v>10</v>
      </c>
      <c r="BM151" s="126" t="s">
        <v>1729</v>
      </c>
    </row>
    <row r="152" spans="2:65" s="77" customFormat="1" ht="21.75" customHeight="1" x14ac:dyDescent="0.15">
      <c r="B152" s="87"/>
      <c r="C152" s="114" t="s">
        <v>1327</v>
      </c>
      <c r="D152" s="114" t="s">
        <v>80</v>
      </c>
      <c r="E152" s="115" t="s">
        <v>133</v>
      </c>
      <c r="F152" s="116" t="s">
        <v>1730</v>
      </c>
      <c r="G152" s="117" t="s">
        <v>82</v>
      </c>
      <c r="H152" s="118">
        <v>13</v>
      </c>
      <c r="I152" s="119"/>
      <c r="J152" s="118">
        <f t="shared" si="50"/>
        <v>0</v>
      </c>
      <c r="K152" s="120"/>
      <c r="L152" s="121"/>
      <c r="M152" s="122" t="s">
        <v>1042</v>
      </c>
      <c r="N152" s="123"/>
      <c r="P152" s="124">
        <f t="shared" si="51"/>
        <v>0</v>
      </c>
      <c r="Q152" s="124">
        <v>0</v>
      </c>
      <c r="R152" s="124">
        <f t="shared" si="52"/>
        <v>0</v>
      </c>
      <c r="S152" s="124">
        <v>0</v>
      </c>
      <c r="T152" s="125">
        <f t="shared" si="53"/>
        <v>0</v>
      </c>
      <c r="AR152" s="126" t="s">
        <v>6</v>
      </c>
      <c r="AT152" s="126" t="s">
        <v>80</v>
      </c>
      <c r="AU152" s="126" t="s">
        <v>13</v>
      </c>
      <c r="AY152" s="76" t="s">
        <v>1064</v>
      </c>
      <c r="BE152" s="127">
        <f t="shared" si="54"/>
        <v>0</v>
      </c>
      <c r="BF152" s="127">
        <f t="shared" si="55"/>
        <v>0</v>
      </c>
      <c r="BG152" s="127">
        <f t="shared" si="56"/>
        <v>0</v>
      </c>
      <c r="BH152" s="127">
        <f t="shared" si="57"/>
        <v>0</v>
      </c>
      <c r="BI152" s="127">
        <f t="shared" si="58"/>
        <v>0</v>
      </c>
      <c r="BJ152" s="76" t="s">
        <v>12</v>
      </c>
      <c r="BK152" s="128">
        <f t="shared" si="59"/>
        <v>0</v>
      </c>
      <c r="BL152" s="76" t="s">
        <v>10</v>
      </c>
      <c r="BM152" s="126" t="s">
        <v>1731</v>
      </c>
    </row>
    <row r="153" spans="2:65" s="77" customFormat="1" ht="21.75" customHeight="1" x14ac:dyDescent="0.15">
      <c r="B153" s="87"/>
      <c r="C153" s="114" t="s">
        <v>1732</v>
      </c>
      <c r="D153" s="114" t="s">
        <v>80</v>
      </c>
      <c r="E153" s="115" t="s">
        <v>132</v>
      </c>
      <c r="F153" s="116" t="s">
        <v>1186</v>
      </c>
      <c r="G153" s="117" t="s">
        <v>82</v>
      </c>
      <c r="H153" s="118">
        <v>51</v>
      </c>
      <c r="I153" s="119"/>
      <c r="J153" s="118">
        <f t="shared" si="50"/>
        <v>0</v>
      </c>
      <c r="K153" s="120"/>
      <c r="L153" s="121"/>
      <c r="M153" s="122" t="s">
        <v>1042</v>
      </c>
      <c r="N153" s="123"/>
      <c r="P153" s="124">
        <f t="shared" si="51"/>
        <v>0</v>
      </c>
      <c r="Q153" s="124">
        <v>0</v>
      </c>
      <c r="R153" s="124">
        <f t="shared" si="52"/>
        <v>0</v>
      </c>
      <c r="S153" s="124">
        <v>0</v>
      </c>
      <c r="T153" s="125">
        <f t="shared" si="53"/>
        <v>0</v>
      </c>
      <c r="AR153" s="126" t="s">
        <v>6</v>
      </c>
      <c r="AT153" s="126" t="s">
        <v>80</v>
      </c>
      <c r="AU153" s="126" t="s">
        <v>13</v>
      </c>
      <c r="AY153" s="76" t="s">
        <v>1064</v>
      </c>
      <c r="BE153" s="127">
        <f t="shared" si="54"/>
        <v>0</v>
      </c>
      <c r="BF153" s="127">
        <f t="shared" si="55"/>
        <v>0</v>
      </c>
      <c r="BG153" s="127">
        <f t="shared" si="56"/>
        <v>0</v>
      </c>
      <c r="BH153" s="127">
        <f t="shared" si="57"/>
        <v>0</v>
      </c>
      <c r="BI153" s="127">
        <f t="shared" si="58"/>
        <v>0</v>
      </c>
      <c r="BJ153" s="76" t="s">
        <v>12</v>
      </c>
      <c r="BK153" s="128">
        <f t="shared" si="59"/>
        <v>0</v>
      </c>
      <c r="BL153" s="76" t="s">
        <v>10</v>
      </c>
      <c r="BM153" s="126" t="s">
        <v>1733</v>
      </c>
    </row>
    <row r="154" spans="2:65" s="77" customFormat="1" ht="21.75" customHeight="1" x14ac:dyDescent="0.15">
      <c r="B154" s="87"/>
      <c r="C154" s="114" t="s">
        <v>1734</v>
      </c>
      <c r="D154" s="114" t="s">
        <v>80</v>
      </c>
      <c r="E154" s="115" t="s">
        <v>131</v>
      </c>
      <c r="F154" s="116" t="s">
        <v>1735</v>
      </c>
      <c r="G154" s="117" t="s">
        <v>82</v>
      </c>
      <c r="H154" s="118">
        <v>13</v>
      </c>
      <c r="I154" s="119"/>
      <c r="J154" s="118">
        <f t="shared" si="50"/>
        <v>0</v>
      </c>
      <c r="K154" s="120"/>
      <c r="L154" s="121"/>
      <c r="M154" s="122" t="s">
        <v>1042</v>
      </c>
      <c r="N154" s="123"/>
      <c r="P154" s="124">
        <f t="shared" si="51"/>
        <v>0</v>
      </c>
      <c r="Q154" s="124">
        <v>0</v>
      </c>
      <c r="R154" s="124">
        <f t="shared" si="52"/>
        <v>0</v>
      </c>
      <c r="S154" s="124">
        <v>0</v>
      </c>
      <c r="T154" s="125">
        <f t="shared" si="53"/>
        <v>0</v>
      </c>
      <c r="AR154" s="126" t="s">
        <v>6</v>
      </c>
      <c r="AT154" s="126" t="s">
        <v>80</v>
      </c>
      <c r="AU154" s="126" t="s">
        <v>13</v>
      </c>
      <c r="AY154" s="76" t="s">
        <v>1064</v>
      </c>
      <c r="BE154" s="127">
        <f t="shared" si="54"/>
        <v>0</v>
      </c>
      <c r="BF154" s="127">
        <f t="shared" si="55"/>
        <v>0</v>
      </c>
      <c r="BG154" s="127">
        <f t="shared" si="56"/>
        <v>0</v>
      </c>
      <c r="BH154" s="127">
        <f t="shared" si="57"/>
        <v>0</v>
      </c>
      <c r="BI154" s="127">
        <f t="shared" si="58"/>
        <v>0</v>
      </c>
      <c r="BJ154" s="76" t="s">
        <v>12</v>
      </c>
      <c r="BK154" s="128">
        <f t="shared" si="59"/>
        <v>0</v>
      </c>
      <c r="BL154" s="76" t="s">
        <v>10</v>
      </c>
      <c r="BM154" s="126" t="s">
        <v>1736</v>
      </c>
    </row>
    <row r="155" spans="2:65" s="77" customFormat="1" ht="24.2" customHeight="1" x14ac:dyDescent="0.15">
      <c r="B155" s="87"/>
      <c r="C155" s="114" t="s">
        <v>1737</v>
      </c>
      <c r="D155" s="114" t="s">
        <v>80</v>
      </c>
      <c r="E155" s="115" t="s">
        <v>129</v>
      </c>
      <c r="F155" s="116" t="s">
        <v>1738</v>
      </c>
      <c r="G155" s="117" t="s">
        <v>82</v>
      </c>
      <c r="H155" s="118">
        <v>50</v>
      </c>
      <c r="I155" s="119"/>
      <c r="J155" s="118">
        <f t="shared" si="50"/>
        <v>0</v>
      </c>
      <c r="K155" s="120"/>
      <c r="L155" s="121"/>
      <c r="M155" s="122" t="s">
        <v>1042</v>
      </c>
      <c r="N155" s="123"/>
      <c r="P155" s="124">
        <f t="shared" si="51"/>
        <v>0</v>
      </c>
      <c r="Q155" s="124">
        <v>1.8000000000000001E-4</v>
      </c>
      <c r="R155" s="124">
        <f t="shared" si="52"/>
        <v>9.0000000000000011E-3</v>
      </c>
      <c r="S155" s="124">
        <v>0</v>
      </c>
      <c r="T155" s="125">
        <f t="shared" si="53"/>
        <v>0</v>
      </c>
      <c r="AR155" s="126" t="s">
        <v>1327</v>
      </c>
      <c r="AT155" s="126" t="s">
        <v>80</v>
      </c>
      <c r="AU155" s="126" t="s">
        <v>13</v>
      </c>
      <c r="AY155" s="76" t="s">
        <v>1064</v>
      </c>
      <c r="BE155" s="127">
        <f t="shared" si="54"/>
        <v>0</v>
      </c>
      <c r="BF155" s="127">
        <f t="shared" si="55"/>
        <v>0</v>
      </c>
      <c r="BG155" s="127">
        <f t="shared" si="56"/>
        <v>0</v>
      </c>
      <c r="BH155" s="127">
        <f t="shared" si="57"/>
        <v>0</v>
      </c>
      <c r="BI155" s="127">
        <f t="shared" si="58"/>
        <v>0</v>
      </c>
      <c r="BJ155" s="76" t="s">
        <v>12</v>
      </c>
      <c r="BK155" s="128">
        <f t="shared" si="59"/>
        <v>0</v>
      </c>
      <c r="BL155" s="76" t="s">
        <v>1327</v>
      </c>
      <c r="BM155" s="126" t="s">
        <v>1739</v>
      </c>
    </row>
    <row r="156" spans="2:65" s="77" customFormat="1" ht="24.2" customHeight="1" x14ac:dyDescent="0.15">
      <c r="B156" s="87"/>
      <c r="C156" s="114" t="s">
        <v>1740</v>
      </c>
      <c r="D156" s="114" t="s">
        <v>80</v>
      </c>
      <c r="E156" s="115" t="s">
        <v>128</v>
      </c>
      <c r="F156" s="116" t="s">
        <v>1741</v>
      </c>
      <c r="G156" s="117" t="s">
        <v>82</v>
      </c>
      <c r="H156" s="118">
        <v>15</v>
      </c>
      <c r="I156" s="119"/>
      <c r="J156" s="118">
        <f t="shared" si="50"/>
        <v>0</v>
      </c>
      <c r="K156" s="120"/>
      <c r="L156" s="121"/>
      <c r="M156" s="122" t="s">
        <v>1042</v>
      </c>
      <c r="N156" s="123"/>
      <c r="P156" s="124">
        <f t="shared" si="51"/>
        <v>0</v>
      </c>
      <c r="Q156" s="124">
        <v>0</v>
      </c>
      <c r="R156" s="124">
        <f t="shared" si="52"/>
        <v>0</v>
      </c>
      <c r="S156" s="124">
        <v>0</v>
      </c>
      <c r="T156" s="125">
        <f t="shared" si="53"/>
        <v>0</v>
      </c>
      <c r="AR156" s="126" t="s">
        <v>1327</v>
      </c>
      <c r="AT156" s="126" t="s">
        <v>80</v>
      </c>
      <c r="AU156" s="126" t="s">
        <v>13</v>
      </c>
      <c r="AY156" s="76" t="s">
        <v>1064</v>
      </c>
      <c r="BE156" s="127">
        <f t="shared" si="54"/>
        <v>0</v>
      </c>
      <c r="BF156" s="127">
        <f t="shared" si="55"/>
        <v>0</v>
      </c>
      <c r="BG156" s="127">
        <f t="shared" si="56"/>
        <v>0</v>
      </c>
      <c r="BH156" s="127">
        <f t="shared" si="57"/>
        <v>0</v>
      </c>
      <c r="BI156" s="127">
        <f t="shared" si="58"/>
        <v>0</v>
      </c>
      <c r="BJ156" s="76" t="s">
        <v>12</v>
      </c>
      <c r="BK156" s="128">
        <f t="shared" si="59"/>
        <v>0</v>
      </c>
      <c r="BL156" s="76" t="s">
        <v>1327</v>
      </c>
      <c r="BM156" s="126" t="s">
        <v>1742</v>
      </c>
    </row>
    <row r="157" spans="2:65" s="77" customFormat="1" ht="16.5" customHeight="1" x14ac:dyDescent="0.15">
      <c r="B157" s="87"/>
      <c r="C157" s="114" t="s">
        <v>752</v>
      </c>
      <c r="D157" s="114" t="s">
        <v>80</v>
      </c>
      <c r="E157" s="115" t="s">
        <v>127</v>
      </c>
      <c r="F157" s="116" t="s">
        <v>1743</v>
      </c>
      <c r="G157" s="117" t="s">
        <v>82</v>
      </c>
      <c r="H157" s="118">
        <v>50</v>
      </c>
      <c r="I157" s="119"/>
      <c r="J157" s="118">
        <f t="shared" si="50"/>
        <v>0</v>
      </c>
      <c r="K157" s="120"/>
      <c r="L157" s="121"/>
      <c r="M157" s="122" t="s">
        <v>1042</v>
      </c>
      <c r="N157" s="123"/>
      <c r="P157" s="124">
        <f t="shared" si="51"/>
        <v>0</v>
      </c>
      <c r="Q157" s="124">
        <v>1.0000000000000001E-5</v>
      </c>
      <c r="R157" s="124">
        <f t="shared" si="52"/>
        <v>5.0000000000000001E-4</v>
      </c>
      <c r="S157" s="124">
        <v>0</v>
      </c>
      <c r="T157" s="125">
        <f t="shared" si="53"/>
        <v>0</v>
      </c>
      <c r="AR157" s="126" t="s">
        <v>1327</v>
      </c>
      <c r="AT157" s="126" t="s">
        <v>80</v>
      </c>
      <c r="AU157" s="126" t="s">
        <v>13</v>
      </c>
      <c r="AY157" s="76" t="s">
        <v>1064</v>
      </c>
      <c r="BE157" s="127">
        <f t="shared" si="54"/>
        <v>0</v>
      </c>
      <c r="BF157" s="127">
        <f t="shared" si="55"/>
        <v>0</v>
      </c>
      <c r="BG157" s="127">
        <f t="shared" si="56"/>
        <v>0</v>
      </c>
      <c r="BH157" s="127">
        <f t="shared" si="57"/>
        <v>0</v>
      </c>
      <c r="BI157" s="127">
        <f t="shared" si="58"/>
        <v>0</v>
      </c>
      <c r="BJ157" s="76" t="s">
        <v>12</v>
      </c>
      <c r="BK157" s="128">
        <f t="shared" si="59"/>
        <v>0</v>
      </c>
      <c r="BL157" s="76" t="s">
        <v>1327</v>
      </c>
      <c r="BM157" s="126" t="s">
        <v>1744</v>
      </c>
    </row>
    <row r="158" spans="2:65" s="77" customFormat="1" ht="16.5" customHeight="1" x14ac:dyDescent="0.15">
      <c r="B158" s="87"/>
      <c r="C158" s="114" t="s">
        <v>1745</v>
      </c>
      <c r="D158" s="114" t="s">
        <v>80</v>
      </c>
      <c r="E158" s="115" t="s">
        <v>126</v>
      </c>
      <c r="F158" s="116" t="s">
        <v>1746</v>
      </c>
      <c r="G158" s="117" t="s">
        <v>82</v>
      </c>
      <c r="H158" s="118">
        <v>50</v>
      </c>
      <c r="I158" s="119"/>
      <c r="J158" s="118">
        <f t="shared" si="50"/>
        <v>0</v>
      </c>
      <c r="K158" s="120"/>
      <c r="L158" s="121"/>
      <c r="M158" s="122" t="s">
        <v>1042</v>
      </c>
      <c r="N158" s="123"/>
      <c r="P158" s="124">
        <f t="shared" si="51"/>
        <v>0</v>
      </c>
      <c r="Q158" s="124">
        <v>1.0000000000000001E-5</v>
      </c>
      <c r="R158" s="124">
        <f t="shared" si="52"/>
        <v>5.0000000000000001E-4</v>
      </c>
      <c r="S158" s="124">
        <v>0</v>
      </c>
      <c r="T158" s="125">
        <f t="shared" si="53"/>
        <v>0</v>
      </c>
      <c r="AR158" s="126" t="s">
        <v>1327</v>
      </c>
      <c r="AT158" s="126" t="s">
        <v>80</v>
      </c>
      <c r="AU158" s="126" t="s">
        <v>13</v>
      </c>
      <c r="AY158" s="76" t="s">
        <v>1064</v>
      </c>
      <c r="BE158" s="127">
        <f t="shared" si="54"/>
        <v>0</v>
      </c>
      <c r="BF158" s="127">
        <f t="shared" si="55"/>
        <v>0</v>
      </c>
      <c r="BG158" s="127">
        <f t="shared" si="56"/>
        <v>0</v>
      </c>
      <c r="BH158" s="127">
        <f t="shared" si="57"/>
        <v>0</v>
      </c>
      <c r="BI158" s="127">
        <f t="shared" si="58"/>
        <v>0</v>
      </c>
      <c r="BJ158" s="76" t="s">
        <v>12</v>
      </c>
      <c r="BK158" s="128">
        <f t="shared" si="59"/>
        <v>0</v>
      </c>
      <c r="BL158" s="76" t="s">
        <v>1327</v>
      </c>
      <c r="BM158" s="126" t="s">
        <v>1747</v>
      </c>
    </row>
    <row r="159" spans="2:65" s="77" customFormat="1" ht="24.2" customHeight="1" x14ac:dyDescent="0.15">
      <c r="B159" s="87"/>
      <c r="C159" s="114" t="s">
        <v>1748</v>
      </c>
      <c r="D159" s="114" t="s">
        <v>80</v>
      </c>
      <c r="E159" s="115" t="s">
        <v>125</v>
      </c>
      <c r="F159" s="116" t="s">
        <v>1749</v>
      </c>
      <c r="G159" s="117" t="s">
        <v>82</v>
      </c>
      <c r="H159" s="118">
        <v>100</v>
      </c>
      <c r="I159" s="119"/>
      <c r="J159" s="118">
        <f t="shared" si="50"/>
        <v>0</v>
      </c>
      <c r="K159" s="120"/>
      <c r="L159" s="121"/>
      <c r="M159" s="122" t="s">
        <v>1042</v>
      </c>
      <c r="N159" s="123"/>
      <c r="P159" s="124">
        <f t="shared" si="51"/>
        <v>0</v>
      </c>
      <c r="Q159" s="124">
        <v>4.0000000000000003E-5</v>
      </c>
      <c r="R159" s="124">
        <f t="shared" si="52"/>
        <v>4.0000000000000001E-3</v>
      </c>
      <c r="S159" s="124">
        <v>0</v>
      </c>
      <c r="T159" s="125">
        <f t="shared" si="53"/>
        <v>0</v>
      </c>
      <c r="AR159" s="126" t="s">
        <v>6</v>
      </c>
      <c r="AT159" s="126" t="s">
        <v>80</v>
      </c>
      <c r="AU159" s="126" t="s">
        <v>13</v>
      </c>
      <c r="AY159" s="76" t="s">
        <v>1064</v>
      </c>
      <c r="BE159" s="127">
        <f t="shared" si="54"/>
        <v>0</v>
      </c>
      <c r="BF159" s="127">
        <f t="shared" si="55"/>
        <v>0</v>
      </c>
      <c r="BG159" s="127">
        <f t="shared" si="56"/>
        <v>0</v>
      </c>
      <c r="BH159" s="127">
        <f t="shared" si="57"/>
        <v>0</v>
      </c>
      <c r="BI159" s="127">
        <f t="shared" si="58"/>
        <v>0</v>
      </c>
      <c r="BJ159" s="76" t="s">
        <v>12</v>
      </c>
      <c r="BK159" s="128">
        <f t="shared" si="59"/>
        <v>0</v>
      </c>
      <c r="BL159" s="76" t="s">
        <v>10</v>
      </c>
      <c r="BM159" s="126" t="s">
        <v>1750</v>
      </c>
    </row>
    <row r="160" spans="2:65" s="77" customFormat="1" ht="16.5" customHeight="1" x14ac:dyDescent="0.15">
      <c r="B160" s="87"/>
      <c r="C160" s="114" t="s">
        <v>1751</v>
      </c>
      <c r="D160" s="114" t="s">
        <v>80</v>
      </c>
      <c r="E160" s="115" t="s">
        <v>124</v>
      </c>
      <c r="F160" s="116" t="s">
        <v>1752</v>
      </c>
      <c r="G160" s="117" t="s">
        <v>82</v>
      </c>
      <c r="H160" s="118">
        <v>50</v>
      </c>
      <c r="I160" s="119"/>
      <c r="J160" s="118">
        <f t="shared" si="50"/>
        <v>0</v>
      </c>
      <c r="K160" s="120"/>
      <c r="L160" s="121"/>
      <c r="M160" s="122" t="s">
        <v>1042</v>
      </c>
      <c r="N160" s="123"/>
      <c r="P160" s="124">
        <f t="shared" si="51"/>
        <v>0</v>
      </c>
      <c r="Q160" s="124">
        <v>1.26E-4</v>
      </c>
      <c r="R160" s="124">
        <f t="shared" si="52"/>
        <v>6.3E-3</v>
      </c>
      <c r="S160" s="124">
        <v>0</v>
      </c>
      <c r="T160" s="125">
        <f t="shared" si="53"/>
        <v>0</v>
      </c>
      <c r="AR160" s="126" t="s">
        <v>1327</v>
      </c>
      <c r="AT160" s="126" t="s">
        <v>80</v>
      </c>
      <c r="AU160" s="126" t="s">
        <v>13</v>
      </c>
      <c r="AY160" s="76" t="s">
        <v>1064</v>
      </c>
      <c r="BE160" s="127">
        <f t="shared" si="54"/>
        <v>0</v>
      </c>
      <c r="BF160" s="127">
        <f t="shared" si="55"/>
        <v>0</v>
      </c>
      <c r="BG160" s="127">
        <f t="shared" si="56"/>
        <v>0</v>
      </c>
      <c r="BH160" s="127">
        <f t="shared" si="57"/>
        <v>0</v>
      </c>
      <c r="BI160" s="127">
        <f t="shared" si="58"/>
        <v>0</v>
      </c>
      <c r="BJ160" s="76" t="s">
        <v>12</v>
      </c>
      <c r="BK160" s="128">
        <f t="shared" si="59"/>
        <v>0</v>
      </c>
      <c r="BL160" s="76" t="s">
        <v>1327</v>
      </c>
      <c r="BM160" s="126" t="s">
        <v>1753</v>
      </c>
    </row>
    <row r="161" spans="2:65" s="77" customFormat="1" ht="24.2" customHeight="1" x14ac:dyDescent="0.15">
      <c r="B161" s="87"/>
      <c r="C161" s="114" t="s">
        <v>1754</v>
      </c>
      <c r="D161" s="114" t="s">
        <v>80</v>
      </c>
      <c r="E161" s="115" t="s">
        <v>123</v>
      </c>
      <c r="F161" s="116" t="s">
        <v>1755</v>
      </c>
      <c r="G161" s="117" t="s">
        <v>82</v>
      </c>
      <c r="H161" s="118">
        <v>100</v>
      </c>
      <c r="I161" s="119"/>
      <c r="J161" s="118">
        <f t="shared" si="50"/>
        <v>0</v>
      </c>
      <c r="K161" s="120"/>
      <c r="L161" s="121"/>
      <c r="M161" s="122" t="s">
        <v>1042</v>
      </c>
      <c r="N161" s="123"/>
      <c r="P161" s="124">
        <f t="shared" si="51"/>
        <v>0</v>
      </c>
      <c r="Q161" s="124">
        <v>9.0000000000000006E-5</v>
      </c>
      <c r="R161" s="124">
        <f t="shared" si="52"/>
        <v>9.0000000000000011E-3</v>
      </c>
      <c r="S161" s="124">
        <v>0</v>
      </c>
      <c r="T161" s="125">
        <f t="shared" si="53"/>
        <v>0</v>
      </c>
      <c r="AR161" s="126" t="s">
        <v>1327</v>
      </c>
      <c r="AT161" s="126" t="s">
        <v>80</v>
      </c>
      <c r="AU161" s="126" t="s">
        <v>13</v>
      </c>
      <c r="AY161" s="76" t="s">
        <v>1064</v>
      </c>
      <c r="BE161" s="127">
        <f t="shared" si="54"/>
        <v>0</v>
      </c>
      <c r="BF161" s="127">
        <f t="shared" si="55"/>
        <v>0</v>
      </c>
      <c r="BG161" s="127">
        <f t="shared" si="56"/>
        <v>0</v>
      </c>
      <c r="BH161" s="127">
        <f t="shared" si="57"/>
        <v>0</v>
      </c>
      <c r="BI161" s="127">
        <f t="shared" si="58"/>
        <v>0</v>
      </c>
      <c r="BJ161" s="76" t="s">
        <v>12</v>
      </c>
      <c r="BK161" s="128">
        <f t="shared" si="59"/>
        <v>0</v>
      </c>
      <c r="BL161" s="76" t="s">
        <v>1327</v>
      </c>
      <c r="BM161" s="126" t="s">
        <v>1756</v>
      </c>
    </row>
    <row r="162" spans="2:65" s="77" customFormat="1" ht="24.2" customHeight="1" x14ac:dyDescent="0.15">
      <c r="B162" s="87"/>
      <c r="C162" s="114" t="s">
        <v>303</v>
      </c>
      <c r="D162" s="114" t="s">
        <v>80</v>
      </c>
      <c r="E162" s="115" t="s">
        <v>122</v>
      </c>
      <c r="F162" s="116" t="s">
        <v>1757</v>
      </c>
      <c r="G162" s="117" t="s">
        <v>82</v>
      </c>
      <c r="H162" s="118">
        <v>100</v>
      </c>
      <c r="I162" s="119"/>
      <c r="J162" s="118">
        <f t="shared" si="50"/>
        <v>0</v>
      </c>
      <c r="K162" s="120"/>
      <c r="L162" s="121"/>
      <c r="M162" s="122" t="s">
        <v>1042</v>
      </c>
      <c r="N162" s="123"/>
      <c r="P162" s="124">
        <f t="shared" si="51"/>
        <v>0</v>
      </c>
      <c r="Q162" s="124">
        <v>1.1E-4</v>
      </c>
      <c r="R162" s="124">
        <f t="shared" si="52"/>
        <v>1.1000000000000001E-2</v>
      </c>
      <c r="S162" s="124">
        <v>0</v>
      </c>
      <c r="T162" s="125">
        <f t="shared" si="53"/>
        <v>0</v>
      </c>
      <c r="AR162" s="126" t="s">
        <v>1327</v>
      </c>
      <c r="AT162" s="126" t="s">
        <v>80</v>
      </c>
      <c r="AU162" s="126" t="s">
        <v>13</v>
      </c>
      <c r="AY162" s="76" t="s">
        <v>1064</v>
      </c>
      <c r="BE162" s="127">
        <f t="shared" si="54"/>
        <v>0</v>
      </c>
      <c r="BF162" s="127">
        <f t="shared" si="55"/>
        <v>0</v>
      </c>
      <c r="BG162" s="127">
        <f t="shared" si="56"/>
        <v>0</v>
      </c>
      <c r="BH162" s="127">
        <f t="shared" si="57"/>
        <v>0</v>
      </c>
      <c r="BI162" s="127">
        <f t="shared" si="58"/>
        <v>0</v>
      </c>
      <c r="BJ162" s="76" t="s">
        <v>12</v>
      </c>
      <c r="BK162" s="128">
        <f t="shared" si="59"/>
        <v>0</v>
      </c>
      <c r="BL162" s="76" t="s">
        <v>1327</v>
      </c>
      <c r="BM162" s="126" t="s">
        <v>1758</v>
      </c>
    </row>
    <row r="163" spans="2:65" s="77" customFormat="1" ht="33" customHeight="1" x14ac:dyDescent="0.15">
      <c r="B163" s="87"/>
      <c r="C163" s="114" t="s">
        <v>1759</v>
      </c>
      <c r="D163" s="114" t="s">
        <v>80</v>
      </c>
      <c r="E163" s="115" t="s">
        <v>121</v>
      </c>
      <c r="F163" s="116" t="s">
        <v>1189</v>
      </c>
      <c r="G163" s="117" t="s">
        <v>82</v>
      </c>
      <c r="H163" s="118">
        <v>75</v>
      </c>
      <c r="I163" s="119"/>
      <c r="J163" s="118">
        <f t="shared" si="50"/>
        <v>0</v>
      </c>
      <c r="K163" s="120"/>
      <c r="L163" s="121"/>
      <c r="M163" s="122" t="s">
        <v>1042</v>
      </c>
      <c r="N163" s="123"/>
      <c r="P163" s="124">
        <f t="shared" si="51"/>
        <v>0</v>
      </c>
      <c r="Q163" s="124">
        <v>9.0000000000000006E-5</v>
      </c>
      <c r="R163" s="124">
        <f t="shared" si="52"/>
        <v>6.7500000000000008E-3</v>
      </c>
      <c r="S163" s="124">
        <v>0</v>
      </c>
      <c r="T163" s="125">
        <f t="shared" si="53"/>
        <v>0</v>
      </c>
      <c r="AR163" s="126" t="s">
        <v>6</v>
      </c>
      <c r="AT163" s="126" t="s">
        <v>80</v>
      </c>
      <c r="AU163" s="126" t="s">
        <v>13</v>
      </c>
      <c r="AY163" s="76" t="s">
        <v>1064</v>
      </c>
      <c r="BE163" s="127">
        <f t="shared" si="54"/>
        <v>0</v>
      </c>
      <c r="BF163" s="127">
        <f t="shared" si="55"/>
        <v>0</v>
      </c>
      <c r="BG163" s="127">
        <f t="shared" si="56"/>
        <v>0</v>
      </c>
      <c r="BH163" s="127">
        <f t="shared" si="57"/>
        <v>0</v>
      </c>
      <c r="BI163" s="127">
        <f t="shared" si="58"/>
        <v>0</v>
      </c>
      <c r="BJ163" s="76" t="s">
        <v>12</v>
      </c>
      <c r="BK163" s="128">
        <f t="shared" si="59"/>
        <v>0</v>
      </c>
      <c r="BL163" s="76" t="s">
        <v>10</v>
      </c>
      <c r="BM163" s="126" t="s">
        <v>1760</v>
      </c>
    </row>
    <row r="164" spans="2:65" s="77" customFormat="1" ht="33" customHeight="1" x14ac:dyDescent="0.15">
      <c r="B164" s="87"/>
      <c r="C164" s="114" t="s">
        <v>1761</v>
      </c>
      <c r="D164" s="114" t="s">
        <v>80</v>
      </c>
      <c r="E164" s="115" t="s">
        <v>120</v>
      </c>
      <c r="F164" s="116" t="s">
        <v>1762</v>
      </c>
      <c r="G164" s="117" t="s">
        <v>82</v>
      </c>
      <c r="H164" s="118">
        <v>75</v>
      </c>
      <c r="I164" s="119"/>
      <c r="J164" s="118">
        <f t="shared" si="50"/>
        <v>0</v>
      </c>
      <c r="K164" s="120"/>
      <c r="L164" s="121"/>
      <c r="M164" s="122" t="s">
        <v>1042</v>
      </c>
      <c r="N164" s="123"/>
      <c r="P164" s="124">
        <f t="shared" si="51"/>
        <v>0</v>
      </c>
      <c r="Q164" s="124">
        <v>9.0000000000000006E-5</v>
      </c>
      <c r="R164" s="124">
        <f t="shared" si="52"/>
        <v>6.7500000000000008E-3</v>
      </c>
      <c r="S164" s="124">
        <v>0</v>
      </c>
      <c r="T164" s="125">
        <f t="shared" si="53"/>
        <v>0</v>
      </c>
      <c r="AR164" s="126" t="s">
        <v>6</v>
      </c>
      <c r="AT164" s="126" t="s">
        <v>80</v>
      </c>
      <c r="AU164" s="126" t="s">
        <v>13</v>
      </c>
      <c r="AY164" s="76" t="s">
        <v>1064</v>
      </c>
      <c r="BE164" s="127">
        <f t="shared" si="54"/>
        <v>0</v>
      </c>
      <c r="BF164" s="127">
        <f t="shared" si="55"/>
        <v>0</v>
      </c>
      <c r="BG164" s="127">
        <f t="shared" si="56"/>
        <v>0</v>
      </c>
      <c r="BH164" s="127">
        <f t="shared" si="57"/>
        <v>0</v>
      </c>
      <c r="BI164" s="127">
        <f t="shared" si="58"/>
        <v>0</v>
      </c>
      <c r="BJ164" s="76" t="s">
        <v>12</v>
      </c>
      <c r="BK164" s="128">
        <f t="shared" si="59"/>
        <v>0</v>
      </c>
      <c r="BL164" s="76" t="s">
        <v>10</v>
      </c>
      <c r="BM164" s="126" t="s">
        <v>1763</v>
      </c>
    </row>
    <row r="165" spans="2:65" s="77" customFormat="1" ht="24.2" customHeight="1" x14ac:dyDescent="0.15">
      <c r="B165" s="87"/>
      <c r="C165" s="114" t="s">
        <v>1764</v>
      </c>
      <c r="D165" s="114" t="s">
        <v>80</v>
      </c>
      <c r="E165" s="115" t="s">
        <v>119</v>
      </c>
      <c r="F165" s="116" t="s">
        <v>1765</v>
      </c>
      <c r="G165" s="117" t="s">
        <v>82</v>
      </c>
      <c r="H165" s="118">
        <v>30</v>
      </c>
      <c r="I165" s="119"/>
      <c r="J165" s="118">
        <f t="shared" si="50"/>
        <v>0</v>
      </c>
      <c r="K165" s="120"/>
      <c r="L165" s="121"/>
      <c r="M165" s="122" t="s">
        <v>1042</v>
      </c>
      <c r="N165" s="123"/>
      <c r="P165" s="124">
        <f t="shared" si="51"/>
        <v>0</v>
      </c>
      <c r="Q165" s="124">
        <v>9.0000000000000006E-5</v>
      </c>
      <c r="R165" s="124">
        <f t="shared" si="52"/>
        <v>2.7000000000000001E-3</v>
      </c>
      <c r="S165" s="124">
        <v>0</v>
      </c>
      <c r="T165" s="125">
        <f t="shared" si="53"/>
        <v>0</v>
      </c>
      <c r="AR165" s="126" t="s">
        <v>6</v>
      </c>
      <c r="AT165" s="126" t="s">
        <v>80</v>
      </c>
      <c r="AU165" s="126" t="s">
        <v>13</v>
      </c>
      <c r="AY165" s="76" t="s">
        <v>1064</v>
      </c>
      <c r="BE165" s="127">
        <f t="shared" si="54"/>
        <v>0</v>
      </c>
      <c r="BF165" s="127">
        <f t="shared" si="55"/>
        <v>0</v>
      </c>
      <c r="BG165" s="127">
        <f t="shared" si="56"/>
        <v>0</v>
      </c>
      <c r="BH165" s="127">
        <f t="shared" si="57"/>
        <v>0</v>
      </c>
      <c r="BI165" s="127">
        <f t="shared" si="58"/>
        <v>0</v>
      </c>
      <c r="BJ165" s="76" t="s">
        <v>12</v>
      </c>
      <c r="BK165" s="128">
        <f t="shared" si="59"/>
        <v>0</v>
      </c>
      <c r="BL165" s="76" t="s">
        <v>10</v>
      </c>
      <c r="BM165" s="126" t="s">
        <v>1766</v>
      </c>
    </row>
    <row r="166" spans="2:65" s="77" customFormat="1" ht="33" customHeight="1" x14ac:dyDescent="0.15">
      <c r="B166" s="87"/>
      <c r="C166" s="114" t="s">
        <v>1767</v>
      </c>
      <c r="D166" s="114" t="s">
        <v>80</v>
      </c>
      <c r="E166" s="115" t="s">
        <v>118</v>
      </c>
      <c r="F166" s="116" t="s">
        <v>1192</v>
      </c>
      <c r="G166" s="117" t="s">
        <v>82</v>
      </c>
      <c r="H166" s="118">
        <v>50</v>
      </c>
      <c r="I166" s="119"/>
      <c r="J166" s="118">
        <f t="shared" si="50"/>
        <v>0</v>
      </c>
      <c r="K166" s="120"/>
      <c r="L166" s="121"/>
      <c r="M166" s="122" t="s">
        <v>1042</v>
      </c>
      <c r="N166" s="123"/>
      <c r="P166" s="124">
        <f t="shared" si="51"/>
        <v>0</v>
      </c>
      <c r="Q166" s="124">
        <v>9.0000000000000006E-5</v>
      </c>
      <c r="R166" s="124">
        <f t="shared" si="52"/>
        <v>4.5000000000000005E-3</v>
      </c>
      <c r="S166" s="124">
        <v>0</v>
      </c>
      <c r="T166" s="125">
        <f t="shared" si="53"/>
        <v>0</v>
      </c>
      <c r="AR166" s="126" t="s">
        <v>6</v>
      </c>
      <c r="AT166" s="126" t="s">
        <v>80</v>
      </c>
      <c r="AU166" s="126" t="s">
        <v>13</v>
      </c>
      <c r="AY166" s="76" t="s">
        <v>1064</v>
      </c>
      <c r="BE166" s="127">
        <f t="shared" si="54"/>
        <v>0</v>
      </c>
      <c r="BF166" s="127">
        <f t="shared" si="55"/>
        <v>0</v>
      </c>
      <c r="BG166" s="127">
        <f t="shared" si="56"/>
        <v>0</v>
      </c>
      <c r="BH166" s="127">
        <f t="shared" si="57"/>
        <v>0</v>
      </c>
      <c r="BI166" s="127">
        <f t="shared" si="58"/>
        <v>0</v>
      </c>
      <c r="BJ166" s="76" t="s">
        <v>12</v>
      </c>
      <c r="BK166" s="128">
        <f t="shared" si="59"/>
        <v>0</v>
      </c>
      <c r="BL166" s="76" t="s">
        <v>10</v>
      </c>
      <c r="BM166" s="126" t="s">
        <v>1768</v>
      </c>
    </row>
    <row r="167" spans="2:65" s="77" customFormat="1" ht="16.5" customHeight="1" x14ac:dyDescent="0.15">
      <c r="B167" s="87"/>
      <c r="C167" s="114" t="s">
        <v>1769</v>
      </c>
      <c r="D167" s="114" t="s">
        <v>80</v>
      </c>
      <c r="E167" s="115" t="s">
        <v>117</v>
      </c>
      <c r="F167" s="116" t="s">
        <v>1195</v>
      </c>
      <c r="G167" s="117" t="s">
        <v>36</v>
      </c>
      <c r="H167" s="118">
        <v>50</v>
      </c>
      <c r="I167" s="119"/>
      <c r="J167" s="118">
        <f t="shared" si="50"/>
        <v>0</v>
      </c>
      <c r="K167" s="120"/>
      <c r="L167" s="121"/>
      <c r="M167" s="122" t="s">
        <v>1042</v>
      </c>
      <c r="N167" s="123"/>
      <c r="P167" s="124">
        <f t="shared" si="51"/>
        <v>0</v>
      </c>
      <c r="Q167" s="124">
        <v>0</v>
      </c>
      <c r="R167" s="124">
        <f t="shared" si="52"/>
        <v>0</v>
      </c>
      <c r="S167" s="124">
        <v>0</v>
      </c>
      <c r="T167" s="125">
        <f t="shared" si="53"/>
        <v>0</v>
      </c>
      <c r="AR167" s="126" t="s">
        <v>6</v>
      </c>
      <c r="AT167" s="126" t="s">
        <v>80</v>
      </c>
      <c r="AU167" s="126" t="s">
        <v>13</v>
      </c>
      <c r="AY167" s="76" t="s">
        <v>1064</v>
      </c>
      <c r="BE167" s="127">
        <f t="shared" si="54"/>
        <v>0</v>
      </c>
      <c r="BF167" s="127">
        <f t="shared" si="55"/>
        <v>0</v>
      </c>
      <c r="BG167" s="127">
        <f t="shared" si="56"/>
        <v>0</v>
      </c>
      <c r="BH167" s="127">
        <f t="shared" si="57"/>
        <v>0</v>
      </c>
      <c r="BI167" s="127">
        <f t="shared" si="58"/>
        <v>0</v>
      </c>
      <c r="BJ167" s="76" t="s">
        <v>12</v>
      </c>
      <c r="BK167" s="128">
        <f t="shared" si="59"/>
        <v>0</v>
      </c>
      <c r="BL167" s="76" t="s">
        <v>10</v>
      </c>
      <c r="BM167" s="126" t="s">
        <v>1770</v>
      </c>
    </row>
    <row r="168" spans="2:65" s="77" customFormat="1" ht="16.5" customHeight="1" x14ac:dyDescent="0.15">
      <c r="B168" s="87"/>
      <c r="C168" s="114" t="s">
        <v>1771</v>
      </c>
      <c r="D168" s="114" t="s">
        <v>80</v>
      </c>
      <c r="E168" s="115" t="s">
        <v>116</v>
      </c>
      <c r="F168" s="116" t="s">
        <v>1772</v>
      </c>
      <c r="G168" s="117" t="s">
        <v>36</v>
      </c>
      <c r="H168" s="118">
        <v>50</v>
      </c>
      <c r="I168" s="119"/>
      <c r="J168" s="118">
        <f t="shared" si="50"/>
        <v>0</v>
      </c>
      <c r="K168" s="120"/>
      <c r="L168" s="121"/>
      <c r="M168" s="122" t="s">
        <v>1042</v>
      </c>
      <c r="N168" s="123"/>
      <c r="P168" s="124">
        <f t="shared" si="51"/>
        <v>0</v>
      </c>
      <c r="Q168" s="124">
        <v>0</v>
      </c>
      <c r="R168" s="124">
        <f t="shared" si="52"/>
        <v>0</v>
      </c>
      <c r="S168" s="124">
        <v>0</v>
      </c>
      <c r="T168" s="125">
        <f t="shared" si="53"/>
        <v>0</v>
      </c>
      <c r="AR168" s="126" t="s">
        <v>6</v>
      </c>
      <c r="AT168" s="126" t="s">
        <v>80</v>
      </c>
      <c r="AU168" s="126" t="s">
        <v>13</v>
      </c>
      <c r="AY168" s="76" t="s">
        <v>1064</v>
      </c>
      <c r="BE168" s="127">
        <f t="shared" si="54"/>
        <v>0</v>
      </c>
      <c r="BF168" s="127">
        <f t="shared" si="55"/>
        <v>0</v>
      </c>
      <c r="BG168" s="127">
        <f t="shared" si="56"/>
        <v>0</v>
      </c>
      <c r="BH168" s="127">
        <f t="shared" si="57"/>
        <v>0</v>
      </c>
      <c r="BI168" s="127">
        <f t="shared" si="58"/>
        <v>0</v>
      </c>
      <c r="BJ168" s="76" t="s">
        <v>12</v>
      </c>
      <c r="BK168" s="128">
        <f t="shared" si="59"/>
        <v>0</v>
      </c>
      <c r="BL168" s="76" t="s">
        <v>10</v>
      </c>
      <c r="BM168" s="126" t="s">
        <v>1773</v>
      </c>
    </row>
    <row r="169" spans="2:65" s="77" customFormat="1" ht="21.75" customHeight="1" x14ac:dyDescent="0.15">
      <c r="B169" s="87"/>
      <c r="C169" s="114" t="s">
        <v>1774</v>
      </c>
      <c r="D169" s="114" t="s">
        <v>80</v>
      </c>
      <c r="E169" s="115" t="s">
        <v>115</v>
      </c>
      <c r="F169" s="116" t="s">
        <v>1198</v>
      </c>
      <c r="G169" s="117" t="s">
        <v>36</v>
      </c>
      <c r="H169" s="118">
        <v>20</v>
      </c>
      <c r="I169" s="119"/>
      <c r="J169" s="118">
        <f t="shared" si="50"/>
        <v>0</v>
      </c>
      <c r="K169" s="120"/>
      <c r="L169" s="121"/>
      <c r="M169" s="122" t="s">
        <v>1042</v>
      </c>
      <c r="N169" s="123"/>
      <c r="P169" s="124">
        <f t="shared" si="51"/>
        <v>0</v>
      </c>
      <c r="Q169" s="124">
        <v>0</v>
      </c>
      <c r="R169" s="124">
        <f t="shared" si="52"/>
        <v>0</v>
      </c>
      <c r="S169" s="124">
        <v>0</v>
      </c>
      <c r="T169" s="125">
        <f t="shared" si="53"/>
        <v>0</v>
      </c>
      <c r="AR169" s="126" t="s">
        <v>6</v>
      </c>
      <c r="AT169" s="126" t="s">
        <v>80</v>
      </c>
      <c r="AU169" s="126" t="s">
        <v>13</v>
      </c>
      <c r="AY169" s="76" t="s">
        <v>1064</v>
      </c>
      <c r="BE169" s="127">
        <f t="shared" si="54"/>
        <v>0</v>
      </c>
      <c r="BF169" s="127">
        <f t="shared" si="55"/>
        <v>0</v>
      </c>
      <c r="BG169" s="127">
        <f t="shared" si="56"/>
        <v>0</v>
      </c>
      <c r="BH169" s="127">
        <f t="shared" si="57"/>
        <v>0</v>
      </c>
      <c r="BI169" s="127">
        <f t="shared" si="58"/>
        <v>0</v>
      </c>
      <c r="BJ169" s="76" t="s">
        <v>12</v>
      </c>
      <c r="BK169" s="128">
        <f t="shared" si="59"/>
        <v>0</v>
      </c>
      <c r="BL169" s="76" t="s">
        <v>10</v>
      </c>
      <c r="BM169" s="126" t="s">
        <v>1775</v>
      </c>
    </row>
    <row r="170" spans="2:65" s="77" customFormat="1" ht="24.2" customHeight="1" x14ac:dyDescent="0.15">
      <c r="B170" s="87"/>
      <c r="C170" s="114" t="s">
        <v>1776</v>
      </c>
      <c r="D170" s="114" t="s">
        <v>80</v>
      </c>
      <c r="E170" s="115" t="s">
        <v>114</v>
      </c>
      <c r="F170" s="116" t="s">
        <v>1777</v>
      </c>
      <c r="G170" s="117" t="s">
        <v>82</v>
      </c>
      <c r="H170" s="118">
        <v>10</v>
      </c>
      <c r="I170" s="119"/>
      <c r="J170" s="118">
        <f t="shared" si="50"/>
        <v>0</v>
      </c>
      <c r="K170" s="120"/>
      <c r="L170" s="121"/>
      <c r="M170" s="122" t="s">
        <v>1042</v>
      </c>
      <c r="N170" s="123"/>
      <c r="P170" s="124">
        <f t="shared" si="51"/>
        <v>0</v>
      </c>
      <c r="Q170" s="124">
        <v>1.6000000000000001E-4</v>
      </c>
      <c r="R170" s="124">
        <f t="shared" si="52"/>
        <v>1.6000000000000001E-3</v>
      </c>
      <c r="S170" s="124">
        <v>0</v>
      </c>
      <c r="T170" s="125">
        <f t="shared" si="53"/>
        <v>0</v>
      </c>
      <c r="AR170" s="126" t="s">
        <v>1327</v>
      </c>
      <c r="AT170" s="126" t="s">
        <v>80</v>
      </c>
      <c r="AU170" s="126" t="s">
        <v>13</v>
      </c>
      <c r="AY170" s="76" t="s">
        <v>1064</v>
      </c>
      <c r="BE170" s="127">
        <f t="shared" si="54"/>
        <v>0</v>
      </c>
      <c r="BF170" s="127">
        <f t="shared" si="55"/>
        <v>0</v>
      </c>
      <c r="BG170" s="127">
        <f t="shared" si="56"/>
        <v>0</v>
      </c>
      <c r="BH170" s="127">
        <f t="shared" si="57"/>
        <v>0</v>
      </c>
      <c r="BI170" s="127">
        <f t="shared" si="58"/>
        <v>0</v>
      </c>
      <c r="BJ170" s="76" t="s">
        <v>12</v>
      </c>
      <c r="BK170" s="128">
        <f t="shared" si="59"/>
        <v>0</v>
      </c>
      <c r="BL170" s="76" t="s">
        <v>1327</v>
      </c>
      <c r="BM170" s="126" t="s">
        <v>1778</v>
      </c>
    </row>
    <row r="171" spans="2:65" s="77" customFormat="1" ht="24.2" customHeight="1" x14ac:dyDescent="0.15">
      <c r="B171" s="87"/>
      <c r="C171" s="114" t="s">
        <v>1779</v>
      </c>
      <c r="D171" s="114" t="s">
        <v>80</v>
      </c>
      <c r="E171" s="115" t="s">
        <v>113</v>
      </c>
      <c r="F171" s="116" t="s">
        <v>1201</v>
      </c>
      <c r="G171" s="117" t="s">
        <v>36</v>
      </c>
      <c r="H171" s="118">
        <v>400</v>
      </c>
      <c r="I171" s="119"/>
      <c r="J171" s="118">
        <f t="shared" si="50"/>
        <v>0</v>
      </c>
      <c r="K171" s="120"/>
      <c r="L171" s="121"/>
      <c r="M171" s="122" t="s">
        <v>1042</v>
      </c>
      <c r="N171" s="123"/>
      <c r="P171" s="124">
        <f t="shared" si="51"/>
        <v>0</v>
      </c>
      <c r="Q171" s="124">
        <v>0</v>
      </c>
      <c r="R171" s="124">
        <f t="shared" si="52"/>
        <v>0</v>
      </c>
      <c r="S171" s="124">
        <v>0</v>
      </c>
      <c r="T171" s="125">
        <f t="shared" si="53"/>
        <v>0</v>
      </c>
      <c r="AR171" s="126" t="s">
        <v>6</v>
      </c>
      <c r="AT171" s="126" t="s">
        <v>80</v>
      </c>
      <c r="AU171" s="126" t="s">
        <v>13</v>
      </c>
      <c r="AY171" s="76" t="s">
        <v>1064</v>
      </c>
      <c r="BE171" s="127">
        <f t="shared" si="54"/>
        <v>0</v>
      </c>
      <c r="BF171" s="127">
        <f t="shared" si="55"/>
        <v>0</v>
      </c>
      <c r="BG171" s="127">
        <f t="shared" si="56"/>
        <v>0</v>
      </c>
      <c r="BH171" s="127">
        <f t="shared" si="57"/>
        <v>0</v>
      </c>
      <c r="BI171" s="127">
        <f t="shared" si="58"/>
        <v>0</v>
      </c>
      <c r="BJ171" s="76" t="s">
        <v>12</v>
      </c>
      <c r="BK171" s="128">
        <f t="shared" si="59"/>
        <v>0</v>
      </c>
      <c r="BL171" s="76" t="s">
        <v>10</v>
      </c>
      <c r="BM171" s="126" t="s">
        <v>1780</v>
      </c>
    </row>
    <row r="172" spans="2:65" s="77" customFormat="1" ht="24.2" customHeight="1" x14ac:dyDescent="0.15">
      <c r="B172" s="87"/>
      <c r="C172" s="114" t="s">
        <v>1781</v>
      </c>
      <c r="D172" s="114" t="s">
        <v>80</v>
      </c>
      <c r="E172" s="115" t="s">
        <v>112</v>
      </c>
      <c r="F172" s="116" t="s">
        <v>1204</v>
      </c>
      <c r="G172" s="117" t="s">
        <v>36</v>
      </c>
      <c r="H172" s="118">
        <v>200</v>
      </c>
      <c r="I172" s="119"/>
      <c r="J172" s="118">
        <f t="shared" si="50"/>
        <v>0</v>
      </c>
      <c r="K172" s="120"/>
      <c r="L172" s="121"/>
      <c r="M172" s="122" t="s">
        <v>1042</v>
      </c>
      <c r="N172" s="123"/>
      <c r="P172" s="124">
        <f t="shared" si="51"/>
        <v>0</v>
      </c>
      <c r="Q172" s="124">
        <v>0</v>
      </c>
      <c r="R172" s="124">
        <f t="shared" si="52"/>
        <v>0</v>
      </c>
      <c r="S172" s="124">
        <v>0</v>
      </c>
      <c r="T172" s="125">
        <f t="shared" si="53"/>
        <v>0</v>
      </c>
      <c r="AR172" s="126" t="s">
        <v>6</v>
      </c>
      <c r="AT172" s="126" t="s">
        <v>80</v>
      </c>
      <c r="AU172" s="126" t="s">
        <v>13</v>
      </c>
      <c r="AY172" s="76" t="s">
        <v>1064</v>
      </c>
      <c r="BE172" s="127">
        <f t="shared" si="54"/>
        <v>0</v>
      </c>
      <c r="BF172" s="127">
        <f t="shared" si="55"/>
        <v>0</v>
      </c>
      <c r="BG172" s="127">
        <f t="shared" si="56"/>
        <v>0</v>
      </c>
      <c r="BH172" s="127">
        <f t="shared" si="57"/>
        <v>0</v>
      </c>
      <c r="BI172" s="127">
        <f t="shared" si="58"/>
        <v>0</v>
      </c>
      <c r="BJ172" s="76" t="s">
        <v>12</v>
      </c>
      <c r="BK172" s="128">
        <f t="shared" si="59"/>
        <v>0</v>
      </c>
      <c r="BL172" s="76" t="s">
        <v>10</v>
      </c>
      <c r="BM172" s="126" t="s">
        <v>1782</v>
      </c>
    </row>
    <row r="173" spans="2:65" s="77" customFormat="1" ht="37.700000000000003" customHeight="1" x14ac:dyDescent="0.15">
      <c r="B173" s="87"/>
      <c r="C173" s="114" t="s">
        <v>1783</v>
      </c>
      <c r="D173" s="114" t="s">
        <v>80</v>
      </c>
      <c r="E173" s="115" t="s">
        <v>110</v>
      </c>
      <c r="F173" s="116" t="s">
        <v>1207</v>
      </c>
      <c r="G173" s="117" t="s">
        <v>36</v>
      </c>
      <c r="H173" s="118">
        <v>600</v>
      </c>
      <c r="I173" s="119"/>
      <c r="J173" s="118">
        <f t="shared" si="50"/>
        <v>0</v>
      </c>
      <c r="K173" s="120"/>
      <c r="L173" s="121"/>
      <c r="M173" s="122" t="s">
        <v>1042</v>
      </c>
      <c r="N173" s="123"/>
      <c r="P173" s="124">
        <f t="shared" si="51"/>
        <v>0</v>
      </c>
      <c r="Q173" s="124">
        <v>0</v>
      </c>
      <c r="R173" s="124">
        <f t="shared" si="52"/>
        <v>0</v>
      </c>
      <c r="S173" s="124">
        <v>0</v>
      </c>
      <c r="T173" s="125">
        <f t="shared" si="53"/>
        <v>0</v>
      </c>
      <c r="AR173" s="126" t="s">
        <v>6</v>
      </c>
      <c r="AT173" s="126" t="s">
        <v>80</v>
      </c>
      <c r="AU173" s="126" t="s">
        <v>13</v>
      </c>
      <c r="AY173" s="76" t="s">
        <v>1064</v>
      </c>
      <c r="BE173" s="127">
        <f t="shared" si="54"/>
        <v>0</v>
      </c>
      <c r="BF173" s="127">
        <f t="shared" si="55"/>
        <v>0</v>
      </c>
      <c r="BG173" s="127">
        <f t="shared" si="56"/>
        <v>0</v>
      </c>
      <c r="BH173" s="127">
        <f t="shared" si="57"/>
        <v>0</v>
      </c>
      <c r="BI173" s="127">
        <f t="shared" si="58"/>
        <v>0</v>
      </c>
      <c r="BJ173" s="76" t="s">
        <v>12</v>
      </c>
      <c r="BK173" s="128">
        <f t="shared" si="59"/>
        <v>0</v>
      </c>
      <c r="BL173" s="76" t="s">
        <v>10</v>
      </c>
      <c r="BM173" s="126" t="s">
        <v>1784</v>
      </c>
    </row>
    <row r="174" spans="2:65" s="77" customFormat="1" ht="21.75" customHeight="1" x14ac:dyDescent="0.15">
      <c r="B174" s="87"/>
      <c r="C174" s="114" t="s">
        <v>1785</v>
      </c>
      <c r="D174" s="114" t="s">
        <v>80</v>
      </c>
      <c r="E174" s="115" t="s">
        <v>109</v>
      </c>
      <c r="F174" s="116" t="s">
        <v>1786</v>
      </c>
      <c r="G174" s="117" t="s">
        <v>36</v>
      </c>
      <c r="H174" s="118">
        <v>200</v>
      </c>
      <c r="I174" s="119"/>
      <c r="J174" s="118">
        <f t="shared" si="50"/>
        <v>0</v>
      </c>
      <c r="K174" s="120"/>
      <c r="L174" s="121"/>
      <c r="M174" s="122" t="s">
        <v>1042</v>
      </c>
      <c r="N174" s="123"/>
      <c r="P174" s="124">
        <f t="shared" si="51"/>
        <v>0</v>
      </c>
      <c r="Q174" s="124">
        <v>0</v>
      </c>
      <c r="R174" s="124">
        <f t="shared" si="52"/>
        <v>0</v>
      </c>
      <c r="S174" s="124">
        <v>0</v>
      </c>
      <c r="T174" s="125">
        <f t="shared" si="53"/>
        <v>0</v>
      </c>
      <c r="AR174" s="126" t="s">
        <v>6</v>
      </c>
      <c r="AT174" s="126" t="s">
        <v>80</v>
      </c>
      <c r="AU174" s="126" t="s">
        <v>13</v>
      </c>
      <c r="AY174" s="76" t="s">
        <v>1064</v>
      </c>
      <c r="BE174" s="127">
        <f t="shared" si="54"/>
        <v>0</v>
      </c>
      <c r="BF174" s="127">
        <f t="shared" si="55"/>
        <v>0</v>
      </c>
      <c r="BG174" s="127">
        <f t="shared" si="56"/>
        <v>0</v>
      </c>
      <c r="BH174" s="127">
        <f t="shared" si="57"/>
        <v>0</v>
      </c>
      <c r="BI174" s="127">
        <f t="shared" si="58"/>
        <v>0</v>
      </c>
      <c r="BJ174" s="76" t="s">
        <v>12</v>
      </c>
      <c r="BK174" s="128">
        <f t="shared" si="59"/>
        <v>0</v>
      </c>
      <c r="BL174" s="76" t="s">
        <v>10</v>
      </c>
      <c r="BM174" s="126" t="s">
        <v>1787</v>
      </c>
    </row>
    <row r="175" spans="2:65" s="77" customFormat="1" ht="21.75" customHeight="1" x14ac:dyDescent="0.15">
      <c r="B175" s="87"/>
      <c r="C175" s="114" t="s">
        <v>1788</v>
      </c>
      <c r="D175" s="114" t="s">
        <v>80</v>
      </c>
      <c r="E175" s="115" t="s">
        <v>108</v>
      </c>
      <c r="F175" s="116" t="s">
        <v>1789</v>
      </c>
      <c r="G175" s="117" t="s">
        <v>36</v>
      </c>
      <c r="H175" s="118">
        <v>100</v>
      </c>
      <c r="I175" s="119"/>
      <c r="J175" s="118">
        <f t="shared" si="50"/>
        <v>0</v>
      </c>
      <c r="K175" s="120"/>
      <c r="L175" s="121"/>
      <c r="M175" s="122" t="s">
        <v>1042</v>
      </c>
      <c r="N175" s="123"/>
      <c r="P175" s="124">
        <f t="shared" si="51"/>
        <v>0</v>
      </c>
      <c r="Q175" s="124">
        <v>0</v>
      </c>
      <c r="R175" s="124">
        <f t="shared" si="52"/>
        <v>0</v>
      </c>
      <c r="S175" s="124">
        <v>0</v>
      </c>
      <c r="T175" s="125">
        <f t="shared" si="53"/>
        <v>0</v>
      </c>
      <c r="AR175" s="126" t="s">
        <v>6</v>
      </c>
      <c r="AT175" s="126" t="s">
        <v>80</v>
      </c>
      <c r="AU175" s="126" t="s">
        <v>13</v>
      </c>
      <c r="AY175" s="76" t="s">
        <v>1064</v>
      </c>
      <c r="BE175" s="127">
        <f t="shared" si="54"/>
        <v>0</v>
      </c>
      <c r="BF175" s="127">
        <f t="shared" si="55"/>
        <v>0</v>
      </c>
      <c r="BG175" s="127">
        <f t="shared" si="56"/>
        <v>0</v>
      </c>
      <c r="BH175" s="127">
        <f t="shared" si="57"/>
        <v>0</v>
      </c>
      <c r="BI175" s="127">
        <f t="shared" si="58"/>
        <v>0</v>
      </c>
      <c r="BJ175" s="76" t="s">
        <v>12</v>
      </c>
      <c r="BK175" s="128">
        <f t="shared" si="59"/>
        <v>0</v>
      </c>
      <c r="BL175" s="76" t="s">
        <v>10</v>
      </c>
      <c r="BM175" s="126" t="s">
        <v>1790</v>
      </c>
    </row>
    <row r="176" spans="2:65" s="77" customFormat="1" ht="16.5" customHeight="1" x14ac:dyDescent="0.15">
      <c r="B176" s="87"/>
      <c r="C176" s="114" t="s">
        <v>1791</v>
      </c>
      <c r="D176" s="114" t="s">
        <v>80</v>
      </c>
      <c r="E176" s="115" t="s">
        <v>107</v>
      </c>
      <c r="F176" s="116" t="s">
        <v>1792</v>
      </c>
      <c r="G176" s="117" t="s">
        <v>36</v>
      </c>
      <c r="H176" s="118">
        <v>50</v>
      </c>
      <c r="I176" s="119"/>
      <c r="J176" s="118">
        <f t="shared" si="50"/>
        <v>0</v>
      </c>
      <c r="K176" s="120"/>
      <c r="L176" s="121"/>
      <c r="M176" s="122" t="s">
        <v>1042</v>
      </c>
      <c r="N176" s="123"/>
      <c r="P176" s="124">
        <f t="shared" si="51"/>
        <v>0</v>
      </c>
      <c r="Q176" s="124">
        <v>0.42</v>
      </c>
      <c r="R176" s="124">
        <f t="shared" si="52"/>
        <v>21</v>
      </c>
      <c r="S176" s="124">
        <v>0</v>
      </c>
      <c r="T176" s="125">
        <f t="shared" si="53"/>
        <v>0</v>
      </c>
      <c r="AR176" s="126" t="s">
        <v>6</v>
      </c>
      <c r="AT176" s="126" t="s">
        <v>80</v>
      </c>
      <c r="AU176" s="126" t="s">
        <v>13</v>
      </c>
      <c r="AY176" s="76" t="s">
        <v>1064</v>
      </c>
      <c r="BE176" s="127">
        <f t="shared" si="54"/>
        <v>0</v>
      </c>
      <c r="BF176" s="127">
        <f t="shared" si="55"/>
        <v>0</v>
      </c>
      <c r="BG176" s="127">
        <f t="shared" si="56"/>
        <v>0</v>
      </c>
      <c r="BH176" s="127">
        <f t="shared" si="57"/>
        <v>0</v>
      </c>
      <c r="BI176" s="127">
        <f t="shared" si="58"/>
        <v>0</v>
      </c>
      <c r="BJ176" s="76" t="s">
        <v>12</v>
      </c>
      <c r="BK176" s="128">
        <f t="shared" si="59"/>
        <v>0</v>
      </c>
      <c r="BL176" s="76" t="s">
        <v>10</v>
      </c>
      <c r="BM176" s="126" t="s">
        <v>1793</v>
      </c>
    </row>
    <row r="177" spans="2:65" s="77" customFormat="1" ht="16.5" customHeight="1" x14ac:dyDescent="0.15">
      <c r="B177" s="87"/>
      <c r="C177" s="114" t="s">
        <v>1794</v>
      </c>
      <c r="D177" s="114" t="s">
        <v>80</v>
      </c>
      <c r="E177" s="115" t="s">
        <v>106</v>
      </c>
      <c r="F177" s="116" t="s">
        <v>1795</v>
      </c>
      <c r="G177" s="117" t="s">
        <v>36</v>
      </c>
      <c r="H177" s="118">
        <v>50</v>
      </c>
      <c r="I177" s="119"/>
      <c r="J177" s="118">
        <f t="shared" si="50"/>
        <v>0</v>
      </c>
      <c r="K177" s="120"/>
      <c r="L177" s="121"/>
      <c r="M177" s="122" t="s">
        <v>1042</v>
      </c>
      <c r="N177" s="123"/>
      <c r="P177" s="124">
        <f t="shared" si="51"/>
        <v>0</v>
      </c>
      <c r="Q177" s="124">
        <v>0.42</v>
      </c>
      <c r="R177" s="124">
        <f t="shared" si="52"/>
        <v>21</v>
      </c>
      <c r="S177" s="124">
        <v>0</v>
      </c>
      <c r="T177" s="125">
        <f t="shared" si="53"/>
        <v>0</v>
      </c>
      <c r="AR177" s="126" t="s">
        <v>6</v>
      </c>
      <c r="AT177" s="126" t="s">
        <v>80</v>
      </c>
      <c r="AU177" s="126" t="s">
        <v>13</v>
      </c>
      <c r="AY177" s="76" t="s">
        <v>1064</v>
      </c>
      <c r="BE177" s="127">
        <f t="shared" si="54"/>
        <v>0</v>
      </c>
      <c r="BF177" s="127">
        <f t="shared" si="55"/>
        <v>0</v>
      </c>
      <c r="BG177" s="127">
        <f t="shared" si="56"/>
        <v>0</v>
      </c>
      <c r="BH177" s="127">
        <f t="shared" si="57"/>
        <v>0</v>
      </c>
      <c r="BI177" s="127">
        <f t="shared" si="58"/>
        <v>0</v>
      </c>
      <c r="BJ177" s="76" t="s">
        <v>12</v>
      </c>
      <c r="BK177" s="128">
        <f t="shared" si="59"/>
        <v>0</v>
      </c>
      <c r="BL177" s="76" t="s">
        <v>10</v>
      </c>
      <c r="BM177" s="126" t="s">
        <v>1796</v>
      </c>
    </row>
    <row r="178" spans="2:65" s="77" customFormat="1" ht="33" customHeight="1" x14ac:dyDescent="0.15">
      <c r="B178" s="87"/>
      <c r="C178" s="114" t="s">
        <v>1797</v>
      </c>
      <c r="D178" s="114" t="s">
        <v>80</v>
      </c>
      <c r="E178" s="115" t="s">
        <v>104</v>
      </c>
      <c r="F178" s="116" t="s">
        <v>1798</v>
      </c>
      <c r="G178" s="117" t="s">
        <v>103</v>
      </c>
      <c r="H178" s="118">
        <v>2</v>
      </c>
      <c r="I178" s="119"/>
      <c r="J178" s="118">
        <f t="shared" si="50"/>
        <v>0</v>
      </c>
      <c r="K178" s="120"/>
      <c r="L178" s="121"/>
      <c r="M178" s="122" t="s">
        <v>1042</v>
      </c>
      <c r="N178" s="123"/>
      <c r="P178" s="124">
        <f t="shared" si="51"/>
        <v>0</v>
      </c>
      <c r="Q178" s="124">
        <v>0</v>
      </c>
      <c r="R178" s="124">
        <f t="shared" si="52"/>
        <v>0</v>
      </c>
      <c r="S178" s="124">
        <v>0</v>
      </c>
      <c r="T178" s="125">
        <f t="shared" si="53"/>
        <v>0</v>
      </c>
      <c r="AR178" s="126" t="s">
        <v>6</v>
      </c>
      <c r="AT178" s="126" t="s">
        <v>80</v>
      </c>
      <c r="AU178" s="126" t="s">
        <v>13</v>
      </c>
      <c r="AY178" s="76" t="s">
        <v>1064</v>
      </c>
      <c r="BE178" s="127">
        <f t="shared" si="54"/>
        <v>0</v>
      </c>
      <c r="BF178" s="127">
        <f t="shared" si="55"/>
        <v>0</v>
      </c>
      <c r="BG178" s="127">
        <f t="shared" si="56"/>
        <v>0</v>
      </c>
      <c r="BH178" s="127">
        <f t="shared" si="57"/>
        <v>0</v>
      </c>
      <c r="BI178" s="127">
        <f t="shared" si="58"/>
        <v>0</v>
      </c>
      <c r="BJ178" s="76" t="s">
        <v>12</v>
      </c>
      <c r="BK178" s="128">
        <f t="shared" si="59"/>
        <v>0</v>
      </c>
      <c r="BL178" s="76" t="s">
        <v>10</v>
      </c>
      <c r="BM178" s="126" t="s">
        <v>1799</v>
      </c>
    </row>
    <row r="179" spans="2:65" s="77" customFormat="1" ht="24.2" customHeight="1" x14ac:dyDescent="0.15">
      <c r="B179" s="87"/>
      <c r="C179" s="114" t="s">
        <v>1800</v>
      </c>
      <c r="D179" s="114" t="s">
        <v>80</v>
      </c>
      <c r="E179" s="115" t="s">
        <v>102</v>
      </c>
      <c r="F179" s="116" t="s">
        <v>1801</v>
      </c>
      <c r="G179" s="117" t="s">
        <v>36</v>
      </c>
      <c r="H179" s="118">
        <v>10</v>
      </c>
      <c r="I179" s="119"/>
      <c r="J179" s="118">
        <f t="shared" si="50"/>
        <v>0</v>
      </c>
      <c r="K179" s="120"/>
      <c r="L179" s="121"/>
      <c r="M179" s="122" t="s">
        <v>1042</v>
      </c>
      <c r="N179" s="123"/>
      <c r="P179" s="124">
        <f t="shared" si="51"/>
        <v>0</v>
      </c>
      <c r="Q179" s="124">
        <v>0</v>
      </c>
      <c r="R179" s="124">
        <f t="shared" si="52"/>
        <v>0</v>
      </c>
      <c r="S179" s="124">
        <v>0</v>
      </c>
      <c r="T179" s="125">
        <f t="shared" si="53"/>
        <v>0</v>
      </c>
      <c r="AR179" s="126" t="s">
        <v>1327</v>
      </c>
      <c r="AT179" s="126" t="s">
        <v>80</v>
      </c>
      <c r="AU179" s="126" t="s">
        <v>13</v>
      </c>
      <c r="AY179" s="76" t="s">
        <v>1064</v>
      </c>
      <c r="BE179" s="127">
        <f t="shared" si="54"/>
        <v>0</v>
      </c>
      <c r="BF179" s="127">
        <f t="shared" si="55"/>
        <v>0</v>
      </c>
      <c r="BG179" s="127">
        <f t="shared" si="56"/>
        <v>0</v>
      </c>
      <c r="BH179" s="127">
        <f t="shared" si="57"/>
        <v>0</v>
      </c>
      <c r="BI179" s="127">
        <f t="shared" si="58"/>
        <v>0</v>
      </c>
      <c r="BJ179" s="76" t="s">
        <v>12</v>
      </c>
      <c r="BK179" s="128">
        <f t="shared" si="59"/>
        <v>0</v>
      </c>
      <c r="BL179" s="76" t="s">
        <v>1327</v>
      </c>
      <c r="BM179" s="126" t="s">
        <v>1802</v>
      </c>
    </row>
    <row r="180" spans="2:65" s="77" customFormat="1" ht="24.2" customHeight="1" x14ac:dyDescent="0.15">
      <c r="B180" s="87"/>
      <c r="C180" s="114" t="s">
        <v>350</v>
      </c>
      <c r="D180" s="114" t="s">
        <v>80</v>
      </c>
      <c r="E180" s="115" t="s">
        <v>101</v>
      </c>
      <c r="F180" s="116" t="s">
        <v>1803</v>
      </c>
      <c r="G180" s="117" t="s">
        <v>36</v>
      </c>
      <c r="H180" s="118">
        <v>10</v>
      </c>
      <c r="I180" s="119"/>
      <c r="J180" s="118">
        <f t="shared" si="50"/>
        <v>0</v>
      </c>
      <c r="K180" s="120"/>
      <c r="L180" s="121"/>
      <c r="M180" s="122" t="s">
        <v>1042</v>
      </c>
      <c r="N180" s="123"/>
      <c r="P180" s="124">
        <f t="shared" si="51"/>
        <v>0</v>
      </c>
      <c r="Q180" s="124">
        <v>0</v>
      </c>
      <c r="R180" s="124">
        <f t="shared" si="52"/>
        <v>0</v>
      </c>
      <c r="S180" s="124">
        <v>0</v>
      </c>
      <c r="T180" s="125">
        <f t="shared" si="53"/>
        <v>0</v>
      </c>
      <c r="AR180" s="126" t="s">
        <v>1327</v>
      </c>
      <c r="AT180" s="126" t="s">
        <v>80</v>
      </c>
      <c r="AU180" s="126" t="s">
        <v>13</v>
      </c>
      <c r="AY180" s="76" t="s">
        <v>1064</v>
      </c>
      <c r="BE180" s="127">
        <f t="shared" si="54"/>
        <v>0</v>
      </c>
      <c r="BF180" s="127">
        <f t="shared" si="55"/>
        <v>0</v>
      </c>
      <c r="BG180" s="127">
        <f t="shared" si="56"/>
        <v>0</v>
      </c>
      <c r="BH180" s="127">
        <f t="shared" si="57"/>
        <v>0</v>
      </c>
      <c r="BI180" s="127">
        <f t="shared" si="58"/>
        <v>0</v>
      </c>
      <c r="BJ180" s="76" t="s">
        <v>12</v>
      </c>
      <c r="BK180" s="128">
        <f t="shared" si="59"/>
        <v>0</v>
      </c>
      <c r="BL180" s="76" t="s">
        <v>1327</v>
      </c>
      <c r="BM180" s="126" t="s">
        <v>1804</v>
      </c>
    </row>
    <row r="181" spans="2:65" s="77" customFormat="1" ht="16.5" customHeight="1" x14ac:dyDescent="0.15">
      <c r="B181" s="87"/>
      <c r="C181" s="114" t="s">
        <v>1805</v>
      </c>
      <c r="D181" s="114" t="s">
        <v>80</v>
      </c>
      <c r="E181" s="115" t="s">
        <v>100</v>
      </c>
      <c r="F181" s="116" t="s">
        <v>1806</v>
      </c>
      <c r="G181" s="117" t="s">
        <v>36</v>
      </c>
      <c r="H181" s="118">
        <v>15</v>
      </c>
      <c r="I181" s="119"/>
      <c r="J181" s="118">
        <f t="shared" si="50"/>
        <v>0</v>
      </c>
      <c r="K181" s="120"/>
      <c r="L181" s="121"/>
      <c r="M181" s="122" t="s">
        <v>1042</v>
      </c>
      <c r="N181" s="123"/>
      <c r="P181" s="124">
        <f t="shared" si="51"/>
        <v>0</v>
      </c>
      <c r="Q181" s="124">
        <v>0</v>
      </c>
      <c r="R181" s="124">
        <f t="shared" si="52"/>
        <v>0</v>
      </c>
      <c r="S181" s="124">
        <v>0</v>
      </c>
      <c r="T181" s="125">
        <f t="shared" si="53"/>
        <v>0</v>
      </c>
      <c r="AR181" s="126" t="s">
        <v>6</v>
      </c>
      <c r="AT181" s="126" t="s">
        <v>80</v>
      </c>
      <c r="AU181" s="126" t="s">
        <v>13</v>
      </c>
      <c r="AY181" s="76" t="s">
        <v>1064</v>
      </c>
      <c r="BE181" s="127">
        <f t="shared" si="54"/>
        <v>0</v>
      </c>
      <c r="BF181" s="127">
        <f t="shared" si="55"/>
        <v>0</v>
      </c>
      <c r="BG181" s="127">
        <f t="shared" si="56"/>
        <v>0</v>
      </c>
      <c r="BH181" s="127">
        <f t="shared" si="57"/>
        <v>0</v>
      </c>
      <c r="BI181" s="127">
        <f t="shared" si="58"/>
        <v>0</v>
      </c>
      <c r="BJ181" s="76" t="s">
        <v>12</v>
      </c>
      <c r="BK181" s="128">
        <f t="shared" si="59"/>
        <v>0</v>
      </c>
      <c r="BL181" s="76" t="s">
        <v>10</v>
      </c>
      <c r="BM181" s="126" t="s">
        <v>1807</v>
      </c>
    </row>
    <row r="182" spans="2:65" s="77" customFormat="1" ht="16.5" customHeight="1" x14ac:dyDescent="0.15">
      <c r="B182" s="87"/>
      <c r="C182" s="114" t="s">
        <v>1808</v>
      </c>
      <c r="D182" s="114" t="s">
        <v>80</v>
      </c>
      <c r="E182" s="115" t="s">
        <v>99</v>
      </c>
      <c r="F182" s="116" t="s">
        <v>1809</v>
      </c>
      <c r="G182" s="117" t="s">
        <v>36</v>
      </c>
      <c r="H182" s="118">
        <v>6</v>
      </c>
      <c r="I182" s="119"/>
      <c r="J182" s="118">
        <f t="shared" si="50"/>
        <v>0</v>
      </c>
      <c r="K182" s="120"/>
      <c r="L182" s="121"/>
      <c r="M182" s="122" t="s">
        <v>1042</v>
      </c>
      <c r="N182" s="123"/>
      <c r="P182" s="124">
        <f t="shared" si="51"/>
        <v>0</v>
      </c>
      <c r="Q182" s="124">
        <v>0</v>
      </c>
      <c r="R182" s="124">
        <f t="shared" si="52"/>
        <v>0</v>
      </c>
      <c r="S182" s="124">
        <v>0</v>
      </c>
      <c r="T182" s="125">
        <f t="shared" si="53"/>
        <v>0</v>
      </c>
      <c r="AR182" s="126" t="s">
        <v>6</v>
      </c>
      <c r="AT182" s="126" t="s">
        <v>80</v>
      </c>
      <c r="AU182" s="126" t="s">
        <v>13</v>
      </c>
      <c r="AY182" s="76" t="s">
        <v>1064</v>
      </c>
      <c r="BE182" s="127">
        <f t="shared" si="54"/>
        <v>0</v>
      </c>
      <c r="BF182" s="127">
        <f t="shared" si="55"/>
        <v>0</v>
      </c>
      <c r="BG182" s="127">
        <f t="shared" si="56"/>
        <v>0</v>
      </c>
      <c r="BH182" s="127">
        <f t="shared" si="57"/>
        <v>0</v>
      </c>
      <c r="BI182" s="127">
        <f t="shared" si="58"/>
        <v>0</v>
      </c>
      <c r="BJ182" s="76" t="s">
        <v>12</v>
      </c>
      <c r="BK182" s="128">
        <f t="shared" si="59"/>
        <v>0</v>
      </c>
      <c r="BL182" s="76" t="s">
        <v>10</v>
      </c>
      <c r="BM182" s="126" t="s">
        <v>1810</v>
      </c>
    </row>
    <row r="183" spans="2:65" s="77" customFormat="1" ht="21.75" customHeight="1" x14ac:dyDescent="0.15">
      <c r="B183" s="87"/>
      <c r="C183" s="114" t="s">
        <v>1811</v>
      </c>
      <c r="D183" s="114" t="s">
        <v>80</v>
      </c>
      <c r="E183" s="115" t="s">
        <v>98</v>
      </c>
      <c r="F183" s="116" t="s">
        <v>1213</v>
      </c>
      <c r="G183" s="117" t="s">
        <v>36</v>
      </c>
      <c r="H183" s="118">
        <v>21</v>
      </c>
      <c r="I183" s="119"/>
      <c r="J183" s="118">
        <f t="shared" si="50"/>
        <v>0</v>
      </c>
      <c r="K183" s="120"/>
      <c r="L183" s="121"/>
      <c r="M183" s="122" t="s">
        <v>1042</v>
      </c>
      <c r="N183" s="123"/>
      <c r="P183" s="124">
        <f t="shared" si="51"/>
        <v>0</v>
      </c>
      <c r="Q183" s="124">
        <v>0</v>
      </c>
      <c r="R183" s="124">
        <f t="shared" si="52"/>
        <v>0</v>
      </c>
      <c r="S183" s="124">
        <v>0</v>
      </c>
      <c r="T183" s="125">
        <f t="shared" si="53"/>
        <v>0</v>
      </c>
      <c r="AR183" s="126" t="s">
        <v>6</v>
      </c>
      <c r="AT183" s="126" t="s">
        <v>80</v>
      </c>
      <c r="AU183" s="126" t="s">
        <v>13</v>
      </c>
      <c r="AY183" s="76" t="s">
        <v>1064</v>
      </c>
      <c r="BE183" s="127">
        <f t="shared" si="54"/>
        <v>0</v>
      </c>
      <c r="BF183" s="127">
        <f t="shared" si="55"/>
        <v>0</v>
      </c>
      <c r="BG183" s="127">
        <f t="shared" si="56"/>
        <v>0</v>
      </c>
      <c r="BH183" s="127">
        <f t="shared" si="57"/>
        <v>0</v>
      </c>
      <c r="BI183" s="127">
        <f t="shared" si="58"/>
        <v>0</v>
      </c>
      <c r="BJ183" s="76" t="s">
        <v>12</v>
      </c>
      <c r="BK183" s="128">
        <f t="shared" si="59"/>
        <v>0</v>
      </c>
      <c r="BL183" s="76" t="s">
        <v>10</v>
      </c>
      <c r="BM183" s="126" t="s">
        <v>1812</v>
      </c>
    </row>
    <row r="184" spans="2:65" s="77" customFormat="1" ht="16.5" customHeight="1" x14ac:dyDescent="0.15">
      <c r="B184" s="87"/>
      <c r="C184" s="114" t="s">
        <v>1813</v>
      </c>
      <c r="D184" s="114" t="s">
        <v>80</v>
      </c>
      <c r="E184" s="115" t="s">
        <v>97</v>
      </c>
      <c r="F184" s="116" t="s">
        <v>1814</v>
      </c>
      <c r="G184" s="117" t="s">
        <v>36</v>
      </c>
      <c r="H184" s="118">
        <v>4</v>
      </c>
      <c r="I184" s="119"/>
      <c r="J184" s="118">
        <f t="shared" si="50"/>
        <v>0</v>
      </c>
      <c r="K184" s="120"/>
      <c r="L184" s="121"/>
      <c r="M184" s="122" t="s">
        <v>1042</v>
      </c>
      <c r="N184" s="123"/>
      <c r="P184" s="124">
        <f t="shared" si="51"/>
        <v>0</v>
      </c>
      <c r="Q184" s="124">
        <v>0</v>
      </c>
      <c r="R184" s="124">
        <f t="shared" si="52"/>
        <v>0</v>
      </c>
      <c r="S184" s="124">
        <v>0</v>
      </c>
      <c r="T184" s="125">
        <f t="shared" si="53"/>
        <v>0</v>
      </c>
      <c r="AR184" s="126" t="s">
        <v>6</v>
      </c>
      <c r="AT184" s="126" t="s">
        <v>80</v>
      </c>
      <c r="AU184" s="126" t="s">
        <v>13</v>
      </c>
      <c r="AY184" s="76" t="s">
        <v>1064</v>
      </c>
      <c r="BE184" s="127">
        <f t="shared" si="54"/>
        <v>0</v>
      </c>
      <c r="BF184" s="127">
        <f t="shared" si="55"/>
        <v>0</v>
      </c>
      <c r="BG184" s="127">
        <f t="shared" si="56"/>
        <v>0</v>
      </c>
      <c r="BH184" s="127">
        <f t="shared" si="57"/>
        <v>0</v>
      </c>
      <c r="BI184" s="127">
        <f t="shared" si="58"/>
        <v>0</v>
      </c>
      <c r="BJ184" s="76" t="s">
        <v>12</v>
      </c>
      <c r="BK184" s="128">
        <f t="shared" si="59"/>
        <v>0</v>
      </c>
      <c r="BL184" s="76" t="s">
        <v>10</v>
      </c>
      <c r="BM184" s="126" t="s">
        <v>1815</v>
      </c>
    </row>
    <row r="185" spans="2:65" s="103" customFormat="1" ht="22.7" customHeight="1" x14ac:dyDescent="0.2">
      <c r="B185" s="104"/>
      <c r="D185" s="105" t="s">
        <v>1062</v>
      </c>
      <c r="E185" s="129" t="s">
        <v>96</v>
      </c>
      <c r="F185" s="129" t="s">
        <v>1816</v>
      </c>
      <c r="I185" s="107"/>
      <c r="J185" s="130">
        <f>BK185</f>
        <v>0</v>
      </c>
      <c r="L185" s="104"/>
      <c r="M185" s="109"/>
      <c r="P185" s="110">
        <f>SUM(P186:P199)</f>
        <v>0</v>
      </c>
      <c r="R185" s="110">
        <f>SUM(R186:R199)</f>
        <v>0</v>
      </c>
      <c r="T185" s="111">
        <f>SUM(T186:T199)</f>
        <v>0</v>
      </c>
      <c r="AR185" s="105" t="s">
        <v>11</v>
      </c>
      <c r="AT185" s="112" t="s">
        <v>1062</v>
      </c>
      <c r="AU185" s="112" t="s">
        <v>13</v>
      </c>
      <c r="AY185" s="105" t="s">
        <v>1064</v>
      </c>
      <c r="BK185" s="113">
        <f>SUM(BK186:BK199)</f>
        <v>0</v>
      </c>
    </row>
    <row r="186" spans="2:65" s="77" customFormat="1" ht="24.2" customHeight="1" x14ac:dyDescent="0.15">
      <c r="B186" s="87"/>
      <c r="C186" s="131" t="s">
        <v>1817</v>
      </c>
      <c r="D186" s="131" t="s">
        <v>1100</v>
      </c>
      <c r="E186" s="132" t="s">
        <v>95</v>
      </c>
      <c r="F186" s="133" t="s">
        <v>1229</v>
      </c>
      <c r="G186" s="134" t="s">
        <v>36</v>
      </c>
      <c r="H186" s="135">
        <v>25</v>
      </c>
      <c r="I186" s="136"/>
      <c r="J186" s="135">
        <f t="shared" ref="J186:J199" si="60">ROUND(I186*H186,3)</f>
        <v>0</v>
      </c>
      <c r="K186" s="137"/>
      <c r="L186" s="78"/>
      <c r="M186" s="138" t="s">
        <v>1042</v>
      </c>
      <c r="N186" s="86"/>
      <c r="P186" s="124">
        <f t="shared" ref="P186:P199" si="61">O186*H186</f>
        <v>0</v>
      </c>
      <c r="Q186" s="124">
        <v>0</v>
      </c>
      <c r="R186" s="124">
        <f t="shared" ref="R186:R199" si="62">Q186*H186</f>
        <v>0</v>
      </c>
      <c r="S186" s="124">
        <v>0</v>
      </c>
      <c r="T186" s="125">
        <f t="shared" ref="T186:T199" si="63">S186*H186</f>
        <v>0</v>
      </c>
      <c r="AR186" s="126" t="s">
        <v>1102</v>
      </c>
      <c r="AT186" s="126" t="s">
        <v>1100</v>
      </c>
      <c r="AU186" s="126" t="s">
        <v>12</v>
      </c>
      <c r="AY186" s="76" t="s">
        <v>1064</v>
      </c>
      <c r="BE186" s="127">
        <f t="shared" ref="BE186:BE199" si="64">IF(N186="základná",J186,0)</f>
        <v>0</v>
      </c>
      <c r="BF186" s="127">
        <f t="shared" ref="BF186:BF199" si="65">IF(N186="znížená",J186,0)</f>
        <v>0</v>
      </c>
      <c r="BG186" s="127">
        <f t="shared" ref="BG186:BG199" si="66">IF(N186="zákl. prenesená",J186,0)</f>
        <v>0</v>
      </c>
      <c r="BH186" s="127">
        <f t="shared" ref="BH186:BH199" si="67">IF(N186="zníž. prenesená",J186,0)</f>
        <v>0</v>
      </c>
      <c r="BI186" s="127">
        <f t="shared" ref="BI186:BI199" si="68">IF(N186="nulová",J186,0)</f>
        <v>0</v>
      </c>
      <c r="BJ186" s="76" t="s">
        <v>12</v>
      </c>
      <c r="BK186" s="128">
        <f t="shared" ref="BK186:BK199" si="69">ROUND(I186*H186,3)</f>
        <v>0</v>
      </c>
      <c r="BL186" s="76" t="s">
        <v>1102</v>
      </c>
      <c r="BM186" s="126" t="s">
        <v>1818</v>
      </c>
    </row>
    <row r="187" spans="2:65" s="77" customFormat="1" ht="21.75" customHeight="1" x14ac:dyDescent="0.15">
      <c r="B187" s="87"/>
      <c r="C187" s="131" t="s">
        <v>1819</v>
      </c>
      <c r="D187" s="131" t="s">
        <v>1100</v>
      </c>
      <c r="E187" s="132" t="s">
        <v>94</v>
      </c>
      <c r="F187" s="133" t="s">
        <v>1232</v>
      </c>
      <c r="G187" s="134" t="s">
        <v>82</v>
      </c>
      <c r="H187" s="135">
        <v>328</v>
      </c>
      <c r="I187" s="136"/>
      <c r="J187" s="135">
        <f t="shared" si="60"/>
        <v>0</v>
      </c>
      <c r="K187" s="137"/>
      <c r="L187" s="78"/>
      <c r="M187" s="138" t="s">
        <v>1042</v>
      </c>
      <c r="N187" s="86"/>
      <c r="P187" s="124">
        <f t="shared" si="61"/>
        <v>0</v>
      </c>
      <c r="Q187" s="124">
        <v>0</v>
      </c>
      <c r="R187" s="124">
        <f t="shared" si="62"/>
        <v>0</v>
      </c>
      <c r="S187" s="124">
        <v>0</v>
      </c>
      <c r="T187" s="125">
        <f t="shared" si="63"/>
        <v>0</v>
      </c>
      <c r="AR187" s="126" t="s">
        <v>1102</v>
      </c>
      <c r="AT187" s="126" t="s">
        <v>1100</v>
      </c>
      <c r="AU187" s="126" t="s">
        <v>12</v>
      </c>
      <c r="AY187" s="76" t="s">
        <v>1064</v>
      </c>
      <c r="BE187" s="127">
        <f t="shared" si="64"/>
        <v>0</v>
      </c>
      <c r="BF187" s="127">
        <f t="shared" si="65"/>
        <v>0</v>
      </c>
      <c r="BG187" s="127">
        <f t="shared" si="66"/>
        <v>0</v>
      </c>
      <c r="BH187" s="127">
        <f t="shared" si="67"/>
        <v>0</v>
      </c>
      <c r="BI187" s="127">
        <f t="shared" si="68"/>
        <v>0</v>
      </c>
      <c r="BJ187" s="76" t="s">
        <v>12</v>
      </c>
      <c r="BK187" s="128">
        <f t="shared" si="69"/>
        <v>0</v>
      </c>
      <c r="BL187" s="76" t="s">
        <v>1102</v>
      </c>
      <c r="BM187" s="126" t="s">
        <v>1820</v>
      </c>
    </row>
    <row r="188" spans="2:65" s="77" customFormat="1" ht="21.75" customHeight="1" x14ac:dyDescent="0.15">
      <c r="B188" s="87"/>
      <c r="C188" s="131" t="s">
        <v>1821</v>
      </c>
      <c r="D188" s="131" t="s">
        <v>1100</v>
      </c>
      <c r="E188" s="132" t="s">
        <v>93</v>
      </c>
      <c r="F188" s="133" t="s">
        <v>1235</v>
      </c>
      <c r="G188" s="134" t="s">
        <v>82</v>
      </c>
      <c r="H188" s="135">
        <v>114</v>
      </c>
      <c r="I188" s="136"/>
      <c r="J188" s="135">
        <f t="shared" si="60"/>
        <v>0</v>
      </c>
      <c r="K188" s="137"/>
      <c r="L188" s="78"/>
      <c r="M188" s="138" t="s">
        <v>1042</v>
      </c>
      <c r="N188" s="86"/>
      <c r="P188" s="124">
        <f t="shared" si="61"/>
        <v>0</v>
      </c>
      <c r="Q188" s="124">
        <v>0</v>
      </c>
      <c r="R188" s="124">
        <f t="shared" si="62"/>
        <v>0</v>
      </c>
      <c r="S188" s="124">
        <v>0</v>
      </c>
      <c r="T188" s="125">
        <f t="shared" si="63"/>
        <v>0</v>
      </c>
      <c r="AR188" s="126" t="s">
        <v>1102</v>
      </c>
      <c r="AT188" s="126" t="s">
        <v>1100</v>
      </c>
      <c r="AU188" s="126" t="s">
        <v>12</v>
      </c>
      <c r="AY188" s="76" t="s">
        <v>1064</v>
      </c>
      <c r="BE188" s="127">
        <f t="shared" si="64"/>
        <v>0</v>
      </c>
      <c r="BF188" s="127">
        <f t="shared" si="65"/>
        <v>0</v>
      </c>
      <c r="BG188" s="127">
        <f t="shared" si="66"/>
        <v>0</v>
      </c>
      <c r="BH188" s="127">
        <f t="shared" si="67"/>
        <v>0</v>
      </c>
      <c r="BI188" s="127">
        <f t="shared" si="68"/>
        <v>0</v>
      </c>
      <c r="BJ188" s="76" t="s">
        <v>12</v>
      </c>
      <c r="BK188" s="128">
        <f t="shared" si="69"/>
        <v>0</v>
      </c>
      <c r="BL188" s="76" t="s">
        <v>1102</v>
      </c>
      <c r="BM188" s="126" t="s">
        <v>1822</v>
      </c>
    </row>
    <row r="189" spans="2:65" s="77" customFormat="1" ht="21.75" customHeight="1" x14ac:dyDescent="0.15">
      <c r="B189" s="87"/>
      <c r="C189" s="131" t="s">
        <v>1823</v>
      </c>
      <c r="D189" s="131" t="s">
        <v>1100</v>
      </c>
      <c r="E189" s="132" t="s">
        <v>92</v>
      </c>
      <c r="F189" s="133" t="s">
        <v>1824</v>
      </c>
      <c r="G189" s="134" t="s">
        <v>82</v>
      </c>
      <c r="H189" s="135">
        <v>234</v>
      </c>
      <c r="I189" s="136"/>
      <c r="J189" s="135">
        <f t="shared" si="60"/>
        <v>0</v>
      </c>
      <c r="K189" s="137"/>
      <c r="L189" s="78"/>
      <c r="M189" s="138" t="s">
        <v>1042</v>
      </c>
      <c r="N189" s="86"/>
      <c r="P189" s="124">
        <f t="shared" si="61"/>
        <v>0</v>
      </c>
      <c r="Q189" s="124">
        <v>0</v>
      </c>
      <c r="R189" s="124">
        <f t="shared" si="62"/>
        <v>0</v>
      </c>
      <c r="S189" s="124">
        <v>0</v>
      </c>
      <c r="T189" s="125">
        <f t="shared" si="63"/>
        <v>0</v>
      </c>
      <c r="AR189" s="126" t="s">
        <v>1102</v>
      </c>
      <c r="AT189" s="126" t="s">
        <v>1100</v>
      </c>
      <c r="AU189" s="126" t="s">
        <v>12</v>
      </c>
      <c r="AY189" s="76" t="s">
        <v>1064</v>
      </c>
      <c r="BE189" s="127">
        <f t="shared" si="64"/>
        <v>0</v>
      </c>
      <c r="BF189" s="127">
        <f t="shared" si="65"/>
        <v>0</v>
      </c>
      <c r="BG189" s="127">
        <f t="shared" si="66"/>
        <v>0</v>
      </c>
      <c r="BH189" s="127">
        <f t="shared" si="67"/>
        <v>0</v>
      </c>
      <c r="BI189" s="127">
        <f t="shared" si="68"/>
        <v>0</v>
      </c>
      <c r="BJ189" s="76" t="s">
        <v>12</v>
      </c>
      <c r="BK189" s="128">
        <f t="shared" si="69"/>
        <v>0</v>
      </c>
      <c r="BL189" s="76" t="s">
        <v>1102</v>
      </c>
      <c r="BM189" s="126" t="s">
        <v>1825</v>
      </c>
    </row>
    <row r="190" spans="2:65" s="77" customFormat="1" ht="21.75" customHeight="1" x14ac:dyDescent="0.15">
      <c r="B190" s="87"/>
      <c r="C190" s="131" t="s">
        <v>1826</v>
      </c>
      <c r="D190" s="131" t="s">
        <v>1100</v>
      </c>
      <c r="E190" s="132" t="s">
        <v>91</v>
      </c>
      <c r="F190" s="133" t="s">
        <v>1238</v>
      </c>
      <c r="G190" s="134" t="s">
        <v>82</v>
      </c>
      <c r="H190" s="135">
        <v>26</v>
      </c>
      <c r="I190" s="136"/>
      <c r="J190" s="135">
        <f t="shared" si="60"/>
        <v>0</v>
      </c>
      <c r="K190" s="137"/>
      <c r="L190" s="78"/>
      <c r="M190" s="138" t="s">
        <v>1042</v>
      </c>
      <c r="N190" s="86"/>
      <c r="P190" s="124">
        <f t="shared" si="61"/>
        <v>0</v>
      </c>
      <c r="Q190" s="124">
        <v>0</v>
      </c>
      <c r="R190" s="124">
        <f t="shared" si="62"/>
        <v>0</v>
      </c>
      <c r="S190" s="124">
        <v>0</v>
      </c>
      <c r="T190" s="125">
        <f t="shared" si="63"/>
        <v>0</v>
      </c>
      <c r="AR190" s="126" t="s">
        <v>1102</v>
      </c>
      <c r="AT190" s="126" t="s">
        <v>1100</v>
      </c>
      <c r="AU190" s="126" t="s">
        <v>12</v>
      </c>
      <c r="AY190" s="76" t="s">
        <v>1064</v>
      </c>
      <c r="BE190" s="127">
        <f t="shared" si="64"/>
        <v>0</v>
      </c>
      <c r="BF190" s="127">
        <f t="shared" si="65"/>
        <v>0</v>
      </c>
      <c r="BG190" s="127">
        <f t="shared" si="66"/>
        <v>0</v>
      </c>
      <c r="BH190" s="127">
        <f t="shared" si="67"/>
        <v>0</v>
      </c>
      <c r="BI190" s="127">
        <f t="shared" si="68"/>
        <v>0</v>
      </c>
      <c r="BJ190" s="76" t="s">
        <v>12</v>
      </c>
      <c r="BK190" s="128">
        <f t="shared" si="69"/>
        <v>0</v>
      </c>
      <c r="BL190" s="76" t="s">
        <v>1102</v>
      </c>
      <c r="BM190" s="126" t="s">
        <v>1827</v>
      </c>
    </row>
    <row r="191" spans="2:65" s="77" customFormat="1" ht="21.75" customHeight="1" x14ac:dyDescent="0.15">
      <c r="B191" s="87"/>
      <c r="C191" s="131" t="s">
        <v>1828</v>
      </c>
      <c r="D191" s="131" t="s">
        <v>1100</v>
      </c>
      <c r="E191" s="132" t="s">
        <v>90</v>
      </c>
      <c r="F191" s="133" t="s">
        <v>1829</v>
      </c>
      <c r="G191" s="134" t="s">
        <v>82</v>
      </c>
      <c r="H191" s="135">
        <v>72</v>
      </c>
      <c r="I191" s="136"/>
      <c r="J191" s="135">
        <f t="shared" si="60"/>
        <v>0</v>
      </c>
      <c r="K191" s="137"/>
      <c r="L191" s="78"/>
      <c r="M191" s="138" t="s">
        <v>1042</v>
      </c>
      <c r="N191" s="86"/>
      <c r="P191" s="124">
        <f t="shared" si="61"/>
        <v>0</v>
      </c>
      <c r="Q191" s="124">
        <v>0</v>
      </c>
      <c r="R191" s="124">
        <f t="shared" si="62"/>
        <v>0</v>
      </c>
      <c r="S191" s="124">
        <v>0</v>
      </c>
      <c r="T191" s="125">
        <f t="shared" si="63"/>
        <v>0</v>
      </c>
      <c r="AR191" s="126" t="s">
        <v>1102</v>
      </c>
      <c r="AT191" s="126" t="s">
        <v>1100</v>
      </c>
      <c r="AU191" s="126" t="s">
        <v>12</v>
      </c>
      <c r="AY191" s="76" t="s">
        <v>1064</v>
      </c>
      <c r="BE191" s="127">
        <f t="shared" si="64"/>
        <v>0</v>
      </c>
      <c r="BF191" s="127">
        <f t="shared" si="65"/>
        <v>0</v>
      </c>
      <c r="BG191" s="127">
        <f t="shared" si="66"/>
        <v>0</v>
      </c>
      <c r="BH191" s="127">
        <f t="shared" si="67"/>
        <v>0</v>
      </c>
      <c r="BI191" s="127">
        <f t="shared" si="68"/>
        <v>0</v>
      </c>
      <c r="BJ191" s="76" t="s">
        <v>12</v>
      </c>
      <c r="BK191" s="128">
        <f t="shared" si="69"/>
        <v>0</v>
      </c>
      <c r="BL191" s="76" t="s">
        <v>1102</v>
      </c>
      <c r="BM191" s="126" t="s">
        <v>1830</v>
      </c>
    </row>
    <row r="192" spans="2:65" s="77" customFormat="1" ht="21.75" customHeight="1" x14ac:dyDescent="0.15">
      <c r="B192" s="87"/>
      <c r="C192" s="131" t="s">
        <v>1831</v>
      </c>
      <c r="D192" s="131" t="s">
        <v>1100</v>
      </c>
      <c r="E192" s="132" t="s">
        <v>89</v>
      </c>
      <c r="F192" s="133" t="s">
        <v>1832</v>
      </c>
      <c r="G192" s="134" t="s">
        <v>82</v>
      </c>
      <c r="H192" s="135">
        <v>13</v>
      </c>
      <c r="I192" s="136"/>
      <c r="J192" s="135">
        <f t="shared" si="60"/>
        <v>0</v>
      </c>
      <c r="K192" s="137"/>
      <c r="L192" s="78"/>
      <c r="M192" s="138" t="s">
        <v>1042</v>
      </c>
      <c r="N192" s="86"/>
      <c r="P192" s="124">
        <f t="shared" si="61"/>
        <v>0</v>
      </c>
      <c r="Q192" s="124">
        <v>0</v>
      </c>
      <c r="R192" s="124">
        <f t="shared" si="62"/>
        <v>0</v>
      </c>
      <c r="S192" s="124">
        <v>0</v>
      </c>
      <c r="T192" s="125">
        <f t="shared" si="63"/>
        <v>0</v>
      </c>
      <c r="AR192" s="126" t="s">
        <v>1102</v>
      </c>
      <c r="AT192" s="126" t="s">
        <v>1100</v>
      </c>
      <c r="AU192" s="126" t="s">
        <v>12</v>
      </c>
      <c r="AY192" s="76" t="s">
        <v>1064</v>
      </c>
      <c r="BE192" s="127">
        <f t="shared" si="64"/>
        <v>0</v>
      </c>
      <c r="BF192" s="127">
        <f t="shared" si="65"/>
        <v>0</v>
      </c>
      <c r="BG192" s="127">
        <f t="shared" si="66"/>
        <v>0</v>
      </c>
      <c r="BH192" s="127">
        <f t="shared" si="67"/>
        <v>0</v>
      </c>
      <c r="BI192" s="127">
        <f t="shared" si="68"/>
        <v>0</v>
      </c>
      <c r="BJ192" s="76" t="s">
        <v>12</v>
      </c>
      <c r="BK192" s="128">
        <f t="shared" si="69"/>
        <v>0</v>
      </c>
      <c r="BL192" s="76" t="s">
        <v>1102</v>
      </c>
      <c r="BM192" s="126" t="s">
        <v>1833</v>
      </c>
    </row>
    <row r="193" spans="2:65" s="77" customFormat="1" ht="21.75" customHeight="1" x14ac:dyDescent="0.15">
      <c r="B193" s="87"/>
      <c r="C193" s="131" t="s">
        <v>1834</v>
      </c>
      <c r="D193" s="131" t="s">
        <v>1100</v>
      </c>
      <c r="E193" s="132" t="s">
        <v>88</v>
      </c>
      <c r="F193" s="133" t="s">
        <v>1835</v>
      </c>
      <c r="G193" s="134" t="s">
        <v>82</v>
      </c>
      <c r="H193" s="135">
        <v>73</v>
      </c>
      <c r="I193" s="136"/>
      <c r="J193" s="135">
        <f t="shared" si="60"/>
        <v>0</v>
      </c>
      <c r="K193" s="137"/>
      <c r="L193" s="78"/>
      <c r="M193" s="138" t="s">
        <v>1042</v>
      </c>
      <c r="N193" s="86"/>
      <c r="P193" s="124">
        <f t="shared" si="61"/>
        <v>0</v>
      </c>
      <c r="Q193" s="124">
        <v>0</v>
      </c>
      <c r="R193" s="124">
        <f t="shared" si="62"/>
        <v>0</v>
      </c>
      <c r="S193" s="124">
        <v>0</v>
      </c>
      <c r="T193" s="125">
        <f t="shared" si="63"/>
        <v>0</v>
      </c>
      <c r="AR193" s="126" t="s">
        <v>1102</v>
      </c>
      <c r="AT193" s="126" t="s">
        <v>1100</v>
      </c>
      <c r="AU193" s="126" t="s">
        <v>12</v>
      </c>
      <c r="AY193" s="76" t="s">
        <v>1064</v>
      </c>
      <c r="BE193" s="127">
        <f t="shared" si="64"/>
        <v>0</v>
      </c>
      <c r="BF193" s="127">
        <f t="shared" si="65"/>
        <v>0</v>
      </c>
      <c r="BG193" s="127">
        <f t="shared" si="66"/>
        <v>0</v>
      </c>
      <c r="BH193" s="127">
        <f t="shared" si="67"/>
        <v>0</v>
      </c>
      <c r="BI193" s="127">
        <f t="shared" si="68"/>
        <v>0</v>
      </c>
      <c r="BJ193" s="76" t="s">
        <v>12</v>
      </c>
      <c r="BK193" s="128">
        <f t="shared" si="69"/>
        <v>0</v>
      </c>
      <c r="BL193" s="76" t="s">
        <v>1102</v>
      </c>
      <c r="BM193" s="126" t="s">
        <v>1836</v>
      </c>
    </row>
    <row r="194" spans="2:65" s="77" customFormat="1" ht="21.75" customHeight="1" x14ac:dyDescent="0.15">
      <c r="B194" s="87"/>
      <c r="C194" s="131" t="s">
        <v>1837</v>
      </c>
      <c r="D194" s="131" t="s">
        <v>1100</v>
      </c>
      <c r="E194" s="132" t="s">
        <v>87</v>
      </c>
      <c r="F194" s="133" t="s">
        <v>1838</v>
      </c>
      <c r="G194" s="134" t="s">
        <v>82</v>
      </c>
      <c r="H194" s="135">
        <v>13</v>
      </c>
      <c r="I194" s="136"/>
      <c r="J194" s="135">
        <f t="shared" si="60"/>
        <v>0</v>
      </c>
      <c r="K194" s="137"/>
      <c r="L194" s="78"/>
      <c r="M194" s="138" t="s">
        <v>1042</v>
      </c>
      <c r="N194" s="86"/>
      <c r="P194" s="124">
        <f t="shared" si="61"/>
        <v>0</v>
      </c>
      <c r="Q194" s="124">
        <v>0</v>
      </c>
      <c r="R194" s="124">
        <f t="shared" si="62"/>
        <v>0</v>
      </c>
      <c r="S194" s="124">
        <v>0</v>
      </c>
      <c r="T194" s="125">
        <f t="shared" si="63"/>
        <v>0</v>
      </c>
      <c r="AR194" s="126" t="s">
        <v>1102</v>
      </c>
      <c r="AT194" s="126" t="s">
        <v>1100</v>
      </c>
      <c r="AU194" s="126" t="s">
        <v>12</v>
      </c>
      <c r="AY194" s="76" t="s">
        <v>1064</v>
      </c>
      <c r="BE194" s="127">
        <f t="shared" si="64"/>
        <v>0</v>
      </c>
      <c r="BF194" s="127">
        <f t="shared" si="65"/>
        <v>0</v>
      </c>
      <c r="BG194" s="127">
        <f t="shared" si="66"/>
        <v>0</v>
      </c>
      <c r="BH194" s="127">
        <f t="shared" si="67"/>
        <v>0</v>
      </c>
      <c r="BI194" s="127">
        <f t="shared" si="68"/>
        <v>0</v>
      </c>
      <c r="BJ194" s="76" t="s">
        <v>12</v>
      </c>
      <c r="BK194" s="128">
        <f t="shared" si="69"/>
        <v>0</v>
      </c>
      <c r="BL194" s="76" t="s">
        <v>1102</v>
      </c>
      <c r="BM194" s="126" t="s">
        <v>1839</v>
      </c>
    </row>
    <row r="195" spans="2:65" s="77" customFormat="1" ht="21.75" customHeight="1" x14ac:dyDescent="0.15">
      <c r="B195" s="87"/>
      <c r="C195" s="131" t="s">
        <v>1840</v>
      </c>
      <c r="D195" s="131" t="s">
        <v>1100</v>
      </c>
      <c r="E195" s="132" t="s">
        <v>86</v>
      </c>
      <c r="F195" s="133" t="s">
        <v>1241</v>
      </c>
      <c r="G195" s="134" t="s">
        <v>82</v>
      </c>
      <c r="H195" s="135">
        <v>51</v>
      </c>
      <c r="I195" s="136"/>
      <c r="J195" s="135">
        <f t="shared" si="60"/>
        <v>0</v>
      </c>
      <c r="K195" s="137"/>
      <c r="L195" s="78"/>
      <c r="M195" s="138" t="s">
        <v>1042</v>
      </c>
      <c r="N195" s="86"/>
      <c r="P195" s="124">
        <f t="shared" si="61"/>
        <v>0</v>
      </c>
      <c r="Q195" s="124">
        <v>0</v>
      </c>
      <c r="R195" s="124">
        <f t="shared" si="62"/>
        <v>0</v>
      </c>
      <c r="S195" s="124">
        <v>0</v>
      </c>
      <c r="T195" s="125">
        <f t="shared" si="63"/>
        <v>0</v>
      </c>
      <c r="AR195" s="126" t="s">
        <v>1102</v>
      </c>
      <c r="AT195" s="126" t="s">
        <v>1100</v>
      </c>
      <c r="AU195" s="126" t="s">
        <v>12</v>
      </c>
      <c r="AY195" s="76" t="s">
        <v>1064</v>
      </c>
      <c r="BE195" s="127">
        <f t="shared" si="64"/>
        <v>0</v>
      </c>
      <c r="BF195" s="127">
        <f t="shared" si="65"/>
        <v>0</v>
      </c>
      <c r="BG195" s="127">
        <f t="shared" si="66"/>
        <v>0</v>
      </c>
      <c r="BH195" s="127">
        <f t="shared" si="67"/>
        <v>0</v>
      </c>
      <c r="BI195" s="127">
        <f t="shared" si="68"/>
        <v>0</v>
      </c>
      <c r="BJ195" s="76" t="s">
        <v>12</v>
      </c>
      <c r="BK195" s="128">
        <f t="shared" si="69"/>
        <v>0</v>
      </c>
      <c r="BL195" s="76" t="s">
        <v>1102</v>
      </c>
      <c r="BM195" s="126" t="s">
        <v>1841</v>
      </c>
    </row>
    <row r="196" spans="2:65" s="77" customFormat="1" ht="21.75" customHeight="1" x14ac:dyDescent="0.15">
      <c r="B196" s="87"/>
      <c r="C196" s="131" t="s">
        <v>1842</v>
      </c>
      <c r="D196" s="131" t="s">
        <v>1100</v>
      </c>
      <c r="E196" s="132" t="s">
        <v>85</v>
      </c>
      <c r="F196" s="133" t="s">
        <v>1843</v>
      </c>
      <c r="G196" s="134" t="s">
        <v>82</v>
      </c>
      <c r="H196" s="135">
        <v>13</v>
      </c>
      <c r="I196" s="136"/>
      <c r="J196" s="135">
        <f t="shared" si="60"/>
        <v>0</v>
      </c>
      <c r="K196" s="137"/>
      <c r="L196" s="78"/>
      <c r="M196" s="138" t="s">
        <v>1042</v>
      </c>
      <c r="N196" s="86"/>
      <c r="P196" s="124">
        <f t="shared" si="61"/>
        <v>0</v>
      </c>
      <c r="Q196" s="124">
        <v>0</v>
      </c>
      <c r="R196" s="124">
        <f t="shared" si="62"/>
        <v>0</v>
      </c>
      <c r="S196" s="124">
        <v>0</v>
      </c>
      <c r="T196" s="125">
        <f t="shared" si="63"/>
        <v>0</v>
      </c>
      <c r="AR196" s="126" t="s">
        <v>1102</v>
      </c>
      <c r="AT196" s="126" t="s">
        <v>1100</v>
      </c>
      <c r="AU196" s="126" t="s">
        <v>12</v>
      </c>
      <c r="AY196" s="76" t="s">
        <v>1064</v>
      </c>
      <c r="BE196" s="127">
        <f t="shared" si="64"/>
        <v>0</v>
      </c>
      <c r="BF196" s="127">
        <f t="shared" si="65"/>
        <v>0</v>
      </c>
      <c r="BG196" s="127">
        <f t="shared" si="66"/>
        <v>0</v>
      </c>
      <c r="BH196" s="127">
        <f t="shared" si="67"/>
        <v>0</v>
      </c>
      <c r="BI196" s="127">
        <f t="shared" si="68"/>
        <v>0</v>
      </c>
      <c r="BJ196" s="76" t="s">
        <v>12</v>
      </c>
      <c r="BK196" s="128">
        <f t="shared" si="69"/>
        <v>0</v>
      </c>
      <c r="BL196" s="76" t="s">
        <v>1102</v>
      </c>
      <c r="BM196" s="126" t="s">
        <v>1844</v>
      </c>
    </row>
    <row r="197" spans="2:65" s="77" customFormat="1" ht="16.5" customHeight="1" x14ac:dyDescent="0.15">
      <c r="B197" s="87"/>
      <c r="C197" s="131" t="s">
        <v>1845</v>
      </c>
      <c r="D197" s="131" t="s">
        <v>1100</v>
      </c>
      <c r="E197" s="132" t="s">
        <v>84</v>
      </c>
      <c r="F197" s="133" t="s">
        <v>1846</v>
      </c>
      <c r="G197" s="134" t="s">
        <v>82</v>
      </c>
      <c r="H197" s="135">
        <v>50</v>
      </c>
      <c r="I197" s="136"/>
      <c r="J197" s="135">
        <f t="shared" si="60"/>
        <v>0</v>
      </c>
      <c r="K197" s="137"/>
      <c r="L197" s="78"/>
      <c r="M197" s="138" t="s">
        <v>1042</v>
      </c>
      <c r="N197" s="86"/>
      <c r="P197" s="124">
        <f t="shared" si="61"/>
        <v>0</v>
      </c>
      <c r="Q197" s="124">
        <v>0</v>
      </c>
      <c r="R197" s="124">
        <f t="shared" si="62"/>
        <v>0</v>
      </c>
      <c r="S197" s="124">
        <v>0</v>
      </c>
      <c r="T197" s="125">
        <f t="shared" si="63"/>
        <v>0</v>
      </c>
      <c r="AR197" s="126" t="s">
        <v>1102</v>
      </c>
      <c r="AT197" s="126" t="s">
        <v>1100</v>
      </c>
      <c r="AU197" s="126" t="s">
        <v>12</v>
      </c>
      <c r="AY197" s="76" t="s">
        <v>1064</v>
      </c>
      <c r="BE197" s="127">
        <f t="shared" si="64"/>
        <v>0</v>
      </c>
      <c r="BF197" s="127">
        <f t="shared" si="65"/>
        <v>0</v>
      </c>
      <c r="BG197" s="127">
        <f t="shared" si="66"/>
        <v>0</v>
      </c>
      <c r="BH197" s="127">
        <f t="shared" si="67"/>
        <v>0</v>
      </c>
      <c r="BI197" s="127">
        <f t="shared" si="68"/>
        <v>0</v>
      </c>
      <c r="BJ197" s="76" t="s">
        <v>12</v>
      </c>
      <c r="BK197" s="128">
        <f t="shared" si="69"/>
        <v>0</v>
      </c>
      <c r="BL197" s="76" t="s">
        <v>1102</v>
      </c>
      <c r="BM197" s="126" t="s">
        <v>1847</v>
      </c>
    </row>
    <row r="198" spans="2:65" s="77" customFormat="1" ht="24.2" customHeight="1" x14ac:dyDescent="0.15">
      <c r="B198" s="87"/>
      <c r="C198" s="131" t="s">
        <v>1848</v>
      </c>
      <c r="D198" s="131" t="s">
        <v>1100</v>
      </c>
      <c r="E198" s="132" t="s">
        <v>83</v>
      </c>
      <c r="F198" s="133" t="s">
        <v>1849</v>
      </c>
      <c r="G198" s="134" t="s">
        <v>82</v>
      </c>
      <c r="H198" s="135">
        <v>15</v>
      </c>
      <c r="I198" s="136"/>
      <c r="J198" s="135">
        <f t="shared" si="60"/>
        <v>0</v>
      </c>
      <c r="K198" s="137"/>
      <c r="L198" s="78"/>
      <c r="M198" s="138" t="s">
        <v>1042</v>
      </c>
      <c r="N198" s="86"/>
      <c r="P198" s="124">
        <f t="shared" si="61"/>
        <v>0</v>
      </c>
      <c r="Q198" s="124">
        <v>0</v>
      </c>
      <c r="R198" s="124">
        <f t="shared" si="62"/>
        <v>0</v>
      </c>
      <c r="S198" s="124">
        <v>0</v>
      </c>
      <c r="T198" s="125">
        <f t="shared" si="63"/>
        <v>0</v>
      </c>
      <c r="AR198" s="126" t="s">
        <v>1102</v>
      </c>
      <c r="AT198" s="126" t="s">
        <v>1100</v>
      </c>
      <c r="AU198" s="126" t="s">
        <v>12</v>
      </c>
      <c r="AY198" s="76" t="s">
        <v>1064</v>
      </c>
      <c r="BE198" s="127">
        <f t="shared" si="64"/>
        <v>0</v>
      </c>
      <c r="BF198" s="127">
        <f t="shared" si="65"/>
        <v>0</v>
      </c>
      <c r="BG198" s="127">
        <f t="shared" si="66"/>
        <v>0</v>
      </c>
      <c r="BH198" s="127">
        <f t="shared" si="67"/>
        <v>0</v>
      </c>
      <c r="BI198" s="127">
        <f t="shared" si="68"/>
        <v>0</v>
      </c>
      <c r="BJ198" s="76" t="s">
        <v>12</v>
      </c>
      <c r="BK198" s="128">
        <f t="shared" si="69"/>
        <v>0</v>
      </c>
      <c r="BL198" s="76" t="s">
        <v>1102</v>
      </c>
      <c r="BM198" s="126" t="s">
        <v>1850</v>
      </c>
    </row>
    <row r="199" spans="2:65" s="77" customFormat="1" ht="16.5" customHeight="1" x14ac:dyDescent="0.15">
      <c r="B199" s="87"/>
      <c r="C199" s="131" t="s">
        <v>1851</v>
      </c>
      <c r="D199" s="131" t="s">
        <v>1100</v>
      </c>
      <c r="E199" s="132" t="s">
        <v>81</v>
      </c>
      <c r="F199" s="133" t="s">
        <v>1244</v>
      </c>
      <c r="G199" s="134" t="s">
        <v>36</v>
      </c>
      <c r="H199" s="135">
        <v>600</v>
      </c>
      <c r="I199" s="136"/>
      <c r="J199" s="135">
        <f t="shared" si="60"/>
        <v>0</v>
      </c>
      <c r="K199" s="137"/>
      <c r="L199" s="78"/>
      <c r="M199" s="138" t="s">
        <v>1042</v>
      </c>
      <c r="N199" s="86"/>
      <c r="P199" s="124">
        <f t="shared" si="61"/>
        <v>0</v>
      </c>
      <c r="Q199" s="124">
        <v>0</v>
      </c>
      <c r="R199" s="124">
        <f t="shared" si="62"/>
        <v>0</v>
      </c>
      <c r="S199" s="124">
        <v>0</v>
      </c>
      <c r="T199" s="125">
        <f t="shared" si="63"/>
        <v>0</v>
      </c>
      <c r="AR199" s="126" t="s">
        <v>1102</v>
      </c>
      <c r="AT199" s="126" t="s">
        <v>1100</v>
      </c>
      <c r="AU199" s="126" t="s">
        <v>12</v>
      </c>
      <c r="AY199" s="76" t="s">
        <v>1064</v>
      </c>
      <c r="BE199" s="127">
        <f t="shared" si="64"/>
        <v>0</v>
      </c>
      <c r="BF199" s="127">
        <f t="shared" si="65"/>
        <v>0</v>
      </c>
      <c r="BG199" s="127">
        <f t="shared" si="66"/>
        <v>0</v>
      </c>
      <c r="BH199" s="127">
        <f t="shared" si="67"/>
        <v>0</v>
      </c>
      <c r="BI199" s="127">
        <f t="shared" si="68"/>
        <v>0</v>
      </c>
      <c r="BJ199" s="76" t="s">
        <v>12</v>
      </c>
      <c r="BK199" s="128">
        <f t="shared" si="69"/>
        <v>0</v>
      </c>
      <c r="BL199" s="76" t="s">
        <v>1102</v>
      </c>
      <c r="BM199" s="126" t="s">
        <v>1852</v>
      </c>
    </row>
    <row r="200" spans="2:65" s="103" customFormat="1" ht="25.9" customHeight="1" x14ac:dyDescent="0.2">
      <c r="B200" s="104"/>
      <c r="D200" s="105" t="s">
        <v>1062</v>
      </c>
      <c r="E200" s="106" t="s">
        <v>80</v>
      </c>
      <c r="F200" s="106" t="s">
        <v>1246</v>
      </c>
      <c r="I200" s="107"/>
      <c r="J200" s="108">
        <f>BK200</f>
        <v>0</v>
      </c>
      <c r="L200" s="104"/>
      <c r="M200" s="109"/>
      <c r="P200" s="110">
        <f>P201+SUM(P202:P207)+P217+P221</f>
        <v>0</v>
      </c>
      <c r="R200" s="110">
        <f>R201+SUM(R202:R207)+R217+R221</f>
        <v>11.201750000000001</v>
      </c>
      <c r="T200" s="111">
        <f>T201+SUM(T202:T207)+T217+T221</f>
        <v>0.51300000000000001</v>
      </c>
      <c r="AR200" s="105" t="s">
        <v>13</v>
      </c>
      <c r="AT200" s="112" t="s">
        <v>1062</v>
      </c>
      <c r="AU200" s="112" t="s">
        <v>1040</v>
      </c>
      <c r="AY200" s="105" t="s">
        <v>1064</v>
      </c>
      <c r="BK200" s="113">
        <f>BK201+SUM(BK202:BK207)+BK217+BK221</f>
        <v>0</v>
      </c>
    </row>
    <row r="201" spans="2:65" s="77" customFormat="1" ht="16.5" customHeight="1" x14ac:dyDescent="0.15">
      <c r="B201" s="87"/>
      <c r="C201" s="114" t="s">
        <v>1853</v>
      </c>
      <c r="D201" s="114" t="s">
        <v>80</v>
      </c>
      <c r="E201" s="115" t="s">
        <v>79</v>
      </c>
      <c r="F201" s="116" t="s">
        <v>1248</v>
      </c>
      <c r="G201" s="117" t="s">
        <v>73</v>
      </c>
      <c r="H201" s="119"/>
      <c r="I201" s="119"/>
      <c r="J201" s="118">
        <f t="shared" ref="J201:J206" si="70">ROUND(I201*H201,3)</f>
        <v>0</v>
      </c>
      <c r="K201" s="120"/>
      <c r="L201" s="121"/>
      <c r="M201" s="122" t="s">
        <v>1042</v>
      </c>
      <c r="N201" s="123"/>
      <c r="P201" s="124">
        <f t="shared" ref="P201:P206" si="71">O201*H201</f>
        <v>0</v>
      </c>
      <c r="Q201" s="124">
        <v>0</v>
      </c>
      <c r="R201" s="124">
        <f t="shared" ref="R201:R206" si="72">Q201*H201</f>
        <v>0</v>
      </c>
      <c r="S201" s="124">
        <v>0</v>
      </c>
      <c r="T201" s="125">
        <f t="shared" ref="T201:T206" si="73">S201*H201</f>
        <v>0</v>
      </c>
      <c r="AR201" s="126" t="s">
        <v>6</v>
      </c>
      <c r="AT201" s="126" t="s">
        <v>80</v>
      </c>
      <c r="AU201" s="126" t="s">
        <v>13</v>
      </c>
      <c r="AY201" s="76" t="s">
        <v>1064</v>
      </c>
      <c r="BE201" s="127">
        <f t="shared" ref="BE201:BE206" si="74">IF(N201="základná",J201,0)</f>
        <v>0</v>
      </c>
      <c r="BF201" s="127">
        <f t="shared" ref="BF201:BF206" si="75">IF(N201="znížená",J201,0)</f>
        <v>0</v>
      </c>
      <c r="BG201" s="127">
        <f t="shared" ref="BG201:BG206" si="76">IF(N201="zákl. prenesená",J201,0)</f>
        <v>0</v>
      </c>
      <c r="BH201" s="127">
        <f t="shared" ref="BH201:BH206" si="77">IF(N201="zníž. prenesená",J201,0)</f>
        <v>0</v>
      </c>
      <c r="BI201" s="127">
        <f t="shared" ref="BI201:BI206" si="78">IF(N201="nulová",J201,0)</f>
        <v>0</v>
      </c>
      <c r="BJ201" s="76" t="s">
        <v>12</v>
      </c>
      <c r="BK201" s="128">
        <f t="shared" ref="BK201:BK206" si="79">ROUND(I201*H201,3)</f>
        <v>0</v>
      </c>
      <c r="BL201" s="76" t="s">
        <v>10</v>
      </c>
      <c r="BM201" s="126" t="s">
        <v>1854</v>
      </c>
    </row>
    <row r="202" spans="2:65" s="77" customFormat="1" ht="16.5" customHeight="1" x14ac:dyDescent="0.15">
      <c r="B202" s="87"/>
      <c r="C202" s="114" t="s">
        <v>1855</v>
      </c>
      <c r="D202" s="114" t="s">
        <v>80</v>
      </c>
      <c r="E202" s="115" t="s">
        <v>78</v>
      </c>
      <c r="F202" s="116" t="s">
        <v>1251</v>
      </c>
      <c r="G202" s="117" t="s">
        <v>73</v>
      </c>
      <c r="H202" s="119"/>
      <c r="I202" s="119"/>
      <c r="J202" s="118">
        <f t="shared" si="70"/>
        <v>0</v>
      </c>
      <c r="K202" s="120"/>
      <c r="L202" s="121"/>
      <c r="M202" s="122" t="s">
        <v>1042</v>
      </c>
      <c r="N202" s="123"/>
      <c r="P202" s="124">
        <f t="shared" si="71"/>
        <v>0</v>
      </c>
      <c r="Q202" s="124">
        <v>0</v>
      </c>
      <c r="R202" s="124">
        <f t="shared" si="72"/>
        <v>0</v>
      </c>
      <c r="S202" s="124">
        <v>0</v>
      </c>
      <c r="T202" s="125">
        <f t="shared" si="73"/>
        <v>0</v>
      </c>
      <c r="AR202" s="126" t="s">
        <v>6</v>
      </c>
      <c r="AT202" s="126" t="s">
        <v>80</v>
      </c>
      <c r="AU202" s="126" t="s">
        <v>13</v>
      </c>
      <c r="AY202" s="76" t="s">
        <v>1064</v>
      </c>
      <c r="BE202" s="127">
        <f t="shared" si="74"/>
        <v>0</v>
      </c>
      <c r="BF202" s="127">
        <f t="shared" si="75"/>
        <v>0</v>
      </c>
      <c r="BG202" s="127">
        <f t="shared" si="76"/>
        <v>0</v>
      </c>
      <c r="BH202" s="127">
        <f t="shared" si="77"/>
        <v>0</v>
      </c>
      <c r="BI202" s="127">
        <f t="shared" si="78"/>
        <v>0</v>
      </c>
      <c r="BJ202" s="76" t="s">
        <v>12</v>
      </c>
      <c r="BK202" s="128">
        <f t="shared" si="79"/>
        <v>0</v>
      </c>
      <c r="BL202" s="76" t="s">
        <v>10</v>
      </c>
      <c r="BM202" s="126" t="s">
        <v>1856</v>
      </c>
    </row>
    <row r="203" spans="2:65" s="77" customFormat="1" ht="16.5" customHeight="1" x14ac:dyDescent="0.15">
      <c r="B203" s="87"/>
      <c r="C203" s="131" t="s">
        <v>1857</v>
      </c>
      <c r="D203" s="131" t="s">
        <v>1100</v>
      </c>
      <c r="E203" s="132" t="s">
        <v>77</v>
      </c>
      <c r="F203" s="133" t="s">
        <v>1254</v>
      </c>
      <c r="G203" s="134" t="s">
        <v>73</v>
      </c>
      <c r="H203" s="136"/>
      <c r="I203" s="136"/>
      <c r="J203" s="135">
        <f t="shared" si="70"/>
        <v>0</v>
      </c>
      <c r="K203" s="137"/>
      <c r="L203" s="78"/>
      <c r="M203" s="138" t="s">
        <v>1042</v>
      </c>
      <c r="N203" s="86"/>
      <c r="P203" s="124">
        <f t="shared" si="71"/>
        <v>0</v>
      </c>
      <c r="Q203" s="124">
        <v>0</v>
      </c>
      <c r="R203" s="124">
        <f t="shared" si="72"/>
        <v>0</v>
      </c>
      <c r="S203" s="124">
        <v>0</v>
      </c>
      <c r="T203" s="125">
        <f t="shared" si="73"/>
        <v>0</v>
      </c>
      <c r="AR203" s="126" t="s">
        <v>10</v>
      </c>
      <c r="AT203" s="126" t="s">
        <v>1100</v>
      </c>
      <c r="AU203" s="126" t="s">
        <v>13</v>
      </c>
      <c r="AY203" s="76" t="s">
        <v>1064</v>
      </c>
      <c r="BE203" s="127">
        <f t="shared" si="74"/>
        <v>0</v>
      </c>
      <c r="BF203" s="127">
        <f t="shared" si="75"/>
        <v>0</v>
      </c>
      <c r="BG203" s="127">
        <f t="shared" si="76"/>
        <v>0</v>
      </c>
      <c r="BH203" s="127">
        <f t="shared" si="77"/>
        <v>0</v>
      </c>
      <c r="BI203" s="127">
        <f t="shared" si="78"/>
        <v>0</v>
      </c>
      <c r="BJ203" s="76" t="s">
        <v>12</v>
      </c>
      <c r="BK203" s="128">
        <f t="shared" si="79"/>
        <v>0</v>
      </c>
      <c r="BL203" s="76" t="s">
        <v>10</v>
      </c>
      <c r="BM203" s="126" t="s">
        <v>1858</v>
      </c>
    </row>
    <row r="204" spans="2:65" s="77" customFormat="1" ht="16.5" customHeight="1" x14ac:dyDescent="0.15">
      <c r="B204" s="87"/>
      <c r="C204" s="131" t="s">
        <v>1859</v>
      </c>
      <c r="D204" s="131" t="s">
        <v>1100</v>
      </c>
      <c r="E204" s="132" t="s">
        <v>76</v>
      </c>
      <c r="F204" s="133" t="s">
        <v>1257</v>
      </c>
      <c r="G204" s="134" t="s">
        <v>73</v>
      </c>
      <c r="H204" s="136"/>
      <c r="I204" s="136"/>
      <c r="J204" s="135">
        <f t="shared" si="70"/>
        <v>0</v>
      </c>
      <c r="K204" s="137"/>
      <c r="L204" s="78"/>
      <c r="M204" s="138" t="s">
        <v>1042</v>
      </c>
      <c r="N204" s="86"/>
      <c r="P204" s="124">
        <f t="shared" si="71"/>
        <v>0</v>
      </c>
      <c r="Q204" s="124">
        <v>0</v>
      </c>
      <c r="R204" s="124">
        <f t="shared" si="72"/>
        <v>0</v>
      </c>
      <c r="S204" s="124">
        <v>0</v>
      </c>
      <c r="T204" s="125">
        <f t="shared" si="73"/>
        <v>0</v>
      </c>
      <c r="AR204" s="126" t="s">
        <v>10</v>
      </c>
      <c r="AT204" s="126" t="s">
        <v>1100</v>
      </c>
      <c r="AU204" s="126" t="s">
        <v>13</v>
      </c>
      <c r="AY204" s="76" t="s">
        <v>1064</v>
      </c>
      <c r="BE204" s="127">
        <f t="shared" si="74"/>
        <v>0</v>
      </c>
      <c r="BF204" s="127">
        <f t="shared" si="75"/>
        <v>0</v>
      </c>
      <c r="BG204" s="127">
        <f t="shared" si="76"/>
        <v>0</v>
      </c>
      <c r="BH204" s="127">
        <f t="shared" si="77"/>
        <v>0</v>
      </c>
      <c r="BI204" s="127">
        <f t="shared" si="78"/>
        <v>0</v>
      </c>
      <c r="BJ204" s="76" t="s">
        <v>12</v>
      </c>
      <c r="BK204" s="128">
        <f t="shared" si="79"/>
        <v>0</v>
      </c>
      <c r="BL204" s="76" t="s">
        <v>10</v>
      </c>
      <c r="BM204" s="126" t="s">
        <v>1860</v>
      </c>
    </row>
    <row r="205" spans="2:65" s="77" customFormat="1" ht="16.5" customHeight="1" x14ac:dyDescent="0.15">
      <c r="B205" s="87"/>
      <c r="C205" s="131" t="s">
        <v>1861</v>
      </c>
      <c r="D205" s="131" t="s">
        <v>1100</v>
      </c>
      <c r="E205" s="132" t="s">
        <v>75</v>
      </c>
      <c r="F205" s="133" t="s">
        <v>1260</v>
      </c>
      <c r="G205" s="134" t="s">
        <v>73</v>
      </c>
      <c r="H205" s="136"/>
      <c r="I205" s="136"/>
      <c r="J205" s="135">
        <f t="shared" si="70"/>
        <v>0</v>
      </c>
      <c r="K205" s="137"/>
      <c r="L205" s="78"/>
      <c r="M205" s="138" t="s">
        <v>1042</v>
      </c>
      <c r="N205" s="86"/>
      <c r="P205" s="124">
        <f t="shared" si="71"/>
        <v>0</v>
      </c>
      <c r="Q205" s="124">
        <v>0</v>
      </c>
      <c r="R205" s="124">
        <f t="shared" si="72"/>
        <v>0</v>
      </c>
      <c r="S205" s="124">
        <v>0</v>
      </c>
      <c r="T205" s="125">
        <f t="shared" si="73"/>
        <v>0</v>
      </c>
      <c r="AR205" s="126" t="s">
        <v>10</v>
      </c>
      <c r="AT205" s="126" t="s">
        <v>1100</v>
      </c>
      <c r="AU205" s="126" t="s">
        <v>13</v>
      </c>
      <c r="AY205" s="76" t="s">
        <v>1064</v>
      </c>
      <c r="BE205" s="127">
        <f t="shared" si="74"/>
        <v>0</v>
      </c>
      <c r="BF205" s="127">
        <f t="shared" si="75"/>
        <v>0</v>
      </c>
      <c r="BG205" s="127">
        <f t="shared" si="76"/>
        <v>0</v>
      </c>
      <c r="BH205" s="127">
        <f t="shared" si="77"/>
        <v>0</v>
      </c>
      <c r="BI205" s="127">
        <f t="shared" si="78"/>
        <v>0</v>
      </c>
      <c r="BJ205" s="76" t="s">
        <v>12</v>
      </c>
      <c r="BK205" s="128">
        <f t="shared" si="79"/>
        <v>0</v>
      </c>
      <c r="BL205" s="76" t="s">
        <v>10</v>
      </c>
      <c r="BM205" s="126" t="s">
        <v>1862</v>
      </c>
    </row>
    <row r="206" spans="2:65" s="77" customFormat="1" ht="16.5" customHeight="1" x14ac:dyDescent="0.15">
      <c r="B206" s="87"/>
      <c r="C206" s="131" t="s">
        <v>1863</v>
      </c>
      <c r="D206" s="131" t="s">
        <v>1100</v>
      </c>
      <c r="E206" s="132" t="s">
        <v>74</v>
      </c>
      <c r="F206" s="133" t="s">
        <v>1262</v>
      </c>
      <c r="G206" s="134" t="s">
        <v>73</v>
      </c>
      <c r="H206" s="136"/>
      <c r="I206" s="136"/>
      <c r="J206" s="135">
        <f t="shared" si="70"/>
        <v>0</v>
      </c>
      <c r="K206" s="137"/>
      <c r="L206" s="78"/>
      <c r="M206" s="138" t="s">
        <v>1042</v>
      </c>
      <c r="N206" s="86"/>
      <c r="P206" s="124">
        <f t="shared" si="71"/>
        <v>0</v>
      </c>
      <c r="Q206" s="124">
        <v>0</v>
      </c>
      <c r="R206" s="124">
        <f t="shared" si="72"/>
        <v>0</v>
      </c>
      <c r="S206" s="124">
        <v>0</v>
      </c>
      <c r="T206" s="125">
        <f t="shared" si="73"/>
        <v>0</v>
      </c>
      <c r="AR206" s="126" t="s">
        <v>10</v>
      </c>
      <c r="AT206" s="126" t="s">
        <v>1100</v>
      </c>
      <c r="AU206" s="126" t="s">
        <v>13</v>
      </c>
      <c r="AY206" s="76" t="s">
        <v>1064</v>
      </c>
      <c r="BE206" s="127">
        <f t="shared" si="74"/>
        <v>0</v>
      </c>
      <c r="BF206" s="127">
        <f t="shared" si="75"/>
        <v>0</v>
      </c>
      <c r="BG206" s="127">
        <f t="shared" si="76"/>
        <v>0</v>
      </c>
      <c r="BH206" s="127">
        <f t="shared" si="77"/>
        <v>0</v>
      </c>
      <c r="BI206" s="127">
        <f t="shared" si="78"/>
        <v>0</v>
      </c>
      <c r="BJ206" s="76" t="s">
        <v>12</v>
      </c>
      <c r="BK206" s="128">
        <f t="shared" si="79"/>
        <v>0</v>
      </c>
      <c r="BL206" s="76" t="s">
        <v>10</v>
      </c>
      <c r="BM206" s="126" t="s">
        <v>1864</v>
      </c>
    </row>
    <row r="207" spans="2:65" s="103" customFormat="1" ht="22.7" customHeight="1" x14ac:dyDescent="0.2">
      <c r="B207" s="104"/>
      <c r="D207" s="105" t="s">
        <v>1062</v>
      </c>
      <c r="E207" s="129" t="s">
        <v>72</v>
      </c>
      <c r="F207" s="129" t="s">
        <v>1865</v>
      </c>
      <c r="I207" s="107"/>
      <c r="J207" s="130">
        <f>BK207</f>
        <v>0</v>
      </c>
      <c r="L207" s="104"/>
      <c r="M207" s="109"/>
      <c r="P207" s="110">
        <f>SUM(P208:P216)</f>
        <v>0</v>
      </c>
      <c r="R207" s="110">
        <f>SUM(R208:R216)</f>
        <v>11.201750000000001</v>
      </c>
      <c r="T207" s="111">
        <f>SUM(T208:T216)</f>
        <v>0.51300000000000001</v>
      </c>
      <c r="AR207" s="105" t="s">
        <v>13</v>
      </c>
      <c r="AT207" s="112" t="s">
        <v>1062</v>
      </c>
      <c r="AU207" s="112" t="s">
        <v>13</v>
      </c>
      <c r="AY207" s="105" t="s">
        <v>1064</v>
      </c>
      <c r="BK207" s="113">
        <f>SUM(BK208:BK216)</f>
        <v>0</v>
      </c>
    </row>
    <row r="208" spans="2:65" s="77" customFormat="1" ht="24.2" customHeight="1" x14ac:dyDescent="0.15">
      <c r="B208" s="87"/>
      <c r="C208" s="131" t="s">
        <v>1866</v>
      </c>
      <c r="D208" s="131" t="s">
        <v>1100</v>
      </c>
      <c r="E208" s="132" t="s">
        <v>70</v>
      </c>
      <c r="F208" s="133" t="s">
        <v>1867</v>
      </c>
      <c r="G208" s="134" t="s">
        <v>67</v>
      </c>
      <c r="H208" s="135">
        <v>200</v>
      </c>
      <c r="I208" s="136"/>
      <c r="J208" s="135">
        <f t="shared" ref="J208:J216" si="80">ROUND(I208*H208,3)</f>
        <v>0</v>
      </c>
      <c r="K208" s="137"/>
      <c r="L208" s="78"/>
      <c r="M208" s="138" t="s">
        <v>1042</v>
      </c>
      <c r="N208" s="86"/>
      <c r="P208" s="124">
        <f t="shared" ref="P208:P216" si="81">O208*H208</f>
        <v>0</v>
      </c>
      <c r="Q208" s="124">
        <v>2.8680000000000001E-2</v>
      </c>
      <c r="R208" s="124">
        <f t="shared" ref="R208:R216" si="82">Q208*H208</f>
        <v>5.7359999999999998</v>
      </c>
      <c r="S208" s="124">
        <v>0</v>
      </c>
      <c r="T208" s="125">
        <f t="shared" ref="T208:T216" si="83">S208*H208</f>
        <v>0</v>
      </c>
      <c r="AR208" s="126" t="s">
        <v>10</v>
      </c>
      <c r="AT208" s="126" t="s">
        <v>1100</v>
      </c>
      <c r="AU208" s="126" t="s">
        <v>12</v>
      </c>
      <c r="AY208" s="76" t="s">
        <v>1064</v>
      </c>
      <c r="BE208" s="127">
        <f t="shared" ref="BE208:BE216" si="84">IF(N208="základná",J208,0)</f>
        <v>0</v>
      </c>
      <c r="BF208" s="127">
        <f t="shared" ref="BF208:BF216" si="85">IF(N208="znížená",J208,0)</f>
        <v>0</v>
      </c>
      <c r="BG208" s="127">
        <f t="shared" ref="BG208:BG216" si="86">IF(N208="zákl. prenesená",J208,0)</f>
        <v>0</v>
      </c>
      <c r="BH208" s="127">
        <f t="shared" ref="BH208:BH216" si="87">IF(N208="zníž. prenesená",J208,0)</f>
        <v>0</v>
      </c>
      <c r="BI208" s="127">
        <f t="shared" ref="BI208:BI216" si="88">IF(N208="nulová",J208,0)</f>
        <v>0</v>
      </c>
      <c r="BJ208" s="76" t="s">
        <v>12</v>
      </c>
      <c r="BK208" s="128">
        <f t="shared" ref="BK208:BK216" si="89">ROUND(I208*H208,3)</f>
        <v>0</v>
      </c>
      <c r="BL208" s="76" t="s">
        <v>10</v>
      </c>
      <c r="BM208" s="126" t="s">
        <v>1868</v>
      </c>
    </row>
    <row r="209" spans="2:65" s="77" customFormat="1" ht="24.2" customHeight="1" x14ac:dyDescent="0.15">
      <c r="B209" s="87"/>
      <c r="C209" s="131" t="s">
        <v>1869</v>
      </c>
      <c r="D209" s="131" t="s">
        <v>1100</v>
      </c>
      <c r="E209" s="132" t="s">
        <v>69</v>
      </c>
      <c r="F209" s="133" t="s">
        <v>1870</v>
      </c>
      <c r="G209" s="134" t="s">
        <v>65</v>
      </c>
      <c r="H209" s="135">
        <v>25</v>
      </c>
      <c r="I209" s="136"/>
      <c r="J209" s="135">
        <f t="shared" si="80"/>
        <v>0</v>
      </c>
      <c r="K209" s="137"/>
      <c r="L209" s="78"/>
      <c r="M209" s="138" t="s">
        <v>1042</v>
      </c>
      <c r="N209" s="86"/>
      <c r="P209" s="124">
        <f t="shared" si="81"/>
        <v>0</v>
      </c>
      <c r="Q209" s="124">
        <v>0</v>
      </c>
      <c r="R209" s="124">
        <f t="shared" si="82"/>
        <v>0</v>
      </c>
      <c r="S209" s="124">
        <v>0</v>
      </c>
      <c r="T209" s="125">
        <f t="shared" si="83"/>
        <v>0</v>
      </c>
      <c r="AR209" s="126" t="s">
        <v>10</v>
      </c>
      <c r="AT209" s="126" t="s">
        <v>1100</v>
      </c>
      <c r="AU209" s="126" t="s">
        <v>12</v>
      </c>
      <c r="AY209" s="76" t="s">
        <v>1064</v>
      </c>
      <c r="BE209" s="127">
        <f t="shared" si="84"/>
        <v>0</v>
      </c>
      <c r="BF209" s="127">
        <f t="shared" si="85"/>
        <v>0</v>
      </c>
      <c r="BG209" s="127">
        <f t="shared" si="86"/>
        <v>0</v>
      </c>
      <c r="BH209" s="127">
        <f t="shared" si="87"/>
        <v>0</v>
      </c>
      <c r="BI209" s="127">
        <f t="shared" si="88"/>
        <v>0</v>
      </c>
      <c r="BJ209" s="76" t="s">
        <v>12</v>
      </c>
      <c r="BK209" s="128">
        <f t="shared" si="89"/>
        <v>0</v>
      </c>
      <c r="BL209" s="76" t="s">
        <v>10</v>
      </c>
      <c r="BM209" s="126" t="s">
        <v>1871</v>
      </c>
    </row>
    <row r="210" spans="2:65" s="77" customFormat="1" ht="24.2" customHeight="1" x14ac:dyDescent="0.15">
      <c r="B210" s="87"/>
      <c r="C210" s="131" t="s">
        <v>1872</v>
      </c>
      <c r="D210" s="131" t="s">
        <v>1100</v>
      </c>
      <c r="E210" s="132" t="s">
        <v>68</v>
      </c>
      <c r="F210" s="133" t="s">
        <v>1873</v>
      </c>
      <c r="G210" s="134" t="s">
        <v>67</v>
      </c>
      <c r="H210" s="135">
        <v>200</v>
      </c>
      <c r="I210" s="136"/>
      <c r="J210" s="135">
        <f t="shared" si="80"/>
        <v>0</v>
      </c>
      <c r="K210" s="137"/>
      <c r="L210" s="78"/>
      <c r="M210" s="138" t="s">
        <v>1042</v>
      </c>
      <c r="N210" s="86"/>
      <c r="P210" s="124">
        <f t="shared" si="81"/>
        <v>0</v>
      </c>
      <c r="Q210" s="124">
        <v>2.3900000000000001E-2</v>
      </c>
      <c r="R210" s="124">
        <f t="shared" si="82"/>
        <v>4.78</v>
      </c>
      <c r="S210" s="124">
        <v>0</v>
      </c>
      <c r="T210" s="125">
        <f t="shared" si="83"/>
        <v>0</v>
      </c>
      <c r="AR210" s="126" t="s">
        <v>10</v>
      </c>
      <c r="AT210" s="126" t="s">
        <v>1100</v>
      </c>
      <c r="AU210" s="126" t="s">
        <v>12</v>
      </c>
      <c r="AY210" s="76" t="s">
        <v>1064</v>
      </c>
      <c r="BE210" s="127">
        <f t="shared" si="84"/>
        <v>0</v>
      </c>
      <c r="BF210" s="127">
        <f t="shared" si="85"/>
        <v>0</v>
      </c>
      <c r="BG210" s="127">
        <f t="shared" si="86"/>
        <v>0</v>
      </c>
      <c r="BH210" s="127">
        <f t="shared" si="87"/>
        <v>0</v>
      </c>
      <c r="BI210" s="127">
        <f t="shared" si="88"/>
        <v>0</v>
      </c>
      <c r="BJ210" s="76" t="s">
        <v>12</v>
      </c>
      <c r="BK210" s="128">
        <f t="shared" si="89"/>
        <v>0</v>
      </c>
      <c r="BL210" s="76" t="s">
        <v>10</v>
      </c>
      <c r="BM210" s="126" t="s">
        <v>1874</v>
      </c>
    </row>
    <row r="211" spans="2:65" s="77" customFormat="1" ht="24.2" customHeight="1" x14ac:dyDescent="0.15">
      <c r="B211" s="87"/>
      <c r="C211" s="131" t="s">
        <v>1875</v>
      </c>
      <c r="D211" s="131" t="s">
        <v>1100</v>
      </c>
      <c r="E211" s="132" t="s">
        <v>66</v>
      </c>
      <c r="F211" s="133" t="s">
        <v>1876</v>
      </c>
      <c r="G211" s="134" t="s">
        <v>65</v>
      </c>
      <c r="H211" s="135">
        <v>25</v>
      </c>
      <c r="I211" s="136"/>
      <c r="J211" s="135">
        <f t="shared" si="80"/>
        <v>0</v>
      </c>
      <c r="K211" s="137"/>
      <c r="L211" s="78"/>
      <c r="M211" s="138" t="s">
        <v>1042</v>
      </c>
      <c r="N211" s="86"/>
      <c r="P211" s="124">
        <f t="shared" si="81"/>
        <v>0</v>
      </c>
      <c r="Q211" s="124">
        <v>2.743E-2</v>
      </c>
      <c r="R211" s="124">
        <f t="shared" si="82"/>
        <v>0.68574999999999997</v>
      </c>
      <c r="S211" s="124">
        <v>0</v>
      </c>
      <c r="T211" s="125">
        <f t="shared" si="83"/>
        <v>0</v>
      </c>
      <c r="AR211" s="126" t="s">
        <v>10</v>
      </c>
      <c r="AT211" s="126" t="s">
        <v>1100</v>
      </c>
      <c r="AU211" s="126" t="s">
        <v>12</v>
      </c>
      <c r="AY211" s="76" t="s">
        <v>1064</v>
      </c>
      <c r="BE211" s="127">
        <f t="shared" si="84"/>
        <v>0</v>
      </c>
      <c r="BF211" s="127">
        <f t="shared" si="85"/>
        <v>0</v>
      </c>
      <c r="BG211" s="127">
        <f t="shared" si="86"/>
        <v>0</v>
      </c>
      <c r="BH211" s="127">
        <f t="shared" si="87"/>
        <v>0</v>
      </c>
      <c r="BI211" s="127">
        <f t="shared" si="88"/>
        <v>0</v>
      </c>
      <c r="BJ211" s="76" t="s">
        <v>12</v>
      </c>
      <c r="BK211" s="128">
        <f t="shared" si="89"/>
        <v>0</v>
      </c>
      <c r="BL211" s="76" t="s">
        <v>10</v>
      </c>
      <c r="BM211" s="126" t="s">
        <v>1877</v>
      </c>
    </row>
    <row r="212" spans="2:65" s="77" customFormat="1" ht="24.2" customHeight="1" x14ac:dyDescent="0.15">
      <c r="B212" s="87"/>
      <c r="C212" s="131" t="s">
        <v>1878</v>
      </c>
      <c r="D212" s="131" t="s">
        <v>1100</v>
      </c>
      <c r="E212" s="132" t="s">
        <v>64</v>
      </c>
      <c r="F212" s="133" t="s">
        <v>1879</v>
      </c>
      <c r="G212" s="134" t="s">
        <v>63</v>
      </c>
      <c r="H212" s="135">
        <v>200</v>
      </c>
      <c r="I212" s="136"/>
      <c r="J212" s="135">
        <f t="shared" si="80"/>
        <v>0</v>
      </c>
      <c r="K212" s="137"/>
      <c r="L212" s="78"/>
      <c r="M212" s="138" t="s">
        <v>1042</v>
      </c>
      <c r="N212" s="86"/>
      <c r="P212" s="124">
        <f t="shared" si="81"/>
        <v>0</v>
      </c>
      <c r="Q212" s="124">
        <v>0</v>
      </c>
      <c r="R212" s="124">
        <f t="shared" si="82"/>
        <v>0</v>
      </c>
      <c r="S212" s="124">
        <v>1.0000000000000001E-5</v>
      </c>
      <c r="T212" s="125">
        <f t="shared" si="83"/>
        <v>2E-3</v>
      </c>
      <c r="AR212" s="126" t="s">
        <v>10</v>
      </c>
      <c r="AT212" s="126" t="s">
        <v>1100</v>
      </c>
      <c r="AU212" s="126" t="s">
        <v>12</v>
      </c>
      <c r="AY212" s="76" t="s">
        <v>1064</v>
      </c>
      <c r="BE212" s="127">
        <f t="shared" si="84"/>
        <v>0</v>
      </c>
      <c r="BF212" s="127">
        <f t="shared" si="85"/>
        <v>0</v>
      </c>
      <c r="BG212" s="127">
        <f t="shared" si="86"/>
        <v>0</v>
      </c>
      <c r="BH212" s="127">
        <f t="shared" si="87"/>
        <v>0</v>
      </c>
      <c r="BI212" s="127">
        <f t="shared" si="88"/>
        <v>0</v>
      </c>
      <c r="BJ212" s="76" t="s">
        <v>12</v>
      </c>
      <c r="BK212" s="128">
        <f t="shared" si="89"/>
        <v>0</v>
      </c>
      <c r="BL212" s="76" t="s">
        <v>10</v>
      </c>
      <c r="BM212" s="126" t="s">
        <v>1880</v>
      </c>
    </row>
    <row r="213" spans="2:65" s="77" customFormat="1" ht="24.2" customHeight="1" x14ac:dyDescent="0.15">
      <c r="B213" s="87"/>
      <c r="C213" s="131" t="s">
        <v>1881</v>
      </c>
      <c r="D213" s="131" t="s">
        <v>1100</v>
      </c>
      <c r="E213" s="132" t="s">
        <v>62</v>
      </c>
      <c r="F213" s="133" t="s">
        <v>1882</v>
      </c>
      <c r="G213" s="134" t="s">
        <v>36</v>
      </c>
      <c r="H213" s="135">
        <v>5</v>
      </c>
      <c r="I213" s="136"/>
      <c r="J213" s="135">
        <f t="shared" si="80"/>
        <v>0</v>
      </c>
      <c r="K213" s="137"/>
      <c r="L213" s="78"/>
      <c r="M213" s="138" t="s">
        <v>1042</v>
      </c>
      <c r="N213" s="86"/>
      <c r="P213" s="124">
        <f t="shared" si="81"/>
        <v>0</v>
      </c>
      <c r="Q213" s="124">
        <v>0</v>
      </c>
      <c r="R213" s="124">
        <f t="shared" si="82"/>
        <v>0</v>
      </c>
      <c r="S213" s="124">
        <v>7.2999999999999995E-2</v>
      </c>
      <c r="T213" s="125">
        <f t="shared" si="83"/>
        <v>0.36499999999999999</v>
      </c>
      <c r="AR213" s="126" t="s">
        <v>1102</v>
      </c>
      <c r="AT213" s="126" t="s">
        <v>1100</v>
      </c>
      <c r="AU213" s="126" t="s">
        <v>12</v>
      </c>
      <c r="AY213" s="76" t="s">
        <v>1064</v>
      </c>
      <c r="BE213" s="127">
        <f t="shared" si="84"/>
        <v>0</v>
      </c>
      <c r="BF213" s="127">
        <f t="shared" si="85"/>
        <v>0</v>
      </c>
      <c r="BG213" s="127">
        <f t="shared" si="86"/>
        <v>0</v>
      </c>
      <c r="BH213" s="127">
        <f t="shared" si="87"/>
        <v>0</v>
      </c>
      <c r="BI213" s="127">
        <f t="shared" si="88"/>
        <v>0</v>
      </c>
      <c r="BJ213" s="76" t="s">
        <v>12</v>
      </c>
      <c r="BK213" s="128">
        <f t="shared" si="89"/>
        <v>0</v>
      </c>
      <c r="BL213" s="76" t="s">
        <v>1102</v>
      </c>
      <c r="BM213" s="126" t="s">
        <v>1883</v>
      </c>
    </row>
    <row r="214" spans="2:65" s="77" customFormat="1" ht="24.2" customHeight="1" x14ac:dyDescent="0.15">
      <c r="B214" s="87"/>
      <c r="C214" s="131" t="s">
        <v>1884</v>
      </c>
      <c r="D214" s="131" t="s">
        <v>1100</v>
      </c>
      <c r="E214" s="132" t="s">
        <v>61</v>
      </c>
      <c r="F214" s="133" t="s">
        <v>1885</v>
      </c>
      <c r="G214" s="134" t="s">
        <v>36</v>
      </c>
      <c r="H214" s="135">
        <v>1</v>
      </c>
      <c r="I214" s="136"/>
      <c r="J214" s="135">
        <f t="shared" si="80"/>
        <v>0</v>
      </c>
      <c r="K214" s="137"/>
      <c r="L214" s="78"/>
      <c r="M214" s="138" t="s">
        <v>1042</v>
      </c>
      <c r="N214" s="86"/>
      <c r="P214" s="124">
        <f t="shared" si="81"/>
        <v>0</v>
      </c>
      <c r="Q214" s="124">
        <v>0</v>
      </c>
      <c r="R214" s="124">
        <f t="shared" si="82"/>
        <v>0</v>
      </c>
      <c r="S214" s="124">
        <v>0.14599999999999999</v>
      </c>
      <c r="T214" s="125">
        <f t="shared" si="83"/>
        <v>0.14599999999999999</v>
      </c>
      <c r="AR214" s="126" t="s">
        <v>1102</v>
      </c>
      <c r="AT214" s="126" t="s">
        <v>1100</v>
      </c>
      <c r="AU214" s="126" t="s">
        <v>12</v>
      </c>
      <c r="AY214" s="76" t="s">
        <v>1064</v>
      </c>
      <c r="BE214" s="127">
        <f t="shared" si="84"/>
        <v>0</v>
      </c>
      <c r="BF214" s="127">
        <f t="shared" si="85"/>
        <v>0</v>
      </c>
      <c r="BG214" s="127">
        <f t="shared" si="86"/>
        <v>0</v>
      </c>
      <c r="BH214" s="127">
        <f t="shared" si="87"/>
        <v>0</v>
      </c>
      <c r="BI214" s="127">
        <f t="shared" si="88"/>
        <v>0</v>
      </c>
      <c r="BJ214" s="76" t="s">
        <v>12</v>
      </c>
      <c r="BK214" s="128">
        <f t="shared" si="89"/>
        <v>0</v>
      </c>
      <c r="BL214" s="76" t="s">
        <v>1102</v>
      </c>
      <c r="BM214" s="126" t="s">
        <v>1886</v>
      </c>
    </row>
    <row r="215" spans="2:65" s="77" customFormat="1" ht="21.75" customHeight="1" x14ac:dyDescent="0.15">
      <c r="B215" s="87"/>
      <c r="C215" s="131" t="s">
        <v>1887</v>
      </c>
      <c r="D215" s="131" t="s">
        <v>1100</v>
      </c>
      <c r="E215" s="132" t="s">
        <v>60</v>
      </c>
      <c r="F215" s="133" t="s">
        <v>1888</v>
      </c>
      <c r="G215" s="134" t="s">
        <v>56</v>
      </c>
      <c r="H215" s="135">
        <v>7.59</v>
      </c>
      <c r="I215" s="136"/>
      <c r="J215" s="135">
        <f t="shared" si="80"/>
        <v>0</v>
      </c>
      <c r="K215" s="137"/>
      <c r="L215" s="78"/>
      <c r="M215" s="138" t="s">
        <v>1042</v>
      </c>
      <c r="N215" s="86"/>
      <c r="P215" s="124">
        <f t="shared" si="81"/>
        <v>0</v>
      </c>
      <c r="Q215" s="124">
        <v>0</v>
      </c>
      <c r="R215" s="124">
        <f t="shared" si="82"/>
        <v>0</v>
      </c>
      <c r="S215" s="124">
        <v>0</v>
      </c>
      <c r="T215" s="125">
        <f t="shared" si="83"/>
        <v>0</v>
      </c>
      <c r="AR215" s="126" t="s">
        <v>10</v>
      </c>
      <c r="AT215" s="126" t="s">
        <v>1100</v>
      </c>
      <c r="AU215" s="126" t="s">
        <v>12</v>
      </c>
      <c r="AY215" s="76" t="s">
        <v>1064</v>
      </c>
      <c r="BE215" s="127">
        <f t="shared" si="84"/>
        <v>0</v>
      </c>
      <c r="BF215" s="127">
        <f t="shared" si="85"/>
        <v>0</v>
      </c>
      <c r="BG215" s="127">
        <f t="shared" si="86"/>
        <v>0</v>
      </c>
      <c r="BH215" s="127">
        <f t="shared" si="87"/>
        <v>0</v>
      </c>
      <c r="BI215" s="127">
        <f t="shared" si="88"/>
        <v>0</v>
      </c>
      <c r="BJ215" s="76" t="s">
        <v>12</v>
      </c>
      <c r="BK215" s="128">
        <f t="shared" si="89"/>
        <v>0</v>
      </c>
      <c r="BL215" s="76" t="s">
        <v>10</v>
      </c>
      <c r="BM215" s="126" t="s">
        <v>1889</v>
      </c>
    </row>
    <row r="216" spans="2:65" s="77" customFormat="1" ht="24.2" customHeight="1" x14ac:dyDescent="0.15">
      <c r="B216" s="87"/>
      <c r="C216" s="131" t="s">
        <v>1890</v>
      </c>
      <c r="D216" s="131" t="s">
        <v>1100</v>
      </c>
      <c r="E216" s="132" t="s">
        <v>58</v>
      </c>
      <c r="F216" s="133" t="s">
        <v>1891</v>
      </c>
      <c r="G216" s="134" t="s">
        <v>56</v>
      </c>
      <c r="H216" s="135">
        <v>7.0590000000000002</v>
      </c>
      <c r="I216" s="136"/>
      <c r="J216" s="135">
        <f t="shared" si="80"/>
        <v>0</v>
      </c>
      <c r="K216" s="137"/>
      <c r="L216" s="78"/>
      <c r="M216" s="138" t="s">
        <v>1042</v>
      </c>
      <c r="N216" s="86"/>
      <c r="P216" s="124">
        <f t="shared" si="81"/>
        <v>0</v>
      </c>
      <c r="Q216" s="124">
        <v>0</v>
      </c>
      <c r="R216" s="124">
        <f t="shared" si="82"/>
        <v>0</v>
      </c>
      <c r="S216" s="124">
        <v>0</v>
      </c>
      <c r="T216" s="125">
        <f t="shared" si="83"/>
        <v>0</v>
      </c>
      <c r="AR216" s="126" t="s">
        <v>10</v>
      </c>
      <c r="AT216" s="126" t="s">
        <v>1100</v>
      </c>
      <c r="AU216" s="126" t="s">
        <v>12</v>
      </c>
      <c r="AY216" s="76" t="s">
        <v>1064</v>
      </c>
      <c r="BE216" s="127">
        <f t="shared" si="84"/>
        <v>0</v>
      </c>
      <c r="BF216" s="127">
        <f t="shared" si="85"/>
        <v>0</v>
      </c>
      <c r="BG216" s="127">
        <f t="shared" si="86"/>
        <v>0</v>
      </c>
      <c r="BH216" s="127">
        <f t="shared" si="87"/>
        <v>0</v>
      </c>
      <c r="BI216" s="127">
        <f t="shared" si="88"/>
        <v>0</v>
      </c>
      <c r="BJ216" s="76" t="s">
        <v>12</v>
      </c>
      <c r="BK216" s="128">
        <f t="shared" si="89"/>
        <v>0</v>
      </c>
      <c r="BL216" s="76" t="s">
        <v>10</v>
      </c>
      <c r="BM216" s="126" t="s">
        <v>1892</v>
      </c>
    </row>
    <row r="217" spans="2:65" s="103" customFormat="1" ht="22.7" customHeight="1" x14ac:dyDescent="0.2">
      <c r="B217" s="104"/>
      <c r="D217" s="105" t="s">
        <v>1062</v>
      </c>
      <c r="E217" s="129" t="s">
        <v>55</v>
      </c>
      <c r="F217" s="129" t="s">
        <v>1264</v>
      </c>
      <c r="I217" s="107"/>
      <c r="J217" s="130">
        <f>BK217</f>
        <v>0</v>
      </c>
      <c r="L217" s="104"/>
      <c r="M217" s="109"/>
      <c r="P217" s="110">
        <f>SUM(P218:P220)</f>
        <v>0</v>
      </c>
      <c r="R217" s="110">
        <f>SUM(R218:R220)</f>
        <v>0</v>
      </c>
      <c r="T217" s="111">
        <f>SUM(T218:T220)</f>
        <v>0</v>
      </c>
      <c r="AR217" s="105" t="s">
        <v>13</v>
      </c>
      <c r="AT217" s="112" t="s">
        <v>1062</v>
      </c>
      <c r="AU217" s="112" t="s">
        <v>13</v>
      </c>
      <c r="AY217" s="105" t="s">
        <v>1064</v>
      </c>
      <c r="BK217" s="113">
        <f>SUM(BK218:BK220)</f>
        <v>0</v>
      </c>
    </row>
    <row r="218" spans="2:65" s="77" customFormat="1" ht="44.25" customHeight="1" x14ac:dyDescent="0.15">
      <c r="B218" s="87"/>
      <c r="C218" s="131" t="s">
        <v>1893</v>
      </c>
      <c r="D218" s="131" t="s">
        <v>1100</v>
      </c>
      <c r="E218" s="132" t="s">
        <v>54</v>
      </c>
      <c r="F218" s="133" t="s">
        <v>1266</v>
      </c>
      <c r="G218" s="134" t="s">
        <v>51</v>
      </c>
      <c r="H218" s="135">
        <v>14</v>
      </c>
      <c r="I218" s="136"/>
      <c r="J218" s="135">
        <f>ROUND(I218*H218,3)</f>
        <v>0</v>
      </c>
      <c r="K218" s="137"/>
      <c r="L218" s="78"/>
      <c r="M218" s="138" t="s">
        <v>1042</v>
      </c>
      <c r="N218" s="86"/>
      <c r="P218" s="124">
        <f>O218*H218</f>
        <v>0</v>
      </c>
      <c r="Q218" s="124">
        <v>0</v>
      </c>
      <c r="R218" s="124">
        <f>Q218*H218</f>
        <v>0</v>
      </c>
      <c r="S218" s="124">
        <v>0</v>
      </c>
      <c r="T218" s="125">
        <f>S218*H218</f>
        <v>0</v>
      </c>
      <c r="AR218" s="126" t="s">
        <v>1267</v>
      </c>
      <c r="AT218" s="126" t="s">
        <v>1100</v>
      </c>
      <c r="AU218" s="126" t="s">
        <v>12</v>
      </c>
      <c r="AY218" s="76" t="s">
        <v>1064</v>
      </c>
      <c r="BE218" s="127">
        <f>IF(N218="základná",J218,0)</f>
        <v>0</v>
      </c>
      <c r="BF218" s="127">
        <f>IF(N218="znížená",J218,0)</f>
        <v>0</v>
      </c>
      <c r="BG218" s="127">
        <f>IF(N218="zákl. prenesená",J218,0)</f>
        <v>0</v>
      </c>
      <c r="BH218" s="127">
        <f>IF(N218="zníž. prenesená",J218,0)</f>
        <v>0</v>
      </c>
      <c r="BI218" s="127">
        <f>IF(N218="nulová",J218,0)</f>
        <v>0</v>
      </c>
      <c r="BJ218" s="76" t="s">
        <v>12</v>
      </c>
      <c r="BK218" s="128">
        <f>ROUND(I218*H218,3)</f>
        <v>0</v>
      </c>
      <c r="BL218" s="76" t="s">
        <v>1267</v>
      </c>
      <c r="BM218" s="126" t="s">
        <v>1894</v>
      </c>
    </row>
    <row r="219" spans="2:65" s="77" customFormat="1" ht="24.2" customHeight="1" x14ac:dyDescent="0.15">
      <c r="B219" s="87"/>
      <c r="C219" s="131" t="s">
        <v>1895</v>
      </c>
      <c r="D219" s="131" t="s">
        <v>1100</v>
      </c>
      <c r="E219" s="132" t="s">
        <v>53</v>
      </c>
      <c r="F219" s="133" t="s">
        <v>1270</v>
      </c>
      <c r="G219" s="134" t="s">
        <v>51</v>
      </c>
      <c r="H219" s="135">
        <v>12</v>
      </c>
      <c r="I219" s="136"/>
      <c r="J219" s="135">
        <f>ROUND(I219*H219,3)</f>
        <v>0</v>
      </c>
      <c r="K219" s="137"/>
      <c r="L219" s="78"/>
      <c r="M219" s="138" t="s">
        <v>1042</v>
      </c>
      <c r="N219" s="86"/>
      <c r="P219" s="124">
        <f>O219*H219</f>
        <v>0</v>
      </c>
      <c r="Q219" s="124">
        <v>0</v>
      </c>
      <c r="R219" s="124">
        <f>Q219*H219</f>
        <v>0</v>
      </c>
      <c r="S219" s="124">
        <v>0</v>
      </c>
      <c r="T219" s="125">
        <f>S219*H219</f>
        <v>0</v>
      </c>
      <c r="AR219" s="126" t="s">
        <v>1102</v>
      </c>
      <c r="AT219" s="126" t="s">
        <v>1100</v>
      </c>
      <c r="AU219" s="126" t="s">
        <v>12</v>
      </c>
      <c r="AY219" s="76" t="s">
        <v>1064</v>
      </c>
      <c r="BE219" s="127">
        <f>IF(N219="základná",J219,0)</f>
        <v>0</v>
      </c>
      <c r="BF219" s="127">
        <f>IF(N219="znížená",J219,0)</f>
        <v>0</v>
      </c>
      <c r="BG219" s="127">
        <f>IF(N219="zákl. prenesená",J219,0)</f>
        <v>0</v>
      </c>
      <c r="BH219" s="127">
        <f>IF(N219="zníž. prenesená",J219,0)</f>
        <v>0</v>
      </c>
      <c r="BI219" s="127">
        <f>IF(N219="nulová",J219,0)</f>
        <v>0</v>
      </c>
      <c r="BJ219" s="76" t="s">
        <v>12</v>
      </c>
      <c r="BK219" s="128">
        <f>ROUND(I219*H219,3)</f>
        <v>0</v>
      </c>
      <c r="BL219" s="76" t="s">
        <v>1102</v>
      </c>
      <c r="BM219" s="126" t="s">
        <v>1896</v>
      </c>
    </row>
    <row r="220" spans="2:65" s="77" customFormat="1" ht="24.2" customHeight="1" x14ac:dyDescent="0.15">
      <c r="B220" s="87"/>
      <c r="C220" s="131" t="s">
        <v>1897</v>
      </c>
      <c r="D220" s="131" t="s">
        <v>1100</v>
      </c>
      <c r="E220" s="132" t="s">
        <v>52</v>
      </c>
      <c r="F220" s="133" t="s">
        <v>1898</v>
      </c>
      <c r="G220" s="134" t="s">
        <v>51</v>
      </c>
      <c r="H220" s="135">
        <v>4</v>
      </c>
      <c r="I220" s="136"/>
      <c r="J220" s="135">
        <f>ROUND(I220*H220,3)</f>
        <v>0</v>
      </c>
      <c r="K220" s="137"/>
      <c r="L220" s="78"/>
      <c r="M220" s="138" t="s">
        <v>1042</v>
      </c>
      <c r="N220" s="86"/>
      <c r="P220" s="124">
        <f>O220*H220</f>
        <v>0</v>
      </c>
      <c r="Q220" s="124">
        <v>0</v>
      </c>
      <c r="R220" s="124">
        <f>Q220*H220</f>
        <v>0</v>
      </c>
      <c r="S220" s="124">
        <v>0</v>
      </c>
      <c r="T220" s="125">
        <f>S220*H220</f>
        <v>0</v>
      </c>
      <c r="AR220" s="126" t="s">
        <v>1102</v>
      </c>
      <c r="AT220" s="126" t="s">
        <v>1100</v>
      </c>
      <c r="AU220" s="126" t="s">
        <v>12</v>
      </c>
      <c r="AY220" s="76" t="s">
        <v>1064</v>
      </c>
      <c r="BE220" s="127">
        <f>IF(N220="základná",J220,0)</f>
        <v>0</v>
      </c>
      <c r="BF220" s="127">
        <f>IF(N220="znížená",J220,0)</f>
        <v>0</v>
      </c>
      <c r="BG220" s="127">
        <f>IF(N220="zákl. prenesená",J220,0)</f>
        <v>0</v>
      </c>
      <c r="BH220" s="127">
        <f>IF(N220="zníž. prenesená",J220,0)</f>
        <v>0</v>
      </c>
      <c r="BI220" s="127">
        <f>IF(N220="nulová",J220,0)</f>
        <v>0</v>
      </c>
      <c r="BJ220" s="76" t="s">
        <v>12</v>
      </c>
      <c r="BK220" s="128">
        <f>ROUND(I220*H220,3)</f>
        <v>0</v>
      </c>
      <c r="BL220" s="76" t="s">
        <v>1102</v>
      </c>
      <c r="BM220" s="126" t="s">
        <v>1899</v>
      </c>
    </row>
    <row r="221" spans="2:65" s="103" customFormat="1" ht="22.7" customHeight="1" x14ac:dyDescent="0.2">
      <c r="B221" s="104"/>
      <c r="D221" s="105" t="s">
        <v>1062</v>
      </c>
      <c r="E221" s="129" t="s">
        <v>50</v>
      </c>
      <c r="F221" s="129" t="s">
        <v>1272</v>
      </c>
      <c r="I221" s="107"/>
      <c r="J221" s="130">
        <f>BK221</f>
        <v>0</v>
      </c>
      <c r="L221" s="104"/>
      <c r="M221" s="109"/>
      <c r="P221" s="110">
        <f>SUM(P222:P233)</f>
        <v>0</v>
      </c>
      <c r="R221" s="110">
        <f>SUM(R222:R233)</f>
        <v>0</v>
      </c>
      <c r="T221" s="111">
        <f>SUM(T222:T233)</f>
        <v>0</v>
      </c>
      <c r="AR221" s="105" t="s">
        <v>11</v>
      </c>
      <c r="AT221" s="112" t="s">
        <v>1062</v>
      </c>
      <c r="AU221" s="112" t="s">
        <v>13</v>
      </c>
      <c r="AY221" s="105" t="s">
        <v>1064</v>
      </c>
      <c r="BK221" s="113">
        <f>SUM(BK222:BK233)</f>
        <v>0</v>
      </c>
    </row>
    <row r="222" spans="2:65" s="77" customFormat="1" ht="24.2" customHeight="1" x14ac:dyDescent="0.15">
      <c r="B222" s="87"/>
      <c r="C222" s="131" t="s">
        <v>1900</v>
      </c>
      <c r="D222" s="131" t="s">
        <v>1100</v>
      </c>
      <c r="E222" s="132" t="s">
        <v>49</v>
      </c>
      <c r="F222" s="133" t="s">
        <v>1355</v>
      </c>
      <c r="G222" s="134" t="s">
        <v>36</v>
      </c>
      <c r="H222" s="135">
        <v>6</v>
      </c>
      <c r="I222" s="136"/>
      <c r="J222" s="135">
        <f t="shared" ref="J222:J233" si="90">ROUND(I222*H222,3)</f>
        <v>0</v>
      </c>
      <c r="K222" s="137"/>
      <c r="L222" s="78"/>
      <c r="M222" s="138" t="s">
        <v>1042</v>
      </c>
      <c r="N222" s="86"/>
      <c r="P222" s="124">
        <f t="shared" ref="P222:P233" si="91">O222*H222</f>
        <v>0</v>
      </c>
      <c r="Q222" s="124">
        <v>0</v>
      </c>
      <c r="R222" s="124">
        <f t="shared" ref="R222:R233" si="92">Q222*H222</f>
        <v>0</v>
      </c>
      <c r="S222" s="124">
        <v>0</v>
      </c>
      <c r="T222" s="125">
        <f t="shared" ref="T222:T233" si="93">S222*H222</f>
        <v>0</v>
      </c>
      <c r="AR222" s="126" t="s">
        <v>1102</v>
      </c>
      <c r="AT222" s="126" t="s">
        <v>1100</v>
      </c>
      <c r="AU222" s="126" t="s">
        <v>12</v>
      </c>
      <c r="AY222" s="76" t="s">
        <v>1064</v>
      </c>
      <c r="BE222" s="127">
        <f t="shared" ref="BE222:BE233" si="94">IF(N222="základná",J222,0)</f>
        <v>0</v>
      </c>
      <c r="BF222" s="127">
        <f t="shared" ref="BF222:BF233" si="95">IF(N222="znížená",J222,0)</f>
        <v>0</v>
      </c>
      <c r="BG222" s="127">
        <f t="shared" ref="BG222:BG233" si="96">IF(N222="zákl. prenesená",J222,0)</f>
        <v>0</v>
      </c>
      <c r="BH222" s="127">
        <f t="shared" ref="BH222:BH233" si="97">IF(N222="zníž. prenesená",J222,0)</f>
        <v>0</v>
      </c>
      <c r="BI222" s="127">
        <f t="shared" ref="BI222:BI233" si="98">IF(N222="nulová",J222,0)</f>
        <v>0</v>
      </c>
      <c r="BJ222" s="76" t="s">
        <v>12</v>
      </c>
      <c r="BK222" s="128">
        <f t="shared" ref="BK222:BK233" si="99">ROUND(I222*H222,3)</f>
        <v>0</v>
      </c>
      <c r="BL222" s="76" t="s">
        <v>1102</v>
      </c>
      <c r="BM222" s="126" t="s">
        <v>1901</v>
      </c>
    </row>
    <row r="223" spans="2:65" s="77" customFormat="1" ht="33" customHeight="1" x14ac:dyDescent="0.15">
      <c r="B223" s="87"/>
      <c r="C223" s="131" t="s">
        <v>1902</v>
      </c>
      <c r="D223" s="131" t="s">
        <v>1100</v>
      </c>
      <c r="E223" s="132" t="s">
        <v>48</v>
      </c>
      <c r="F223" s="133" t="s">
        <v>1903</v>
      </c>
      <c r="G223" s="134" t="s">
        <v>42</v>
      </c>
      <c r="H223" s="135">
        <v>25</v>
      </c>
      <c r="I223" s="136"/>
      <c r="J223" s="135">
        <f t="shared" si="90"/>
        <v>0</v>
      </c>
      <c r="K223" s="137"/>
      <c r="L223" s="78"/>
      <c r="M223" s="138" t="s">
        <v>1042</v>
      </c>
      <c r="N223" s="86"/>
      <c r="P223" s="124">
        <f t="shared" si="91"/>
        <v>0</v>
      </c>
      <c r="Q223" s="124">
        <v>0</v>
      </c>
      <c r="R223" s="124">
        <f t="shared" si="92"/>
        <v>0</v>
      </c>
      <c r="S223" s="124">
        <v>0</v>
      </c>
      <c r="T223" s="125">
        <f t="shared" si="93"/>
        <v>0</v>
      </c>
      <c r="AR223" s="126" t="s">
        <v>1102</v>
      </c>
      <c r="AT223" s="126" t="s">
        <v>1100</v>
      </c>
      <c r="AU223" s="126" t="s">
        <v>12</v>
      </c>
      <c r="AY223" s="76" t="s">
        <v>1064</v>
      </c>
      <c r="BE223" s="127">
        <f t="shared" si="94"/>
        <v>0</v>
      </c>
      <c r="BF223" s="127">
        <f t="shared" si="95"/>
        <v>0</v>
      </c>
      <c r="BG223" s="127">
        <f t="shared" si="96"/>
        <v>0</v>
      </c>
      <c r="BH223" s="127">
        <f t="shared" si="97"/>
        <v>0</v>
      </c>
      <c r="BI223" s="127">
        <f t="shared" si="98"/>
        <v>0</v>
      </c>
      <c r="BJ223" s="76" t="s">
        <v>12</v>
      </c>
      <c r="BK223" s="128">
        <f t="shared" si="99"/>
        <v>0</v>
      </c>
      <c r="BL223" s="76" t="s">
        <v>1102</v>
      </c>
      <c r="BM223" s="126" t="s">
        <v>1904</v>
      </c>
    </row>
    <row r="224" spans="2:65" s="77" customFormat="1" ht="33" customHeight="1" x14ac:dyDescent="0.15">
      <c r="B224" s="87"/>
      <c r="C224" s="131" t="s">
        <v>1905</v>
      </c>
      <c r="D224" s="131" t="s">
        <v>1100</v>
      </c>
      <c r="E224" s="132" t="s">
        <v>47</v>
      </c>
      <c r="F224" s="133" t="s">
        <v>1906</v>
      </c>
      <c r="G224" s="134" t="s">
        <v>42</v>
      </c>
      <c r="H224" s="135">
        <v>80</v>
      </c>
      <c r="I224" s="136"/>
      <c r="J224" s="135">
        <f t="shared" si="90"/>
        <v>0</v>
      </c>
      <c r="K224" s="137"/>
      <c r="L224" s="78"/>
      <c r="M224" s="138" t="s">
        <v>1042</v>
      </c>
      <c r="N224" s="86"/>
      <c r="P224" s="124">
        <f t="shared" si="91"/>
        <v>0</v>
      </c>
      <c r="Q224" s="124">
        <v>0</v>
      </c>
      <c r="R224" s="124">
        <f t="shared" si="92"/>
        <v>0</v>
      </c>
      <c r="S224" s="124">
        <v>0</v>
      </c>
      <c r="T224" s="125">
        <f t="shared" si="93"/>
        <v>0</v>
      </c>
      <c r="AR224" s="126" t="s">
        <v>1102</v>
      </c>
      <c r="AT224" s="126" t="s">
        <v>1100</v>
      </c>
      <c r="AU224" s="126" t="s">
        <v>12</v>
      </c>
      <c r="AY224" s="76" t="s">
        <v>1064</v>
      </c>
      <c r="BE224" s="127">
        <f t="shared" si="94"/>
        <v>0</v>
      </c>
      <c r="BF224" s="127">
        <f t="shared" si="95"/>
        <v>0</v>
      </c>
      <c r="BG224" s="127">
        <f t="shared" si="96"/>
        <v>0</v>
      </c>
      <c r="BH224" s="127">
        <f t="shared" si="97"/>
        <v>0</v>
      </c>
      <c r="BI224" s="127">
        <f t="shared" si="98"/>
        <v>0</v>
      </c>
      <c r="BJ224" s="76" t="s">
        <v>12</v>
      </c>
      <c r="BK224" s="128">
        <f t="shared" si="99"/>
        <v>0</v>
      </c>
      <c r="BL224" s="76" t="s">
        <v>1102</v>
      </c>
      <c r="BM224" s="126" t="s">
        <v>1907</v>
      </c>
    </row>
    <row r="225" spans="2:65" s="77" customFormat="1" ht="33" customHeight="1" x14ac:dyDescent="0.15">
      <c r="B225" s="87"/>
      <c r="C225" s="131" t="s">
        <v>1908</v>
      </c>
      <c r="D225" s="131" t="s">
        <v>1100</v>
      </c>
      <c r="E225" s="132" t="s">
        <v>46</v>
      </c>
      <c r="F225" s="133" t="s">
        <v>1909</v>
      </c>
      <c r="G225" s="134" t="s">
        <v>42</v>
      </c>
      <c r="H225" s="135">
        <v>80</v>
      </c>
      <c r="I225" s="136"/>
      <c r="J225" s="135">
        <f t="shared" si="90"/>
        <v>0</v>
      </c>
      <c r="K225" s="137"/>
      <c r="L225" s="78"/>
      <c r="M225" s="138" t="s">
        <v>1042</v>
      </c>
      <c r="N225" s="86"/>
      <c r="P225" s="124">
        <f t="shared" si="91"/>
        <v>0</v>
      </c>
      <c r="Q225" s="124">
        <v>0</v>
      </c>
      <c r="R225" s="124">
        <f t="shared" si="92"/>
        <v>0</v>
      </c>
      <c r="S225" s="124">
        <v>0</v>
      </c>
      <c r="T225" s="125">
        <f t="shared" si="93"/>
        <v>0</v>
      </c>
      <c r="AR225" s="126" t="s">
        <v>1102</v>
      </c>
      <c r="AT225" s="126" t="s">
        <v>1100</v>
      </c>
      <c r="AU225" s="126" t="s">
        <v>12</v>
      </c>
      <c r="AY225" s="76" t="s">
        <v>1064</v>
      </c>
      <c r="BE225" s="127">
        <f t="shared" si="94"/>
        <v>0</v>
      </c>
      <c r="BF225" s="127">
        <f t="shared" si="95"/>
        <v>0</v>
      </c>
      <c r="BG225" s="127">
        <f t="shared" si="96"/>
        <v>0</v>
      </c>
      <c r="BH225" s="127">
        <f t="shared" si="97"/>
        <v>0</v>
      </c>
      <c r="BI225" s="127">
        <f t="shared" si="98"/>
        <v>0</v>
      </c>
      <c r="BJ225" s="76" t="s">
        <v>12</v>
      </c>
      <c r="BK225" s="128">
        <f t="shared" si="99"/>
        <v>0</v>
      </c>
      <c r="BL225" s="76" t="s">
        <v>1102</v>
      </c>
      <c r="BM225" s="126" t="s">
        <v>1910</v>
      </c>
    </row>
    <row r="226" spans="2:65" s="77" customFormat="1" ht="24.2" customHeight="1" x14ac:dyDescent="0.15">
      <c r="B226" s="87"/>
      <c r="C226" s="131" t="s">
        <v>1911</v>
      </c>
      <c r="D226" s="131" t="s">
        <v>1100</v>
      </c>
      <c r="E226" s="132" t="s">
        <v>45</v>
      </c>
      <c r="F226" s="133" t="s">
        <v>1912</v>
      </c>
      <c r="G226" s="134" t="s">
        <v>42</v>
      </c>
      <c r="H226" s="135">
        <v>50</v>
      </c>
      <c r="I226" s="136"/>
      <c r="J226" s="135">
        <f t="shared" si="90"/>
        <v>0</v>
      </c>
      <c r="K226" s="137"/>
      <c r="L226" s="78"/>
      <c r="M226" s="138" t="s">
        <v>1042</v>
      </c>
      <c r="N226" s="86"/>
      <c r="P226" s="124">
        <f t="shared" si="91"/>
        <v>0</v>
      </c>
      <c r="Q226" s="124">
        <v>0</v>
      </c>
      <c r="R226" s="124">
        <f t="shared" si="92"/>
        <v>0</v>
      </c>
      <c r="S226" s="124">
        <v>0</v>
      </c>
      <c r="T226" s="125">
        <f t="shared" si="93"/>
        <v>0</v>
      </c>
      <c r="AR226" s="126" t="s">
        <v>1102</v>
      </c>
      <c r="AT226" s="126" t="s">
        <v>1100</v>
      </c>
      <c r="AU226" s="126" t="s">
        <v>12</v>
      </c>
      <c r="AY226" s="76" t="s">
        <v>1064</v>
      </c>
      <c r="BE226" s="127">
        <f t="shared" si="94"/>
        <v>0</v>
      </c>
      <c r="BF226" s="127">
        <f t="shared" si="95"/>
        <v>0</v>
      </c>
      <c r="BG226" s="127">
        <f t="shared" si="96"/>
        <v>0</v>
      </c>
      <c r="BH226" s="127">
        <f t="shared" si="97"/>
        <v>0</v>
      </c>
      <c r="BI226" s="127">
        <f t="shared" si="98"/>
        <v>0</v>
      </c>
      <c r="BJ226" s="76" t="s">
        <v>12</v>
      </c>
      <c r="BK226" s="128">
        <f t="shared" si="99"/>
        <v>0</v>
      </c>
      <c r="BL226" s="76" t="s">
        <v>1102</v>
      </c>
      <c r="BM226" s="126" t="s">
        <v>1913</v>
      </c>
    </row>
    <row r="227" spans="2:65" s="77" customFormat="1" ht="24.2" customHeight="1" x14ac:dyDescent="0.15">
      <c r="B227" s="87"/>
      <c r="C227" s="131" t="s">
        <v>1914</v>
      </c>
      <c r="D227" s="131" t="s">
        <v>1100</v>
      </c>
      <c r="E227" s="132" t="s">
        <v>44</v>
      </c>
      <c r="F227" s="133" t="s">
        <v>1357</v>
      </c>
      <c r="G227" s="134" t="s">
        <v>42</v>
      </c>
      <c r="H227" s="135">
        <v>10</v>
      </c>
      <c r="I227" s="136"/>
      <c r="J227" s="135">
        <f t="shared" si="90"/>
        <v>0</v>
      </c>
      <c r="K227" s="137"/>
      <c r="L227" s="78"/>
      <c r="M227" s="138" t="s">
        <v>1042</v>
      </c>
      <c r="N227" s="86"/>
      <c r="P227" s="124">
        <f t="shared" si="91"/>
        <v>0</v>
      </c>
      <c r="Q227" s="124">
        <v>0</v>
      </c>
      <c r="R227" s="124">
        <f t="shared" si="92"/>
        <v>0</v>
      </c>
      <c r="S227" s="124">
        <v>0</v>
      </c>
      <c r="T227" s="125">
        <f t="shared" si="93"/>
        <v>0</v>
      </c>
      <c r="AR227" s="126" t="s">
        <v>1102</v>
      </c>
      <c r="AT227" s="126" t="s">
        <v>1100</v>
      </c>
      <c r="AU227" s="126" t="s">
        <v>12</v>
      </c>
      <c r="AY227" s="76" t="s">
        <v>1064</v>
      </c>
      <c r="BE227" s="127">
        <f t="shared" si="94"/>
        <v>0</v>
      </c>
      <c r="BF227" s="127">
        <f t="shared" si="95"/>
        <v>0</v>
      </c>
      <c r="BG227" s="127">
        <f t="shared" si="96"/>
        <v>0</v>
      </c>
      <c r="BH227" s="127">
        <f t="shared" si="97"/>
        <v>0</v>
      </c>
      <c r="BI227" s="127">
        <f t="shared" si="98"/>
        <v>0</v>
      </c>
      <c r="BJ227" s="76" t="s">
        <v>12</v>
      </c>
      <c r="BK227" s="128">
        <f t="shared" si="99"/>
        <v>0</v>
      </c>
      <c r="BL227" s="76" t="s">
        <v>1102</v>
      </c>
      <c r="BM227" s="126" t="s">
        <v>1915</v>
      </c>
    </row>
    <row r="228" spans="2:65" s="77" customFormat="1" ht="33" customHeight="1" x14ac:dyDescent="0.15">
      <c r="B228" s="87"/>
      <c r="C228" s="131" t="s">
        <v>1916</v>
      </c>
      <c r="D228" s="131" t="s">
        <v>1100</v>
      </c>
      <c r="E228" s="132" t="s">
        <v>43</v>
      </c>
      <c r="F228" s="133" t="s">
        <v>1359</v>
      </c>
      <c r="G228" s="134" t="s">
        <v>42</v>
      </c>
      <c r="H228" s="135">
        <v>30</v>
      </c>
      <c r="I228" s="136"/>
      <c r="J228" s="135">
        <f t="shared" si="90"/>
        <v>0</v>
      </c>
      <c r="K228" s="137"/>
      <c r="L228" s="78"/>
      <c r="M228" s="138" t="s">
        <v>1042</v>
      </c>
      <c r="N228" s="86"/>
      <c r="P228" s="124">
        <f t="shared" si="91"/>
        <v>0</v>
      </c>
      <c r="Q228" s="124">
        <v>0</v>
      </c>
      <c r="R228" s="124">
        <f t="shared" si="92"/>
        <v>0</v>
      </c>
      <c r="S228" s="124">
        <v>0</v>
      </c>
      <c r="T228" s="125">
        <f t="shared" si="93"/>
        <v>0</v>
      </c>
      <c r="AR228" s="126" t="s">
        <v>1102</v>
      </c>
      <c r="AT228" s="126" t="s">
        <v>1100</v>
      </c>
      <c r="AU228" s="126" t="s">
        <v>12</v>
      </c>
      <c r="AY228" s="76" t="s">
        <v>1064</v>
      </c>
      <c r="BE228" s="127">
        <f t="shared" si="94"/>
        <v>0</v>
      </c>
      <c r="BF228" s="127">
        <f t="shared" si="95"/>
        <v>0</v>
      </c>
      <c r="BG228" s="127">
        <f t="shared" si="96"/>
        <v>0</v>
      </c>
      <c r="BH228" s="127">
        <f t="shared" si="97"/>
        <v>0</v>
      </c>
      <c r="BI228" s="127">
        <f t="shared" si="98"/>
        <v>0</v>
      </c>
      <c r="BJ228" s="76" t="s">
        <v>12</v>
      </c>
      <c r="BK228" s="128">
        <f t="shared" si="99"/>
        <v>0</v>
      </c>
      <c r="BL228" s="76" t="s">
        <v>1102</v>
      </c>
      <c r="BM228" s="126" t="s">
        <v>1917</v>
      </c>
    </row>
    <row r="229" spans="2:65" s="77" customFormat="1" ht="24.2" customHeight="1" x14ac:dyDescent="0.15">
      <c r="B229" s="87"/>
      <c r="C229" s="131" t="s">
        <v>111</v>
      </c>
      <c r="D229" s="131" t="s">
        <v>1100</v>
      </c>
      <c r="E229" s="132" t="s">
        <v>41</v>
      </c>
      <c r="F229" s="133" t="s">
        <v>1918</v>
      </c>
      <c r="G229" s="134" t="s">
        <v>36</v>
      </c>
      <c r="H229" s="135">
        <v>105</v>
      </c>
      <c r="I229" s="136"/>
      <c r="J229" s="135">
        <f t="shared" si="90"/>
        <v>0</v>
      </c>
      <c r="K229" s="137"/>
      <c r="L229" s="78"/>
      <c r="M229" s="138" t="s">
        <v>1042</v>
      </c>
      <c r="N229" s="86"/>
      <c r="P229" s="124">
        <f t="shared" si="91"/>
        <v>0</v>
      </c>
      <c r="Q229" s="124">
        <v>0</v>
      </c>
      <c r="R229" s="124">
        <f t="shared" si="92"/>
        <v>0</v>
      </c>
      <c r="S229" s="124">
        <v>0</v>
      </c>
      <c r="T229" s="125">
        <f t="shared" si="93"/>
        <v>0</v>
      </c>
      <c r="AR229" s="126" t="s">
        <v>1102</v>
      </c>
      <c r="AT229" s="126" t="s">
        <v>1100</v>
      </c>
      <c r="AU229" s="126" t="s">
        <v>12</v>
      </c>
      <c r="AY229" s="76" t="s">
        <v>1064</v>
      </c>
      <c r="BE229" s="127">
        <f t="shared" si="94"/>
        <v>0</v>
      </c>
      <c r="BF229" s="127">
        <f t="shared" si="95"/>
        <v>0</v>
      </c>
      <c r="BG229" s="127">
        <f t="shared" si="96"/>
        <v>0</v>
      </c>
      <c r="BH229" s="127">
        <f t="shared" si="97"/>
        <v>0</v>
      </c>
      <c r="BI229" s="127">
        <f t="shared" si="98"/>
        <v>0</v>
      </c>
      <c r="BJ229" s="76" t="s">
        <v>12</v>
      </c>
      <c r="BK229" s="128">
        <f t="shared" si="99"/>
        <v>0</v>
      </c>
      <c r="BL229" s="76" t="s">
        <v>1102</v>
      </c>
      <c r="BM229" s="126" t="s">
        <v>1919</v>
      </c>
    </row>
    <row r="230" spans="2:65" s="77" customFormat="1" ht="24.2" customHeight="1" x14ac:dyDescent="0.15">
      <c r="B230" s="87"/>
      <c r="C230" s="131" t="s">
        <v>1920</v>
      </c>
      <c r="D230" s="131" t="s">
        <v>1100</v>
      </c>
      <c r="E230" s="132" t="s">
        <v>40</v>
      </c>
      <c r="F230" s="133" t="s">
        <v>1921</v>
      </c>
      <c r="G230" s="134" t="s">
        <v>36</v>
      </c>
      <c r="H230" s="135">
        <v>15</v>
      </c>
      <c r="I230" s="136"/>
      <c r="J230" s="135">
        <f t="shared" si="90"/>
        <v>0</v>
      </c>
      <c r="K230" s="137"/>
      <c r="L230" s="78"/>
      <c r="M230" s="138" t="s">
        <v>1042</v>
      </c>
      <c r="N230" s="86"/>
      <c r="P230" s="124">
        <f t="shared" si="91"/>
        <v>0</v>
      </c>
      <c r="Q230" s="124">
        <v>0</v>
      </c>
      <c r="R230" s="124">
        <f t="shared" si="92"/>
        <v>0</v>
      </c>
      <c r="S230" s="124">
        <v>0</v>
      </c>
      <c r="T230" s="125">
        <f t="shared" si="93"/>
        <v>0</v>
      </c>
      <c r="AR230" s="126" t="s">
        <v>1102</v>
      </c>
      <c r="AT230" s="126" t="s">
        <v>1100</v>
      </c>
      <c r="AU230" s="126" t="s">
        <v>12</v>
      </c>
      <c r="AY230" s="76" t="s">
        <v>1064</v>
      </c>
      <c r="BE230" s="127">
        <f t="shared" si="94"/>
        <v>0</v>
      </c>
      <c r="BF230" s="127">
        <f t="shared" si="95"/>
        <v>0</v>
      </c>
      <c r="BG230" s="127">
        <f t="shared" si="96"/>
        <v>0</v>
      </c>
      <c r="BH230" s="127">
        <f t="shared" si="97"/>
        <v>0</v>
      </c>
      <c r="BI230" s="127">
        <f t="shared" si="98"/>
        <v>0</v>
      </c>
      <c r="BJ230" s="76" t="s">
        <v>12</v>
      </c>
      <c r="BK230" s="128">
        <f t="shared" si="99"/>
        <v>0</v>
      </c>
      <c r="BL230" s="76" t="s">
        <v>1102</v>
      </c>
      <c r="BM230" s="126" t="s">
        <v>1922</v>
      </c>
    </row>
    <row r="231" spans="2:65" s="77" customFormat="1" ht="24.2" customHeight="1" x14ac:dyDescent="0.15">
      <c r="B231" s="87"/>
      <c r="C231" s="131" t="s">
        <v>1923</v>
      </c>
      <c r="D231" s="131" t="s">
        <v>1100</v>
      </c>
      <c r="E231" s="132" t="s">
        <v>39</v>
      </c>
      <c r="F231" s="133" t="s">
        <v>1924</v>
      </c>
      <c r="G231" s="134" t="s">
        <v>36</v>
      </c>
      <c r="H231" s="135">
        <v>50</v>
      </c>
      <c r="I231" s="136"/>
      <c r="J231" s="135">
        <f t="shared" si="90"/>
        <v>0</v>
      </c>
      <c r="K231" s="137"/>
      <c r="L231" s="78"/>
      <c r="M231" s="138" t="s">
        <v>1042</v>
      </c>
      <c r="N231" s="86"/>
      <c r="P231" s="124">
        <f t="shared" si="91"/>
        <v>0</v>
      </c>
      <c r="Q231" s="124">
        <v>0</v>
      </c>
      <c r="R231" s="124">
        <f t="shared" si="92"/>
        <v>0</v>
      </c>
      <c r="S231" s="124">
        <v>0</v>
      </c>
      <c r="T231" s="125">
        <f t="shared" si="93"/>
        <v>0</v>
      </c>
      <c r="AR231" s="126" t="s">
        <v>1102</v>
      </c>
      <c r="AT231" s="126" t="s">
        <v>1100</v>
      </c>
      <c r="AU231" s="126" t="s">
        <v>12</v>
      </c>
      <c r="AY231" s="76" t="s">
        <v>1064</v>
      </c>
      <c r="BE231" s="127">
        <f t="shared" si="94"/>
        <v>0</v>
      </c>
      <c r="BF231" s="127">
        <f t="shared" si="95"/>
        <v>0</v>
      </c>
      <c r="BG231" s="127">
        <f t="shared" si="96"/>
        <v>0</v>
      </c>
      <c r="BH231" s="127">
        <f t="shared" si="97"/>
        <v>0</v>
      </c>
      <c r="BI231" s="127">
        <f t="shared" si="98"/>
        <v>0</v>
      </c>
      <c r="BJ231" s="76" t="s">
        <v>12</v>
      </c>
      <c r="BK231" s="128">
        <f t="shared" si="99"/>
        <v>0</v>
      </c>
      <c r="BL231" s="76" t="s">
        <v>1102</v>
      </c>
      <c r="BM231" s="126" t="s">
        <v>1925</v>
      </c>
    </row>
    <row r="232" spans="2:65" s="77" customFormat="1" ht="24.2" customHeight="1" x14ac:dyDescent="0.15">
      <c r="B232" s="87"/>
      <c r="C232" s="131" t="s">
        <v>1926</v>
      </c>
      <c r="D232" s="131" t="s">
        <v>1100</v>
      </c>
      <c r="E232" s="132" t="s">
        <v>38</v>
      </c>
      <c r="F232" s="133" t="s">
        <v>1927</v>
      </c>
      <c r="G232" s="134" t="s">
        <v>36</v>
      </c>
      <c r="H232" s="135">
        <v>2</v>
      </c>
      <c r="I232" s="136"/>
      <c r="J232" s="135">
        <f t="shared" si="90"/>
        <v>0</v>
      </c>
      <c r="K232" s="137"/>
      <c r="L232" s="78"/>
      <c r="M232" s="138" t="s">
        <v>1042</v>
      </c>
      <c r="N232" s="86"/>
      <c r="P232" s="124">
        <f t="shared" si="91"/>
        <v>0</v>
      </c>
      <c r="Q232" s="124">
        <v>0</v>
      </c>
      <c r="R232" s="124">
        <f t="shared" si="92"/>
        <v>0</v>
      </c>
      <c r="S232" s="124">
        <v>0</v>
      </c>
      <c r="T232" s="125">
        <f t="shared" si="93"/>
        <v>0</v>
      </c>
      <c r="AR232" s="126" t="s">
        <v>1102</v>
      </c>
      <c r="AT232" s="126" t="s">
        <v>1100</v>
      </c>
      <c r="AU232" s="126" t="s">
        <v>12</v>
      </c>
      <c r="AY232" s="76" t="s">
        <v>1064</v>
      </c>
      <c r="BE232" s="127">
        <f t="shared" si="94"/>
        <v>0</v>
      </c>
      <c r="BF232" s="127">
        <f t="shared" si="95"/>
        <v>0</v>
      </c>
      <c r="BG232" s="127">
        <f t="shared" si="96"/>
        <v>0</v>
      </c>
      <c r="BH232" s="127">
        <f t="shared" si="97"/>
        <v>0</v>
      </c>
      <c r="BI232" s="127">
        <f t="shared" si="98"/>
        <v>0</v>
      </c>
      <c r="BJ232" s="76" t="s">
        <v>12</v>
      </c>
      <c r="BK232" s="128">
        <f t="shared" si="99"/>
        <v>0</v>
      </c>
      <c r="BL232" s="76" t="s">
        <v>1102</v>
      </c>
      <c r="BM232" s="126" t="s">
        <v>1928</v>
      </c>
    </row>
    <row r="233" spans="2:65" s="77" customFormat="1" ht="24.2" customHeight="1" x14ac:dyDescent="0.15">
      <c r="B233" s="87"/>
      <c r="C233" s="131" t="s">
        <v>1929</v>
      </c>
      <c r="D233" s="131" t="s">
        <v>1100</v>
      </c>
      <c r="E233" s="132" t="s">
        <v>37</v>
      </c>
      <c r="F233" s="133" t="s">
        <v>1361</v>
      </c>
      <c r="G233" s="134" t="s">
        <v>36</v>
      </c>
      <c r="H233" s="135">
        <v>6</v>
      </c>
      <c r="I233" s="136"/>
      <c r="J233" s="135">
        <f t="shared" si="90"/>
        <v>0</v>
      </c>
      <c r="K233" s="137"/>
      <c r="L233" s="78"/>
      <c r="M233" s="139" t="s">
        <v>1042</v>
      </c>
      <c r="N233" s="140"/>
      <c r="O233" s="141"/>
      <c r="P233" s="142">
        <f t="shared" si="91"/>
        <v>0</v>
      </c>
      <c r="Q233" s="142">
        <v>0</v>
      </c>
      <c r="R233" s="142">
        <f t="shared" si="92"/>
        <v>0</v>
      </c>
      <c r="S233" s="142">
        <v>0</v>
      </c>
      <c r="T233" s="143">
        <f t="shared" si="93"/>
        <v>0</v>
      </c>
      <c r="AR233" s="126" t="s">
        <v>1102</v>
      </c>
      <c r="AT233" s="126" t="s">
        <v>1100</v>
      </c>
      <c r="AU233" s="126" t="s">
        <v>12</v>
      </c>
      <c r="AY233" s="76" t="s">
        <v>1064</v>
      </c>
      <c r="BE233" s="127">
        <f t="shared" si="94"/>
        <v>0</v>
      </c>
      <c r="BF233" s="127">
        <f t="shared" si="95"/>
        <v>0</v>
      </c>
      <c r="BG233" s="127">
        <f t="shared" si="96"/>
        <v>0</v>
      </c>
      <c r="BH233" s="127">
        <f t="shared" si="97"/>
        <v>0</v>
      </c>
      <c r="BI233" s="127">
        <f t="shared" si="98"/>
        <v>0</v>
      </c>
      <c r="BJ233" s="76" t="s">
        <v>12</v>
      </c>
      <c r="BK233" s="128">
        <f t="shared" si="99"/>
        <v>0</v>
      </c>
      <c r="BL233" s="76" t="s">
        <v>1102</v>
      </c>
      <c r="BM233" s="126" t="s">
        <v>1930</v>
      </c>
    </row>
    <row r="234" spans="2:65" s="77" customFormat="1" ht="6.95" customHeight="1" x14ac:dyDescent="0.15">
      <c r="B234" s="81"/>
      <c r="C234" s="82"/>
      <c r="D234" s="82"/>
      <c r="E234" s="82"/>
      <c r="F234" s="82"/>
      <c r="G234" s="82"/>
      <c r="H234" s="82"/>
      <c r="I234" s="82"/>
      <c r="J234" s="82"/>
      <c r="K234" s="82"/>
      <c r="L234" s="78"/>
    </row>
  </sheetData>
  <autoFilter ref="C15:K233"/>
  <mergeCells count="2">
    <mergeCell ref="E7:H7"/>
    <mergeCell ref="E6:H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workbookViewId="0">
      <pane ySplit="11" topLeftCell="A12" activePane="bottomLeft" state="frozenSplit"/>
      <selection pane="bottomLeft" sqref="A1:H1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31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29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27" customHeight="1" x14ac:dyDescent="0.25">
      <c r="A14" s="19"/>
      <c r="B14" s="16"/>
      <c r="C14" s="18"/>
      <c r="D14" s="17" t="s">
        <v>5</v>
      </c>
      <c r="E14" s="16"/>
      <c r="F14" s="15"/>
      <c r="G14" s="14"/>
      <c r="H14" s="14"/>
    </row>
    <row r="15" spans="1:8" ht="13.5" customHeight="1" x14ac:dyDescent="0.2">
      <c r="A15" s="13">
        <v>1</v>
      </c>
      <c r="B15" s="12" t="s">
        <v>2</v>
      </c>
      <c r="C15" s="12"/>
      <c r="D15" s="12" t="s">
        <v>4</v>
      </c>
      <c r="E15" s="12"/>
      <c r="F15" s="11">
        <v>25</v>
      </c>
      <c r="G15" s="10"/>
      <c r="H15" s="9"/>
    </row>
    <row r="16" spans="1:8" ht="34.5" customHeight="1" x14ac:dyDescent="0.2">
      <c r="A16" s="13">
        <v>2</v>
      </c>
      <c r="B16" s="12" t="s">
        <v>2</v>
      </c>
      <c r="C16" s="12"/>
      <c r="D16" s="12" t="s">
        <v>3</v>
      </c>
      <c r="E16" s="12"/>
      <c r="F16" s="11">
        <v>40</v>
      </c>
      <c r="G16" s="10"/>
      <c r="H16" s="9"/>
    </row>
    <row r="17" spans="1:8" ht="24" customHeight="1" x14ac:dyDescent="0.2">
      <c r="A17" s="13">
        <v>3</v>
      </c>
      <c r="B17" s="12" t="s">
        <v>2</v>
      </c>
      <c r="C17" s="12"/>
      <c r="D17" s="12" t="s">
        <v>1</v>
      </c>
      <c r="E17" s="12"/>
      <c r="F17" s="11">
        <v>72</v>
      </c>
      <c r="G17" s="10"/>
      <c r="H17" s="9"/>
    </row>
    <row r="18" spans="1:8" ht="8.25" customHeight="1" x14ac:dyDescent="0.2">
      <c r="A18" s="8"/>
      <c r="B18" s="8"/>
      <c r="C18" s="8"/>
      <c r="D18" s="8"/>
      <c r="E18" s="8"/>
      <c r="F18" s="8"/>
      <c r="G18" s="8"/>
      <c r="H18" s="8"/>
    </row>
    <row r="19" spans="1:8" ht="30.75" customHeight="1" x14ac:dyDescent="0.2">
      <c r="A19" s="7"/>
      <c r="B19" s="4"/>
      <c r="C19" s="6"/>
      <c r="D19" s="5" t="s">
        <v>0</v>
      </c>
      <c r="E19" s="4"/>
      <c r="F19" s="3"/>
      <c r="G19" s="2"/>
      <c r="H19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workbookViewId="0">
      <pane ySplit="11" topLeftCell="A51" activePane="bottomLeft" state="frozenSplit"/>
      <selection pane="bottomLeft" activeCell="D28" sqref="D28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343</v>
      </c>
      <c r="D3" s="28"/>
      <c r="E3" s="28"/>
      <c r="F3" s="27"/>
      <c r="G3" s="26"/>
      <c r="H3" s="8"/>
    </row>
    <row r="4" spans="1:8" ht="12.75" customHeight="1" x14ac:dyDescent="0.2">
      <c r="A4" s="29"/>
      <c r="B4" s="30"/>
      <c r="C4" s="29"/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342</v>
      </c>
      <c r="D14" s="17" t="s">
        <v>341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340</v>
      </c>
      <c r="D15" s="32" t="s">
        <v>339</v>
      </c>
      <c r="E15" s="16"/>
      <c r="F15" s="15"/>
      <c r="G15" s="14"/>
      <c r="H15" s="14"/>
    </row>
    <row r="16" spans="1:8" ht="45" customHeight="1" x14ac:dyDescent="0.2">
      <c r="A16" s="13">
        <v>1</v>
      </c>
      <c r="B16" s="12" t="s">
        <v>2</v>
      </c>
      <c r="C16" s="12" t="s">
        <v>338</v>
      </c>
      <c r="D16" s="12" t="s">
        <v>337</v>
      </c>
      <c r="E16" s="12" t="s">
        <v>65</v>
      </c>
      <c r="F16" s="11">
        <v>7.1280000000000001</v>
      </c>
      <c r="G16" s="10"/>
      <c r="H16" s="9"/>
    </row>
    <row r="17" spans="1:8" ht="28.5" customHeight="1" x14ac:dyDescent="0.2">
      <c r="A17" s="19"/>
      <c r="B17" s="16"/>
      <c r="C17" s="32" t="s">
        <v>336</v>
      </c>
      <c r="D17" s="32" t="s">
        <v>335</v>
      </c>
      <c r="E17" s="16"/>
      <c r="F17" s="15"/>
      <c r="G17" s="14"/>
      <c r="H17" s="14"/>
    </row>
    <row r="18" spans="1:8" ht="24" customHeight="1" x14ac:dyDescent="0.2">
      <c r="A18" s="13">
        <v>2</v>
      </c>
      <c r="B18" s="12" t="s">
        <v>2</v>
      </c>
      <c r="C18" s="12" t="s">
        <v>334</v>
      </c>
      <c r="D18" s="12" t="s">
        <v>333</v>
      </c>
      <c r="E18" s="12" t="s">
        <v>82</v>
      </c>
      <c r="F18" s="11">
        <v>36</v>
      </c>
      <c r="G18" s="10"/>
      <c r="H18" s="9"/>
    </row>
    <row r="19" spans="1:8" ht="34.5" customHeight="1" x14ac:dyDescent="0.2">
      <c r="A19" s="37">
        <v>3</v>
      </c>
      <c r="B19" s="36" t="s">
        <v>326</v>
      </c>
      <c r="C19" s="36" t="s">
        <v>332</v>
      </c>
      <c r="D19" s="36" t="s">
        <v>331</v>
      </c>
      <c r="E19" s="36" t="s">
        <v>67</v>
      </c>
      <c r="F19" s="35">
        <v>1.65</v>
      </c>
      <c r="G19" s="34"/>
      <c r="H19" s="33"/>
    </row>
    <row r="20" spans="1:8" ht="34.5" customHeight="1" x14ac:dyDescent="0.2">
      <c r="A20" s="37">
        <v>4</v>
      </c>
      <c r="B20" s="36" t="s">
        <v>326</v>
      </c>
      <c r="C20" s="36" t="s">
        <v>330</v>
      </c>
      <c r="D20" s="36" t="s">
        <v>329</v>
      </c>
      <c r="E20" s="36" t="s">
        <v>67</v>
      </c>
      <c r="F20" s="35">
        <v>0.93500000000000005</v>
      </c>
      <c r="G20" s="34"/>
      <c r="H20" s="33"/>
    </row>
    <row r="21" spans="1:8" ht="34.5" customHeight="1" x14ac:dyDescent="0.2">
      <c r="A21" s="37">
        <v>5</v>
      </c>
      <c r="B21" s="36" t="s">
        <v>326</v>
      </c>
      <c r="C21" s="36" t="s">
        <v>328</v>
      </c>
      <c r="D21" s="36" t="s">
        <v>327</v>
      </c>
      <c r="E21" s="36" t="s">
        <v>67</v>
      </c>
      <c r="F21" s="35">
        <v>1.43</v>
      </c>
      <c r="G21" s="34"/>
      <c r="H21" s="33"/>
    </row>
    <row r="22" spans="1:8" ht="34.5" customHeight="1" x14ac:dyDescent="0.2">
      <c r="A22" s="37">
        <v>6</v>
      </c>
      <c r="B22" s="36" t="s">
        <v>326</v>
      </c>
      <c r="C22" s="36" t="s">
        <v>325</v>
      </c>
      <c r="D22" s="36" t="s">
        <v>324</v>
      </c>
      <c r="E22" s="36" t="s">
        <v>67</v>
      </c>
      <c r="F22" s="35">
        <v>5.5E-2</v>
      </c>
      <c r="G22" s="34"/>
      <c r="H22" s="33"/>
    </row>
    <row r="23" spans="1:8" ht="34.5" customHeight="1" x14ac:dyDescent="0.2">
      <c r="A23" s="13">
        <v>7</v>
      </c>
      <c r="B23" s="12" t="s">
        <v>2</v>
      </c>
      <c r="C23" s="12" t="s">
        <v>323</v>
      </c>
      <c r="D23" s="12" t="s">
        <v>322</v>
      </c>
      <c r="E23" s="12" t="s">
        <v>65</v>
      </c>
      <c r="F23" s="11">
        <v>7.1280000000000001</v>
      </c>
      <c r="G23" s="10"/>
      <c r="H23" s="9"/>
    </row>
    <row r="24" spans="1:8" ht="34.5" customHeight="1" x14ac:dyDescent="0.2">
      <c r="A24" s="13">
        <v>8</v>
      </c>
      <c r="B24" s="12" t="s">
        <v>2</v>
      </c>
      <c r="C24" s="12" t="s">
        <v>321</v>
      </c>
      <c r="D24" s="12" t="s">
        <v>320</v>
      </c>
      <c r="E24" s="12" t="s">
        <v>65</v>
      </c>
      <c r="F24" s="11">
        <v>7.1280000000000001</v>
      </c>
      <c r="G24" s="10"/>
      <c r="H24" s="9"/>
    </row>
    <row r="25" spans="1:8" ht="34.5" customHeight="1" x14ac:dyDescent="0.2">
      <c r="A25" s="13">
        <v>9</v>
      </c>
      <c r="B25" s="12" t="s">
        <v>2</v>
      </c>
      <c r="C25" s="12" t="s">
        <v>319</v>
      </c>
      <c r="D25" s="12" t="s">
        <v>318</v>
      </c>
      <c r="E25" s="12" t="s">
        <v>65</v>
      </c>
      <c r="F25" s="11">
        <v>7.1280000000000001</v>
      </c>
      <c r="G25" s="10"/>
      <c r="H25" s="9"/>
    </row>
    <row r="26" spans="1:8" ht="28.5" customHeight="1" x14ac:dyDescent="0.2">
      <c r="A26" s="19"/>
      <c r="B26" s="16"/>
      <c r="C26" s="32" t="s">
        <v>317</v>
      </c>
      <c r="D26" s="32" t="s">
        <v>316</v>
      </c>
      <c r="E26" s="16"/>
      <c r="F26" s="15"/>
      <c r="G26" s="14"/>
      <c r="H26" s="14"/>
    </row>
    <row r="27" spans="1:8" ht="34.5" customHeight="1" x14ac:dyDescent="0.2">
      <c r="A27" s="13">
        <v>10</v>
      </c>
      <c r="B27" s="12" t="s">
        <v>2</v>
      </c>
      <c r="C27" s="12" t="s">
        <v>315</v>
      </c>
      <c r="D27" s="12" t="s">
        <v>1021</v>
      </c>
      <c r="E27" s="12" t="s">
        <v>65</v>
      </c>
      <c r="F27" s="11">
        <v>7.1280000000000001</v>
      </c>
      <c r="G27" s="10"/>
      <c r="H27" s="9"/>
    </row>
    <row r="28" spans="1:8" ht="34.5" customHeight="1" x14ac:dyDescent="0.2">
      <c r="A28" s="37">
        <v>11</v>
      </c>
      <c r="B28" s="36" t="s">
        <v>154</v>
      </c>
      <c r="C28" s="36" t="s">
        <v>314</v>
      </c>
      <c r="D28" s="36" t="s">
        <v>1022</v>
      </c>
      <c r="E28" s="36" t="s">
        <v>65</v>
      </c>
      <c r="F28" s="35">
        <v>7.1280000000000001</v>
      </c>
      <c r="G28" s="34"/>
      <c r="H28" s="33"/>
    </row>
    <row r="29" spans="1:8" ht="34.5" customHeight="1" x14ac:dyDescent="0.2">
      <c r="A29" s="13">
        <v>12</v>
      </c>
      <c r="B29" s="12" t="s">
        <v>2</v>
      </c>
      <c r="C29" s="12" t="s">
        <v>313</v>
      </c>
      <c r="D29" s="12" t="s">
        <v>1028</v>
      </c>
      <c r="E29" s="12" t="s">
        <v>65</v>
      </c>
      <c r="F29" s="11">
        <v>7.1280000000000001</v>
      </c>
      <c r="G29" s="10"/>
      <c r="H29" s="9"/>
    </row>
    <row r="30" spans="1:8" ht="34.5" customHeight="1" x14ac:dyDescent="0.2">
      <c r="A30" s="13">
        <v>13</v>
      </c>
      <c r="B30" s="12" t="s">
        <v>2</v>
      </c>
      <c r="C30" s="12" t="s">
        <v>312</v>
      </c>
      <c r="D30" s="12" t="s">
        <v>1023</v>
      </c>
      <c r="E30" s="12" t="s">
        <v>65</v>
      </c>
      <c r="F30" s="11">
        <v>7.1280000000000001</v>
      </c>
      <c r="G30" s="10"/>
      <c r="H30" s="9"/>
    </row>
    <row r="31" spans="1:8" ht="34.5" customHeight="1" x14ac:dyDescent="0.2">
      <c r="A31" s="37">
        <v>14</v>
      </c>
      <c r="B31" s="36" t="s">
        <v>154</v>
      </c>
      <c r="C31" s="36" t="s">
        <v>311</v>
      </c>
      <c r="D31" s="36" t="s">
        <v>1024</v>
      </c>
      <c r="E31" s="36" t="s">
        <v>82</v>
      </c>
      <c r="F31" s="35">
        <v>22.81</v>
      </c>
      <c r="G31" s="34"/>
      <c r="H31" s="33"/>
    </row>
    <row r="32" spans="1:8" ht="34.5" customHeight="1" x14ac:dyDescent="0.2">
      <c r="A32" s="37">
        <v>15</v>
      </c>
      <c r="B32" s="36" t="s">
        <v>154</v>
      </c>
      <c r="C32" s="36" t="s">
        <v>310</v>
      </c>
      <c r="D32" s="36" t="s">
        <v>1025</v>
      </c>
      <c r="E32" s="36" t="s">
        <v>82</v>
      </c>
      <c r="F32" s="35">
        <v>2.851</v>
      </c>
      <c r="G32" s="34"/>
      <c r="H32" s="33"/>
    </row>
    <row r="33" spans="1:8" ht="34.5" customHeight="1" x14ac:dyDescent="0.2">
      <c r="A33" s="13">
        <v>16</v>
      </c>
      <c r="B33" s="12" t="s">
        <v>2</v>
      </c>
      <c r="C33" s="12" t="s">
        <v>309</v>
      </c>
      <c r="D33" s="12" t="s">
        <v>308</v>
      </c>
      <c r="E33" s="12" t="s">
        <v>65</v>
      </c>
      <c r="F33" s="11">
        <v>7.1280000000000001</v>
      </c>
      <c r="G33" s="10"/>
      <c r="H33" s="9"/>
    </row>
    <row r="34" spans="1:8" ht="24" customHeight="1" x14ac:dyDescent="0.2">
      <c r="A34" s="13">
        <v>17</v>
      </c>
      <c r="B34" s="12" t="s">
        <v>2</v>
      </c>
      <c r="C34" s="12" t="s">
        <v>307</v>
      </c>
      <c r="D34" s="12" t="s">
        <v>1026</v>
      </c>
      <c r="E34" s="12" t="s">
        <v>82</v>
      </c>
      <c r="F34" s="11">
        <v>3.5</v>
      </c>
      <c r="G34" s="10"/>
      <c r="H34" s="9"/>
    </row>
    <row r="35" spans="1:8" ht="28.5" customHeight="1" x14ac:dyDescent="0.2">
      <c r="A35" s="19"/>
      <c r="B35" s="16"/>
      <c r="C35" s="32" t="s">
        <v>306</v>
      </c>
      <c r="D35" s="32" t="s">
        <v>305</v>
      </c>
      <c r="E35" s="16"/>
      <c r="F35" s="15"/>
      <c r="G35" s="14"/>
      <c r="H35" s="14"/>
    </row>
    <row r="36" spans="1:8" ht="24" customHeight="1" x14ac:dyDescent="0.2">
      <c r="A36" s="13">
        <v>18</v>
      </c>
      <c r="B36" s="12" t="s">
        <v>2</v>
      </c>
      <c r="C36" s="12" t="s">
        <v>304</v>
      </c>
      <c r="D36" s="12" t="s">
        <v>1027</v>
      </c>
      <c r="E36" s="12" t="s">
        <v>65</v>
      </c>
      <c r="F36" s="11">
        <v>7.1260000000000003</v>
      </c>
      <c r="G36" s="10"/>
      <c r="H36" s="9"/>
    </row>
    <row r="37" spans="1:8" ht="34.5" customHeight="1" x14ac:dyDescent="0.2">
      <c r="A37" s="37">
        <v>19</v>
      </c>
      <c r="B37" s="36" t="s">
        <v>303</v>
      </c>
      <c r="C37" s="36" t="s">
        <v>302</v>
      </c>
      <c r="D37" s="36" t="s">
        <v>1016</v>
      </c>
      <c r="E37" s="36" t="s">
        <v>65</v>
      </c>
      <c r="F37" s="35">
        <v>7.625</v>
      </c>
      <c r="G37" s="34"/>
      <c r="H37" s="33"/>
    </row>
    <row r="38" spans="1:8" ht="28.5" customHeight="1" x14ac:dyDescent="0.2">
      <c r="A38" s="19"/>
      <c r="B38" s="16"/>
      <c r="C38" s="32" t="s">
        <v>301</v>
      </c>
      <c r="D38" s="32" t="s">
        <v>300</v>
      </c>
      <c r="E38" s="16"/>
      <c r="F38" s="15"/>
      <c r="G38" s="14"/>
      <c r="H38" s="14"/>
    </row>
    <row r="39" spans="1:8" ht="24" customHeight="1" x14ac:dyDescent="0.2">
      <c r="A39" s="13">
        <v>20</v>
      </c>
      <c r="B39" s="12" t="s">
        <v>2</v>
      </c>
      <c r="C39" s="12" t="s">
        <v>299</v>
      </c>
      <c r="D39" s="12" t="s">
        <v>298</v>
      </c>
      <c r="E39" s="12" t="s">
        <v>65</v>
      </c>
      <c r="F39" s="11">
        <v>7.1280000000000001</v>
      </c>
      <c r="G39" s="10"/>
      <c r="H39" s="9"/>
    </row>
    <row r="40" spans="1:8" ht="8.2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30.75" customHeight="1" x14ac:dyDescent="0.2">
      <c r="A41" s="7"/>
      <c r="B41" s="4"/>
      <c r="C41" s="6"/>
      <c r="D41" s="5" t="s">
        <v>0</v>
      </c>
      <c r="E41" s="4"/>
      <c r="F41" s="3"/>
      <c r="G41" s="2"/>
      <c r="H41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"/>
  <sheetViews>
    <sheetView showGridLines="0" workbookViewId="0">
      <pane ySplit="11" topLeftCell="A156" activePane="bottomLeft" state="frozenSplit"/>
      <selection pane="bottomLeft" activeCell="C3" sqref="C3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833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832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365</v>
      </c>
      <c r="D14" s="17" t="s">
        <v>831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13</v>
      </c>
      <c r="D15" s="32" t="s">
        <v>830</v>
      </c>
      <c r="E15" s="16"/>
      <c r="F15" s="15"/>
      <c r="G15" s="14"/>
      <c r="H15" s="14"/>
    </row>
    <row r="16" spans="1:8" ht="34.5" customHeight="1" x14ac:dyDescent="0.2">
      <c r="A16" s="13">
        <v>1</v>
      </c>
      <c r="B16" s="12" t="s">
        <v>130</v>
      </c>
      <c r="C16" s="12" t="s">
        <v>829</v>
      </c>
      <c r="D16" s="12" t="s">
        <v>828</v>
      </c>
      <c r="E16" s="12" t="s">
        <v>51</v>
      </c>
      <c r="F16" s="11">
        <v>240</v>
      </c>
      <c r="G16" s="10"/>
      <c r="H16" s="9"/>
    </row>
    <row r="17" spans="1:8" ht="34.5" customHeight="1" x14ac:dyDescent="0.2">
      <c r="A17" s="13">
        <v>2</v>
      </c>
      <c r="B17" s="12" t="s">
        <v>130</v>
      </c>
      <c r="C17" s="12" t="s">
        <v>827</v>
      </c>
      <c r="D17" s="12" t="s">
        <v>826</v>
      </c>
      <c r="E17" s="12" t="s">
        <v>825</v>
      </c>
      <c r="F17" s="11">
        <v>10</v>
      </c>
      <c r="G17" s="10"/>
      <c r="H17" s="9"/>
    </row>
    <row r="18" spans="1:8" ht="34.5" customHeight="1" x14ac:dyDescent="0.2">
      <c r="A18" s="13">
        <v>3</v>
      </c>
      <c r="B18" s="12" t="s">
        <v>130</v>
      </c>
      <c r="C18" s="12" t="s">
        <v>824</v>
      </c>
      <c r="D18" s="12" t="s">
        <v>823</v>
      </c>
      <c r="E18" s="12" t="s">
        <v>67</v>
      </c>
      <c r="F18" s="11">
        <v>38.08</v>
      </c>
      <c r="G18" s="10"/>
      <c r="H18" s="9"/>
    </row>
    <row r="19" spans="1:8" ht="24" customHeight="1" x14ac:dyDescent="0.2">
      <c r="A19" s="13">
        <v>4</v>
      </c>
      <c r="B19" s="12" t="s">
        <v>130</v>
      </c>
      <c r="C19" s="12" t="s">
        <v>822</v>
      </c>
      <c r="D19" s="12" t="s">
        <v>821</v>
      </c>
      <c r="E19" s="12" t="s">
        <v>67</v>
      </c>
      <c r="F19" s="11">
        <v>797.76700000000005</v>
      </c>
      <c r="G19" s="10"/>
      <c r="H19" s="9"/>
    </row>
    <row r="20" spans="1:8" ht="24" customHeight="1" x14ac:dyDescent="0.2">
      <c r="A20" s="13">
        <v>5</v>
      </c>
      <c r="B20" s="12" t="s">
        <v>130</v>
      </c>
      <c r="C20" s="12" t="s">
        <v>820</v>
      </c>
      <c r="D20" s="12" t="s">
        <v>819</v>
      </c>
      <c r="E20" s="12" t="s">
        <v>67</v>
      </c>
      <c r="F20" s="11">
        <v>398.88299999999998</v>
      </c>
      <c r="G20" s="10"/>
      <c r="H20" s="9"/>
    </row>
    <row r="21" spans="1:8" ht="24" customHeight="1" x14ac:dyDescent="0.2">
      <c r="A21" s="13">
        <v>6</v>
      </c>
      <c r="B21" s="12" t="s">
        <v>130</v>
      </c>
      <c r="C21" s="12" t="s">
        <v>818</v>
      </c>
      <c r="D21" s="12" t="s">
        <v>817</v>
      </c>
      <c r="E21" s="12" t="s">
        <v>67</v>
      </c>
      <c r="F21" s="11">
        <v>4.3099999999999996</v>
      </c>
      <c r="G21" s="10"/>
      <c r="H21" s="9"/>
    </row>
    <row r="22" spans="1:8" ht="34.5" customHeight="1" x14ac:dyDescent="0.2">
      <c r="A22" s="13">
        <v>7</v>
      </c>
      <c r="B22" s="12" t="s">
        <v>130</v>
      </c>
      <c r="C22" s="12" t="s">
        <v>816</v>
      </c>
      <c r="D22" s="12" t="s">
        <v>815</v>
      </c>
      <c r="E22" s="12" t="s">
        <v>67</v>
      </c>
      <c r="F22" s="11">
        <v>2.1549999999999998</v>
      </c>
      <c r="G22" s="10"/>
      <c r="H22" s="9"/>
    </row>
    <row r="23" spans="1:8" ht="24" customHeight="1" x14ac:dyDescent="0.2">
      <c r="A23" s="13">
        <v>8</v>
      </c>
      <c r="B23" s="12" t="s">
        <v>130</v>
      </c>
      <c r="C23" s="12" t="s">
        <v>814</v>
      </c>
      <c r="D23" s="12" t="s">
        <v>813</v>
      </c>
      <c r="E23" s="12" t="s">
        <v>65</v>
      </c>
      <c r="F23" s="11">
        <v>220</v>
      </c>
      <c r="G23" s="10"/>
      <c r="H23" s="9"/>
    </row>
    <row r="24" spans="1:8" ht="24" customHeight="1" x14ac:dyDescent="0.2">
      <c r="A24" s="13">
        <v>9</v>
      </c>
      <c r="B24" s="12" t="s">
        <v>130</v>
      </c>
      <c r="C24" s="12" t="s">
        <v>812</v>
      </c>
      <c r="D24" s="12" t="s">
        <v>811</v>
      </c>
      <c r="E24" s="12" t="s">
        <v>65</v>
      </c>
      <c r="F24" s="11">
        <v>220</v>
      </c>
      <c r="G24" s="10"/>
      <c r="H24" s="9"/>
    </row>
    <row r="25" spans="1:8" ht="34.5" customHeight="1" x14ac:dyDescent="0.2">
      <c r="A25" s="13">
        <v>10</v>
      </c>
      <c r="B25" s="12" t="s">
        <v>130</v>
      </c>
      <c r="C25" s="12" t="s">
        <v>810</v>
      </c>
      <c r="D25" s="12" t="s">
        <v>809</v>
      </c>
      <c r="E25" s="12" t="s">
        <v>67</v>
      </c>
      <c r="F25" s="11">
        <v>191.84</v>
      </c>
      <c r="G25" s="10"/>
      <c r="H25" s="9"/>
    </row>
    <row r="26" spans="1:8" ht="34.5" customHeight="1" x14ac:dyDescent="0.2">
      <c r="A26" s="13">
        <v>11</v>
      </c>
      <c r="B26" s="12" t="s">
        <v>130</v>
      </c>
      <c r="C26" s="12" t="s">
        <v>808</v>
      </c>
      <c r="D26" s="12" t="s">
        <v>807</v>
      </c>
      <c r="E26" s="12" t="s">
        <v>67</v>
      </c>
      <c r="F26" s="11">
        <v>610.23699999999997</v>
      </c>
      <c r="G26" s="10"/>
      <c r="H26" s="9"/>
    </row>
    <row r="27" spans="1:8" ht="45" customHeight="1" x14ac:dyDescent="0.2">
      <c r="A27" s="13">
        <v>12</v>
      </c>
      <c r="B27" s="12" t="s">
        <v>130</v>
      </c>
      <c r="C27" s="12" t="s">
        <v>806</v>
      </c>
      <c r="D27" s="12" t="s">
        <v>805</v>
      </c>
      <c r="E27" s="12" t="s">
        <v>67</v>
      </c>
      <c r="F27" s="11">
        <v>4271.6589999999997</v>
      </c>
      <c r="G27" s="10"/>
      <c r="H27" s="9"/>
    </row>
    <row r="28" spans="1:8" ht="24" customHeight="1" x14ac:dyDescent="0.2">
      <c r="A28" s="13">
        <v>13</v>
      </c>
      <c r="B28" s="12" t="s">
        <v>130</v>
      </c>
      <c r="C28" s="12" t="s">
        <v>804</v>
      </c>
      <c r="D28" s="12" t="s">
        <v>803</v>
      </c>
      <c r="E28" s="12" t="s">
        <v>67</v>
      </c>
      <c r="F28" s="11">
        <v>191.84</v>
      </c>
      <c r="G28" s="10"/>
      <c r="H28" s="9"/>
    </row>
    <row r="29" spans="1:8" ht="24" customHeight="1" x14ac:dyDescent="0.2">
      <c r="A29" s="13">
        <v>14</v>
      </c>
      <c r="B29" s="12" t="s">
        <v>130</v>
      </c>
      <c r="C29" s="12" t="s">
        <v>802</v>
      </c>
      <c r="D29" s="12" t="s">
        <v>801</v>
      </c>
      <c r="E29" s="12" t="s">
        <v>67</v>
      </c>
      <c r="F29" s="11">
        <v>610.23699999999997</v>
      </c>
      <c r="G29" s="10"/>
      <c r="H29" s="9"/>
    </row>
    <row r="30" spans="1:8" ht="24" customHeight="1" x14ac:dyDescent="0.2">
      <c r="A30" s="13">
        <v>15</v>
      </c>
      <c r="B30" s="12" t="s">
        <v>130</v>
      </c>
      <c r="C30" s="12" t="s">
        <v>800</v>
      </c>
      <c r="D30" s="12" t="s">
        <v>799</v>
      </c>
      <c r="E30" s="12" t="s">
        <v>56</v>
      </c>
      <c r="F30" s="11">
        <v>976.37900000000002</v>
      </c>
      <c r="G30" s="10"/>
      <c r="H30" s="9"/>
    </row>
    <row r="31" spans="1:8" ht="24" customHeight="1" x14ac:dyDescent="0.2">
      <c r="A31" s="13">
        <v>16</v>
      </c>
      <c r="B31" s="12" t="s">
        <v>130</v>
      </c>
      <c r="C31" s="12" t="s">
        <v>798</v>
      </c>
      <c r="D31" s="12" t="s">
        <v>797</v>
      </c>
      <c r="E31" s="12" t="s">
        <v>67</v>
      </c>
      <c r="F31" s="11">
        <v>191.84</v>
      </c>
      <c r="G31" s="10"/>
      <c r="H31" s="9"/>
    </row>
    <row r="32" spans="1:8" ht="24" customHeight="1" x14ac:dyDescent="0.2">
      <c r="A32" s="13">
        <v>17</v>
      </c>
      <c r="B32" s="12" t="s">
        <v>130</v>
      </c>
      <c r="C32" s="12" t="s">
        <v>796</v>
      </c>
      <c r="D32" s="12" t="s">
        <v>795</v>
      </c>
      <c r="E32" s="12" t="s">
        <v>65</v>
      </c>
      <c r="F32" s="11">
        <v>198.76</v>
      </c>
      <c r="G32" s="10"/>
      <c r="H32" s="9"/>
    </row>
    <row r="33" spans="1:8" ht="28.5" customHeight="1" x14ac:dyDescent="0.2">
      <c r="A33" s="19"/>
      <c r="B33" s="16"/>
      <c r="C33" s="32" t="s">
        <v>12</v>
      </c>
      <c r="D33" s="32" t="s">
        <v>794</v>
      </c>
      <c r="E33" s="16"/>
      <c r="F33" s="15"/>
      <c r="G33" s="14"/>
      <c r="H33" s="14"/>
    </row>
    <row r="34" spans="1:8" ht="24" customHeight="1" x14ac:dyDescent="0.2">
      <c r="A34" s="13">
        <v>18</v>
      </c>
      <c r="B34" s="12" t="s">
        <v>211</v>
      </c>
      <c r="C34" s="12" t="s">
        <v>793</v>
      </c>
      <c r="D34" s="12" t="s">
        <v>792</v>
      </c>
      <c r="E34" s="12" t="s">
        <v>67</v>
      </c>
      <c r="F34" s="11">
        <v>12.368</v>
      </c>
      <c r="G34" s="10"/>
      <c r="H34" s="9"/>
    </row>
    <row r="35" spans="1:8" ht="13.5" customHeight="1" x14ac:dyDescent="0.2">
      <c r="A35" s="13">
        <v>19</v>
      </c>
      <c r="B35" s="12" t="s">
        <v>211</v>
      </c>
      <c r="C35" s="12" t="s">
        <v>791</v>
      </c>
      <c r="D35" s="12" t="s">
        <v>790</v>
      </c>
      <c r="E35" s="12" t="s">
        <v>67</v>
      </c>
      <c r="F35" s="11">
        <v>36.575000000000003</v>
      </c>
      <c r="G35" s="10"/>
      <c r="H35" s="9"/>
    </row>
    <row r="36" spans="1:8" ht="24" customHeight="1" x14ac:dyDescent="0.2">
      <c r="A36" s="13">
        <v>20</v>
      </c>
      <c r="B36" s="12" t="s">
        <v>672</v>
      </c>
      <c r="C36" s="12" t="s">
        <v>789</v>
      </c>
      <c r="D36" s="12" t="s">
        <v>788</v>
      </c>
      <c r="E36" s="12" t="s">
        <v>67</v>
      </c>
      <c r="F36" s="11">
        <v>55.567999999999998</v>
      </c>
      <c r="G36" s="10"/>
      <c r="H36" s="9"/>
    </row>
    <row r="37" spans="1:8" ht="24" customHeight="1" x14ac:dyDescent="0.2">
      <c r="A37" s="13">
        <v>21</v>
      </c>
      <c r="B37" s="12" t="s">
        <v>211</v>
      </c>
      <c r="C37" s="12" t="s">
        <v>787</v>
      </c>
      <c r="D37" s="12" t="s">
        <v>786</v>
      </c>
      <c r="E37" s="12" t="s">
        <v>65</v>
      </c>
      <c r="F37" s="11">
        <v>19.440000000000001</v>
      </c>
      <c r="G37" s="10"/>
      <c r="H37" s="9"/>
    </row>
    <row r="38" spans="1:8" ht="24" customHeight="1" x14ac:dyDescent="0.2">
      <c r="A38" s="13">
        <v>22</v>
      </c>
      <c r="B38" s="12" t="s">
        <v>211</v>
      </c>
      <c r="C38" s="12" t="s">
        <v>785</v>
      </c>
      <c r="D38" s="12" t="s">
        <v>784</v>
      </c>
      <c r="E38" s="12" t="s">
        <v>65</v>
      </c>
      <c r="F38" s="11">
        <v>19.440000000000001</v>
      </c>
      <c r="G38" s="10"/>
      <c r="H38" s="9"/>
    </row>
    <row r="39" spans="1:8" ht="24" customHeight="1" x14ac:dyDescent="0.2">
      <c r="A39" s="13">
        <v>23</v>
      </c>
      <c r="B39" s="12" t="s">
        <v>211</v>
      </c>
      <c r="C39" s="12" t="s">
        <v>783</v>
      </c>
      <c r="D39" s="12" t="s">
        <v>782</v>
      </c>
      <c r="E39" s="12" t="s">
        <v>56</v>
      </c>
      <c r="F39" s="11">
        <v>2.2229999999999999</v>
      </c>
      <c r="G39" s="10"/>
      <c r="H39" s="9"/>
    </row>
    <row r="40" spans="1:8" ht="34.5" customHeight="1" x14ac:dyDescent="0.2">
      <c r="A40" s="13">
        <v>24</v>
      </c>
      <c r="B40" s="12" t="s">
        <v>211</v>
      </c>
      <c r="C40" s="12" t="s">
        <v>781</v>
      </c>
      <c r="D40" s="12" t="s">
        <v>780</v>
      </c>
      <c r="E40" s="12" t="s">
        <v>67</v>
      </c>
      <c r="F40" s="11">
        <v>0.8</v>
      </c>
      <c r="G40" s="10"/>
      <c r="H40" s="9"/>
    </row>
    <row r="41" spans="1:8" ht="24" customHeight="1" x14ac:dyDescent="0.2">
      <c r="A41" s="13">
        <v>25</v>
      </c>
      <c r="B41" s="12" t="s">
        <v>211</v>
      </c>
      <c r="C41" s="12" t="s">
        <v>779</v>
      </c>
      <c r="D41" s="12" t="s">
        <v>778</v>
      </c>
      <c r="E41" s="12" t="s">
        <v>67</v>
      </c>
      <c r="F41" s="11">
        <v>4</v>
      </c>
      <c r="G41" s="10"/>
      <c r="H41" s="9"/>
    </row>
    <row r="42" spans="1:8" ht="24" customHeight="1" x14ac:dyDescent="0.2">
      <c r="A42" s="13">
        <v>26</v>
      </c>
      <c r="B42" s="12" t="s">
        <v>211</v>
      </c>
      <c r="C42" s="12" t="s">
        <v>777</v>
      </c>
      <c r="D42" s="12" t="s">
        <v>776</v>
      </c>
      <c r="E42" s="12" t="s">
        <v>65</v>
      </c>
      <c r="F42" s="11">
        <v>8</v>
      </c>
      <c r="G42" s="10"/>
      <c r="H42" s="9"/>
    </row>
    <row r="43" spans="1:8" ht="24" customHeight="1" x14ac:dyDescent="0.2">
      <c r="A43" s="13">
        <v>27</v>
      </c>
      <c r="B43" s="12" t="s">
        <v>211</v>
      </c>
      <c r="C43" s="12" t="s">
        <v>775</v>
      </c>
      <c r="D43" s="12" t="s">
        <v>774</v>
      </c>
      <c r="E43" s="12" t="s">
        <v>65</v>
      </c>
      <c r="F43" s="11">
        <v>8</v>
      </c>
      <c r="G43" s="10"/>
      <c r="H43" s="9"/>
    </row>
    <row r="44" spans="1:8" ht="24" customHeight="1" x14ac:dyDescent="0.2">
      <c r="A44" s="13">
        <v>28</v>
      </c>
      <c r="B44" s="12" t="s">
        <v>211</v>
      </c>
      <c r="C44" s="12" t="s">
        <v>773</v>
      </c>
      <c r="D44" s="12" t="s">
        <v>772</v>
      </c>
      <c r="E44" s="12" t="s">
        <v>233</v>
      </c>
      <c r="F44" s="11">
        <v>1</v>
      </c>
      <c r="G44" s="10"/>
      <c r="H44" s="9"/>
    </row>
    <row r="45" spans="1:8" ht="28.5" customHeight="1" x14ac:dyDescent="0.2">
      <c r="A45" s="19"/>
      <c r="B45" s="16"/>
      <c r="C45" s="32" t="s">
        <v>11</v>
      </c>
      <c r="D45" s="32" t="s">
        <v>771</v>
      </c>
      <c r="E45" s="16"/>
      <c r="F45" s="15"/>
      <c r="G45" s="14"/>
      <c r="H45" s="14"/>
    </row>
    <row r="46" spans="1:8" ht="34.5" customHeight="1" x14ac:dyDescent="0.2">
      <c r="A46" s="13">
        <v>29</v>
      </c>
      <c r="B46" s="12" t="s">
        <v>211</v>
      </c>
      <c r="C46" s="12" t="s">
        <v>770</v>
      </c>
      <c r="D46" s="12" t="s">
        <v>769</v>
      </c>
      <c r="E46" s="12" t="s">
        <v>67</v>
      </c>
      <c r="F46" s="11">
        <v>52.985999999999997</v>
      </c>
      <c r="G46" s="10"/>
      <c r="H46" s="9"/>
    </row>
    <row r="47" spans="1:8" ht="45" customHeight="1" x14ac:dyDescent="0.2">
      <c r="A47" s="13">
        <v>30</v>
      </c>
      <c r="B47" s="12" t="s">
        <v>211</v>
      </c>
      <c r="C47" s="12" t="s">
        <v>768</v>
      </c>
      <c r="D47" s="12" t="s">
        <v>767</v>
      </c>
      <c r="E47" s="12" t="s">
        <v>82</v>
      </c>
      <c r="F47" s="11">
        <v>98.6</v>
      </c>
      <c r="G47" s="10"/>
      <c r="H47" s="9"/>
    </row>
    <row r="48" spans="1:8" ht="24" customHeight="1" x14ac:dyDescent="0.2">
      <c r="A48" s="13">
        <v>31</v>
      </c>
      <c r="B48" s="12" t="s">
        <v>211</v>
      </c>
      <c r="C48" s="12" t="s">
        <v>766</v>
      </c>
      <c r="D48" s="12" t="s">
        <v>765</v>
      </c>
      <c r="E48" s="12" t="s">
        <v>65</v>
      </c>
      <c r="F48" s="11">
        <v>634.08000000000004</v>
      </c>
      <c r="G48" s="10"/>
      <c r="H48" s="9"/>
    </row>
    <row r="49" spans="1:8" ht="24" customHeight="1" x14ac:dyDescent="0.2">
      <c r="A49" s="13">
        <v>32</v>
      </c>
      <c r="B49" s="12" t="s">
        <v>211</v>
      </c>
      <c r="C49" s="12" t="s">
        <v>764</v>
      </c>
      <c r="D49" s="12" t="s">
        <v>763</v>
      </c>
      <c r="E49" s="12" t="s">
        <v>65</v>
      </c>
      <c r="F49" s="11">
        <v>634.08000000000004</v>
      </c>
      <c r="G49" s="10"/>
      <c r="H49" s="9"/>
    </row>
    <row r="50" spans="1:8" ht="24" customHeight="1" x14ac:dyDescent="0.2">
      <c r="A50" s="13">
        <v>33</v>
      </c>
      <c r="B50" s="12" t="s">
        <v>211</v>
      </c>
      <c r="C50" s="12" t="s">
        <v>762</v>
      </c>
      <c r="D50" s="12" t="s">
        <v>761</v>
      </c>
      <c r="E50" s="12" t="s">
        <v>56</v>
      </c>
      <c r="F50" s="11">
        <v>5.0880000000000001</v>
      </c>
      <c r="G50" s="10"/>
      <c r="H50" s="9"/>
    </row>
    <row r="51" spans="1:8" ht="24" customHeight="1" x14ac:dyDescent="0.2">
      <c r="A51" s="13">
        <v>34</v>
      </c>
      <c r="B51" s="12" t="s">
        <v>211</v>
      </c>
      <c r="C51" s="12" t="s">
        <v>760</v>
      </c>
      <c r="D51" s="12" t="s">
        <v>759</v>
      </c>
      <c r="E51" s="12" t="s">
        <v>36</v>
      </c>
      <c r="F51" s="11">
        <v>28</v>
      </c>
      <c r="G51" s="10"/>
      <c r="H51" s="9"/>
    </row>
    <row r="52" spans="1:8" ht="24" customHeight="1" x14ac:dyDescent="0.2">
      <c r="A52" s="13">
        <v>35</v>
      </c>
      <c r="B52" s="12" t="s">
        <v>211</v>
      </c>
      <c r="C52" s="12" t="s">
        <v>758</v>
      </c>
      <c r="D52" s="12" t="s">
        <v>757</v>
      </c>
      <c r="E52" s="12" t="s">
        <v>36</v>
      </c>
      <c r="F52" s="11">
        <v>4</v>
      </c>
      <c r="G52" s="10"/>
      <c r="H52" s="9"/>
    </row>
    <row r="53" spans="1:8" ht="24" customHeight="1" x14ac:dyDescent="0.2">
      <c r="A53" s="13">
        <v>36</v>
      </c>
      <c r="B53" s="12" t="s">
        <v>211</v>
      </c>
      <c r="C53" s="12" t="s">
        <v>756</v>
      </c>
      <c r="D53" s="12" t="s">
        <v>755</v>
      </c>
      <c r="E53" s="12" t="s">
        <v>36</v>
      </c>
      <c r="F53" s="11">
        <v>8</v>
      </c>
      <c r="G53" s="10"/>
      <c r="H53" s="9"/>
    </row>
    <row r="54" spans="1:8" ht="34.5" customHeight="1" x14ac:dyDescent="0.2">
      <c r="A54" s="13">
        <v>37</v>
      </c>
      <c r="B54" s="12" t="s">
        <v>211</v>
      </c>
      <c r="C54" s="12" t="s">
        <v>754</v>
      </c>
      <c r="D54" s="12" t="s">
        <v>753</v>
      </c>
      <c r="E54" s="12" t="s">
        <v>56</v>
      </c>
      <c r="F54" s="11">
        <v>0.3</v>
      </c>
      <c r="G54" s="10"/>
      <c r="H54" s="9"/>
    </row>
    <row r="55" spans="1:8" ht="34.5" customHeight="1" x14ac:dyDescent="0.2">
      <c r="A55" s="37">
        <v>38</v>
      </c>
      <c r="B55" s="36" t="s">
        <v>752</v>
      </c>
      <c r="C55" s="36" t="s">
        <v>751</v>
      </c>
      <c r="D55" s="36" t="s">
        <v>750</v>
      </c>
      <c r="E55" s="36" t="s">
        <v>56</v>
      </c>
      <c r="F55" s="35">
        <v>0.3</v>
      </c>
      <c r="G55" s="34"/>
      <c r="H55" s="33"/>
    </row>
    <row r="56" spans="1:8" ht="24" customHeight="1" x14ac:dyDescent="0.2">
      <c r="A56" s="13">
        <v>39</v>
      </c>
      <c r="B56" s="12" t="s">
        <v>672</v>
      </c>
      <c r="C56" s="12" t="s">
        <v>749</v>
      </c>
      <c r="D56" s="12" t="s">
        <v>748</v>
      </c>
      <c r="E56" s="12" t="s">
        <v>67</v>
      </c>
      <c r="F56" s="11">
        <v>127.208</v>
      </c>
      <c r="G56" s="10"/>
      <c r="H56" s="9"/>
    </row>
    <row r="57" spans="1:8" ht="34.5" customHeight="1" x14ac:dyDescent="0.2">
      <c r="A57" s="13">
        <v>40</v>
      </c>
      <c r="B57" s="12" t="s">
        <v>211</v>
      </c>
      <c r="C57" s="12" t="s">
        <v>747</v>
      </c>
      <c r="D57" s="12" t="s">
        <v>746</v>
      </c>
      <c r="E57" s="12" t="s">
        <v>65</v>
      </c>
      <c r="F57" s="11">
        <v>25.94</v>
      </c>
      <c r="G57" s="10"/>
      <c r="H57" s="9"/>
    </row>
    <row r="58" spans="1:8" ht="28.5" customHeight="1" x14ac:dyDescent="0.2">
      <c r="A58" s="19"/>
      <c r="B58" s="16"/>
      <c r="C58" s="32" t="s">
        <v>10</v>
      </c>
      <c r="D58" s="32" t="s">
        <v>745</v>
      </c>
      <c r="E58" s="16"/>
      <c r="F58" s="15"/>
      <c r="G58" s="14"/>
      <c r="H58" s="14"/>
    </row>
    <row r="59" spans="1:8" ht="24" customHeight="1" x14ac:dyDescent="0.2">
      <c r="A59" s="13">
        <v>41</v>
      </c>
      <c r="B59" s="12" t="s">
        <v>211</v>
      </c>
      <c r="C59" s="12" t="s">
        <v>744</v>
      </c>
      <c r="D59" s="12" t="s">
        <v>743</v>
      </c>
      <c r="E59" s="12" t="s">
        <v>67</v>
      </c>
      <c r="F59" s="11">
        <v>2.76</v>
      </c>
      <c r="G59" s="10"/>
      <c r="H59" s="9"/>
    </row>
    <row r="60" spans="1:8" ht="24" customHeight="1" x14ac:dyDescent="0.2">
      <c r="A60" s="13">
        <v>42</v>
      </c>
      <c r="B60" s="12" t="s">
        <v>672</v>
      </c>
      <c r="C60" s="12" t="s">
        <v>742</v>
      </c>
      <c r="D60" s="12" t="s">
        <v>741</v>
      </c>
      <c r="E60" s="12" t="s">
        <v>67</v>
      </c>
      <c r="F60" s="11">
        <v>12.19</v>
      </c>
      <c r="G60" s="10"/>
      <c r="H60" s="9"/>
    </row>
    <row r="61" spans="1:8" ht="24" customHeight="1" x14ac:dyDescent="0.2">
      <c r="A61" s="13">
        <v>43</v>
      </c>
      <c r="B61" s="12" t="s">
        <v>211</v>
      </c>
      <c r="C61" s="12" t="s">
        <v>740</v>
      </c>
      <c r="D61" s="12" t="s">
        <v>739</v>
      </c>
      <c r="E61" s="12" t="s">
        <v>65</v>
      </c>
      <c r="F61" s="11">
        <v>45.05</v>
      </c>
      <c r="G61" s="10"/>
      <c r="H61" s="9"/>
    </row>
    <row r="62" spans="1:8" ht="24" customHeight="1" x14ac:dyDescent="0.2">
      <c r="A62" s="13">
        <v>44</v>
      </c>
      <c r="B62" s="12" t="s">
        <v>211</v>
      </c>
      <c r="C62" s="12" t="s">
        <v>738</v>
      </c>
      <c r="D62" s="12" t="s">
        <v>737</v>
      </c>
      <c r="E62" s="12" t="s">
        <v>65</v>
      </c>
      <c r="F62" s="11">
        <v>45.05</v>
      </c>
      <c r="G62" s="10"/>
      <c r="H62" s="9"/>
    </row>
    <row r="63" spans="1:8" ht="24" customHeight="1" x14ac:dyDescent="0.2">
      <c r="A63" s="13">
        <v>45</v>
      </c>
      <c r="B63" s="12" t="s">
        <v>211</v>
      </c>
      <c r="C63" s="12" t="s">
        <v>736</v>
      </c>
      <c r="D63" s="12" t="s">
        <v>735</v>
      </c>
      <c r="E63" s="12" t="s">
        <v>65</v>
      </c>
      <c r="F63" s="11">
        <v>37.799999999999997</v>
      </c>
      <c r="G63" s="10"/>
      <c r="H63" s="9"/>
    </row>
    <row r="64" spans="1:8" ht="24" customHeight="1" x14ac:dyDescent="0.2">
      <c r="A64" s="13">
        <v>46</v>
      </c>
      <c r="B64" s="12" t="s">
        <v>211</v>
      </c>
      <c r="C64" s="12" t="s">
        <v>734</v>
      </c>
      <c r="D64" s="12" t="s">
        <v>733</v>
      </c>
      <c r="E64" s="12" t="s">
        <v>65</v>
      </c>
      <c r="F64" s="11">
        <v>37.799999999999997</v>
      </c>
      <c r="G64" s="10"/>
      <c r="H64" s="9"/>
    </row>
    <row r="65" spans="1:8" ht="34.5" customHeight="1" x14ac:dyDescent="0.2">
      <c r="A65" s="13">
        <v>47</v>
      </c>
      <c r="B65" s="12" t="s">
        <v>211</v>
      </c>
      <c r="C65" s="12" t="s">
        <v>732</v>
      </c>
      <c r="D65" s="12" t="s">
        <v>731</v>
      </c>
      <c r="E65" s="12" t="s">
        <v>56</v>
      </c>
      <c r="F65" s="11">
        <v>0.85299999999999998</v>
      </c>
      <c r="G65" s="10"/>
      <c r="H65" s="9"/>
    </row>
    <row r="66" spans="1:8" ht="34.5" customHeight="1" x14ac:dyDescent="0.2">
      <c r="A66" s="13">
        <v>48</v>
      </c>
      <c r="B66" s="12" t="s">
        <v>211</v>
      </c>
      <c r="C66" s="12" t="s">
        <v>730</v>
      </c>
      <c r="D66" s="12" t="s">
        <v>1030</v>
      </c>
      <c r="E66" s="12" t="s">
        <v>56</v>
      </c>
      <c r="F66" s="11">
        <v>0.11</v>
      </c>
      <c r="G66" s="10"/>
      <c r="H66" s="9"/>
    </row>
    <row r="67" spans="1:8" ht="24" customHeight="1" x14ac:dyDescent="0.2">
      <c r="A67" s="13">
        <v>49</v>
      </c>
      <c r="B67" s="12" t="s">
        <v>211</v>
      </c>
      <c r="C67" s="12" t="s">
        <v>729</v>
      </c>
      <c r="D67" s="12" t="s">
        <v>728</v>
      </c>
      <c r="E67" s="12" t="s">
        <v>67</v>
      </c>
      <c r="F67" s="11">
        <v>4.4400000000000004</v>
      </c>
      <c r="G67" s="10"/>
      <c r="H67" s="9"/>
    </row>
    <row r="68" spans="1:8" ht="24" customHeight="1" x14ac:dyDescent="0.2">
      <c r="A68" s="13">
        <v>50</v>
      </c>
      <c r="B68" s="12" t="s">
        <v>211</v>
      </c>
      <c r="C68" s="12" t="s">
        <v>727</v>
      </c>
      <c r="D68" s="12" t="s">
        <v>726</v>
      </c>
      <c r="E68" s="12" t="s">
        <v>65</v>
      </c>
      <c r="F68" s="11">
        <v>29.6</v>
      </c>
      <c r="G68" s="10"/>
      <c r="H68" s="9"/>
    </row>
    <row r="69" spans="1:8" ht="24" customHeight="1" x14ac:dyDescent="0.2">
      <c r="A69" s="13">
        <v>51</v>
      </c>
      <c r="B69" s="12" t="s">
        <v>211</v>
      </c>
      <c r="C69" s="12" t="s">
        <v>725</v>
      </c>
      <c r="D69" s="12" t="s">
        <v>724</v>
      </c>
      <c r="E69" s="12" t="s">
        <v>65</v>
      </c>
      <c r="F69" s="11">
        <v>29.6</v>
      </c>
      <c r="G69" s="10"/>
      <c r="H69" s="9"/>
    </row>
    <row r="70" spans="1:8" ht="24" customHeight="1" x14ac:dyDescent="0.2">
      <c r="A70" s="13">
        <v>52</v>
      </c>
      <c r="B70" s="12" t="s">
        <v>211</v>
      </c>
      <c r="C70" s="12" t="s">
        <v>723</v>
      </c>
      <c r="D70" s="12" t="s">
        <v>722</v>
      </c>
      <c r="E70" s="12" t="s">
        <v>56</v>
      </c>
      <c r="F70" s="11">
        <v>0.111</v>
      </c>
      <c r="G70" s="10"/>
      <c r="H70" s="9"/>
    </row>
    <row r="71" spans="1:8" ht="28.5" customHeight="1" x14ac:dyDescent="0.2">
      <c r="A71" s="19"/>
      <c r="B71" s="16"/>
      <c r="C71" s="32" t="s">
        <v>8</v>
      </c>
      <c r="D71" s="32" t="s">
        <v>721</v>
      </c>
      <c r="E71" s="16"/>
      <c r="F71" s="15"/>
      <c r="G71" s="14"/>
      <c r="H71" s="14"/>
    </row>
    <row r="72" spans="1:8" ht="24" customHeight="1" x14ac:dyDescent="0.2">
      <c r="A72" s="13">
        <v>53</v>
      </c>
      <c r="B72" s="12" t="s">
        <v>211</v>
      </c>
      <c r="C72" s="12" t="s">
        <v>720</v>
      </c>
      <c r="D72" s="12" t="s">
        <v>719</v>
      </c>
      <c r="E72" s="12" t="s">
        <v>65</v>
      </c>
      <c r="F72" s="11">
        <v>153.92099999999999</v>
      </c>
      <c r="G72" s="10"/>
      <c r="H72" s="9"/>
    </row>
    <row r="73" spans="1:8" ht="24" customHeight="1" x14ac:dyDescent="0.2">
      <c r="A73" s="13">
        <v>54</v>
      </c>
      <c r="B73" s="12" t="s">
        <v>211</v>
      </c>
      <c r="C73" s="12" t="s">
        <v>718</v>
      </c>
      <c r="D73" s="12" t="s">
        <v>717</v>
      </c>
      <c r="E73" s="12" t="s">
        <v>65</v>
      </c>
      <c r="F73" s="11">
        <v>153.92099999999999</v>
      </c>
      <c r="G73" s="10"/>
      <c r="H73" s="9"/>
    </row>
    <row r="74" spans="1:8" ht="24" customHeight="1" x14ac:dyDescent="0.2">
      <c r="A74" s="13">
        <v>55</v>
      </c>
      <c r="B74" s="12" t="s">
        <v>211</v>
      </c>
      <c r="C74" s="12" t="s">
        <v>716</v>
      </c>
      <c r="D74" s="12" t="s">
        <v>715</v>
      </c>
      <c r="E74" s="12" t="s">
        <v>65</v>
      </c>
      <c r="F74" s="11">
        <v>153.92099999999999</v>
      </c>
      <c r="G74" s="10"/>
      <c r="H74" s="9"/>
    </row>
    <row r="75" spans="1:8" ht="24" customHeight="1" x14ac:dyDescent="0.2">
      <c r="A75" s="13">
        <v>56</v>
      </c>
      <c r="B75" s="12" t="s">
        <v>211</v>
      </c>
      <c r="C75" s="12" t="s">
        <v>714</v>
      </c>
      <c r="D75" s="12" t="s">
        <v>713</v>
      </c>
      <c r="E75" s="12" t="s">
        <v>65</v>
      </c>
      <c r="F75" s="11">
        <v>153.92099999999999</v>
      </c>
      <c r="G75" s="10"/>
      <c r="H75" s="9"/>
    </row>
    <row r="76" spans="1:8" ht="24" customHeight="1" x14ac:dyDescent="0.2">
      <c r="A76" s="13">
        <v>57</v>
      </c>
      <c r="B76" s="12" t="s">
        <v>211</v>
      </c>
      <c r="C76" s="12" t="s">
        <v>712</v>
      </c>
      <c r="D76" s="12" t="s">
        <v>711</v>
      </c>
      <c r="E76" s="12" t="s">
        <v>65</v>
      </c>
      <c r="F76" s="11">
        <v>153.92099999999999</v>
      </c>
      <c r="G76" s="10"/>
      <c r="H76" s="9"/>
    </row>
    <row r="77" spans="1:8" ht="24" customHeight="1" x14ac:dyDescent="0.2">
      <c r="A77" s="13">
        <v>58</v>
      </c>
      <c r="B77" s="12" t="s">
        <v>211</v>
      </c>
      <c r="C77" s="12" t="s">
        <v>710</v>
      </c>
      <c r="D77" s="12" t="s">
        <v>709</v>
      </c>
      <c r="E77" s="12" t="s">
        <v>65</v>
      </c>
      <c r="F77" s="11">
        <v>273.25799999999998</v>
      </c>
      <c r="G77" s="10"/>
      <c r="H77" s="9"/>
    </row>
    <row r="78" spans="1:8" ht="24" customHeight="1" x14ac:dyDescent="0.2">
      <c r="A78" s="13">
        <v>59</v>
      </c>
      <c r="B78" s="12" t="s">
        <v>211</v>
      </c>
      <c r="C78" s="12" t="s">
        <v>708</v>
      </c>
      <c r="D78" s="12" t="s">
        <v>707</v>
      </c>
      <c r="E78" s="12" t="s">
        <v>65</v>
      </c>
      <c r="F78" s="11">
        <v>273.25799999999998</v>
      </c>
      <c r="G78" s="10"/>
      <c r="H78" s="9"/>
    </row>
    <row r="79" spans="1:8" ht="24" customHeight="1" x14ac:dyDescent="0.2">
      <c r="A79" s="13">
        <v>60</v>
      </c>
      <c r="B79" s="12" t="s">
        <v>211</v>
      </c>
      <c r="C79" s="12" t="s">
        <v>706</v>
      </c>
      <c r="D79" s="12" t="s">
        <v>705</v>
      </c>
      <c r="E79" s="12" t="s">
        <v>65</v>
      </c>
      <c r="F79" s="11">
        <v>240.07300000000001</v>
      </c>
      <c r="G79" s="10"/>
      <c r="H79" s="9"/>
    </row>
    <row r="80" spans="1:8" ht="24" customHeight="1" x14ac:dyDescent="0.2">
      <c r="A80" s="13">
        <v>61</v>
      </c>
      <c r="B80" s="12" t="s">
        <v>211</v>
      </c>
      <c r="C80" s="12" t="s">
        <v>704</v>
      </c>
      <c r="D80" s="12" t="s">
        <v>703</v>
      </c>
      <c r="E80" s="12" t="s">
        <v>65</v>
      </c>
      <c r="F80" s="11">
        <v>43.44</v>
      </c>
      <c r="G80" s="10"/>
      <c r="H80" s="9"/>
    </row>
    <row r="81" spans="1:8" ht="24" customHeight="1" x14ac:dyDescent="0.2">
      <c r="A81" s="13">
        <v>62</v>
      </c>
      <c r="B81" s="12" t="s">
        <v>211</v>
      </c>
      <c r="C81" s="12" t="s">
        <v>702</v>
      </c>
      <c r="D81" s="12" t="s">
        <v>701</v>
      </c>
      <c r="E81" s="12" t="s">
        <v>65</v>
      </c>
      <c r="F81" s="11">
        <v>132.19800000000001</v>
      </c>
      <c r="G81" s="10"/>
      <c r="H81" s="9"/>
    </row>
    <row r="82" spans="1:8" ht="24" customHeight="1" x14ac:dyDescent="0.2">
      <c r="A82" s="13">
        <v>63</v>
      </c>
      <c r="B82" s="12" t="s">
        <v>211</v>
      </c>
      <c r="C82" s="12" t="s">
        <v>700</v>
      </c>
      <c r="D82" s="12" t="s">
        <v>699</v>
      </c>
      <c r="E82" s="12" t="s">
        <v>65</v>
      </c>
      <c r="F82" s="11">
        <v>43.44</v>
      </c>
      <c r="G82" s="10"/>
      <c r="H82" s="9"/>
    </row>
    <row r="83" spans="1:8" ht="24" customHeight="1" x14ac:dyDescent="0.2">
      <c r="A83" s="13">
        <v>64</v>
      </c>
      <c r="B83" s="12" t="s">
        <v>211</v>
      </c>
      <c r="C83" s="12" t="s">
        <v>698</v>
      </c>
      <c r="D83" s="12" t="s">
        <v>697</v>
      </c>
      <c r="E83" s="12" t="s">
        <v>65</v>
      </c>
      <c r="F83" s="11">
        <v>127.038</v>
      </c>
      <c r="G83" s="10"/>
      <c r="H83" s="9"/>
    </row>
    <row r="84" spans="1:8" ht="24" customHeight="1" x14ac:dyDescent="0.2">
      <c r="A84" s="13">
        <v>65</v>
      </c>
      <c r="B84" s="12" t="s">
        <v>211</v>
      </c>
      <c r="C84" s="12" t="s">
        <v>696</v>
      </c>
      <c r="D84" s="12" t="s">
        <v>695</v>
      </c>
      <c r="E84" s="12" t="s">
        <v>65</v>
      </c>
      <c r="F84" s="11">
        <v>5.16</v>
      </c>
      <c r="G84" s="10"/>
      <c r="H84" s="9"/>
    </row>
    <row r="85" spans="1:8" ht="24" customHeight="1" x14ac:dyDescent="0.2">
      <c r="A85" s="13">
        <v>66</v>
      </c>
      <c r="B85" s="12" t="s">
        <v>211</v>
      </c>
      <c r="C85" s="12" t="s">
        <v>694</v>
      </c>
      <c r="D85" s="12" t="s">
        <v>693</v>
      </c>
      <c r="E85" s="12" t="s">
        <v>65</v>
      </c>
      <c r="F85" s="11">
        <v>7.2</v>
      </c>
      <c r="G85" s="10"/>
      <c r="H85" s="9"/>
    </row>
    <row r="86" spans="1:8" ht="13.5" customHeight="1" x14ac:dyDescent="0.2">
      <c r="A86" s="37">
        <v>67</v>
      </c>
      <c r="B86" s="36" t="s">
        <v>525</v>
      </c>
      <c r="C86" s="36" t="s">
        <v>692</v>
      </c>
      <c r="D86" s="36" t="s">
        <v>691</v>
      </c>
      <c r="E86" s="36" t="s">
        <v>65</v>
      </c>
      <c r="F86" s="35">
        <v>8.2799999999999994</v>
      </c>
      <c r="G86" s="34"/>
      <c r="H86" s="33"/>
    </row>
    <row r="87" spans="1:8" ht="13.5" customHeight="1" x14ac:dyDescent="0.2">
      <c r="A87" s="13">
        <v>68</v>
      </c>
      <c r="B87" s="12" t="s">
        <v>211</v>
      </c>
      <c r="C87" s="12" t="s">
        <v>690</v>
      </c>
      <c r="D87" s="12" t="s">
        <v>689</v>
      </c>
      <c r="E87" s="12" t="s">
        <v>82</v>
      </c>
      <c r="F87" s="11">
        <v>66</v>
      </c>
      <c r="G87" s="10"/>
      <c r="H87" s="9"/>
    </row>
    <row r="88" spans="1:8" ht="34.5" customHeight="1" x14ac:dyDescent="0.2">
      <c r="A88" s="37">
        <v>69</v>
      </c>
      <c r="B88" s="36" t="s">
        <v>525</v>
      </c>
      <c r="C88" s="36" t="s">
        <v>688</v>
      </c>
      <c r="D88" s="36" t="s">
        <v>687</v>
      </c>
      <c r="E88" s="36" t="s">
        <v>82</v>
      </c>
      <c r="F88" s="35">
        <v>70</v>
      </c>
      <c r="G88" s="34"/>
      <c r="H88" s="33"/>
    </row>
    <row r="89" spans="1:8" ht="24" customHeight="1" x14ac:dyDescent="0.2">
      <c r="A89" s="13">
        <v>70</v>
      </c>
      <c r="B89" s="12" t="s">
        <v>211</v>
      </c>
      <c r="C89" s="12" t="s">
        <v>686</v>
      </c>
      <c r="D89" s="12" t="s">
        <v>685</v>
      </c>
      <c r="E89" s="12" t="s">
        <v>65</v>
      </c>
      <c r="F89" s="11">
        <v>7.2</v>
      </c>
      <c r="G89" s="10"/>
      <c r="H89" s="9"/>
    </row>
    <row r="90" spans="1:8" ht="24" customHeight="1" x14ac:dyDescent="0.2">
      <c r="A90" s="13">
        <v>71</v>
      </c>
      <c r="B90" s="12" t="s">
        <v>211</v>
      </c>
      <c r="C90" s="12" t="s">
        <v>684</v>
      </c>
      <c r="D90" s="12" t="s">
        <v>683</v>
      </c>
      <c r="E90" s="12" t="s">
        <v>65</v>
      </c>
      <c r="F90" s="11">
        <v>46.86</v>
      </c>
      <c r="G90" s="10"/>
      <c r="H90" s="9"/>
    </row>
    <row r="91" spans="1:8" ht="24" customHeight="1" x14ac:dyDescent="0.2">
      <c r="A91" s="13">
        <v>72</v>
      </c>
      <c r="B91" s="12" t="s">
        <v>503</v>
      </c>
      <c r="C91" s="12" t="s">
        <v>682</v>
      </c>
      <c r="D91" s="12" t="s">
        <v>681</v>
      </c>
      <c r="E91" s="12" t="s">
        <v>36</v>
      </c>
      <c r="F91" s="11">
        <v>7</v>
      </c>
      <c r="G91" s="10"/>
      <c r="H91" s="9"/>
    </row>
    <row r="92" spans="1:8" ht="24" customHeight="1" x14ac:dyDescent="0.2">
      <c r="A92" s="37">
        <v>73</v>
      </c>
      <c r="B92" s="36" t="s">
        <v>354</v>
      </c>
      <c r="C92" s="36" t="s">
        <v>680</v>
      </c>
      <c r="D92" s="36" t="s">
        <v>679</v>
      </c>
      <c r="E92" s="36" t="s">
        <v>36</v>
      </c>
      <c r="F92" s="35">
        <v>7</v>
      </c>
      <c r="G92" s="34"/>
      <c r="H92" s="33"/>
    </row>
    <row r="93" spans="1:8" ht="28.5" customHeight="1" x14ac:dyDescent="0.2">
      <c r="A93" s="19"/>
      <c r="B93" s="16"/>
      <c r="C93" s="32" t="s">
        <v>6</v>
      </c>
      <c r="D93" s="32" t="s">
        <v>678</v>
      </c>
      <c r="E93" s="16"/>
      <c r="F93" s="15"/>
      <c r="G93" s="14"/>
      <c r="H93" s="14"/>
    </row>
    <row r="94" spans="1:8" ht="24" customHeight="1" x14ac:dyDescent="0.2">
      <c r="A94" s="13">
        <v>74</v>
      </c>
      <c r="B94" s="12" t="s">
        <v>677</v>
      </c>
      <c r="C94" s="12" t="s">
        <v>676</v>
      </c>
      <c r="D94" s="12" t="s">
        <v>675</v>
      </c>
      <c r="E94" s="12" t="s">
        <v>36</v>
      </c>
      <c r="F94" s="11">
        <v>4</v>
      </c>
      <c r="G94" s="10"/>
      <c r="H94" s="9"/>
    </row>
    <row r="95" spans="1:8" ht="24" customHeight="1" x14ac:dyDescent="0.2">
      <c r="A95" s="37">
        <v>75</v>
      </c>
      <c r="B95" s="36" t="s">
        <v>403</v>
      </c>
      <c r="C95" s="36" t="s">
        <v>674</v>
      </c>
      <c r="D95" s="36" t="s">
        <v>673</v>
      </c>
      <c r="E95" s="36" t="s">
        <v>36</v>
      </c>
      <c r="F95" s="35">
        <v>4</v>
      </c>
      <c r="G95" s="34"/>
      <c r="H95" s="33"/>
    </row>
    <row r="96" spans="1:8" ht="28.5" customHeight="1" x14ac:dyDescent="0.2">
      <c r="A96" s="19"/>
      <c r="B96" s="16"/>
      <c r="C96" s="32" t="s">
        <v>72</v>
      </c>
      <c r="D96" s="32" t="s">
        <v>71</v>
      </c>
      <c r="E96" s="16"/>
      <c r="F96" s="15"/>
      <c r="G96" s="14"/>
      <c r="H96" s="14"/>
    </row>
    <row r="97" spans="1:8" ht="34.5" customHeight="1" x14ac:dyDescent="0.2">
      <c r="A97" s="13">
        <v>76</v>
      </c>
      <c r="B97" s="12" t="s">
        <v>672</v>
      </c>
      <c r="C97" s="12" t="s">
        <v>671</v>
      </c>
      <c r="D97" s="12" t="s">
        <v>670</v>
      </c>
      <c r="E97" s="12" t="s">
        <v>82</v>
      </c>
      <c r="F97" s="11">
        <v>74.599999999999994</v>
      </c>
      <c r="G97" s="10"/>
      <c r="H97" s="9"/>
    </row>
    <row r="98" spans="1:8" ht="34.5" customHeight="1" x14ac:dyDescent="0.2">
      <c r="A98" s="13">
        <v>77</v>
      </c>
      <c r="B98" s="12" t="s">
        <v>661</v>
      </c>
      <c r="C98" s="12" t="s">
        <v>669</v>
      </c>
      <c r="D98" s="12" t="s">
        <v>668</v>
      </c>
      <c r="E98" s="12" t="s">
        <v>65</v>
      </c>
      <c r="F98" s="11">
        <v>202.6</v>
      </c>
      <c r="G98" s="10"/>
      <c r="H98" s="9"/>
    </row>
    <row r="99" spans="1:8" ht="45" customHeight="1" x14ac:dyDescent="0.2">
      <c r="A99" s="13">
        <v>78</v>
      </c>
      <c r="B99" s="12" t="s">
        <v>661</v>
      </c>
      <c r="C99" s="12" t="s">
        <v>667</v>
      </c>
      <c r="D99" s="12" t="s">
        <v>666</v>
      </c>
      <c r="E99" s="12" t="s">
        <v>65</v>
      </c>
      <c r="F99" s="11">
        <v>202.6</v>
      </c>
      <c r="G99" s="10"/>
      <c r="H99" s="9"/>
    </row>
    <row r="100" spans="1:8" ht="34.5" customHeight="1" x14ac:dyDescent="0.2">
      <c r="A100" s="13">
        <v>79</v>
      </c>
      <c r="B100" s="12" t="s">
        <v>661</v>
      </c>
      <c r="C100" s="12" t="s">
        <v>665</v>
      </c>
      <c r="D100" s="12" t="s">
        <v>664</v>
      </c>
      <c r="E100" s="12" t="s">
        <v>65</v>
      </c>
      <c r="F100" s="11">
        <v>202.6</v>
      </c>
      <c r="G100" s="10"/>
      <c r="H100" s="9"/>
    </row>
    <row r="101" spans="1:8" ht="24" customHeight="1" x14ac:dyDescent="0.2">
      <c r="A101" s="13">
        <v>80</v>
      </c>
      <c r="B101" s="12" t="s">
        <v>661</v>
      </c>
      <c r="C101" s="12" t="s">
        <v>663</v>
      </c>
      <c r="D101" s="12" t="s">
        <v>662</v>
      </c>
      <c r="E101" s="12" t="s">
        <v>65</v>
      </c>
      <c r="F101" s="11">
        <v>99</v>
      </c>
      <c r="G101" s="10"/>
      <c r="H101" s="9"/>
    </row>
    <row r="102" spans="1:8" ht="24" customHeight="1" x14ac:dyDescent="0.2">
      <c r="A102" s="13">
        <v>81</v>
      </c>
      <c r="B102" s="12" t="s">
        <v>661</v>
      </c>
      <c r="C102" s="12" t="s">
        <v>660</v>
      </c>
      <c r="D102" s="12" t="s">
        <v>659</v>
      </c>
      <c r="E102" s="12" t="s">
        <v>65</v>
      </c>
      <c r="F102" s="11">
        <v>77.400000000000006</v>
      </c>
      <c r="G102" s="10"/>
      <c r="H102" s="9"/>
    </row>
    <row r="103" spans="1:8" ht="13.5" customHeight="1" x14ac:dyDescent="0.2">
      <c r="A103" s="13">
        <v>82</v>
      </c>
      <c r="B103" s="12" t="s">
        <v>211</v>
      </c>
      <c r="C103" s="12" t="s">
        <v>658</v>
      </c>
      <c r="D103" s="12" t="s">
        <v>657</v>
      </c>
      <c r="E103" s="12" t="s">
        <v>65</v>
      </c>
      <c r="F103" s="11">
        <v>128.56</v>
      </c>
      <c r="G103" s="10"/>
      <c r="H103" s="9"/>
    </row>
    <row r="104" spans="1:8" ht="24" customHeight="1" x14ac:dyDescent="0.2">
      <c r="A104" s="13">
        <v>83</v>
      </c>
      <c r="B104" s="12" t="s">
        <v>211</v>
      </c>
      <c r="C104" s="12" t="s">
        <v>656</v>
      </c>
      <c r="D104" s="12" t="s">
        <v>655</v>
      </c>
      <c r="E104" s="12" t="s">
        <v>82</v>
      </c>
      <c r="F104" s="11">
        <v>59.6</v>
      </c>
      <c r="G104" s="10"/>
      <c r="H104" s="9"/>
    </row>
    <row r="105" spans="1:8" ht="24" customHeight="1" x14ac:dyDescent="0.2">
      <c r="A105" s="13">
        <v>84</v>
      </c>
      <c r="B105" s="12" t="s">
        <v>211</v>
      </c>
      <c r="C105" s="12" t="s">
        <v>654</v>
      </c>
      <c r="D105" s="12" t="s">
        <v>653</v>
      </c>
      <c r="E105" s="12" t="s">
        <v>36</v>
      </c>
      <c r="F105" s="11">
        <v>7</v>
      </c>
      <c r="G105" s="10"/>
      <c r="H105" s="9"/>
    </row>
    <row r="106" spans="1:8" ht="34.5" customHeight="1" x14ac:dyDescent="0.2">
      <c r="A106" s="37">
        <v>85</v>
      </c>
      <c r="B106" s="36" t="s">
        <v>650</v>
      </c>
      <c r="C106" s="36" t="s">
        <v>652</v>
      </c>
      <c r="D106" s="36" t="s">
        <v>651</v>
      </c>
      <c r="E106" s="36" t="s">
        <v>36</v>
      </c>
      <c r="F106" s="35">
        <v>6</v>
      </c>
      <c r="G106" s="34"/>
      <c r="H106" s="33"/>
    </row>
    <row r="107" spans="1:8" ht="34.5" customHeight="1" x14ac:dyDescent="0.2">
      <c r="A107" s="37">
        <v>86</v>
      </c>
      <c r="B107" s="36" t="s">
        <v>650</v>
      </c>
      <c r="C107" s="36" t="s">
        <v>649</v>
      </c>
      <c r="D107" s="36" t="s">
        <v>648</v>
      </c>
      <c r="E107" s="36" t="s">
        <v>36</v>
      </c>
      <c r="F107" s="35">
        <v>1</v>
      </c>
      <c r="G107" s="34"/>
      <c r="H107" s="33"/>
    </row>
    <row r="108" spans="1:8" ht="13.5" customHeight="1" x14ac:dyDescent="0.2">
      <c r="A108" s="13">
        <v>87</v>
      </c>
      <c r="B108" s="12" t="s">
        <v>211</v>
      </c>
      <c r="C108" s="12" t="s">
        <v>647</v>
      </c>
      <c r="D108" s="12" t="s">
        <v>646</v>
      </c>
      <c r="E108" s="12" t="s">
        <v>82</v>
      </c>
      <c r="F108" s="11">
        <v>6.5</v>
      </c>
      <c r="G108" s="10"/>
      <c r="H108" s="9"/>
    </row>
    <row r="109" spans="1:8" ht="24" customHeight="1" x14ac:dyDescent="0.2">
      <c r="A109" s="13">
        <v>88</v>
      </c>
      <c r="B109" s="12" t="s">
        <v>636</v>
      </c>
      <c r="C109" s="12" t="s">
        <v>645</v>
      </c>
      <c r="D109" s="12" t="s">
        <v>644</v>
      </c>
      <c r="E109" s="12" t="s">
        <v>67</v>
      </c>
      <c r="F109" s="11">
        <v>0.87</v>
      </c>
      <c r="G109" s="10"/>
      <c r="H109" s="9"/>
    </row>
    <row r="110" spans="1:8" ht="24" customHeight="1" x14ac:dyDescent="0.2">
      <c r="A110" s="13">
        <v>89</v>
      </c>
      <c r="B110" s="12" t="s">
        <v>636</v>
      </c>
      <c r="C110" s="12" t="s">
        <v>643</v>
      </c>
      <c r="D110" s="12" t="s">
        <v>642</v>
      </c>
      <c r="E110" s="12" t="s">
        <v>36</v>
      </c>
      <c r="F110" s="11">
        <v>10</v>
      </c>
      <c r="G110" s="10"/>
      <c r="H110" s="9"/>
    </row>
    <row r="111" spans="1:8" ht="24" customHeight="1" x14ac:dyDescent="0.2">
      <c r="A111" s="13">
        <v>90</v>
      </c>
      <c r="B111" s="12" t="s">
        <v>636</v>
      </c>
      <c r="C111" s="12" t="s">
        <v>641</v>
      </c>
      <c r="D111" s="12" t="s">
        <v>59</v>
      </c>
      <c r="E111" s="12" t="s">
        <v>56</v>
      </c>
      <c r="F111" s="11">
        <v>1.7809999999999999</v>
      </c>
      <c r="G111" s="10"/>
      <c r="H111" s="9"/>
    </row>
    <row r="112" spans="1:8" ht="24" customHeight="1" x14ac:dyDescent="0.2">
      <c r="A112" s="13">
        <v>91</v>
      </c>
      <c r="B112" s="12" t="s">
        <v>636</v>
      </c>
      <c r="C112" s="12" t="s">
        <v>58</v>
      </c>
      <c r="D112" s="12" t="s">
        <v>57</v>
      </c>
      <c r="E112" s="12" t="s">
        <v>56</v>
      </c>
      <c r="F112" s="11">
        <v>26.715</v>
      </c>
      <c r="G112" s="10"/>
      <c r="H112" s="9"/>
    </row>
    <row r="113" spans="1:8" ht="24" customHeight="1" x14ac:dyDescent="0.2">
      <c r="A113" s="13">
        <v>92</v>
      </c>
      <c r="B113" s="12" t="s">
        <v>636</v>
      </c>
      <c r="C113" s="12" t="s">
        <v>640</v>
      </c>
      <c r="D113" s="12" t="s">
        <v>639</v>
      </c>
      <c r="E113" s="12" t="s">
        <v>56</v>
      </c>
      <c r="F113" s="11">
        <v>1.7809999999999999</v>
      </c>
      <c r="G113" s="10"/>
      <c r="H113" s="9"/>
    </row>
    <row r="114" spans="1:8" ht="24" customHeight="1" x14ac:dyDescent="0.2">
      <c r="A114" s="13">
        <v>93</v>
      </c>
      <c r="B114" s="12" t="s">
        <v>636</v>
      </c>
      <c r="C114" s="12" t="s">
        <v>638</v>
      </c>
      <c r="D114" s="12" t="s">
        <v>637</v>
      </c>
      <c r="E114" s="12" t="s">
        <v>56</v>
      </c>
      <c r="F114" s="11">
        <v>7.1239999999999997</v>
      </c>
      <c r="G114" s="10"/>
      <c r="H114" s="9"/>
    </row>
    <row r="115" spans="1:8" ht="24" customHeight="1" x14ac:dyDescent="0.2">
      <c r="A115" s="13">
        <v>94</v>
      </c>
      <c r="B115" s="12" t="s">
        <v>636</v>
      </c>
      <c r="C115" s="12" t="s">
        <v>635</v>
      </c>
      <c r="D115" s="12" t="s">
        <v>634</v>
      </c>
      <c r="E115" s="12" t="s">
        <v>56</v>
      </c>
      <c r="F115" s="11">
        <v>1.7809999999999999</v>
      </c>
      <c r="G115" s="10"/>
      <c r="H115" s="9"/>
    </row>
    <row r="116" spans="1:8" ht="28.5" customHeight="1" x14ac:dyDescent="0.2">
      <c r="A116" s="19"/>
      <c r="B116" s="16"/>
      <c r="C116" s="32" t="s">
        <v>633</v>
      </c>
      <c r="D116" s="32" t="s">
        <v>632</v>
      </c>
      <c r="E116" s="16"/>
      <c r="F116" s="15"/>
      <c r="G116" s="14"/>
      <c r="H116" s="14"/>
    </row>
    <row r="117" spans="1:8" ht="34.5" customHeight="1" x14ac:dyDescent="0.2">
      <c r="A117" s="13">
        <v>95</v>
      </c>
      <c r="B117" s="12" t="s">
        <v>211</v>
      </c>
      <c r="C117" s="12" t="s">
        <v>631</v>
      </c>
      <c r="D117" s="12" t="s">
        <v>630</v>
      </c>
      <c r="E117" s="12" t="s">
        <v>56</v>
      </c>
      <c r="F117" s="11">
        <v>700.68100000000004</v>
      </c>
      <c r="G117" s="10"/>
      <c r="H117" s="9"/>
    </row>
    <row r="118" spans="1:8" ht="9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6.5" customHeight="1" x14ac:dyDescent="0.25">
      <c r="A119" s="19"/>
      <c r="B119" s="16"/>
      <c r="C119" s="18" t="s">
        <v>342</v>
      </c>
      <c r="D119" s="17" t="s">
        <v>629</v>
      </c>
      <c r="E119" s="16"/>
      <c r="F119" s="15"/>
      <c r="G119" s="14"/>
      <c r="H119" s="14"/>
    </row>
    <row r="120" spans="1:8" ht="28.5" customHeight="1" x14ac:dyDescent="0.2">
      <c r="A120" s="19"/>
      <c r="B120" s="16"/>
      <c r="C120" s="32" t="s">
        <v>610</v>
      </c>
      <c r="D120" s="32" t="s">
        <v>628</v>
      </c>
      <c r="E120" s="16"/>
      <c r="F120" s="15"/>
      <c r="G120" s="14"/>
      <c r="H120" s="14"/>
    </row>
    <row r="121" spans="1:8" ht="24" customHeight="1" x14ac:dyDescent="0.2">
      <c r="A121" s="13">
        <v>96</v>
      </c>
      <c r="B121" s="12" t="s">
        <v>610</v>
      </c>
      <c r="C121" s="12" t="s">
        <v>627</v>
      </c>
      <c r="D121" s="12" t="s">
        <v>626</v>
      </c>
      <c r="E121" s="12" t="s">
        <v>65</v>
      </c>
      <c r="F121" s="11">
        <v>33.68</v>
      </c>
      <c r="G121" s="10"/>
      <c r="H121" s="9"/>
    </row>
    <row r="122" spans="1:8" ht="13.5" customHeight="1" x14ac:dyDescent="0.2">
      <c r="A122" s="37">
        <v>97</v>
      </c>
      <c r="B122" s="36" t="s">
        <v>625</v>
      </c>
      <c r="C122" s="36" t="s">
        <v>624</v>
      </c>
      <c r="D122" s="36" t="s">
        <v>623</v>
      </c>
      <c r="E122" s="36" t="s">
        <v>56</v>
      </c>
      <c r="F122" s="35">
        <v>0.01</v>
      </c>
      <c r="G122" s="34"/>
      <c r="H122" s="33"/>
    </row>
    <row r="123" spans="1:8" ht="24" customHeight="1" x14ac:dyDescent="0.2">
      <c r="A123" s="13">
        <v>98</v>
      </c>
      <c r="B123" s="12" t="s">
        <v>610</v>
      </c>
      <c r="C123" s="12" t="s">
        <v>622</v>
      </c>
      <c r="D123" s="12" t="s">
        <v>621</v>
      </c>
      <c r="E123" s="12" t="s">
        <v>65</v>
      </c>
      <c r="F123" s="11">
        <v>58.28</v>
      </c>
      <c r="G123" s="10"/>
      <c r="H123" s="9"/>
    </row>
    <row r="124" spans="1:8" ht="24" customHeight="1" x14ac:dyDescent="0.2">
      <c r="A124" s="37">
        <v>99</v>
      </c>
      <c r="B124" s="36" t="s">
        <v>620</v>
      </c>
      <c r="C124" s="36" t="s">
        <v>619</v>
      </c>
      <c r="D124" s="36" t="s">
        <v>1029</v>
      </c>
      <c r="E124" s="36" t="s">
        <v>65</v>
      </c>
      <c r="F124" s="35">
        <v>67.022000000000006</v>
      </c>
      <c r="G124" s="34"/>
      <c r="H124" s="33"/>
    </row>
    <row r="125" spans="1:8" ht="24" customHeight="1" x14ac:dyDescent="0.2">
      <c r="A125" s="13">
        <v>100</v>
      </c>
      <c r="B125" s="12" t="s">
        <v>610</v>
      </c>
      <c r="C125" s="12" t="s">
        <v>618</v>
      </c>
      <c r="D125" s="12" t="s">
        <v>617</v>
      </c>
      <c r="E125" s="12" t="s">
        <v>73</v>
      </c>
      <c r="F125" s="11"/>
      <c r="G125" s="10"/>
      <c r="H125" s="9"/>
    </row>
    <row r="126" spans="1:8" ht="28.5" customHeight="1" x14ac:dyDescent="0.2">
      <c r="A126" s="19"/>
      <c r="B126" s="16"/>
      <c r="C126" s="32" t="s">
        <v>616</v>
      </c>
      <c r="D126" s="32" t="s">
        <v>615</v>
      </c>
      <c r="E126" s="16"/>
      <c r="F126" s="15"/>
      <c r="G126" s="14"/>
      <c r="H126" s="14"/>
    </row>
    <row r="127" spans="1:8" ht="13.5" customHeight="1" x14ac:dyDescent="0.2">
      <c r="A127" s="13">
        <v>101</v>
      </c>
      <c r="B127" s="12" t="s">
        <v>610</v>
      </c>
      <c r="C127" s="12" t="s">
        <v>614</v>
      </c>
      <c r="D127" s="12" t="s">
        <v>613</v>
      </c>
      <c r="E127" s="12" t="s">
        <v>65</v>
      </c>
      <c r="F127" s="11">
        <v>153.92099999999999</v>
      </c>
      <c r="G127" s="10"/>
      <c r="H127" s="9"/>
    </row>
    <row r="128" spans="1:8" ht="24" customHeight="1" x14ac:dyDescent="0.2">
      <c r="A128" s="37">
        <v>102</v>
      </c>
      <c r="B128" s="36" t="s">
        <v>525</v>
      </c>
      <c r="C128" s="36" t="s">
        <v>612</v>
      </c>
      <c r="D128" s="36" t="s">
        <v>611</v>
      </c>
      <c r="E128" s="36" t="s">
        <v>65</v>
      </c>
      <c r="F128" s="35">
        <v>177.00899999999999</v>
      </c>
      <c r="G128" s="34"/>
      <c r="H128" s="33"/>
    </row>
    <row r="129" spans="1:8" ht="24" customHeight="1" x14ac:dyDescent="0.2">
      <c r="A129" s="13">
        <v>103</v>
      </c>
      <c r="B129" s="12" t="s">
        <v>610</v>
      </c>
      <c r="C129" s="12" t="s">
        <v>609</v>
      </c>
      <c r="D129" s="12" t="s">
        <v>608</v>
      </c>
      <c r="E129" s="12" t="s">
        <v>73</v>
      </c>
      <c r="F129" s="11"/>
      <c r="G129" s="10"/>
      <c r="H129" s="9"/>
    </row>
    <row r="130" spans="1:8" ht="28.5" customHeight="1" x14ac:dyDescent="0.2">
      <c r="A130" s="19"/>
      <c r="B130" s="16"/>
      <c r="C130" s="32" t="s">
        <v>340</v>
      </c>
      <c r="D130" s="32" t="s">
        <v>607</v>
      </c>
      <c r="E130" s="16"/>
      <c r="F130" s="15"/>
      <c r="G130" s="14"/>
      <c r="H130" s="14"/>
    </row>
    <row r="131" spans="1:8" ht="24" customHeight="1" x14ac:dyDescent="0.2">
      <c r="A131" s="13">
        <v>104</v>
      </c>
      <c r="B131" s="12" t="s">
        <v>340</v>
      </c>
      <c r="C131" s="12" t="s">
        <v>606</v>
      </c>
      <c r="D131" s="12" t="s">
        <v>605</v>
      </c>
      <c r="E131" s="12" t="s">
        <v>65</v>
      </c>
      <c r="F131" s="11">
        <v>221.77</v>
      </c>
      <c r="G131" s="10"/>
      <c r="H131" s="9"/>
    </row>
    <row r="132" spans="1:8" ht="34.5" customHeight="1" x14ac:dyDescent="0.2">
      <c r="A132" s="13">
        <v>105</v>
      </c>
      <c r="B132" s="12" t="s">
        <v>340</v>
      </c>
      <c r="C132" s="12" t="s">
        <v>604</v>
      </c>
      <c r="D132" s="12" t="s">
        <v>603</v>
      </c>
      <c r="E132" s="12" t="s">
        <v>65</v>
      </c>
      <c r="F132" s="11">
        <v>109.08</v>
      </c>
      <c r="G132" s="10"/>
      <c r="H132" s="9"/>
    </row>
    <row r="133" spans="1:8" ht="34.5" customHeight="1" x14ac:dyDescent="0.2">
      <c r="A133" s="37">
        <v>106</v>
      </c>
      <c r="B133" s="36" t="s">
        <v>600</v>
      </c>
      <c r="C133" s="36" t="s">
        <v>602</v>
      </c>
      <c r="D133" s="36" t="s">
        <v>601</v>
      </c>
      <c r="E133" s="36" t="s">
        <v>65</v>
      </c>
      <c r="F133" s="35">
        <v>173.696</v>
      </c>
      <c r="G133" s="34"/>
      <c r="H133" s="33"/>
    </row>
    <row r="134" spans="1:8" ht="34.5" customHeight="1" x14ac:dyDescent="0.2">
      <c r="A134" s="37">
        <v>107</v>
      </c>
      <c r="B134" s="36" t="s">
        <v>600</v>
      </c>
      <c r="C134" s="36" t="s">
        <v>599</v>
      </c>
      <c r="D134" s="36" t="s">
        <v>598</v>
      </c>
      <c r="E134" s="36" t="s">
        <v>65</v>
      </c>
      <c r="F134" s="35">
        <v>173.696</v>
      </c>
      <c r="G134" s="34"/>
      <c r="H134" s="33"/>
    </row>
    <row r="135" spans="1:8" ht="24" customHeight="1" x14ac:dyDescent="0.2">
      <c r="A135" s="13">
        <v>108</v>
      </c>
      <c r="B135" s="12" t="s">
        <v>340</v>
      </c>
      <c r="C135" s="12" t="s">
        <v>597</v>
      </c>
      <c r="D135" s="12" t="s">
        <v>596</v>
      </c>
      <c r="E135" s="12" t="s">
        <v>65</v>
      </c>
      <c r="F135" s="11">
        <v>78.48</v>
      </c>
      <c r="G135" s="10"/>
      <c r="H135" s="9"/>
    </row>
    <row r="136" spans="1:8" ht="24" customHeight="1" x14ac:dyDescent="0.2">
      <c r="A136" s="37">
        <v>109</v>
      </c>
      <c r="B136" s="36" t="s">
        <v>525</v>
      </c>
      <c r="C136" s="36" t="s">
        <v>595</v>
      </c>
      <c r="D136" s="36" t="s">
        <v>594</v>
      </c>
      <c r="E136" s="36" t="s">
        <v>65</v>
      </c>
      <c r="F136" s="35">
        <v>80.05</v>
      </c>
      <c r="G136" s="34"/>
      <c r="H136" s="33"/>
    </row>
    <row r="137" spans="1:8" ht="24" customHeight="1" x14ac:dyDescent="0.2">
      <c r="A137" s="13">
        <v>110</v>
      </c>
      <c r="B137" s="12" t="s">
        <v>340</v>
      </c>
      <c r="C137" s="12" t="s">
        <v>593</v>
      </c>
      <c r="D137" s="12" t="s">
        <v>592</v>
      </c>
      <c r="E137" s="12" t="s">
        <v>73</v>
      </c>
      <c r="F137" s="11"/>
      <c r="G137" s="10"/>
      <c r="H137" s="9"/>
    </row>
    <row r="138" spans="1:8" ht="28.5" customHeight="1" x14ac:dyDescent="0.2">
      <c r="A138" s="19"/>
      <c r="B138" s="16"/>
      <c r="C138" s="32" t="s">
        <v>336</v>
      </c>
      <c r="D138" s="32" t="s">
        <v>591</v>
      </c>
      <c r="E138" s="16"/>
      <c r="F138" s="15"/>
      <c r="G138" s="14"/>
      <c r="H138" s="14"/>
    </row>
    <row r="139" spans="1:8" ht="24" customHeight="1" x14ac:dyDescent="0.2">
      <c r="A139" s="13">
        <v>111</v>
      </c>
      <c r="B139" s="12" t="s">
        <v>336</v>
      </c>
      <c r="C139" s="12" t="s">
        <v>590</v>
      </c>
      <c r="D139" s="12" t="s">
        <v>333</v>
      </c>
      <c r="E139" s="12" t="s">
        <v>82</v>
      </c>
      <c r="F139" s="11">
        <v>360</v>
      </c>
      <c r="G139" s="10"/>
      <c r="H139" s="9"/>
    </row>
    <row r="140" spans="1:8" ht="24" customHeight="1" x14ac:dyDescent="0.2">
      <c r="A140" s="13">
        <v>112</v>
      </c>
      <c r="B140" s="12" t="s">
        <v>336</v>
      </c>
      <c r="C140" s="12" t="s">
        <v>589</v>
      </c>
      <c r="D140" s="12" t="s">
        <v>588</v>
      </c>
      <c r="E140" s="12" t="s">
        <v>82</v>
      </c>
      <c r="F140" s="11">
        <v>373.66</v>
      </c>
      <c r="G140" s="10"/>
      <c r="H140" s="9"/>
    </row>
    <row r="141" spans="1:8" ht="24" customHeight="1" x14ac:dyDescent="0.2">
      <c r="A141" s="37">
        <v>113</v>
      </c>
      <c r="B141" s="36" t="s">
        <v>326</v>
      </c>
      <c r="C141" s="36" t="s">
        <v>587</v>
      </c>
      <c r="D141" s="36" t="s">
        <v>586</v>
      </c>
      <c r="E141" s="36" t="s">
        <v>67</v>
      </c>
      <c r="F141" s="35">
        <v>10.837999999999999</v>
      </c>
      <c r="G141" s="34"/>
      <c r="H141" s="33"/>
    </row>
    <row r="142" spans="1:8" ht="24" customHeight="1" x14ac:dyDescent="0.2">
      <c r="A142" s="13">
        <v>114</v>
      </c>
      <c r="B142" s="12" t="s">
        <v>336</v>
      </c>
      <c r="C142" s="12" t="s">
        <v>585</v>
      </c>
      <c r="D142" s="12" t="s">
        <v>584</v>
      </c>
      <c r="E142" s="12" t="s">
        <v>82</v>
      </c>
      <c r="F142" s="11">
        <v>678.62699999999995</v>
      </c>
      <c r="G142" s="10"/>
      <c r="H142" s="9"/>
    </row>
    <row r="143" spans="1:8" ht="13.5" customHeight="1" x14ac:dyDescent="0.2">
      <c r="A143" s="13">
        <v>115</v>
      </c>
      <c r="B143" s="12" t="s">
        <v>336</v>
      </c>
      <c r="C143" s="12" t="s">
        <v>583</v>
      </c>
      <c r="D143" s="12" t="s">
        <v>582</v>
      </c>
      <c r="E143" s="12" t="s">
        <v>82</v>
      </c>
      <c r="F143" s="11">
        <v>258.60000000000002</v>
      </c>
      <c r="G143" s="10"/>
      <c r="H143" s="9"/>
    </row>
    <row r="144" spans="1:8" ht="13.5" customHeight="1" x14ac:dyDescent="0.2">
      <c r="A144" s="13">
        <v>116</v>
      </c>
      <c r="B144" s="12" t="s">
        <v>336</v>
      </c>
      <c r="C144" s="12" t="s">
        <v>581</v>
      </c>
      <c r="D144" s="12" t="s">
        <v>580</v>
      </c>
      <c r="E144" s="12" t="s">
        <v>82</v>
      </c>
      <c r="F144" s="11">
        <v>306.60000000000002</v>
      </c>
      <c r="G144" s="10"/>
      <c r="H144" s="9"/>
    </row>
    <row r="145" spans="1:8" ht="24" customHeight="1" x14ac:dyDescent="0.2">
      <c r="A145" s="37">
        <v>117</v>
      </c>
      <c r="B145" s="36" t="s">
        <v>326</v>
      </c>
      <c r="C145" s="36" t="s">
        <v>579</v>
      </c>
      <c r="D145" s="36" t="s">
        <v>578</v>
      </c>
      <c r="E145" s="36" t="s">
        <v>67</v>
      </c>
      <c r="F145" s="35">
        <v>2.944</v>
      </c>
      <c r="G145" s="34"/>
      <c r="H145" s="33"/>
    </row>
    <row r="146" spans="1:8" ht="45" customHeight="1" x14ac:dyDescent="0.2">
      <c r="A146" s="13">
        <v>118</v>
      </c>
      <c r="B146" s="12" t="s">
        <v>336</v>
      </c>
      <c r="C146" s="12" t="s">
        <v>577</v>
      </c>
      <c r="D146" s="12" t="s">
        <v>576</v>
      </c>
      <c r="E146" s="12" t="s">
        <v>67</v>
      </c>
      <c r="F146" s="11">
        <v>13.782</v>
      </c>
      <c r="G146" s="10"/>
      <c r="H146" s="9"/>
    </row>
    <row r="147" spans="1:8" ht="24" customHeight="1" x14ac:dyDescent="0.2">
      <c r="A147" s="13">
        <v>119</v>
      </c>
      <c r="B147" s="12" t="s">
        <v>336</v>
      </c>
      <c r="C147" s="12" t="s">
        <v>575</v>
      </c>
      <c r="D147" s="12" t="s">
        <v>574</v>
      </c>
      <c r="E147" s="12" t="s">
        <v>65</v>
      </c>
      <c r="F147" s="11">
        <v>114.313</v>
      </c>
      <c r="G147" s="10"/>
      <c r="H147" s="9"/>
    </row>
    <row r="148" spans="1:8" ht="34.5" customHeight="1" x14ac:dyDescent="0.2">
      <c r="A148" s="37">
        <v>120</v>
      </c>
      <c r="B148" s="36" t="s">
        <v>326</v>
      </c>
      <c r="C148" s="36" t="s">
        <v>571</v>
      </c>
      <c r="D148" s="36" t="s">
        <v>570</v>
      </c>
      <c r="E148" s="36" t="s">
        <v>67</v>
      </c>
      <c r="F148" s="35">
        <v>3.1440000000000001</v>
      </c>
      <c r="G148" s="34"/>
      <c r="H148" s="33"/>
    </row>
    <row r="149" spans="1:8" ht="24" customHeight="1" x14ac:dyDescent="0.2">
      <c r="A149" s="13">
        <v>121</v>
      </c>
      <c r="B149" s="12" t="s">
        <v>336</v>
      </c>
      <c r="C149" s="12" t="s">
        <v>573</v>
      </c>
      <c r="D149" s="12" t="s">
        <v>572</v>
      </c>
      <c r="E149" s="12" t="s">
        <v>65</v>
      </c>
      <c r="F149" s="11">
        <v>153.92099999999999</v>
      </c>
      <c r="G149" s="10"/>
      <c r="H149" s="9"/>
    </row>
    <row r="150" spans="1:8" ht="34.5" customHeight="1" x14ac:dyDescent="0.2">
      <c r="A150" s="37">
        <v>122</v>
      </c>
      <c r="B150" s="36" t="s">
        <v>326</v>
      </c>
      <c r="C150" s="36" t="s">
        <v>571</v>
      </c>
      <c r="D150" s="36" t="s">
        <v>570</v>
      </c>
      <c r="E150" s="36" t="s">
        <v>67</v>
      </c>
      <c r="F150" s="35">
        <v>4.2329999999999997</v>
      </c>
      <c r="G150" s="34"/>
      <c r="H150" s="33"/>
    </row>
    <row r="151" spans="1:8" ht="24" customHeight="1" x14ac:dyDescent="0.2">
      <c r="A151" s="13">
        <v>123</v>
      </c>
      <c r="B151" s="12" t="s">
        <v>336</v>
      </c>
      <c r="C151" s="12" t="s">
        <v>569</v>
      </c>
      <c r="D151" s="12" t="s">
        <v>568</v>
      </c>
      <c r="E151" s="12" t="s">
        <v>67</v>
      </c>
      <c r="F151" s="11">
        <v>7.3769999999999998</v>
      </c>
      <c r="G151" s="10"/>
      <c r="H151" s="9"/>
    </row>
    <row r="152" spans="1:8" ht="24" customHeight="1" x14ac:dyDescent="0.2">
      <c r="A152" s="13">
        <v>124</v>
      </c>
      <c r="B152" s="12" t="s">
        <v>336</v>
      </c>
      <c r="C152" s="12" t="s">
        <v>567</v>
      </c>
      <c r="D152" s="12" t="s">
        <v>566</v>
      </c>
      <c r="E152" s="12" t="s">
        <v>73</v>
      </c>
      <c r="F152" s="11"/>
      <c r="G152" s="10"/>
      <c r="H152" s="9"/>
    </row>
    <row r="153" spans="1:8" ht="28.5" customHeight="1" x14ac:dyDescent="0.2">
      <c r="A153" s="19"/>
      <c r="B153" s="16"/>
      <c r="C153" s="32" t="s">
        <v>306</v>
      </c>
      <c r="D153" s="32" t="s">
        <v>565</v>
      </c>
      <c r="E153" s="16"/>
      <c r="F153" s="15"/>
      <c r="G153" s="14"/>
      <c r="H153" s="14"/>
    </row>
    <row r="154" spans="1:8" ht="34.5" customHeight="1" x14ac:dyDescent="0.2">
      <c r="A154" s="13">
        <v>125</v>
      </c>
      <c r="B154" s="12" t="s">
        <v>306</v>
      </c>
      <c r="C154" s="12" t="s">
        <v>564</v>
      </c>
      <c r="D154" s="12" t="s">
        <v>563</v>
      </c>
      <c r="E154" s="12" t="s">
        <v>65</v>
      </c>
      <c r="F154" s="11">
        <v>226.209</v>
      </c>
      <c r="G154" s="10"/>
      <c r="H154" s="9"/>
    </row>
    <row r="155" spans="1:8" ht="24" customHeight="1" x14ac:dyDescent="0.2">
      <c r="A155" s="13">
        <v>126</v>
      </c>
      <c r="B155" s="12" t="s">
        <v>306</v>
      </c>
      <c r="C155" s="12" t="s">
        <v>562</v>
      </c>
      <c r="D155" s="12" t="s">
        <v>561</v>
      </c>
      <c r="E155" s="12" t="s">
        <v>82</v>
      </c>
      <c r="F155" s="11">
        <v>25.984000000000002</v>
      </c>
      <c r="G155" s="10"/>
      <c r="H155" s="9"/>
    </row>
    <row r="156" spans="1:8" ht="34.5" customHeight="1" x14ac:dyDescent="0.2">
      <c r="A156" s="13">
        <v>127</v>
      </c>
      <c r="B156" s="12" t="s">
        <v>306</v>
      </c>
      <c r="C156" s="12" t="s">
        <v>560</v>
      </c>
      <c r="D156" s="12" t="s">
        <v>559</v>
      </c>
      <c r="E156" s="12" t="s">
        <v>82</v>
      </c>
      <c r="F156" s="11">
        <v>25.984000000000002</v>
      </c>
      <c r="G156" s="10"/>
      <c r="H156" s="9"/>
    </row>
    <row r="157" spans="1:8" ht="34.5" customHeight="1" x14ac:dyDescent="0.2">
      <c r="A157" s="13">
        <v>128</v>
      </c>
      <c r="B157" s="12" t="s">
        <v>306</v>
      </c>
      <c r="C157" s="12" t="s">
        <v>558</v>
      </c>
      <c r="D157" s="12" t="s">
        <v>557</v>
      </c>
      <c r="E157" s="12" t="s">
        <v>36</v>
      </c>
      <c r="F157" s="11">
        <v>8</v>
      </c>
      <c r="G157" s="10"/>
      <c r="H157" s="9"/>
    </row>
    <row r="158" spans="1:8" ht="24" customHeight="1" x14ac:dyDescent="0.2">
      <c r="A158" s="13">
        <v>129</v>
      </c>
      <c r="B158" s="12" t="s">
        <v>306</v>
      </c>
      <c r="C158" s="12" t="s">
        <v>556</v>
      </c>
      <c r="D158" s="12" t="s">
        <v>555</v>
      </c>
      <c r="E158" s="12" t="s">
        <v>82</v>
      </c>
      <c r="F158" s="11">
        <v>36.42</v>
      </c>
      <c r="G158" s="10"/>
      <c r="H158" s="9"/>
    </row>
    <row r="159" spans="1:8" ht="24" customHeight="1" x14ac:dyDescent="0.2">
      <c r="A159" s="13">
        <v>130</v>
      </c>
      <c r="B159" s="12" t="s">
        <v>306</v>
      </c>
      <c r="C159" s="12" t="s">
        <v>554</v>
      </c>
      <c r="D159" s="12" t="s">
        <v>553</v>
      </c>
      <c r="E159" s="12" t="s">
        <v>82</v>
      </c>
      <c r="F159" s="11">
        <v>18.2</v>
      </c>
      <c r="G159" s="10"/>
      <c r="H159" s="9"/>
    </row>
    <row r="160" spans="1:8" ht="24" customHeight="1" x14ac:dyDescent="0.2">
      <c r="A160" s="13">
        <v>131</v>
      </c>
      <c r="B160" s="12" t="s">
        <v>306</v>
      </c>
      <c r="C160" s="12" t="s">
        <v>552</v>
      </c>
      <c r="D160" s="12" t="s">
        <v>551</v>
      </c>
      <c r="E160" s="12" t="s">
        <v>82</v>
      </c>
      <c r="F160" s="11">
        <v>23.5</v>
      </c>
      <c r="G160" s="10"/>
      <c r="H160" s="9"/>
    </row>
    <row r="161" spans="1:8" ht="34.5" customHeight="1" x14ac:dyDescent="0.2">
      <c r="A161" s="13">
        <v>132</v>
      </c>
      <c r="B161" s="12" t="s">
        <v>306</v>
      </c>
      <c r="C161" s="12" t="s">
        <v>550</v>
      </c>
      <c r="D161" s="12" t="s">
        <v>549</v>
      </c>
      <c r="E161" s="12" t="s">
        <v>82</v>
      </c>
      <c r="F161" s="11">
        <v>3</v>
      </c>
      <c r="G161" s="10"/>
      <c r="H161" s="9"/>
    </row>
    <row r="162" spans="1:8" ht="34.5" customHeight="1" x14ac:dyDescent="0.2">
      <c r="A162" s="13">
        <v>133</v>
      </c>
      <c r="B162" s="12" t="s">
        <v>306</v>
      </c>
      <c r="C162" s="12" t="s">
        <v>548</v>
      </c>
      <c r="D162" s="12" t="s">
        <v>547</v>
      </c>
      <c r="E162" s="12" t="s">
        <v>36</v>
      </c>
      <c r="F162" s="11">
        <v>8</v>
      </c>
      <c r="G162" s="10"/>
      <c r="H162" s="9"/>
    </row>
    <row r="163" spans="1:8" ht="24" customHeight="1" x14ac:dyDescent="0.2">
      <c r="A163" s="37">
        <v>134</v>
      </c>
      <c r="B163" s="36" t="s">
        <v>354</v>
      </c>
      <c r="C163" s="36" t="s">
        <v>546</v>
      </c>
      <c r="D163" s="36" t="s">
        <v>545</v>
      </c>
      <c r="E163" s="36" t="s">
        <v>36</v>
      </c>
      <c r="F163" s="35">
        <v>8</v>
      </c>
      <c r="G163" s="34"/>
      <c r="H163" s="33"/>
    </row>
    <row r="164" spans="1:8" ht="24" customHeight="1" x14ac:dyDescent="0.2">
      <c r="A164" s="13">
        <v>135</v>
      </c>
      <c r="B164" s="12" t="s">
        <v>306</v>
      </c>
      <c r="C164" s="12" t="s">
        <v>544</v>
      </c>
      <c r="D164" s="12" t="s">
        <v>543</v>
      </c>
      <c r="E164" s="12" t="s">
        <v>82</v>
      </c>
      <c r="F164" s="11">
        <v>25.6</v>
      </c>
      <c r="G164" s="10"/>
      <c r="H164" s="9"/>
    </row>
    <row r="165" spans="1:8" ht="24" customHeight="1" x14ac:dyDescent="0.2">
      <c r="A165" s="13">
        <v>136</v>
      </c>
      <c r="B165" s="12" t="s">
        <v>306</v>
      </c>
      <c r="C165" s="12" t="s">
        <v>542</v>
      </c>
      <c r="D165" s="12" t="s">
        <v>541</v>
      </c>
      <c r="E165" s="12" t="s">
        <v>65</v>
      </c>
      <c r="F165" s="11">
        <v>340.52199999999999</v>
      </c>
      <c r="G165" s="10"/>
      <c r="H165" s="9"/>
    </row>
    <row r="166" spans="1:8" ht="24" customHeight="1" x14ac:dyDescent="0.2">
      <c r="A166" s="13">
        <v>137</v>
      </c>
      <c r="B166" s="12" t="s">
        <v>306</v>
      </c>
      <c r="C166" s="12" t="s">
        <v>540</v>
      </c>
      <c r="D166" s="12" t="s">
        <v>539</v>
      </c>
      <c r="E166" s="12" t="s">
        <v>73</v>
      </c>
      <c r="F166" s="11"/>
      <c r="G166" s="10"/>
      <c r="H166" s="9"/>
    </row>
    <row r="167" spans="1:8" ht="28.5" customHeight="1" x14ac:dyDescent="0.2">
      <c r="A167" s="19"/>
      <c r="B167" s="16"/>
      <c r="C167" s="32" t="s">
        <v>494</v>
      </c>
      <c r="D167" s="32" t="s">
        <v>538</v>
      </c>
      <c r="E167" s="16"/>
      <c r="F167" s="15"/>
      <c r="G167" s="14"/>
      <c r="H167" s="14"/>
    </row>
    <row r="168" spans="1:8" ht="34.5" customHeight="1" x14ac:dyDescent="0.2">
      <c r="A168" s="13">
        <v>138</v>
      </c>
      <c r="B168" s="12" t="s">
        <v>494</v>
      </c>
      <c r="C168" s="12" t="s">
        <v>537</v>
      </c>
      <c r="D168" s="12" t="s">
        <v>536</v>
      </c>
      <c r="E168" s="12" t="s">
        <v>65</v>
      </c>
      <c r="F168" s="11">
        <v>41.084000000000003</v>
      </c>
      <c r="G168" s="10"/>
      <c r="H168" s="9"/>
    </row>
    <row r="169" spans="1:8" ht="24" customHeight="1" x14ac:dyDescent="0.2">
      <c r="A169" s="37">
        <v>139</v>
      </c>
      <c r="B169" s="36" t="s">
        <v>498</v>
      </c>
      <c r="C169" s="36" t="s">
        <v>535</v>
      </c>
      <c r="D169" s="36" t="s">
        <v>534</v>
      </c>
      <c r="E169" s="36" t="s">
        <v>65</v>
      </c>
      <c r="F169" s="35">
        <v>42.726999999999997</v>
      </c>
      <c r="G169" s="34"/>
      <c r="H169" s="33"/>
    </row>
    <row r="170" spans="1:8" ht="24" customHeight="1" x14ac:dyDescent="0.2">
      <c r="A170" s="13">
        <v>140</v>
      </c>
      <c r="B170" s="12" t="s">
        <v>494</v>
      </c>
      <c r="C170" s="12" t="s">
        <v>533</v>
      </c>
      <c r="D170" s="12" t="s">
        <v>532</v>
      </c>
      <c r="E170" s="12" t="s">
        <v>82</v>
      </c>
      <c r="F170" s="11">
        <v>159.78399999999999</v>
      </c>
      <c r="G170" s="10"/>
      <c r="H170" s="9"/>
    </row>
    <row r="171" spans="1:8" ht="34.5" customHeight="1" x14ac:dyDescent="0.2">
      <c r="A171" s="37">
        <v>141</v>
      </c>
      <c r="B171" s="36" t="s">
        <v>326</v>
      </c>
      <c r="C171" s="36" t="s">
        <v>531</v>
      </c>
      <c r="D171" s="36" t="s">
        <v>530</v>
      </c>
      <c r="E171" s="36" t="s">
        <v>67</v>
      </c>
      <c r="F171" s="35">
        <v>0.60699999999999998</v>
      </c>
      <c r="G171" s="34"/>
      <c r="H171" s="33"/>
    </row>
    <row r="172" spans="1:8" ht="24" customHeight="1" x14ac:dyDescent="0.2">
      <c r="A172" s="13">
        <v>142</v>
      </c>
      <c r="B172" s="12" t="s">
        <v>503</v>
      </c>
      <c r="C172" s="12" t="s">
        <v>529</v>
      </c>
      <c r="D172" s="12" t="s">
        <v>528</v>
      </c>
      <c r="E172" s="12" t="s">
        <v>82</v>
      </c>
      <c r="F172" s="11">
        <v>9</v>
      </c>
      <c r="G172" s="10"/>
      <c r="H172" s="9"/>
    </row>
    <row r="173" spans="1:8" ht="45" customHeight="1" x14ac:dyDescent="0.2">
      <c r="A173" s="37">
        <v>143</v>
      </c>
      <c r="B173" s="36" t="s">
        <v>525</v>
      </c>
      <c r="C173" s="36" t="s">
        <v>527</v>
      </c>
      <c r="D173" s="36" t="s">
        <v>526</v>
      </c>
      <c r="E173" s="36" t="s">
        <v>82</v>
      </c>
      <c r="F173" s="35">
        <v>9</v>
      </c>
      <c r="G173" s="34"/>
      <c r="H173" s="33"/>
    </row>
    <row r="174" spans="1:8" ht="45" customHeight="1" x14ac:dyDescent="0.2">
      <c r="A174" s="37">
        <v>144</v>
      </c>
      <c r="B174" s="36" t="s">
        <v>525</v>
      </c>
      <c r="C174" s="36" t="s">
        <v>524</v>
      </c>
      <c r="D174" s="36" t="s">
        <v>523</v>
      </c>
      <c r="E174" s="36" t="s">
        <v>82</v>
      </c>
      <c r="F174" s="35">
        <v>9</v>
      </c>
      <c r="G174" s="34"/>
      <c r="H174" s="33"/>
    </row>
    <row r="175" spans="1:8" ht="34.5" customHeight="1" x14ac:dyDescent="0.2">
      <c r="A175" s="37">
        <v>145</v>
      </c>
      <c r="B175" s="36" t="s">
        <v>498</v>
      </c>
      <c r="C175" s="36" t="s">
        <v>522</v>
      </c>
      <c r="D175" s="36" t="s">
        <v>521</v>
      </c>
      <c r="E175" s="36" t="s">
        <v>36</v>
      </c>
      <c r="F175" s="35">
        <v>2</v>
      </c>
      <c r="G175" s="34"/>
      <c r="H175" s="33"/>
    </row>
    <row r="176" spans="1:8" ht="34.5" customHeight="1" x14ac:dyDescent="0.2">
      <c r="A176" s="37">
        <v>146</v>
      </c>
      <c r="B176" s="36" t="s">
        <v>498</v>
      </c>
      <c r="C176" s="36" t="s">
        <v>520</v>
      </c>
      <c r="D176" s="36" t="s">
        <v>519</v>
      </c>
      <c r="E176" s="36" t="s">
        <v>36</v>
      </c>
      <c r="F176" s="35">
        <v>1</v>
      </c>
      <c r="G176" s="34"/>
      <c r="H176" s="33"/>
    </row>
    <row r="177" spans="1:8" ht="24" customHeight="1" x14ac:dyDescent="0.2">
      <c r="A177" s="13">
        <v>147</v>
      </c>
      <c r="B177" s="12" t="s">
        <v>2</v>
      </c>
      <c r="C177" s="12" t="s">
        <v>518</v>
      </c>
      <c r="D177" s="12" t="s">
        <v>517</v>
      </c>
      <c r="E177" s="12" t="s">
        <v>82</v>
      </c>
      <c r="F177" s="11">
        <v>19</v>
      </c>
      <c r="G177" s="10"/>
      <c r="H177" s="9"/>
    </row>
    <row r="178" spans="1:8" ht="13.5" customHeight="1" x14ac:dyDescent="0.2">
      <c r="A178" s="37">
        <v>148</v>
      </c>
      <c r="B178" s="36"/>
      <c r="C178" s="36" t="s">
        <v>516</v>
      </c>
      <c r="D178" s="36" t="s">
        <v>515</v>
      </c>
      <c r="E178" s="36" t="s">
        <v>36</v>
      </c>
      <c r="F178" s="35">
        <v>1</v>
      </c>
      <c r="G178" s="34"/>
      <c r="H178" s="33"/>
    </row>
    <row r="179" spans="1:8" ht="24" customHeight="1" x14ac:dyDescent="0.2">
      <c r="A179" s="37">
        <v>149</v>
      </c>
      <c r="B179" s="36"/>
      <c r="C179" s="36" t="s">
        <v>514</v>
      </c>
      <c r="D179" s="36" t="s">
        <v>513</v>
      </c>
      <c r="E179" s="36" t="s">
        <v>36</v>
      </c>
      <c r="F179" s="35">
        <v>1</v>
      </c>
      <c r="G179" s="34"/>
      <c r="H179" s="33"/>
    </row>
    <row r="180" spans="1:8" ht="24" customHeight="1" x14ac:dyDescent="0.2">
      <c r="A180" s="37">
        <v>150</v>
      </c>
      <c r="B180" s="36"/>
      <c r="C180" s="36" t="s">
        <v>512</v>
      </c>
      <c r="D180" s="36" t="s">
        <v>511</v>
      </c>
      <c r="E180" s="36" t="s">
        <v>36</v>
      </c>
      <c r="F180" s="35">
        <v>1</v>
      </c>
      <c r="G180" s="34"/>
      <c r="H180" s="33"/>
    </row>
    <row r="181" spans="1:8" ht="34.5" customHeight="1" x14ac:dyDescent="0.2">
      <c r="A181" s="13">
        <v>151</v>
      </c>
      <c r="B181" s="12" t="s">
        <v>503</v>
      </c>
      <c r="C181" s="12" t="s">
        <v>510</v>
      </c>
      <c r="D181" s="12" t="s">
        <v>509</v>
      </c>
      <c r="E181" s="12" t="s">
        <v>36</v>
      </c>
      <c r="F181" s="11">
        <v>7</v>
      </c>
      <c r="G181" s="10"/>
      <c r="H181" s="9"/>
    </row>
    <row r="182" spans="1:8" ht="24" customHeight="1" x14ac:dyDescent="0.2">
      <c r="A182" s="37">
        <v>152</v>
      </c>
      <c r="B182" s="36" t="s">
        <v>508</v>
      </c>
      <c r="C182" s="36" t="s">
        <v>507</v>
      </c>
      <c r="D182" s="36" t="s">
        <v>506</v>
      </c>
      <c r="E182" s="36" t="s">
        <v>36</v>
      </c>
      <c r="F182" s="35">
        <v>7</v>
      </c>
      <c r="G182" s="34"/>
      <c r="H182" s="33"/>
    </row>
    <row r="183" spans="1:8" ht="34.5" customHeight="1" x14ac:dyDescent="0.2">
      <c r="A183" s="37">
        <v>153</v>
      </c>
      <c r="B183" s="36" t="s">
        <v>498</v>
      </c>
      <c r="C183" s="36" t="s">
        <v>505</v>
      </c>
      <c r="D183" s="36" t="s">
        <v>504</v>
      </c>
      <c r="E183" s="36" t="s">
        <v>36</v>
      </c>
      <c r="F183" s="35">
        <v>7</v>
      </c>
      <c r="G183" s="34"/>
      <c r="H183" s="33"/>
    </row>
    <row r="184" spans="1:8" ht="24" customHeight="1" x14ac:dyDescent="0.2">
      <c r="A184" s="13">
        <v>154</v>
      </c>
      <c r="B184" s="12" t="s">
        <v>503</v>
      </c>
      <c r="C184" s="12" t="s">
        <v>502</v>
      </c>
      <c r="D184" s="12" t="s">
        <v>501</v>
      </c>
      <c r="E184" s="12" t="s">
        <v>82</v>
      </c>
      <c r="F184" s="11">
        <v>3</v>
      </c>
      <c r="G184" s="10"/>
      <c r="H184" s="9"/>
    </row>
    <row r="185" spans="1:8" ht="24" customHeight="1" x14ac:dyDescent="0.2">
      <c r="A185" s="37">
        <v>155</v>
      </c>
      <c r="B185" s="36" t="s">
        <v>498</v>
      </c>
      <c r="C185" s="36" t="s">
        <v>500</v>
      </c>
      <c r="D185" s="36" t="s">
        <v>499</v>
      </c>
      <c r="E185" s="36" t="s">
        <v>82</v>
      </c>
      <c r="F185" s="35">
        <v>3.6</v>
      </c>
      <c r="G185" s="34"/>
      <c r="H185" s="33"/>
    </row>
    <row r="186" spans="1:8" ht="24" customHeight="1" x14ac:dyDescent="0.2">
      <c r="A186" s="37">
        <v>156</v>
      </c>
      <c r="B186" s="36" t="s">
        <v>498</v>
      </c>
      <c r="C186" s="36" t="s">
        <v>497</v>
      </c>
      <c r="D186" s="36" t="s">
        <v>496</v>
      </c>
      <c r="E186" s="36" t="s">
        <v>495</v>
      </c>
      <c r="F186" s="35">
        <v>3</v>
      </c>
      <c r="G186" s="34"/>
      <c r="H186" s="33"/>
    </row>
    <row r="187" spans="1:8" ht="24" customHeight="1" x14ac:dyDescent="0.2">
      <c r="A187" s="13">
        <v>157</v>
      </c>
      <c r="B187" s="12" t="s">
        <v>494</v>
      </c>
      <c r="C187" s="12" t="s">
        <v>493</v>
      </c>
      <c r="D187" s="12" t="s">
        <v>492</v>
      </c>
      <c r="E187" s="12" t="s">
        <v>73</v>
      </c>
      <c r="F187" s="11"/>
      <c r="G187" s="10"/>
      <c r="H187" s="9"/>
    </row>
    <row r="188" spans="1:8" ht="28.5" customHeight="1" x14ac:dyDescent="0.2">
      <c r="A188" s="19"/>
      <c r="B188" s="16"/>
      <c r="C188" s="32" t="s">
        <v>301</v>
      </c>
      <c r="D188" s="32" t="s">
        <v>491</v>
      </c>
      <c r="E188" s="16"/>
      <c r="F188" s="15"/>
      <c r="G188" s="14"/>
      <c r="H188" s="14"/>
    </row>
    <row r="189" spans="1:8" ht="24" customHeight="1" x14ac:dyDescent="0.2">
      <c r="A189" s="13">
        <v>158</v>
      </c>
      <c r="B189" s="12" t="s">
        <v>301</v>
      </c>
      <c r="C189" s="12" t="s">
        <v>490</v>
      </c>
      <c r="D189" s="12" t="s">
        <v>489</v>
      </c>
      <c r="E189" s="12" t="s">
        <v>217</v>
      </c>
      <c r="F189" s="11">
        <v>1995</v>
      </c>
      <c r="G189" s="10"/>
      <c r="H189" s="9"/>
    </row>
    <row r="190" spans="1:8" ht="24" customHeight="1" x14ac:dyDescent="0.2">
      <c r="A190" s="37">
        <v>159</v>
      </c>
      <c r="B190" s="36" t="s">
        <v>403</v>
      </c>
      <c r="C190" s="36" t="s">
        <v>488</v>
      </c>
      <c r="D190" s="36" t="s">
        <v>487</v>
      </c>
      <c r="E190" s="36" t="s">
        <v>56</v>
      </c>
      <c r="F190" s="35">
        <v>2.1549999999999998</v>
      </c>
      <c r="G190" s="34"/>
      <c r="H190" s="33"/>
    </row>
    <row r="191" spans="1:8" ht="24" customHeight="1" x14ac:dyDescent="0.2">
      <c r="A191" s="13">
        <v>160</v>
      </c>
      <c r="B191" s="12" t="s">
        <v>301</v>
      </c>
      <c r="C191" s="12" t="s">
        <v>486</v>
      </c>
      <c r="D191" s="12" t="s">
        <v>485</v>
      </c>
      <c r="E191" s="12" t="s">
        <v>217</v>
      </c>
      <c r="F191" s="11">
        <v>350</v>
      </c>
      <c r="G191" s="10"/>
      <c r="H191" s="9"/>
    </row>
    <row r="192" spans="1:8" ht="24" customHeight="1" x14ac:dyDescent="0.2">
      <c r="A192" s="37">
        <v>161</v>
      </c>
      <c r="B192" s="36" t="s">
        <v>403</v>
      </c>
      <c r="C192" s="36" t="s">
        <v>484</v>
      </c>
      <c r="D192" s="36" t="s">
        <v>483</v>
      </c>
      <c r="E192" s="36" t="s">
        <v>56</v>
      </c>
      <c r="F192" s="35">
        <v>0.378</v>
      </c>
      <c r="G192" s="34"/>
      <c r="H192" s="33"/>
    </row>
    <row r="193" spans="1:8" ht="24" customHeight="1" x14ac:dyDescent="0.2">
      <c r="A193" s="13">
        <v>162</v>
      </c>
      <c r="B193" s="12" t="s">
        <v>301</v>
      </c>
      <c r="C193" s="12" t="s">
        <v>482</v>
      </c>
      <c r="D193" s="12" t="s">
        <v>481</v>
      </c>
      <c r="E193" s="12" t="s">
        <v>217</v>
      </c>
      <c r="F193" s="11">
        <v>2050</v>
      </c>
      <c r="G193" s="10"/>
      <c r="H193" s="9"/>
    </row>
    <row r="194" spans="1:8" ht="24" customHeight="1" x14ac:dyDescent="0.2">
      <c r="A194" s="37">
        <v>163</v>
      </c>
      <c r="B194" s="36" t="s">
        <v>403</v>
      </c>
      <c r="C194" s="36" t="s">
        <v>480</v>
      </c>
      <c r="D194" s="36" t="s">
        <v>479</v>
      </c>
      <c r="E194" s="36" t="s">
        <v>56</v>
      </c>
      <c r="F194" s="35">
        <v>2.214</v>
      </c>
      <c r="G194" s="34"/>
      <c r="H194" s="33"/>
    </row>
    <row r="195" spans="1:8" ht="24" customHeight="1" x14ac:dyDescent="0.2">
      <c r="A195" s="13">
        <v>164</v>
      </c>
      <c r="B195" s="12" t="s">
        <v>301</v>
      </c>
      <c r="C195" s="12" t="s">
        <v>478</v>
      </c>
      <c r="D195" s="12" t="s">
        <v>477</v>
      </c>
      <c r="E195" s="12" t="s">
        <v>73</v>
      </c>
      <c r="F195" s="11"/>
      <c r="G195" s="10"/>
      <c r="H195" s="9"/>
    </row>
    <row r="196" spans="1:8" ht="28.5" customHeight="1" x14ac:dyDescent="0.2">
      <c r="A196" s="19"/>
      <c r="B196" s="16"/>
      <c r="C196" s="32" t="s">
        <v>460</v>
      </c>
      <c r="D196" s="32" t="s">
        <v>476</v>
      </c>
      <c r="E196" s="16"/>
      <c r="F196" s="15"/>
      <c r="G196" s="14"/>
      <c r="H196" s="14"/>
    </row>
    <row r="197" spans="1:8" ht="24" customHeight="1" x14ac:dyDescent="0.2">
      <c r="A197" s="13">
        <v>165</v>
      </c>
      <c r="B197" s="12" t="s">
        <v>460</v>
      </c>
      <c r="C197" s="12" t="s">
        <v>475</v>
      </c>
      <c r="D197" s="12" t="s">
        <v>474</v>
      </c>
      <c r="E197" s="12" t="s">
        <v>82</v>
      </c>
      <c r="F197" s="11">
        <v>29.8</v>
      </c>
      <c r="G197" s="10"/>
      <c r="H197" s="9"/>
    </row>
    <row r="198" spans="1:8" ht="34.5" customHeight="1" x14ac:dyDescent="0.2">
      <c r="A198" s="13">
        <v>166</v>
      </c>
      <c r="B198" s="12" t="s">
        <v>460</v>
      </c>
      <c r="C198" s="12" t="s">
        <v>473</v>
      </c>
      <c r="D198" s="12" t="s">
        <v>472</v>
      </c>
      <c r="E198" s="12" t="s">
        <v>65</v>
      </c>
      <c r="F198" s="11">
        <v>36.130000000000003</v>
      </c>
      <c r="G198" s="10"/>
      <c r="H198" s="9"/>
    </row>
    <row r="199" spans="1:8" ht="24" customHeight="1" x14ac:dyDescent="0.2">
      <c r="A199" s="37">
        <v>167</v>
      </c>
      <c r="B199" s="36" t="s">
        <v>463</v>
      </c>
      <c r="C199" s="36" t="s">
        <v>471</v>
      </c>
      <c r="D199" s="36" t="s">
        <v>470</v>
      </c>
      <c r="E199" s="36" t="s">
        <v>65</v>
      </c>
      <c r="F199" s="35">
        <v>41.215000000000003</v>
      </c>
      <c r="G199" s="34"/>
      <c r="H199" s="33"/>
    </row>
    <row r="200" spans="1:8" ht="24" customHeight="1" x14ac:dyDescent="0.2">
      <c r="A200" s="13">
        <v>168</v>
      </c>
      <c r="B200" s="12" t="s">
        <v>460</v>
      </c>
      <c r="C200" s="12" t="s">
        <v>469</v>
      </c>
      <c r="D200" s="12" t="s">
        <v>468</v>
      </c>
      <c r="E200" s="12" t="s">
        <v>73</v>
      </c>
      <c r="F200" s="11"/>
      <c r="G200" s="10"/>
      <c r="H200" s="9"/>
    </row>
    <row r="201" spans="1:8" ht="28.5" customHeight="1" x14ac:dyDescent="0.2">
      <c r="A201" s="19"/>
      <c r="B201" s="16"/>
      <c r="C201" s="32" t="s">
        <v>467</v>
      </c>
      <c r="D201" s="32" t="s">
        <v>466</v>
      </c>
      <c r="E201" s="16"/>
      <c r="F201" s="15"/>
      <c r="G201" s="14"/>
      <c r="H201" s="14"/>
    </row>
    <row r="202" spans="1:8" ht="34.5" customHeight="1" x14ac:dyDescent="0.2">
      <c r="A202" s="13">
        <v>169</v>
      </c>
      <c r="B202" s="12" t="s">
        <v>460</v>
      </c>
      <c r="C202" s="12" t="s">
        <v>465</v>
      </c>
      <c r="D202" s="12" t="s">
        <v>464</v>
      </c>
      <c r="E202" s="12" t="s">
        <v>65</v>
      </c>
      <c r="F202" s="11">
        <v>33.185000000000002</v>
      </c>
      <c r="G202" s="10"/>
      <c r="H202" s="9"/>
    </row>
    <row r="203" spans="1:8" ht="13.5" customHeight="1" x14ac:dyDescent="0.2">
      <c r="A203" s="37">
        <v>170</v>
      </c>
      <c r="B203" s="36" t="s">
        <v>463</v>
      </c>
      <c r="C203" s="36" t="s">
        <v>462</v>
      </c>
      <c r="D203" s="36" t="s">
        <v>461</v>
      </c>
      <c r="E203" s="36" t="s">
        <v>65</v>
      </c>
      <c r="F203" s="35">
        <v>34.844000000000001</v>
      </c>
      <c r="G203" s="34"/>
      <c r="H203" s="33"/>
    </row>
    <row r="204" spans="1:8" ht="24" customHeight="1" x14ac:dyDescent="0.2">
      <c r="A204" s="13">
        <v>171</v>
      </c>
      <c r="B204" s="12" t="s">
        <v>460</v>
      </c>
      <c r="C204" s="12" t="s">
        <v>459</v>
      </c>
      <c r="D204" s="12" t="s">
        <v>458</v>
      </c>
      <c r="E204" s="12" t="s">
        <v>73</v>
      </c>
      <c r="F204" s="11"/>
      <c r="G204" s="10"/>
      <c r="H204" s="9"/>
    </row>
    <row r="205" spans="1:8" ht="28.5" customHeight="1" x14ac:dyDescent="0.2">
      <c r="A205" s="19"/>
      <c r="B205" s="16"/>
      <c r="C205" s="32" t="s">
        <v>444</v>
      </c>
      <c r="D205" s="32" t="s">
        <v>457</v>
      </c>
      <c r="E205" s="16"/>
      <c r="F205" s="15"/>
      <c r="G205" s="14"/>
      <c r="H205" s="14"/>
    </row>
    <row r="206" spans="1:8" ht="34.5" customHeight="1" x14ac:dyDescent="0.2">
      <c r="A206" s="13">
        <v>172</v>
      </c>
      <c r="B206" s="12" t="s">
        <v>444</v>
      </c>
      <c r="C206" s="12" t="s">
        <v>456</v>
      </c>
      <c r="D206" s="12" t="s">
        <v>455</v>
      </c>
      <c r="E206" s="12" t="s">
        <v>65</v>
      </c>
      <c r="F206" s="11">
        <v>133.25</v>
      </c>
      <c r="G206" s="10"/>
      <c r="H206" s="9"/>
    </row>
    <row r="207" spans="1:8" ht="34.5" customHeight="1" x14ac:dyDescent="0.2">
      <c r="A207" s="13">
        <v>173</v>
      </c>
      <c r="B207" s="12" t="s">
        <v>444</v>
      </c>
      <c r="C207" s="12" t="s">
        <v>454</v>
      </c>
      <c r="D207" s="12" t="s">
        <v>453</v>
      </c>
      <c r="E207" s="12" t="s">
        <v>65</v>
      </c>
      <c r="F207" s="11">
        <v>8.7360000000000007</v>
      </c>
      <c r="G207" s="10"/>
      <c r="H207" s="9"/>
    </row>
    <row r="208" spans="1:8" ht="24" customHeight="1" x14ac:dyDescent="0.2">
      <c r="A208" s="13">
        <v>174</v>
      </c>
      <c r="B208" s="12" t="s">
        <v>444</v>
      </c>
      <c r="C208" s="12" t="s">
        <v>452</v>
      </c>
      <c r="D208" s="12" t="s">
        <v>451</v>
      </c>
      <c r="E208" s="12" t="s">
        <v>65</v>
      </c>
      <c r="F208" s="11">
        <v>8.7360000000000007</v>
      </c>
      <c r="G208" s="10"/>
      <c r="H208" s="9"/>
    </row>
    <row r="209" spans="1:8" ht="24" customHeight="1" x14ac:dyDescent="0.2">
      <c r="A209" s="13">
        <v>175</v>
      </c>
      <c r="B209" s="12" t="s">
        <v>444</v>
      </c>
      <c r="C209" s="12" t="s">
        <v>450</v>
      </c>
      <c r="D209" s="12" t="s">
        <v>449</v>
      </c>
      <c r="E209" s="12" t="s">
        <v>65</v>
      </c>
      <c r="F209" s="11">
        <v>41.084000000000003</v>
      </c>
      <c r="G209" s="10"/>
      <c r="H209" s="9"/>
    </row>
    <row r="210" spans="1:8" ht="34.5" customHeight="1" x14ac:dyDescent="0.2">
      <c r="A210" s="13">
        <v>176</v>
      </c>
      <c r="B210" s="12" t="s">
        <v>444</v>
      </c>
      <c r="C210" s="12" t="s">
        <v>448</v>
      </c>
      <c r="D210" s="12" t="s">
        <v>447</v>
      </c>
      <c r="E210" s="12" t="s">
        <v>65</v>
      </c>
      <c r="F210" s="11">
        <v>1175.4749999999999</v>
      </c>
      <c r="G210" s="10"/>
      <c r="H210" s="9"/>
    </row>
    <row r="211" spans="1:8" ht="24" customHeight="1" x14ac:dyDescent="0.2">
      <c r="A211" s="13">
        <v>177</v>
      </c>
      <c r="B211" s="12" t="s">
        <v>444</v>
      </c>
      <c r="C211" s="12" t="s">
        <v>446</v>
      </c>
      <c r="D211" s="12" t="s">
        <v>445</v>
      </c>
      <c r="E211" s="12" t="s">
        <v>65</v>
      </c>
      <c r="F211" s="11">
        <v>377.93200000000002</v>
      </c>
      <c r="G211" s="10"/>
      <c r="H211" s="9"/>
    </row>
    <row r="212" spans="1:8" ht="24" customHeight="1" x14ac:dyDescent="0.2">
      <c r="A212" s="13">
        <v>178</v>
      </c>
      <c r="B212" s="12" t="s">
        <v>444</v>
      </c>
      <c r="C212" s="12" t="s">
        <v>443</v>
      </c>
      <c r="D212" s="12" t="s">
        <v>442</v>
      </c>
      <c r="E212" s="12" t="s">
        <v>65</v>
      </c>
      <c r="F212" s="11">
        <v>56.88</v>
      </c>
      <c r="G212" s="10"/>
      <c r="H212" s="9"/>
    </row>
    <row r="213" spans="1:8" ht="28.5" customHeight="1" x14ac:dyDescent="0.2">
      <c r="A213" s="19"/>
      <c r="B213" s="16"/>
      <c r="C213" s="32" t="s">
        <v>438</v>
      </c>
      <c r="D213" s="32" t="s">
        <v>441</v>
      </c>
      <c r="E213" s="16"/>
      <c r="F213" s="15"/>
      <c r="G213" s="14"/>
      <c r="H213" s="14"/>
    </row>
    <row r="214" spans="1:8" ht="24" customHeight="1" x14ac:dyDescent="0.2">
      <c r="A214" s="13">
        <v>179</v>
      </c>
      <c r="B214" s="12" t="s">
        <v>438</v>
      </c>
      <c r="C214" s="12" t="s">
        <v>440</v>
      </c>
      <c r="D214" s="12" t="s">
        <v>439</v>
      </c>
      <c r="E214" s="12" t="s">
        <v>65</v>
      </c>
      <c r="F214" s="11">
        <v>393.99400000000003</v>
      </c>
      <c r="G214" s="10"/>
      <c r="H214" s="9"/>
    </row>
    <row r="215" spans="1:8" ht="34.5" customHeight="1" x14ac:dyDescent="0.2">
      <c r="A215" s="13">
        <v>180</v>
      </c>
      <c r="B215" s="12" t="s">
        <v>438</v>
      </c>
      <c r="C215" s="12" t="s">
        <v>437</v>
      </c>
      <c r="D215" s="12" t="s">
        <v>436</v>
      </c>
      <c r="E215" s="12" t="s">
        <v>65</v>
      </c>
      <c r="F215" s="11">
        <v>393.99400000000003</v>
      </c>
      <c r="G215" s="10"/>
      <c r="H215" s="9"/>
    </row>
    <row r="216" spans="1:8" ht="8.2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30.75" customHeight="1" x14ac:dyDescent="0.2">
      <c r="A217" s="7"/>
      <c r="B217" s="4"/>
      <c r="C217" s="6"/>
      <c r="D217" s="5" t="s">
        <v>0</v>
      </c>
      <c r="E217" s="4"/>
      <c r="F217" s="3"/>
      <c r="G217" s="2"/>
      <c r="H217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M95"/>
  <sheetViews>
    <sheetView showGridLines="0" topLeftCell="A79" workbookViewId="0">
      <selection activeCell="F78" sqref="F78"/>
    </sheetView>
  </sheetViews>
  <sheetFormatPr defaultColWidth="8.83203125" defaultRowHeight="11.25" x14ac:dyDescent="0.2"/>
  <cols>
    <col min="1" max="1" width="8.33203125" style="75" customWidth="1"/>
    <col min="2" max="2" width="1.1640625" style="75" customWidth="1"/>
    <col min="3" max="3" width="4.1640625" style="75" customWidth="1"/>
    <col min="4" max="4" width="4.33203125" style="75" customWidth="1"/>
    <col min="5" max="5" width="17.1640625" style="75" customWidth="1"/>
    <col min="6" max="6" width="50.83203125" style="75" customWidth="1"/>
    <col min="7" max="7" width="7.5" style="75" customWidth="1"/>
    <col min="8" max="8" width="14" style="75" customWidth="1"/>
    <col min="9" max="9" width="15.83203125" style="75" customWidth="1"/>
    <col min="10" max="10" width="22.33203125" style="75" customWidth="1"/>
    <col min="11" max="11" width="22.33203125" style="75" hidden="1" customWidth="1"/>
    <col min="12" max="12" width="9.33203125" style="75" customWidth="1"/>
    <col min="13" max="13" width="10.83203125" style="75" hidden="1" customWidth="1"/>
    <col min="14" max="14" width="8.83203125" style="75"/>
    <col min="15" max="20" width="14.1640625" style="75" hidden="1" customWidth="1"/>
    <col min="21" max="21" width="16.33203125" style="75" hidden="1" customWidth="1"/>
    <col min="22" max="22" width="12.33203125" style="75" customWidth="1"/>
    <col min="23" max="23" width="16.33203125" style="75" customWidth="1"/>
    <col min="24" max="24" width="12.33203125" style="75" customWidth="1"/>
    <col min="25" max="25" width="15" style="75" customWidth="1"/>
    <col min="26" max="26" width="11" style="75" customWidth="1"/>
    <col min="27" max="27" width="15" style="75" customWidth="1"/>
    <col min="28" max="28" width="16.33203125" style="75" customWidth="1"/>
    <col min="29" max="29" width="11" style="75" customWidth="1"/>
    <col min="30" max="30" width="15" style="75" customWidth="1"/>
    <col min="31" max="31" width="16.33203125" style="75" customWidth="1"/>
    <col min="32" max="16384" width="8.83203125" style="75"/>
  </cols>
  <sheetData>
    <row r="4" spans="2:20" s="77" customFormat="1" ht="6.95" customHeight="1" x14ac:dyDescent="0.15">
      <c r="B4" s="83"/>
      <c r="C4" s="84"/>
      <c r="D4" s="84"/>
      <c r="E4" s="84"/>
      <c r="F4" s="84"/>
      <c r="G4" s="84"/>
      <c r="H4" s="84"/>
      <c r="I4" s="84"/>
      <c r="J4" s="84"/>
      <c r="K4" s="84"/>
      <c r="L4" s="78"/>
    </row>
    <row r="5" spans="2:20" s="77" customFormat="1" ht="24.95" customHeight="1" x14ac:dyDescent="0.15">
      <c r="B5" s="78"/>
      <c r="C5" s="145" t="s">
        <v>35</v>
      </c>
      <c r="D5" s="146"/>
      <c r="E5" s="146"/>
      <c r="F5" s="146"/>
      <c r="G5" s="146"/>
      <c r="H5" s="146"/>
      <c r="I5" s="146"/>
      <c r="L5" s="78"/>
    </row>
    <row r="6" spans="2:20" s="77" customFormat="1" ht="6.95" customHeight="1" x14ac:dyDescent="0.15">
      <c r="B6" s="78"/>
      <c r="C6" s="146"/>
      <c r="D6" s="146"/>
      <c r="E6" s="146"/>
      <c r="F6" s="146"/>
      <c r="G6" s="146"/>
      <c r="H6" s="146"/>
      <c r="I6" s="146"/>
      <c r="L6" s="78"/>
    </row>
    <row r="7" spans="2:20" s="77" customFormat="1" ht="12" customHeight="1" x14ac:dyDescent="0.15">
      <c r="B7" s="78"/>
      <c r="C7" s="144" t="s">
        <v>972</v>
      </c>
      <c r="D7" s="146"/>
      <c r="E7" s="156" t="s">
        <v>33</v>
      </c>
      <c r="F7" s="156"/>
      <c r="G7" s="156"/>
      <c r="H7" s="156"/>
      <c r="I7" s="146"/>
      <c r="L7" s="78"/>
    </row>
    <row r="8" spans="2:20" s="77" customFormat="1" ht="12" customHeight="1" x14ac:dyDescent="0.15">
      <c r="B8" s="78"/>
      <c r="C8" s="144" t="s">
        <v>1041</v>
      </c>
      <c r="D8" s="146"/>
      <c r="E8" s="157" t="s">
        <v>833</v>
      </c>
      <c r="F8" s="157"/>
      <c r="G8" s="157"/>
      <c r="H8" s="157"/>
      <c r="I8" s="146"/>
      <c r="L8" s="78"/>
    </row>
    <row r="9" spans="2:20" s="77" customFormat="1" ht="16.5" customHeight="1" x14ac:dyDescent="0.2">
      <c r="B9" s="78"/>
      <c r="C9" s="147" t="s">
        <v>30</v>
      </c>
      <c r="D9" s="146"/>
      <c r="E9" s="148" t="s">
        <v>951</v>
      </c>
      <c r="F9" s="149"/>
      <c r="G9" s="149"/>
      <c r="H9" s="149"/>
      <c r="I9" s="146"/>
      <c r="L9" s="78"/>
    </row>
    <row r="10" spans="2:20" s="77" customFormat="1" ht="6.95" customHeight="1" x14ac:dyDescent="0.15">
      <c r="B10" s="78"/>
      <c r="C10" s="146"/>
      <c r="D10" s="146"/>
      <c r="E10" s="146"/>
      <c r="F10" s="146"/>
      <c r="G10" s="146"/>
      <c r="H10" s="146"/>
      <c r="I10" s="146"/>
      <c r="L10" s="78"/>
    </row>
    <row r="11" spans="2:20" s="77" customFormat="1" ht="12" customHeight="1" x14ac:dyDescent="0.15">
      <c r="B11" s="78"/>
      <c r="C11" s="144" t="s">
        <v>1043</v>
      </c>
      <c r="D11" s="146"/>
      <c r="E11" s="146"/>
      <c r="F11" s="144" t="s">
        <v>23</v>
      </c>
      <c r="G11" s="146"/>
      <c r="H11" s="146"/>
      <c r="I11" s="144" t="s">
        <v>1044</v>
      </c>
      <c r="J11" s="79"/>
      <c r="L11" s="78"/>
    </row>
    <row r="12" spans="2:20" s="77" customFormat="1" ht="6.95" customHeight="1" x14ac:dyDescent="0.15">
      <c r="B12" s="78"/>
      <c r="C12" s="146"/>
      <c r="D12" s="146"/>
      <c r="E12" s="146"/>
      <c r="F12" s="146"/>
      <c r="G12" s="146"/>
      <c r="H12" s="146"/>
      <c r="I12" s="146"/>
      <c r="L12" s="78"/>
    </row>
    <row r="13" spans="2:20" s="77" customFormat="1" ht="15.2" customHeight="1" x14ac:dyDescent="0.15">
      <c r="B13" s="78"/>
      <c r="C13" s="144" t="s">
        <v>28</v>
      </c>
      <c r="D13" s="146"/>
      <c r="E13" s="146"/>
      <c r="F13" s="144" t="s">
        <v>27</v>
      </c>
      <c r="G13" s="146"/>
      <c r="H13" s="146"/>
      <c r="I13" s="144" t="s">
        <v>1045</v>
      </c>
      <c r="J13" s="85"/>
      <c r="L13" s="78"/>
    </row>
    <row r="14" spans="2:20" s="77" customFormat="1" ht="15.2" customHeight="1" x14ac:dyDescent="0.15">
      <c r="B14" s="78"/>
      <c r="C14" s="144" t="s">
        <v>973</v>
      </c>
      <c r="D14" s="146"/>
      <c r="E14" s="146"/>
      <c r="F14" s="144"/>
      <c r="G14" s="146"/>
      <c r="H14" s="146"/>
      <c r="I14" s="144" t="s">
        <v>1046</v>
      </c>
      <c r="J14" s="85"/>
      <c r="L14" s="78"/>
    </row>
    <row r="15" spans="2:20" s="77" customFormat="1" ht="10.35" customHeight="1" x14ac:dyDescent="0.15">
      <c r="B15" s="78"/>
      <c r="L15" s="78"/>
    </row>
    <row r="16" spans="2:20" s="88" customFormat="1" ht="29.25" customHeight="1" x14ac:dyDescent="0.15">
      <c r="B16" s="89"/>
      <c r="C16" s="90" t="s">
        <v>1050</v>
      </c>
      <c r="D16" s="91" t="s">
        <v>1051</v>
      </c>
      <c r="E16" s="91" t="s">
        <v>974</v>
      </c>
      <c r="F16" s="91" t="s">
        <v>1052</v>
      </c>
      <c r="G16" s="91" t="s">
        <v>17</v>
      </c>
      <c r="H16" s="91" t="s">
        <v>1053</v>
      </c>
      <c r="I16" s="91" t="s">
        <v>1054</v>
      </c>
      <c r="J16" s="92" t="s">
        <v>1048</v>
      </c>
      <c r="K16" s="93" t="s">
        <v>1055</v>
      </c>
      <c r="L16" s="89"/>
      <c r="M16" s="94" t="s">
        <v>1042</v>
      </c>
      <c r="N16" s="150"/>
      <c r="O16" s="95" t="s">
        <v>1056</v>
      </c>
      <c r="P16" s="95" t="s">
        <v>1057</v>
      </c>
      <c r="Q16" s="95" t="s">
        <v>1058</v>
      </c>
      <c r="R16" s="95" t="s">
        <v>1059</v>
      </c>
      <c r="S16" s="95" t="s">
        <v>1060</v>
      </c>
      <c r="T16" s="96" t="s">
        <v>1061</v>
      </c>
    </row>
    <row r="17" spans="2:65" s="77" customFormat="1" ht="22.7" customHeight="1" x14ac:dyDescent="0.25">
      <c r="B17" s="78"/>
      <c r="C17" s="97" t="s">
        <v>1047</v>
      </c>
      <c r="J17" s="98">
        <f>BK17</f>
        <v>0</v>
      </c>
      <c r="L17" s="78"/>
      <c r="M17" s="99"/>
      <c r="O17" s="80"/>
      <c r="P17" s="100">
        <f>P18+P33+P58+P83</f>
        <v>0</v>
      </c>
      <c r="Q17" s="80"/>
      <c r="R17" s="100">
        <f>R18+R33+R58+R83</f>
        <v>6.0470800000000002</v>
      </c>
      <c r="S17" s="80"/>
      <c r="T17" s="101">
        <f>T18+T33+T58+T83</f>
        <v>0</v>
      </c>
      <c r="AT17" s="76" t="s">
        <v>1062</v>
      </c>
      <c r="AU17" s="76" t="s">
        <v>1049</v>
      </c>
      <c r="BK17" s="102">
        <f>BK18+BK33+BK58+BK83</f>
        <v>0</v>
      </c>
    </row>
    <row r="18" spans="2:65" s="103" customFormat="1" ht="25.9" customHeight="1" x14ac:dyDescent="0.2">
      <c r="B18" s="104"/>
      <c r="D18" s="105" t="s">
        <v>1062</v>
      </c>
      <c r="E18" s="106" t="s">
        <v>950</v>
      </c>
      <c r="F18" s="106" t="s">
        <v>1063</v>
      </c>
      <c r="I18" s="107"/>
      <c r="J18" s="108">
        <f>BK18</f>
        <v>0</v>
      </c>
      <c r="L18" s="104"/>
      <c r="M18" s="109"/>
      <c r="P18" s="110">
        <f>P19+SUM(P20:P24)+P31</f>
        <v>0</v>
      </c>
      <c r="R18" s="110">
        <f>R19+SUM(R20:R24)+R31</f>
        <v>4.2151300000000003</v>
      </c>
      <c r="T18" s="111">
        <f>T19+SUM(T20:T24)+T31</f>
        <v>0</v>
      </c>
      <c r="AR18" s="105" t="s">
        <v>13</v>
      </c>
      <c r="AT18" s="112" t="s">
        <v>1062</v>
      </c>
      <c r="AU18" s="112" t="s">
        <v>1040</v>
      </c>
      <c r="AY18" s="105" t="s">
        <v>1064</v>
      </c>
      <c r="BK18" s="113">
        <f>BK19+SUM(BK20:BK24)+BK31</f>
        <v>0</v>
      </c>
    </row>
    <row r="19" spans="2:65" s="77" customFormat="1" ht="48.95" customHeight="1" x14ac:dyDescent="0.15">
      <c r="B19" s="87"/>
      <c r="C19" s="114" t="s">
        <v>13</v>
      </c>
      <c r="D19" s="114" t="s">
        <v>80</v>
      </c>
      <c r="E19" s="115" t="s">
        <v>1065</v>
      </c>
      <c r="F19" s="116" t="s">
        <v>1066</v>
      </c>
      <c r="G19" s="117" t="s">
        <v>36</v>
      </c>
      <c r="H19" s="118">
        <v>1</v>
      </c>
      <c r="I19" s="119"/>
      <c r="J19" s="118">
        <f>ROUND(I19*H19,3)</f>
        <v>0</v>
      </c>
      <c r="K19" s="120"/>
      <c r="L19" s="121"/>
      <c r="M19" s="122" t="s">
        <v>1042</v>
      </c>
      <c r="N19" s="123"/>
      <c r="P19" s="124">
        <f>O19*H19</f>
        <v>0</v>
      </c>
      <c r="Q19" s="124">
        <v>2.2400000000000002</v>
      </c>
      <c r="R19" s="124">
        <f>Q19*H19</f>
        <v>2.2400000000000002</v>
      </c>
      <c r="S19" s="124">
        <v>0</v>
      </c>
      <c r="T19" s="125">
        <f>S19*H19</f>
        <v>0</v>
      </c>
      <c r="AR19" s="126" t="s">
        <v>6</v>
      </c>
      <c r="AT19" s="126" t="s">
        <v>80</v>
      </c>
      <c r="AU19" s="126" t="s">
        <v>13</v>
      </c>
      <c r="AY19" s="76" t="s">
        <v>1064</v>
      </c>
      <c r="BE19" s="127">
        <f>IF(N19="základná",J19,0)</f>
        <v>0</v>
      </c>
      <c r="BF19" s="127">
        <f>IF(N19="znížená",J19,0)</f>
        <v>0</v>
      </c>
      <c r="BG19" s="127">
        <f>IF(N19="zákl. prenesená",J19,0)</f>
        <v>0</v>
      </c>
      <c r="BH19" s="127">
        <f>IF(N19="zníž. prenesená",J19,0)</f>
        <v>0</v>
      </c>
      <c r="BI19" s="127">
        <f>IF(N19="nulová",J19,0)</f>
        <v>0</v>
      </c>
      <c r="BJ19" s="76" t="s">
        <v>12</v>
      </c>
      <c r="BK19" s="128">
        <f>ROUND(I19*H19,3)</f>
        <v>0</v>
      </c>
      <c r="BL19" s="76" t="s">
        <v>10</v>
      </c>
      <c r="BM19" s="126" t="s">
        <v>1067</v>
      </c>
    </row>
    <row r="20" spans="2:65" s="77" customFormat="1" ht="16.5" customHeight="1" x14ac:dyDescent="0.15">
      <c r="B20" s="87"/>
      <c r="C20" s="114" t="s">
        <v>12</v>
      </c>
      <c r="D20" s="114" t="s">
        <v>80</v>
      </c>
      <c r="E20" s="115" t="s">
        <v>1068</v>
      </c>
      <c r="F20" s="116" t="s">
        <v>1069</v>
      </c>
      <c r="G20" s="117" t="s">
        <v>36</v>
      </c>
      <c r="H20" s="118">
        <v>1</v>
      </c>
      <c r="I20" s="119"/>
      <c r="J20" s="118">
        <f>ROUND(I20*H20,3)</f>
        <v>0</v>
      </c>
      <c r="K20" s="120"/>
      <c r="L20" s="121"/>
      <c r="M20" s="122" t="s">
        <v>1042</v>
      </c>
      <c r="N20" s="123"/>
      <c r="P20" s="124">
        <f>O20*H20</f>
        <v>0</v>
      </c>
      <c r="Q20" s="124">
        <v>1.4E-2</v>
      </c>
      <c r="R20" s="124">
        <f>Q20*H20</f>
        <v>1.4E-2</v>
      </c>
      <c r="S20" s="124">
        <v>0</v>
      </c>
      <c r="T20" s="125">
        <f>S20*H20</f>
        <v>0</v>
      </c>
      <c r="AR20" s="126" t="s">
        <v>6</v>
      </c>
      <c r="AT20" s="126" t="s">
        <v>80</v>
      </c>
      <c r="AU20" s="126" t="s">
        <v>13</v>
      </c>
      <c r="AY20" s="76" t="s">
        <v>1064</v>
      </c>
      <c r="BE20" s="127">
        <f>IF(N20="základná",J20,0)</f>
        <v>0</v>
      </c>
      <c r="BF20" s="127">
        <f>IF(N20="znížená",J20,0)</f>
        <v>0</v>
      </c>
      <c r="BG20" s="127">
        <f>IF(N20="zákl. prenesená",J20,0)</f>
        <v>0</v>
      </c>
      <c r="BH20" s="127">
        <f>IF(N20="zníž. prenesená",J20,0)</f>
        <v>0</v>
      </c>
      <c r="BI20" s="127">
        <f>IF(N20="nulová",J20,0)</f>
        <v>0</v>
      </c>
      <c r="BJ20" s="76" t="s">
        <v>12</v>
      </c>
      <c r="BK20" s="128">
        <f>ROUND(I20*H20,3)</f>
        <v>0</v>
      </c>
      <c r="BL20" s="76" t="s">
        <v>10</v>
      </c>
      <c r="BM20" s="126" t="s">
        <v>1070</v>
      </c>
    </row>
    <row r="21" spans="2:65" s="77" customFormat="1" ht="24.2" customHeight="1" x14ac:dyDescent="0.15">
      <c r="B21" s="87"/>
      <c r="C21" s="114" t="s">
        <v>11</v>
      </c>
      <c r="D21" s="114" t="s">
        <v>80</v>
      </c>
      <c r="E21" s="115" t="s">
        <v>1071</v>
      </c>
      <c r="F21" s="116" t="s">
        <v>1072</v>
      </c>
      <c r="G21" s="117" t="s">
        <v>36</v>
      </c>
      <c r="H21" s="118">
        <v>2</v>
      </c>
      <c r="I21" s="119"/>
      <c r="J21" s="118">
        <f>ROUND(I21*H21,3)</f>
        <v>0</v>
      </c>
      <c r="K21" s="120"/>
      <c r="L21" s="121"/>
      <c r="M21" s="122" t="s">
        <v>1042</v>
      </c>
      <c r="N21" s="123"/>
      <c r="P21" s="124">
        <f>O21*H21</f>
        <v>0</v>
      </c>
      <c r="Q21" s="124">
        <v>2.5999999999999999E-2</v>
      </c>
      <c r="R21" s="124">
        <f>Q21*H21</f>
        <v>5.1999999999999998E-2</v>
      </c>
      <c r="S21" s="124">
        <v>0</v>
      </c>
      <c r="T21" s="125">
        <f>S21*H21</f>
        <v>0</v>
      </c>
      <c r="AR21" s="126" t="s">
        <v>6</v>
      </c>
      <c r="AT21" s="126" t="s">
        <v>80</v>
      </c>
      <c r="AU21" s="126" t="s">
        <v>13</v>
      </c>
      <c r="AY21" s="76" t="s">
        <v>1064</v>
      </c>
      <c r="BE21" s="127">
        <f>IF(N21="základná",J21,0)</f>
        <v>0</v>
      </c>
      <c r="BF21" s="127">
        <f>IF(N21="znížená",J21,0)</f>
        <v>0</v>
      </c>
      <c r="BG21" s="127">
        <f>IF(N21="zákl. prenesená",J21,0)</f>
        <v>0</v>
      </c>
      <c r="BH21" s="127">
        <f>IF(N21="zníž. prenesená",J21,0)</f>
        <v>0</v>
      </c>
      <c r="BI21" s="127">
        <f>IF(N21="nulová",J21,0)</f>
        <v>0</v>
      </c>
      <c r="BJ21" s="76" t="s">
        <v>12</v>
      </c>
      <c r="BK21" s="128">
        <f>ROUND(I21*H21,3)</f>
        <v>0</v>
      </c>
      <c r="BL21" s="76" t="s">
        <v>10</v>
      </c>
      <c r="BM21" s="126" t="s">
        <v>1073</v>
      </c>
    </row>
    <row r="22" spans="2:65" s="77" customFormat="1" ht="16.5" customHeight="1" x14ac:dyDescent="0.15">
      <c r="B22" s="87"/>
      <c r="C22" s="114" t="s">
        <v>10</v>
      </c>
      <c r="D22" s="114" t="s">
        <v>80</v>
      </c>
      <c r="E22" s="115" t="s">
        <v>1074</v>
      </c>
      <c r="F22" s="116" t="s">
        <v>1075</v>
      </c>
      <c r="G22" s="117" t="s">
        <v>36</v>
      </c>
      <c r="H22" s="118">
        <v>1</v>
      </c>
      <c r="I22" s="119"/>
      <c r="J22" s="118">
        <f>ROUND(I22*H22,3)</f>
        <v>0</v>
      </c>
      <c r="K22" s="120"/>
      <c r="L22" s="121"/>
      <c r="M22" s="122" t="s">
        <v>1042</v>
      </c>
      <c r="N22" s="123"/>
      <c r="P22" s="124">
        <f>O22*H22</f>
        <v>0</v>
      </c>
      <c r="Q22" s="124">
        <v>1.4E-2</v>
      </c>
      <c r="R22" s="124">
        <f>Q22*H22</f>
        <v>1.4E-2</v>
      </c>
      <c r="S22" s="124">
        <v>0</v>
      </c>
      <c r="T22" s="125">
        <f>S22*H22</f>
        <v>0</v>
      </c>
      <c r="AR22" s="126" t="s">
        <v>6</v>
      </c>
      <c r="AT22" s="126" t="s">
        <v>80</v>
      </c>
      <c r="AU22" s="126" t="s">
        <v>13</v>
      </c>
      <c r="AY22" s="76" t="s">
        <v>1064</v>
      </c>
      <c r="BE22" s="127">
        <f>IF(N22="základná",J22,0)</f>
        <v>0</v>
      </c>
      <c r="BF22" s="127">
        <f>IF(N22="znížená",J22,0)</f>
        <v>0</v>
      </c>
      <c r="BG22" s="127">
        <f>IF(N22="zákl. prenesená",J22,0)</f>
        <v>0</v>
      </c>
      <c r="BH22" s="127">
        <f>IF(N22="zníž. prenesená",J22,0)</f>
        <v>0</v>
      </c>
      <c r="BI22" s="127">
        <f>IF(N22="nulová",J22,0)</f>
        <v>0</v>
      </c>
      <c r="BJ22" s="76" t="s">
        <v>12</v>
      </c>
      <c r="BK22" s="128">
        <f>ROUND(I22*H22,3)</f>
        <v>0</v>
      </c>
      <c r="BL22" s="76" t="s">
        <v>10</v>
      </c>
      <c r="BM22" s="126" t="s">
        <v>1076</v>
      </c>
    </row>
    <row r="23" spans="2:65" s="77" customFormat="1" ht="16.5" customHeight="1" x14ac:dyDescent="0.15">
      <c r="B23" s="87"/>
      <c r="C23" s="114" t="s">
        <v>9</v>
      </c>
      <c r="D23" s="114" t="s">
        <v>80</v>
      </c>
      <c r="E23" s="115" t="s">
        <v>1077</v>
      </c>
      <c r="F23" s="116" t="s">
        <v>1075</v>
      </c>
      <c r="G23" s="117" t="s">
        <v>36</v>
      </c>
      <c r="H23" s="118">
        <v>2</v>
      </c>
      <c r="I23" s="119"/>
      <c r="J23" s="118">
        <f>ROUND(I23*H23,3)</f>
        <v>0</v>
      </c>
      <c r="K23" s="120"/>
      <c r="L23" s="121"/>
      <c r="M23" s="122" t="s">
        <v>1042</v>
      </c>
      <c r="N23" s="123"/>
      <c r="P23" s="124">
        <f>O23*H23</f>
        <v>0</v>
      </c>
      <c r="Q23" s="124">
        <v>2.4E-2</v>
      </c>
      <c r="R23" s="124">
        <f>Q23*H23</f>
        <v>4.8000000000000001E-2</v>
      </c>
      <c r="S23" s="124">
        <v>0</v>
      </c>
      <c r="T23" s="125">
        <f>S23*H23</f>
        <v>0</v>
      </c>
      <c r="AR23" s="126" t="s">
        <v>6</v>
      </c>
      <c r="AT23" s="126" t="s">
        <v>80</v>
      </c>
      <c r="AU23" s="126" t="s">
        <v>13</v>
      </c>
      <c r="AY23" s="76" t="s">
        <v>1064</v>
      </c>
      <c r="BE23" s="127">
        <f>IF(N23="základná",J23,0)</f>
        <v>0</v>
      </c>
      <c r="BF23" s="127">
        <f>IF(N23="znížená",J23,0)</f>
        <v>0</v>
      </c>
      <c r="BG23" s="127">
        <f>IF(N23="zákl. prenesená",J23,0)</f>
        <v>0</v>
      </c>
      <c r="BH23" s="127">
        <f>IF(N23="zníž. prenesená",J23,0)</f>
        <v>0</v>
      </c>
      <c r="BI23" s="127">
        <f>IF(N23="nulová",J23,0)</f>
        <v>0</v>
      </c>
      <c r="BJ23" s="76" t="s">
        <v>12</v>
      </c>
      <c r="BK23" s="128">
        <f>ROUND(I23*H23,3)</f>
        <v>0</v>
      </c>
      <c r="BL23" s="76" t="s">
        <v>10</v>
      </c>
      <c r="BM23" s="126" t="s">
        <v>1078</v>
      </c>
    </row>
    <row r="24" spans="2:65" s="103" customFormat="1" ht="22.7" customHeight="1" x14ac:dyDescent="0.2">
      <c r="B24" s="104"/>
      <c r="D24" s="105" t="s">
        <v>1062</v>
      </c>
      <c r="E24" s="129" t="s">
        <v>949</v>
      </c>
      <c r="F24" s="129" t="s">
        <v>1079</v>
      </c>
      <c r="I24" s="107"/>
      <c r="J24" s="130">
        <f>BK24</f>
        <v>0</v>
      </c>
      <c r="L24" s="104"/>
      <c r="M24" s="109"/>
      <c r="P24" s="110">
        <f>SUM(P25:P30)</f>
        <v>0</v>
      </c>
      <c r="R24" s="110">
        <f>SUM(R25:R30)</f>
        <v>1.8471299999999999</v>
      </c>
      <c r="T24" s="111">
        <f>SUM(T25:T30)</f>
        <v>0</v>
      </c>
      <c r="AR24" s="105" t="s">
        <v>13</v>
      </c>
      <c r="AT24" s="112" t="s">
        <v>1062</v>
      </c>
      <c r="AU24" s="112" t="s">
        <v>13</v>
      </c>
      <c r="AY24" s="105" t="s">
        <v>1064</v>
      </c>
      <c r="BK24" s="113">
        <f>SUM(BK25:BK30)</f>
        <v>0</v>
      </c>
    </row>
    <row r="25" spans="2:65" s="77" customFormat="1" ht="33" customHeight="1" x14ac:dyDescent="0.15">
      <c r="B25" s="87"/>
      <c r="C25" s="114" t="s">
        <v>8</v>
      </c>
      <c r="D25" s="114" t="s">
        <v>80</v>
      </c>
      <c r="E25" s="115" t="s">
        <v>1080</v>
      </c>
      <c r="F25" s="116" t="s">
        <v>1081</v>
      </c>
      <c r="G25" s="117" t="s">
        <v>36</v>
      </c>
      <c r="H25" s="118">
        <v>2</v>
      </c>
      <c r="I25" s="119"/>
      <c r="J25" s="118">
        <f t="shared" ref="J25:J30" si="0">ROUND(I25*H25,3)</f>
        <v>0</v>
      </c>
      <c r="K25" s="120"/>
      <c r="L25" s="121"/>
      <c r="M25" s="122" t="s">
        <v>1042</v>
      </c>
      <c r="N25" s="123"/>
      <c r="P25" s="124">
        <f t="shared" ref="P25:P30" si="1">O25*H25</f>
        <v>0</v>
      </c>
      <c r="Q25" s="124">
        <v>0.17599999999999999</v>
      </c>
      <c r="R25" s="124">
        <f t="shared" ref="R25:R30" si="2">Q25*H25</f>
        <v>0.35199999999999998</v>
      </c>
      <c r="S25" s="124">
        <v>0</v>
      </c>
      <c r="T25" s="125">
        <f t="shared" ref="T25:T30" si="3">S25*H25</f>
        <v>0</v>
      </c>
      <c r="AR25" s="126" t="s">
        <v>6</v>
      </c>
      <c r="AT25" s="126" t="s">
        <v>80</v>
      </c>
      <c r="AU25" s="126" t="s">
        <v>12</v>
      </c>
      <c r="AY25" s="76" t="s">
        <v>1064</v>
      </c>
      <c r="BE25" s="127">
        <f t="shared" ref="BE25:BE30" si="4">IF(N25="základná",J25,0)</f>
        <v>0</v>
      </c>
      <c r="BF25" s="127">
        <f t="shared" ref="BF25:BF30" si="5">IF(N25="znížená",J25,0)</f>
        <v>0</v>
      </c>
      <c r="BG25" s="127">
        <f t="shared" ref="BG25:BG30" si="6">IF(N25="zákl. prenesená",J25,0)</f>
        <v>0</v>
      </c>
      <c r="BH25" s="127">
        <f t="shared" ref="BH25:BH30" si="7">IF(N25="zníž. prenesená",J25,0)</f>
        <v>0</v>
      </c>
      <c r="BI25" s="127">
        <f t="shared" ref="BI25:BI30" si="8">IF(N25="nulová",J25,0)</f>
        <v>0</v>
      </c>
      <c r="BJ25" s="76" t="s">
        <v>12</v>
      </c>
      <c r="BK25" s="128">
        <f t="shared" ref="BK25:BK30" si="9">ROUND(I25*H25,3)</f>
        <v>0</v>
      </c>
      <c r="BL25" s="76" t="s">
        <v>10</v>
      </c>
      <c r="BM25" s="126" t="s">
        <v>1082</v>
      </c>
    </row>
    <row r="26" spans="2:65" s="77" customFormat="1" ht="33" customHeight="1" x14ac:dyDescent="0.15">
      <c r="B26" s="87"/>
      <c r="C26" s="114" t="s">
        <v>7</v>
      </c>
      <c r="D26" s="114" t="s">
        <v>80</v>
      </c>
      <c r="E26" s="115" t="s">
        <v>1083</v>
      </c>
      <c r="F26" s="116" t="s">
        <v>1084</v>
      </c>
      <c r="G26" s="117" t="s">
        <v>36</v>
      </c>
      <c r="H26" s="118">
        <v>5</v>
      </c>
      <c r="I26" s="119"/>
      <c r="J26" s="118">
        <f t="shared" si="0"/>
        <v>0</v>
      </c>
      <c r="K26" s="120"/>
      <c r="L26" s="121"/>
      <c r="M26" s="122" t="s">
        <v>1042</v>
      </c>
      <c r="N26" s="123"/>
      <c r="P26" s="124">
        <f t="shared" si="1"/>
        <v>0</v>
      </c>
      <c r="Q26" s="124">
        <v>0.14299999999999999</v>
      </c>
      <c r="R26" s="124">
        <f t="shared" si="2"/>
        <v>0.71499999999999997</v>
      </c>
      <c r="S26" s="124">
        <v>0</v>
      </c>
      <c r="T26" s="125">
        <f t="shared" si="3"/>
        <v>0</v>
      </c>
      <c r="AR26" s="126" t="s">
        <v>6</v>
      </c>
      <c r="AT26" s="126" t="s">
        <v>80</v>
      </c>
      <c r="AU26" s="126" t="s">
        <v>12</v>
      </c>
      <c r="AY26" s="76" t="s">
        <v>1064</v>
      </c>
      <c r="BE26" s="127">
        <f t="shared" si="4"/>
        <v>0</v>
      </c>
      <c r="BF26" s="127">
        <f t="shared" si="5"/>
        <v>0</v>
      </c>
      <c r="BG26" s="127">
        <f t="shared" si="6"/>
        <v>0</v>
      </c>
      <c r="BH26" s="127">
        <f t="shared" si="7"/>
        <v>0</v>
      </c>
      <c r="BI26" s="127">
        <f t="shared" si="8"/>
        <v>0</v>
      </c>
      <c r="BJ26" s="76" t="s">
        <v>12</v>
      </c>
      <c r="BK26" s="128">
        <f t="shared" si="9"/>
        <v>0</v>
      </c>
      <c r="BL26" s="76" t="s">
        <v>10</v>
      </c>
      <c r="BM26" s="126" t="s">
        <v>1085</v>
      </c>
    </row>
    <row r="27" spans="2:65" s="77" customFormat="1" ht="33" customHeight="1" x14ac:dyDescent="0.15">
      <c r="B27" s="87"/>
      <c r="C27" s="114" t="s">
        <v>6</v>
      </c>
      <c r="D27" s="114" t="s">
        <v>80</v>
      </c>
      <c r="E27" s="115" t="s">
        <v>1086</v>
      </c>
      <c r="F27" s="116" t="s">
        <v>1087</v>
      </c>
      <c r="G27" s="117" t="s">
        <v>36</v>
      </c>
      <c r="H27" s="118">
        <v>1</v>
      </c>
      <c r="I27" s="119"/>
      <c r="J27" s="118">
        <f t="shared" si="0"/>
        <v>0</v>
      </c>
      <c r="K27" s="120"/>
      <c r="L27" s="121"/>
      <c r="M27" s="122" t="s">
        <v>1042</v>
      </c>
      <c r="N27" s="123"/>
      <c r="P27" s="124">
        <f t="shared" si="1"/>
        <v>0</v>
      </c>
      <c r="Q27" s="124">
        <v>0.46</v>
      </c>
      <c r="R27" s="124">
        <f t="shared" si="2"/>
        <v>0.46</v>
      </c>
      <c r="S27" s="124">
        <v>0</v>
      </c>
      <c r="T27" s="125">
        <f t="shared" si="3"/>
        <v>0</v>
      </c>
      <c r="AR27" s="126" t="s">
        <v>6</v>
      </c>
      <c r="AT27" s="126" t="s">
        <v>80</v>
      </c>
      <c r="AU27" s="126" t="s">
        <v>12</v>
      </c>
      <c r="AY27" s="76" t="s">
        <v>1064</v>
      </c>
      <c r="BE27" s="127">
        <f t="shared" si="4"/>
        <v>0</v>
      </c>
      <c r="BF27" s="127">
        <f t="shared" si="5"/>
        <v>0</v>
      </c>
      <c r="BG27" s="127">
        <f t="shared" si="6"/>
        <v>0</v>
      </c>
      <c r="BH27" s="127">
        <f t="shared" si="7"/>
        <v>0</v>
      </c>
      <c r="BI27" s="127">
        <f t="shared" si="8"/>
        <v>0</v>
      </c>
      <c r="BJ27" s="76" t="s">
        <v>12</v>
      </c>
      <c r="BK27" s="128">
        <f t="shared" si="9"/>
        <v>0</v>
      </c>
      <c r="BL27" s="76" t="s">
        <v>10</v>
      </c>
      <c r="BM27" s="126" t="s">
        <v>1088</v>
      </c>
    </row>
    <row r="28" spans="2:65" s="77" customFormat="1" ht="33" customHeight="1" x14ac:dyDescent="0.15">
      <c r="B28" s="87"/>
      <c r="C28" s="114" t="s">
        <v>72</v>
      </c>
      <c r="D28" s="114" t="s">
        <v>80</v>
      </c>
      <c r="E28" s="115" t="s">
        <v>1089</v>
      </c>
      <c r="F28" s="116" t="s">
        <v>1090</v>
      </c>
      <c r="G28" s="117" t="s">
        <v>36</v>
      </c>
      <c r="H28" s="118">
        <v>1</v>
      </c>
      <c r="I28" s="119"/>
      <c r="J28" s="118">
        <f t="shared" si="0"/>
        <v>0</v>
      </c>
      <c r="K28" s="120"/>
      <c r="L28" s="121"/>
      <c r="M28" s="122" t="s">
        <v>1042</v>
      </c>
      <c r="N28" s="123"/>
      <c r="P28" s="124">
        <f t="shared" si="1"/>
        <v>0</v>
      </c>
      <c r="Q28" s="124">
        <v>0.32</v>
      </c>
      <c r="R28" s="124">
        <f t="shared" si="2"/>
        <v>0.32</v>
      </c>
      <c r="S28" s="124">
        <v>0</v>
      </c>
      <c r="T28" s="125">
        <f t="shared" si="3"/>
        <v>0</v>
      </c>
      <c r="AR28" s="126" t="s">
        <v>6</v>
      </c>
      <c r="AT28" s="126" t="s">
        <v>80</v>
      </c>
      <c r="AU28" s="126" t="s">
        <v>12</v>
      </c>
      <c r="AY28" s="76" t="s">
        <v>1064</v>
      </c>
      <c r="BE28" s="127">
        <f t="shared" si="4"/>
        <v>0</v>
      </c>
      <c r="BF28" s="127">
        <f t="shared" si="5"/>
        <v>0</v>
      </c>
      <c r="BG28" s="127">
        <f t="shared" si="6"/>
        <v>0</v>
      </c>
      <c r="BH28" s="127">
        <f t="shared" si="7"/>
        <v>0</v>
      </c>
      <c r="BI28" s="127">
        <f t="shared" si="8"/>
        <v>0</v>
      </c>
      <c r="BJ28" s="76" t="s">
        <v>12</v>
      </c>
      <c r="BK28" s="128">
        <f t="shared" si="9"/>
        <v>0</v>
      </c>
      <c r="BL28" s="76" t="s">
        <v>10</v>
      </c>
      <c r="BM28" s="126" t="s">
        <v>1091</v>
      </c>
    </row>
    <row r="29" spans="2:65" s="77" customFormat="1" ht="24.2" customHeight="1" x14ac:dyDescent="0.15">
      <c r="B29" s="87"/>
      <c r="C29" s="114" t="s">
        <v>1092</v>
      </c>
      <c r="D29" s="114" t="s">
        <v>80</v>
      </c>
      <c r="E29" s="115" t="s">
        <v>948</v>
      </c>
      <c r="F29" s="116" t="s">
        <v>1093</v>
      </c>
      <c r="G29" s="117" t="s">
        <v>36</v>
      </c>
      <c r="H29" s="118">
        <v>1</v>
      </c>
      <c r="I29" s="119"/>
      <c r="J29" s="118">
        <f t="shared" si="0"/>
        <v>0</v>
      </c>
      <c r="K29" s="120"/>
      <c r="L29" s="121"/>
      <c r="M29" s="122" t="s">
        <v>1042</v>
      </c>
      <c r="N29" s="123"/>
      <c r="P29" s="124">
        <f t="shared" si="1"/>
        <v>0</v>
      </c>
      <c r="Q29" s="124">
        <v>0</v>
      </c>
      <c r="R29" s="124">
        <f t="shared" si="2"/>
        <v>0</v>
      </c>
      <c r="S29" s="124">
        <v>0</v>
      </c>
      <c r="T29" s="125">
        <f t="shared" si="3"/>
        <v>0</v>
      </c>
      <c r="AR29" s="126" t="s">
        <v>6</v>
      </c>
      <c r="AT29" s="126" t="s">
        <v>80</v>
      </c>
      <c r="AU29" s="126" t="s">
        <v>12</v>
      </c>
      <c r="AY29" s="76" t="s">
        <v>1064</v>
      </c>
      <c r="BE29" s="127">
        <f t="shared" si="4"/>
        <v>0</v>
      </c>
      <c r="BF29" s="127">
        <f t="shared" si="5"/>
        <v>0</v>
      </c>
      <c r="BG29" s="127">
        <f t="shared" si="6"/>
        <v>0</v>
      </c>
      <c r="BH29" s="127">
        <f t="shared" si="7"/>
        <v>0</v>
      </c>
      <c r="BI29" s="127">
        <f t="shared" si="8"/>
        <v>0</v>
      </c>
      <c r="BJ29" s="76" t="s">
        <v>12</v>
      </c>
      <c r="BK29" s="128">
        <f t="shared" si="9"/>
        <v>0</v>
      </c>
      <c r="BL29" s="76" t="s">
        <v>10</v>
      </c>
      <c r="BM29" s="126" t="s">
        <v>1094</v>
      </c>
    </row>
    <row r="30" spans="2:65" s="77" customFormat="1" ht="21.75" customHeight="1" x14ac:dyDescent="0.15">
      <c r="B30" s="87"/>
      <c r="C30" s="114" t="s">
        <v>1095</v>
      </c>
      <c r="D30" s="114" t="s">
        <v>80</v>
      </c>
      <c r="E30" s="115" t="s">
        <v>947</v>
      </c>
      <c r="F30" s="116" t="s">
        <v>1096</v>
      </c>
      <c r="G30" s="117" t="s">
        <v>36</v>
      </c>
      <c r="H30" s="118">
        <v>1</v>
      </c>
      <c r="I30" s="119"/>
      <c r="J30" s="118">
        <f t="shared" si="0"/>
        <v>0</v>
      </c>
      <c r="K30" s="120"/>
      <c r="L30" s="121"/>
      <c r="M30" s="122" t="s">
        <v>1042</v>
      </c>
      <c r="N30" s="123"/>
      <c r="P30" s="124">
        <f t="shared" si="1"/>
        <v>0</v>
      </c>
      <c r="Q30" s="124">
        <v>1.2999999999999999E-4</v>
      </c>
      <c r="R30" s="124">
        <f t="shared" si="2"/>
        <v>1.2999999999999999E-4</v>
      </c>
      <c r="S30" s="124">
        <v>0</v>
      </c>
      <c r="T30" s="125">
        <f t="shared" si="3"/>
        <v>0</v>
      </c>
      <c r="AR30" s="126" t="s">
        <v>6</v>
      </c>
      <c r="AT30" s="126" t="s">
        <v>80</v>
      </c>
      <c r="AU30" s="126" t="s">
        <v>12</v>
      </c>
      <c r="AY30" s="76" t="s">
        <v>1064</v>
      </c>
      <c r="BE30" s="127">
        <f t="shared" si="4"/>
        <v>0</v>
      </c>
      <c r="BF30" s="127">
        <f t="shared" si="5"/>
        <v>0</v>
      </c>
      <c r="BG30" s="127">
        <f t="shared" si="6"/>
        <v>0</v>
      </c>
      <c r="BH30" s="127">
        <f t="shared" si="7"/>
        <v>0</v>
      </c>
      <c r="BI30" s="127">
        <f t="shared" si="8"/>
        <v>0</v>
      </c>
      <c r="BJ30" s="76" t="s">
        <v>12</v>
      </c>
      <c r="BK30" s="128">
        <f t="shared" si="9"/>
        <v>0</v>
      </c>
      <c r="BL30" s="76" t="s">
        <v>10</v>
      </c>
      <c r="BM30" s="126" t="s">
        <v>1097</v>
      </c>
    </row>
    <row r="31" spans="2:65" s="103" customFormat="1" ht="22.7" customHeight="1" x14ac:dyDescent="0.2">
      <c r="B31" s="104"/>
      <c r="D31" s="105" t="s">
        <v>1062</v>
      </c>
      <c r="E31" s="129" t="s">
        <v>946</v>
      </c>
      <c r="F31" s="129" t="s">
        <v>1098</v>
      </c>
      <c r="I31" s="107"/>
      <c r="J31" s="130">
        <f>BK31</f>
        <v>0</v>
      </c>
      <c r="L31" s="104"/>
      <c r="M31" s="109"/>
      <c r="P31" s="110">
        <f>P32</f>
        <v>0</v>
      </c>
      <c r="R31" s="110">
        <f>R32</f>
        <v>0</v>
      </c>
      <c r="T31" s="111">
        <f>T32</f>
        <v>0</v>
      </c>
      <c r="AR31" s="105" t="s">
        <v>11</v>
      </c>
      <c r="AT31" s="112" t="s">
        <v>1062</v>
      </c>
      <c r="AU31" s="112" t="s">
        <v>13</v>
      </c>
      <c r="AY31" s="105" t="s">
        <v>1064</v>
      </c>
      <c r="BK31" s="113">
        <f>BK32</f>
        <v>0</v>
      </c>
    </row>
    <row r="32" spans="2:65" s="77" customFormat="1" ht="16.5" customHeight="1" x14ac:dyDescent="0.15">
      <c r="B32" s="87"/>
      <c r="C32" s="131" t="s">
        <v>1099</v>
      </c>
      <c r="D32" s="131" t="s">
        <v>1100</v>
      </c>
      <c r="E32" s="132" t="s">
        <v>945</v>
      </c>
      <c r="F32" s="133" t="s">
        <v>1101</v>
      </c>
      <c r="G32" s="134" t="s">
        <v>36</v>
      </c>
      <c r="H32" s="135">
        <v>1</v>
      </c>
      <c r="I32" s="136"/>
      <c r="J32" s="135">
        <f>ROUND(I32*H32,3)</f>
        <v>0</v>
      </c>
      <c r="K32" s="137"/>
      <c r="L32" s="78"/>
      <c r="M32" s="138" t="s">
        <v>1042</v>
      </c>
      <c r="N32" s="86"/>
      <c r="P32" s="124">
        <f>O32*H32</f>
        <v>0</v>
      </c>
      <c r="Q32" s="124">
        <v>0</v>
      </c>
      <c r="R32" s="124">
        <f>Q32*H32</f>
        <v>0</v>
      </c>
      <c r="S32" s="124">
        <v>0</v>
      </c>
      <c r="T32" s="125">
        <f>S32*H32</f>
        <v>0</v>
      </c>
      <c r="AR32" s="126" t="s">
        <v>1102</v>
      </c>
      <c r="AT32" s="126" t="s">
        <v>1100</v>
      </c>
      <c r="AU32" s="126" t="s">
        <v>12</v>
      </c>
      <c r="AY32" s="76" t="s">
        <v>1064</v>
      </c>
      <c r="BE32" s="127">
        <f>IF(N32="základná",J32,0)</f>
        <v>0</v>
      </c>
      <c r="BF32" s="127">
        <f>IF(N32="znížená",J32,0)</f>
        <v>0</v>
      </c>
      <c r="BG32" s="127">
        <f>IF(N32="zákl. prenesená",J32,0)</f>
        <v>0</v>
      </c>
      <c r="BH32" s="127">
        <f>IF(N32="zníž. prenesená",J32,0)</f>
        <v>0</v>
      </c>
      <c r="BI32" s="127">
        <f>IF(N32="nulová",J32,0)</f>
        <v>0</v>
      </c>
      <c r="BJ32" s="76" t="s">
        <v>12</v>
      </c>
      <c r="BK32" s="128">
        <f>ROUND(I32*H32,3)</f>
        <v>0</v>
      </c>
      <c r="BL32" s="76" t="s">
        <v>1102</v>
      </c>
      <c r="BM32" s="126" t="s">
        <v>1103</v>
      </c>
    </row>
    <row r="33" spans="2:65" s="103" customFormat="1" ht="25.9" customHeight="1" x14ac:dyDescent="0.2">
      <c r="B33" s="104"/>
      <c r="D33" s="105" t="s">
        <v>1062</v>
      </c>
      <c r="E33" s="106" t="s">
        <v>944</v>
      </c>
      <c r="F33" s="106" t="s">
        <v>1104</v>
      </c>
      <c r="I33" s="107"/>
      <c r="J33" s="108">
        <f>BK33</f>
        <v>0</v>
      </c>
      <c r="L33" s="104"/>
      <c r="M33" s="109"/>
      <c r="P33" s="110">
        <f>P34+SUM(P35:P45)</f>
        <v>0</v>
      </c>
      <c r="R33" s="110">
        <f>R34+SUM(R35:R45)</f>
        <v>1.8200000000000003</v>
      </c>
      <c r="T33" s="111">
        <f>T34+SUM(T35:T45)</f>
        <v>0</v>
      </c>
      <c r="AR33" s="105" t="s">
        <v>13</v>
      </c>
      <c r="AT33" s="112" t="s">
        <v>1062</v>
      </c>
      <c r="AU33" s="112" t="s">
        <v>1040</v>
      </c>
      <c r="AY33" s="105" t="s">
        <v>1064</v>
      </c>
      <c r="BK33" s="113">
        <f>BK34+SUM(BK35:BK45)</f>
        <v>0</v>
      </c>
    </row>
    <row r="34" spans="2:65" s="77" customFormat="1" ht="37.700000000000003" customHeight="1" x14ac:dyDescent="0.15">
      <c r="B34" s="87"/>
      <c r="C34" s="114" t="s">
        <v>1105</v>
      </c>
      <c r="D34" s="114" t="s">
        <v>80</v>
      </c>
      <c r="E34" s="115" t="s">
        <v>943</v>
      </c>
      <c r="F34" s="116" t="s">
        <v>1106</v>
      </c>
      <c r="G34" s="117" t="s">
        <v>36</v>
      </c>
      <c r="H34" s="118">
        <v>2</v>
      </c>
      <c r="I34" s="119"/>
      <c r="J34" s="118">
        <f t="shared" ref="J34:J44" si="10">ROUND(I34*H34,3)</f>
        <v>0</v>
      </c>
      <c r="K34" s="120"/>
      <c r="L34" s="121"/>
      <c r="M34" s="122" t="s">
        <v>1042</v>
      </c>
      <c r="N34" s="123"/>
      <c r="P34" s="124">
        <f t="shared" ref="P34:P44" si="11">O34*H34</f>
        <v>0</v>
      </c>
      <c r="Q34" s="124">
        <v>0</v>
      </c>
      <c r="R34" s="124">
        <f t="shared" ref="R34:R44" si="12">Q34*H34</f>
        <v>0</v>
      </c>
      <c r="S34" s="124">
        <v>0</v>
      </c>
      <c r="T34" s="125">
        <f t="shared" ref="T34:T44" si="13">S34*H34</f>
        <v>0</v>
      </c>
      <c r="AR34" s="126" t="s">
        <v>6</v>
      </c>
      <c r="AT34" s="126" t="s">
        <v>80</v>
      </c>
      <c r="AU34" s="126" t="s">
        <v>13</v>
      </c>
      <c r="AY34" s="76" t="s">
        <v>1064</v>
      </c>
      <c r="BE34" s="127">
        <f t="shared" ref="BE34:BE44" si="14">IF(N34="základná",J34,0)</f>
        <v>0</v>
      </c>
      <c r="BF34" s="127">
        <f t="shared" ref="BF34:BF44" si="15">IF(N34="znížená",J34,0)</f>
        <v>0</v>
      </c>
      <c r="BG34" s="127">
        <f t="shared" ref="BG34:BG44" si="16">IF(N34="zákl. prenesená",J34,0)</f>
        <v>0</v>
      </c>
      <c r="BH34" s="127">
        <f t="shared" ref="BH34:BH44" si="17">IF(N34="zníž. prenesená",J34,0)</f>
        <v>0</v>
      </c>
      <c r="BI34" s="127">
        <f t="shared" ref="BI34:BI44" si="18">IF(N34="nulová",J34,0)</f>
        <v>0</v>
      </c>
      <c r="BJ34" s="76" t="s">
        <v>12</v>
      </c>
      <c r="BK34" s="128">
        <f t="shared" ref="BK34:BK44" si="19">ROUND(I34*H34,3)</f>
        <v>0</v>
      </c>
      <c r="BL34" s="76" t="s">
        <v>10</v>
      </c>
      <c r="BM34" s="126" t="s">
        <v>1107</v>
      </c>
    </row>
    <row r="35" spans="2:65" s="77" customFormat="1" ht="37.700000000000003" customHeight="1" x14ac:dyDescent="0.15">
      <c r="B35" s="87"/>
      <c r="C35" s="114" t="s">
        <v>1108</v>
      </c>
      <c r="D35" s="114" t="s">
        <v>80</v>
      </c>
      <c r="E35" s="115" t="s">
        <v>942</v>
      </c>
      <c r="F35" s="116" t="s">
        <v>1109</v>
      </c>
      <c r="G35" s="117" t="s">
        <v>36</v>
      </c>
      <c r="H35" s="118">
        <v>6</v>
      </c>
      <c r="I35" s="119"/>
      <c r="J35" s="118">
        <f t="shared" si="10"/>
        <v>0</v>
      </c>
      <c r="K35" s="120"/>
      <c r="L35" s="121"/>
      <c r="M35" s="122" t="s">
        <v>1042</v>
      </c>
      <c r="N35" s="123"/>
      <c r="P35" s="124">
        <f t="shared" si="11"/>
        <v>0</v>
      </c>
      <c r="Q35" s="124">
        <v>0</v>
      </c>
      <c r="R35" s="124">
        <f t="shared" si="12"/>
        <v>0</v>
      </c>
      <c r="S35" s="124">
        <v>0</v>
      </c>
      <c r="T35" s="125">
        <f t="shared" si="13"/>
        <v>0</v>
      </c>
      <c r="AR35" s="126" t="s">
        <v>6</v>
      </c>
      <c r="AT35" s="126" t="s">
        <v>80</v>
      </c>
      <c r="AU35" s="126" t="s">
        <v>13</v>
      </c>
      <c r="AY35" s="76" t="s">
        <v>1064</v>
      </c>
      <c r="BE35" s="127">
        <f t="shared" si="14"/>
        <v>0</v>
      </c>
      <c r="BF35" s="127">
        <f t="shared" si="15"/>
        <v>0</v>
      </c>
      <c r="BG35" s="127">
        <f t="shared" si="16"/>
        <v>0</v>
      </c>
      <c r="BH35" s="127">
        <f t="shared" si="17"/>
        <v>0</v>
      </c>
      <c r="BI35" s="127">
        <f t="shared" si="18"/>
        <v>0</v>
      </c>
      <c r="BJ35" s="76" t="s">
        <v>12</v>
      </c>
      <c r="BK35" s="128">
        <f t="shared" si="19"/>
        <v>0</v>
      </c>
      <c r="BL35" s="76" t="s">
        <v>10</v>
      </c>
      <c r="BM35" s="126" t="s">
        <v>1110</v>
      </c>
    </row>
    <row r="36" spans="2:65" s="77" customFormat="1" ht="33" customHeight="1" x14ac:dyDescent="0.15">
      <c r="B36" s="87"/>
      <c r="C36" s="114" t="s">
        <v>1111</v>
      </c>
      <c r="D36" s="114" t="s">
        <v>80</v>
      </c>
      <c r="E36" s="115" t="s">
        <v>941</v>
      </c>
      <c r="F36" s="116" t="s">
        <v>1112</v>
      </c>
      <c r="G36" s="117" t="s">
        <v>36</v>
      </c>
      <c r="H36" s="118">
        <v>6</v>
      </c>
      <c r="I36" s="119"/>
      <c r="J36" s="118">
        <f t="shared" si="10"/>
        <v>0</v>
      </c>
      <c r="K36" s="120"/>
      <c r="L36" s="121"/>
      <c r="M36" s="122" t="s">
        <v>1042</v>
      </c>
      <c r="N36" s="123"/>
      <c r="P36" s="124">
        <f t="shared" si="11"/>
        <v>0</v>
      </c>
      <c r="Q36" s="124">
        <v>0</v>
      </c>
      <c r="R36" s="124">
        <f t="shared" si="12"/>
        <v>0</v>
      </c>
      <c r="S36" s="124">
        <v>0</v>
      </c>
      <c r="T36" s="125">
        <f t="shared" si="13"/>
        <v>0</v>
      </c>
      <c r="AR36" s="126" t="s">
        <v>6</v>
      </c>
      <c r="AT36" s="126" t="s">
        <v>80</v>
      </c>
      <c r="AU36" s="126" t="s">
        <v>13</v>
      </c>
      <c r="AY36" s="76" t="s">
        <v>1064</v>
      </c>
      <c r="BE36" s="127">
        <f t="shared" si="14"/>
        <v>0</v>
      </c>
      <c r="BF36" s="127">
        <f t="shared" si="15"/>
        <v>0</v>
      </c>
      <c r="BG36" s="127">
        <f t="shared" si="16"/>
        <v>0</v>
      </c>
      <c r="BH36" s="127">
        <f t="shared" si="17"/>
        <v>0</v>
      </c>
      <c r="BI36" s="127">
        <f t="shared" si="18"/>
        <v>0</v>
      </c>
      <c r="BJ36" s="76" t="s">
        <v>12</v>
      </c>
      <c r="BK36" s="128">
        <f t="shared" si="19"/>
        <v>0</v>
      </c>
      <c r="BL36" s="76" t="s">
        <v>10</v>
      </c>
      <c r="BM36" s="126" t="s">
        <v>1113</v>
      </c>
    </row>
    <row r="37" spans="2:65" s="77" customFormat="1" ht="24.2" customHeight="1" x14ac:dyDescent="0.15">
      <c r="B37" s="87"/>
      <c r="C37" s="114" t="s">
        <v>1114</v>
      </c>
      <c r="D37" s="114" t="s">
        <v>80</v>
      </c>
      <c r="E37" s="115" t="s">
        <v>940</v>
      </c>
      <c r="F37" s="116" t="s">
        <v>1115</v>
      </c>
      <c r="G37" s="117" t="s">
        <v>36</v>
      </c>
      <c r="H37" s="118">
        <v>1</v>
      </c>
      <c r="I37" s="119"/>
      <c r="J37" s="118">
        <f t="shared" si="10"/>
        <v>0</v>
      </c>
      <c r="K37" s="120"/>
      <c r="L37" s="121"/>
      <c r="M37" s="122" t="s">
        <v>1042</v>
      </c>
      <c r="N37" s="123"/>
      <c r="P37" s="124">
        <f t="shared" si="11"/>
        <v>0</v>
      </c>
      <c r="Q37" s="124">
        <v>0</v>
      </c>
      <c r="R37" s="124">
        <f t="shared" si="12"/>
        <v>0</v>
      </c>
      <c r="S37" s="124">
        <v>0</v>
      </c>
      <c r="T37" s="125">
        <f t="shared" si="13"/>
        <v>0</v>
      </c>
      <c r="AR37" s="126" t="s">
        <v>6</v>
      </c>
      <c r="AT37" s="126" t="s">
        <v>80</v>
      </c>
      <c r="AU37" s="126" t="s">
        <v>13</v>
      </c>
      <c r="AY37" s="76" t="s">
        <v>1064</v>
      </c>
      <c r="BE37" s="127">
        <f t="shared" si="14"/>
        <v>0</v>
      </c>
      <c r="BF37" s="127">
        <f t="shared" si="15"/>
        <v>0</v>
      </c>
      <c r="BG37" s="127">
        <f t="shared" si="16"/>
        <v>0</v>
      </c>
      <c r="BH37" s="127">
        <f t="shared" si="17"/>
        <v>0</v>
      </c>
      <c r="BI37" s="127">
        <f t="shared" si="18"/>
        <v>0</v>
      </c>
      <c r="BJ37" s="76" t="s">
        <v>12</v>
      </c>
      <c r="BK37" s="128">
        <f t="shared" si="19"/>
        <v>0</v>
      </c>
      <c r="BL37" s="76" t="s">
        <v>10</v>
      </c>
      <c r="BM37" s="126" t="s">
        <v>1116</v>
      </c>
    </row>
    <row r="38" spans="2:65" s="77" customFormat="1" ht="33" customHeight="1" x14ac:dyDescent="0.15">
      <c r="B38" s="87"/>
      <c r="C38" s="114" t="s">
        <v>1117</v>
      </c>
      <c r="D38" s="114" t="s">
        <v>80</v>
      </c>
      <c r="E38" s="115" t="s">
        <v>939</v>
      </c>
      <c r="F38" s="116" t="s">
        <v>1118</v>
      </c>
      <c r="G38" s="117" t="s">
        <v>36</v>
      </c>
      <c r="H38" s="118">
        <v>1</v>
      </c>
      <c r="I38" s="119"/>
      <c r="J38" s="118">
        <f t="shared" si="10"/>
        <v>0</v>
      </c>
      <c r="K38" s="120"/>
      <c r="L38" s="121"/>
      <c r="M38" s="122" t="s">
        <v>1042</v>
      </c>
      <c r="N38" s="123"/>
      <c r="P38" s="124">
        <f t="shared" si="11"/>
        <v>0</v>
      </c>
      <c r="Q38" s="124">
        <v>0</v>
      </c>
      <c r="R38" s="124">
        <f t="shared" si="12"/>
        <v>0</v>
      </c>
      <c r="S38" s="124">
        <v>0</v>
      </c>
      <c r="T38" s="125">
        <f t="shared" si="13"/>
        <v>0</v>
      </c>
      <c r="AR38" s="126" t="s">
        <v>6</v>
      </c>
      <c r="AT38" s="126" t="s">
        <v>80</v>
      </c>
      <c r="AU38" s="126" t="s">
        <v>13</v>
      </c>
      <c r="AY38" s="76" t="s">
        <v>1064</v>
      </c>
      <c r="BE38" s="127">
        <f t="shared" si="14"/>
        <v>0</v>
      </c>
      <c r="BF38" s="127">
        <f t="shared" si="15"/>
        <v>0</v>
      </c>
      <c r="BG38" s="127">
        <f t="shared" si="16"/>
        <v>0</v>
      </c>
      <c r="BH38" s="127">
        <f t="shared" si="17"/>
        <v>0</v>
      </c>
      <c r="BI38" s="127">
        <f t="shared" si="18"/>
        <v>0</v>
      </c>
      <c r="BJ38" s="76" t="s">
        <v>12</v>
      </c>
      <c r="BK38" s="128">
        <f t="shared" si="19"/>
        <v>0</v>
      </c>
      <c r="BL38" s="76" t="s">
        <v>10</v>
      </c>
      <c r="BM38" s="126" t="s">
        <v>1119</v>
      </c>
    </row>
    <row r="39" spans="2:65" s="77" customFormat="1" ht="33" customHeight="1" x14ac:dyDescent="0.15">
      <c r="B39" s="87"/>
      <c r="C39" s="114" t="s">
        <v>1120</v>
      </c>
      <c r="D39" s="114" t="s">
        <v>80</v>
      </c>
      <c r="E39" s="115" t="s">
        <v>938</v>
      </c>
      <c r="F39" s="116" t="s">
        <v>1121</v>
      </c>
      <c r="G39" s="117" t="s">
        <v>36</v>
      </c>
      <c r="H39" s="118">
        <v>1</v>
      </c>
      <c r="I39" s="119"/>
      <c r="J39" s="118">
        <f t="shared" si="10"/>
        <v>0</v>
      </c>
      <c r="K39" s="120"/>
      <c r="L39" s="121"/>
      <c r="M39" s="122" t="s">
        <v>1042</v>
      </c>
      <c r="N39" s="123"/>
      <c r="P39" s="124">
        <f t="shared" si="11"/>
        <v>0</v>
      </c>
      <c r="Q39" s="124">
        <v>0</v>
      </c>
      <c r="R39" s="124">
        <f t="shared" si="12"/>
        <v>0</v>
      </c>
      <c r="S39" s="124">
        <v>0</v>
      </c>
      <c r="T39" s="125">
        <f t="shared" si="13"/>
        <v>0</v>
      </c>
      <c r="AR39" s="126" t="s">
        <v>6</v>
      </c>
      <c r="AT39" s="126" t="s">
        <v>80</v>
      </c>
      <c r="AU39" s="126" t="s">
        <v>13</v>
      </c>
      <c r="AY39" s="76" t="s">
        <v>1064</v>
      </c>
      <c r="BE39" s="127">
        <f t="shared" si="14"/>
        <v>0</v>
      </c>
      <c r="BF39" s="127">
        <f t="shared" si="15"/>
        <v>0</v>
      </c>
      <c r="BG39" s="127">
        <f t="shared" si="16"/>
        <v>0</v>
      </c>
      <c r="BH39" s="127">
        <f t="shared" si="17"/>
        <v>0</v>
      </c>
      <c r="BI39" s="127">
        <f t="shared" si="18"/>
        <v>0</v>
      </c>
      <c r="BJ39" s="76" t="s">
        <v>12</v>
      </c>
      <c r="BK39" s="128">
        <f t="shared" si="19"/>
        <v>0</v>
      </c>
      <c r="BL39" s="76" t="s">
        <v>10</v>
      </c>
      <c r="BM39" s="126" t="s">
        <v>1122</v>
      </c>
    </row>
    <row r="40" spans="2:65" s="77" customFormat="1" ht="33" customHeight="1" x14ac:dyDescent="0.15">
      <c r="B40" s="87"/>
      <c r="C40" s="114" t="s">
        <v>1123</v>
      </c>
      <c r="D40" s="114" t="s">
        <v>80</v>
      </c>
      <c r="E40" s="115" t="s">
        <v>937</v>
      </c>
      <c r="F40" s="116" t="s">
        <v>1124</v>
      </c>
      <c r="G40" s="117" t="s">
        <v>36</v>
      </c>
      <c r="H40" s="118">
        <v>1</v>
      </c>
      <c r="I40" s="119"/>
      <c r="J40" s="118">
        <f t="shared" si="10"/>
        <v>0</v>
      </c>
      <c r="K40" s="120"/>
      <c r="L40" s="121"/>
      <c r="M40" s="122" t="s">
        <v>1042</v>
      </c>
      <c r="N40" s="123"/>
      <c r="P40" s="124">
        <f t="shared" si="11"/>
        <v>0</v>
      </c>
      <c r="Q40" s="124">
        <v>0</v>
      </c>
      <c r="R40" s="124">
        <f t="shared" si="12"/>
        <v>0</v>
      </c>
      <c r="S40" s="124">
        <v>0</v>
      </c>
      <c r="T40" s="125">
        <f t="shared" si="13"/>
        <v>0</v>
      </c>
      <c r="AR40" s="126" t="s">
        <v>6</v>
      </c>
      <c r="AT40" s="126" t="s">
        <v>80</v>
      </c>
      <c r="AU40" s="126" t="s">
        <v>13</v>
      </c>
      <c r="AY40" s="76" t="s">
        <v>1064</v>
      </c>
      <c r="BE40" s="127">
        <f t="shared" si="14"/>
        <v>0</v>
      </c>
      <c r="BF40" s="127">
        <f t="shared" si="15"/>
        <v>0</v>
      </c>
      <c r="BG40" s="127">
        <f t="shared" si="16"/>
        <v>0</v>
      </c>
      <c r="BH40" s="127">
        <f t="shared" si="17"/>
        <v>0</v>
      </c>
      <c r="BI40" s="127">
        <f t="shared" si="18"/>
        <v>0</v>
      </c>
      <c r="BJ40" s="76" t="s">
        <v>12</v>
      </c>
      <c r="BK40" s="128">
        <f t="shared" si="19"/>
        <v>0</v>
      </c>
      <c r="BL40" s="76" t="s">
        <v>10</v>
      </c>
      <c r="BM40" s="126" t="s">
        <v>1125</v>
      </c>
    </row>
    <row r="41" spans="2:65" s="77" customFormat="1" ht="21.75" customHeight="1" x14ac:dyDescent="0.15">
      <c r="B41" s="87"/>
      <c r="C41" s="114" t="s">
        <v>1126</v>
      </c>
      <c r="D41" s="114" t="s">
        <v>80</v>
      </c>
      <c r="E41" s="115" t="s">
        <v>936</v>
      </c>
      <c r="F41" s="116" t="s">
        <v>1127</v>
      </c>
      <c r="G41" s="117" t="s">
        <v>36</v>
      </c>
      <c r="H41" s="118">
        <v>8</v>
      </c>
      <c r="I41" s="119"/>
      <c r="J41" s="118">
        <f t="shared" si="10"/>
        <v>0</v>
      </c>
      <c r="K41" s="120"/>
      <c r="L41" s="121"/>
      <c r="M41" s="122" t="s">
        <v>1042</v>
      </c>
      <c r="N41" s="123"/>
      <c r="P41" s="124">
        <f t="shared" si="11"/>
        <v>0</v>
      </c>
      <c r="Q41" s="124">
        <v>0.14000000000000001</v>
      </c>
      <c r="R41" s="124">
        <f t="shared" si="12"/>
        <v>1.1200000000000001</v>
      </c>
      <c r="S41" s="124">
        <v>0</v>
      </c>
      <c r="T41" s="125">
        <f t="shared" si="13"/>
        <v>0</v>
      </c>
      <c r="AR41" s="126" t="s">
        <v>6</v>
      </c>
      <c r="AT41" s="126" t="s">
        <v>80</v>
      </c>
      <c r="AU41" s="126" t="s">
        <v>13</v>
      </c>
      <c r="AY41" s="76" t="s">
        <v>1064</v>
      </c>
      <c r="BE41" s="127">
        <f t="shared" si="14"/>
        <v>0</v>
      </c>
      <c r="BF41" s="127">
        <f t="shared" si="15"/>
        <v>0</v>
      </c>
      <c r="BG41" s="127">
        <f t="shared" si="16"/>
        <v>0</v>
      </c>
      <c r="BH41" s="127">
        <f t="shared" si="17"/>
        <v>0</v>
      </c>
      <c r="BI41" s="127">
        <f t="shared" si="18"/>
        <v>0</v>
      </c>
      <c r="BJ41" s="76" t="s">
        <v>12</v>
      </c>
      <c r="BK41" s="128">
        <f t="shared" si="19"/>
        <v>0</v>
      </c>
      <c r="BL41" s="76" t="s">
        <v>10</v>
      </c>
      <c r="BM41" s="126" t="s">
        <v>1128</v>
      </c>
    </row>
    <row r="42" spans="2:65" s="77" customFormat="1" ht="21.75" customHeight="1" x14ac:dyDescent="0.15">
      <c r="B42" s="87"/>
      <c r="C42" s="114" t="s">
        <v>1129</v>
      </c>
      <c r="D42" s="114" t="s">
        <v>80</v>
      </c>
      <c r="E42" s="115" t="s">
        <v>935</v>
      </c>
      <c r="F42" s="116" t="s">
        <v>1130</v>
      </c>
      <c r="G42" s="117" t="s">
        <v>36</v>
      </c>
      <c r="H42" s="118">
        <v>1</v>
      </c>
      <c r="I42" s="119"/>
      <c r="J42" s="118">
        <f t="shared" si="10"/>
        <v>0</v>
      </c>
      <c r="K42" s="120"/>
      <c r="L42" s="121"/>
      <c r="M42" s="122" t="s">
        <v>1042</v>
      </c>
      <c r="N42" s="123"/>
      <c r="P42" s="124">
        <f t="shared" si="11"/>
        <v>0</v>
      </c>
      <c r="Q42" s="124">
        <v>0.14000000000000001</v>
      </c>
      <c r="R42" s="124">
        <f t="shared" si="12"/>
        <v>0.14000000000000001</v>
      </c>
      <c r="S42" s="124">
        <v>0</v>
      </c>
      <c r="T42" s="125">
        <f t="shared" si="13"/>
        <v>0</v>
      </c>
      <c r="AR42" s="126" t="s">
        <v>6</v>
      </c>
      <c r="AT42" s="126" t="s">
        <v>80</v>
      </c>
      <c r="AU42" s="126" t="s">
        <v>13</v>
      </c>
      <c r="AY42" s="76" t="s">
        <v>1064</v>
      </c>
      <c r="BE42" s="127">
        <f t="shared" si="14"/>
        <v>0</v>
      </c>
      <c r="BF42" s="127">
        <f t="shared" si="15"/>
        <v>0</v>
      </c>
      <c r="BG42" s="127">
        <f t="shared" si="16"/>
        <v>0</v>
      </c>
      <c r="BH42" s="127">
        <f t="shared" si="17"/>
        <v>0</v>
      </c>
      <c r="BI42" s="127">
        <f t="shared" si="18"/>
        <v>0</v>
      </c>
      <c r="BJ42" s="76" t="s">
        <v>12</v>
      </c>
      <c r="BK42" s="128">
        <f t="shared" si="19"/>
        <v>0</v>
      </c>
      <c r="BL42" s="76" t="s">
        <v>10</v>
      </c>
      <c r="BM42" s="126" t="s">
        <v>1131</v>
      </c>
    </row>
    <row r="43" spans="2:65" s="77" customFormat="1" ht="21.75" customHeight="1" x14ac:dyDescent="0.15">
      <c r="B43" s="87"/>
      <c r="C43" s="114" t="s">
        <v>1132</v>
      </c>
      <c r="D43" s="114" t="s">
        <v>80</v>
      </c>
      <c r="E43" s="115" t="s">
        <v>934</v>
      </c>
      <c r="F43" s="116" t="s">
        <v>1133</v>
      </c>
      <c r="G43" s="117" t="s">
        <v>36</v>
      </c>
      <c r="H43" s="118">
        <v>2</v>
      </c>
      <c r="I43" s="119"/>
      <c r="J43" s="118">
        <f t="shared" si="10"/>
        <v>0</v>
      </c>
      <c r="K43" s="120"/>
      <c r="L43" s="121"/>
      <c r="M43" s="122" t="s">
        <v>1042</v>
      </c>
      <c r="N43" s="123"/>
      <c r="P43" s="124">
        <f t="shared" si="11"/>
        <v>0</v>
      </c>
      <c r="Q43" s="124">
        <v>0</v>
      </c>
      <c r="R43" s="124">
        <f t="shared" si="12"/>
        <v>0</v>
      </c>
      <c r="S43" s="124">
        <v>0</v>
      </c>
      <c r="T43" s="125">
        <f t="shared" si="13"/>
        <v>0</v>
      </c>
      <c r="AR43" s="126" t="s">
        <v>6</v>
      </c>
      <c r="AT43" s="126" t="s">
        <v>80</v>
      </c>
      <c r="AU43" s="126" t="s">
        <v>13</v>
      </c>
      <c r="AY43" s="76" t="s">
        <v>1064</v>
      </c>
      <c r="BE43" s="127">
        <f t="shared" si="14"/>
        <v>0</v>
      </c>
      <c r="BF43" s="127">
        <f t="shared" si="15"/>
        <v>0</v>
      </c>
      <c r="BG43" s="127">
        <f t="shared" si="16"/>
        <v>0</v>
      </c>
      <c r="BH43" s="127">
        <f t="shared" si="17"/>
        <v>0</v>
      </c>
      <c r="BI43" s="127">
        <f t="shared" si="18"/>
        <v>0</v>
      </c>
      <c r="BJ43" s="76" t="s">
        <v>12</v>
      </c>
      <c r="BK43" s="128">
        <f t="shared" si="19"/>
        <v>0</v>
      </c>
      <c r="BL43" s="76" t="s">
        <v>10</v>
      </c>
      <c r="BM43" s="126" t="s">
        <v>1134</v>
      </c>
    </row>
    <row r="44" spans="2:65" s="77" customFormat="1" ht="16.5" customHeight="1" x14ac:dyDescent="0.15">
      <c r="B44" s="87"/>
      <c r="C44" s="114" t="s">
        <v>1135</v>
      </c>
      <c r="D44" s="114" t="s">
        <v>80</v>
      </c>
      <c r="E44" s="115" t="s">
        <v>933</v>
      </c>
      <c r="F44" s="116" t="s">
        <v>1136</v>
      </c>
      <c r="G44" s="117" t="s">
        <v>36</v>
      </c>
      <c r="H44" s="118">
        <v>4</v>
      </c>
      <c r="I44" s="119"/>
      <c r="J44" s="118">
        <f t="shared" si="10"/>
        <v>0</v>
      </c>
      <c r="K44" s="120"/>
      <c r="L44" s="121"/>
      <c r="M44" s="122" t="s">
        <v>1042</v>
      </c>
      <c r="N44" s="123"/>
      <c r="P44" s="124">
        <f t="shared" si="11"/>
        <v>0</v>
      </c>
      <c r="Q44" s="124">
        <v>0.14000000000000001</v>
      </c>
      <c r="R44" s="124">
        <f t="shared" si="12"/>
        <v>0.56000000000000005</v>
      </c>
      <c r="S44" s="124">
        <v>0</v>
      </c>
      <c r="T44" s="125">
        <f t="shared" si="13"/>
        <v>0</v>
      </c>
      <c r="AR44" s="126" t="s">
        <v>6</v>
      </c>
      <c r="AT44" s="126" t="s">
        <v>80</v>
      </c>
      <c r="AU44" s="126" t="s">
        <v>13</v>
      </c>
      <c r="AY44" s="76" t="s">
        <v>1064</v>
      </c>
      <c r="BE44" s="127">
        <f t="shared" si="14"/>
        <v>0</v>
      </c>
      <c r="BF44" s="127">
        <f t="shared" si="15"/>
        <v>0</v>
      </c>
      <c r="BG44" s="127">
        <f t="shared" si="16"/>
        <v>0</v>
      </c>
      <c r="BH44" s="127">
        <f t="shared" si="17"/>
        <v>0</v>
      </c>
      <c r="BI44" s="127">
        <f t="shared" si="18"/>
        <v>0</v>
      </c>
      <c r="BJ44" s="76" t="s">
        <v>12</v>
      </c>
      <c r="BK44" s="128">
        <f t="shared" si="19"/>
        <v>0</v>
      </c>
      <c r="BL44" s="76" t="s">
        <v>10</v>
      </c>
      <c r="BM44" s="126" t="s">
        <v>1137</v>
      </c>
    </row>
    <row r="45" spans="2:65" s="103" customFormat="1" ht="22.7" customHeight="1" x14ac:dyDescent="0.2">
      <c r="B45" s="104"/>
      <c r="D45" s="105" t="s">
        <v>1062</v>
      </c>
      <c r="E45" s="129" t="s">
        <v>932</v>
      </c>
      <c r="F45" s="129" t="s">
        <v>1138</v>
      </c>
      <c r="I45" s="107"/>
      <c r="J45" s="130">
        <f>BK45</f>
        <v>0</v>
      </c>
      <c r="L45" s="104"/>
      <c r="M45" s="109"/>
      <c r="P45" s="110">
        <f>SUM(P46:P57)</f>
        <v>0</v>
      </c>
      <c r="R45" s="110">
        <f>SUM(R46:R57)</f>
        <v>0</v>
      </c>
      <c r="T45" s="111">
        <f>SUM(T46:T57)</f>
        <v>0</v>
      </c>
      <c r="AR45" s="105" t="s">
        <v>11</v>
      </c>
      <c r="AT45" s="112" t="s">
        <v>1062</v>
      </c>
      <c r="AU45" s="112" t="s">
        <v>13</v>
      </c>
      <c r="AY45" s="105" t="s">
        <v>1064</v>
      </c>
      <c r="BK45" s="113">
        <f>SUM(BK46:BK57)</f>
        <v>0</v>
      </c>
    </row>
    <row r="46" spans="2:65" s="77" customFormat="1" ht="24.2" customHeight="1" x14ac:dyDescent="0.15">
      <c r="B46" s="87"/>
      <c r="C46" s="131" t="s">
        <v>1139</v>
      </c>
      <c r="D46" s="131" t="s">
        <v>1100</v>
      </c>
      <c r="E46" s="132" t="s">
        <v>931</v>
      </c>
      <c r="F46" s="133" t="s">
        <v>1140</v>
      </c>
      <c r="G46" s="134" t="s">
        <v>36</v>
      </c>
      <c r="H46" s="135">
        <v>4</v>
      </c>
      <c r="I46" s="136"/>
      <c r="J46" s="135">
        <f t="shared" ref="J46:J57" si="20">ROUND(I46*H46,3)</f>
        <v>0</v>
      </c>
      <c r="K46" s="137"/>
      <c r="L46" s="78"/>
      <c r="M46" s="138" t="s">
        <v>1042</v>
      </c>
      <c r="N46" s="86"/>
      <c r="P46" s="124">
        <f t="shared" ref="P46:P57" si="21">O46*H46</f>
        <v>0</v>
      </c>
      <c r="Q46" s="124">
        <v>0</v>
      </c>
      <c r="R46" s="124">
        <f t="shared" ref="R46:R57" si="22">Q46*H46</f>
        <v>0</v>
      </c>
      <c r="S46" s="124">
        <v>0</v>
      </c>
      <c r="T46" s="125">
        <f t="shared" ref="T46:T57" si="23">S46*H46</f>
        <v>0</v>
      </c>
      <c r="AR46" s="126" t="s">
        <v>1102</v>
      </c>
      <c r="AT46" s="126" t="s">
        <v>1100</v>
      </c>
      <c r="AU46" s="126" t="s">
        <v>12</v>
      </c>
      <c r="AY46" s="76" t="s">
        <v>1064</v>
      </c>
      <c r="BE46" s="127">
        <f t="shared" ref="BE46:BE57" si="24">IF(N46="základná",J46,0)</f>
        <v>0</v>
      </c>
      <c r="BF46" s="127">
        <f t="shared" ref="BF46:BF57" si="25">IF(N46="znížená",J46,0)</f>
        <v>0</v>
      </c>
      <c r="BG46" s="127">
        <f t="shared" ref="BG46:BG57" si="26">IF(N46="zákl. prenesená",J46,0)</f>
        <v>0</v>
      </c>
      <c r="BH46" s="127">
        <f t="shared" ref="BH46:BH57" si="27">IF(N46="zníž. prenesená",J46,0)</f>
        <v>0</v>
      </c>
      <c r="BI46" s="127">
        <f t="shared" ref="BI46:BI57" si="28">IF(N46="nulová",J46,0)</f>
        <v>0</v>
      </c>
      <c r="BJ46" s="76" t="s">
        <v>12</v>
      </c>
      <c r="BK46" s="128">
        <f t="shared" ref="BK46:BK57" si="29">ROUND(I46*H46,3)</f>
        <v>0</v>
      </c>
      <c r="BL46" s="76" t="s">
        <v>1102</v>
      </c>
      <c r="BM46" s="126" t="s">
        <v>1141</v>
      </c>
    </row>
    <row r="47" spans="2:65" s="77" customFormat="1" ht="24.2" customHeight="1" x14ac:dyDescent="0.15">
      <c r="B47" s="87"/>
      <c r="C47" s="131" t="s">
        <v>1142</v>
      </c>
      <c r="D47" s="131" t="s">
        <v>1100</v>
      </c>
      <c r="E47" s="132" t="s">
        <v>930</v>
      </c>
      <c r="F47" s="133" t="s">
        <v>1143</v>
      </c>
      <c r="G47" s="134" t="s">
        <v>36</v>
      </c>
      <c r="H47" s="135">
        <v>4</v>
      </c>
      <c r="I47" s="136"/>
      <c r="J47" s="135">
        <f t="shared" si="20"/>
        <v>0</v>
      </c>
      <c r="K47" s="137"/>
      <c r="L47" s="78"/>
      <c r="M47" s="138" t="s">
        <v>1042</v>
      </c>
      <c r="N47" s="86"/>
      <c r="P47" s="124">
        <f t="shared" si="21"/>
        <v>0</v>
      </c>
      <c r="Q47" s="124">
        <v>0</v>
      </c>
      <c r="R47" s="124">
        <f t="shared" si="22"/>
        <v>0</v>
      </c>
      <c r="S47" s="124">
        <v>0</v>
      </c>
      <c r="T47" s="125">
        <f t="shared" si="23"/>
        <v>0</v>
      </c>
      <c r="AR47" s="126" t="s">
        <v>1102</v>
      </c>
      <c r="AT47" s="126" t="s">
        <v>1100</v>
      </c>
      <c r="AU47" s="126" t="s">
        <v>12</v>
      </c>
      <c r="AY47" s="76" t="s">
        <v>1064</v>
      </c>
      <c r="BE47" s="127">
        <f t="shared" si="24"/>
        <v>0</v>
      </c>
      <c r="BF47" s="127">
        <f t="shared" si="25"/>
        <v>0</v>
      </c>
      <c r="BG47" s="127">
        <f t="shared" si="26"/>
        <v>0</v>
      </c>
      <c r="BH47" s="127">
        <f t="shared" si="27"/>
        <v>0</v>
      </c>
      <c r="BI47" s="127">
        <f t="shared" si="28"/>
        <v>0</v>
      </c>
      <c r="BJ47" s="76" t="s">
        <v>12</v>
      </c>
      <c r="BK47" s="128">
        <f t="shared" si="29"/>
        <v>0</v>
      </c>
      <c r="BL47" s="76" t="s">
        <v>1102</v>
      </c>
      <c r="BM47" s="126" t="s">
        <v>1144</v>
      </c>
    </row>
    <row r="48" spans="2:65" s="77" customFormat="1" ht="24.2" customHeight="1" x14ac:dyDescent="0.15">
      <c r="B48" s="87"/>
      <c r="C48" s="131" t="s">
        <v>1145</v>
      </c>
      <c r="D48" s="131" t="s">
        <v>1100</v>
      </c>
      <c r="E48" s="132" t="s">
        <v>929</v>
      </c>
      <c r="F48" s="133" t="s">
        <v>1146</v>
      </c>
      <c r="G48" s="134" t="s">
        <v>36</v>
      </c>
      <c r="H48" s="135">
        <v>1</v>
      </c>
      <c r="I48" s="136"/>
      <c r="J48" s="135">
        <f t="shared" si="20"/>
        <v>0</v>
      </c>
      <c r="K48" s="137"/>
      <c r="L48" s="78"/>
      <c r="M48" s="138" t="s">
        <v>1042</v>
      </c>
      <c r="N48" s="86"/>
      <c r="P48" s="124">
        <f t="shared" si="21"/>
        <v>0</v>
      </c>
      <c r="Q48" s="124">
        <v>0</v>
      </c>
      <c r="R48" s="124">
        <f t="shared" si="22"/>
        <v>0</v>
      </c>
      <c r="S48" s="124">
        <v>0</v>
      </c>
      <c r="T48" s="125">
        <f t="shared" si="23"/>
        <v>0</v>
      </c>
      <c r="AR48" s="126" t="s">
        <v>1102</v>
      </c>
      <c r="AT48" s="126" t="s">
        <v>1100</v>
      </c>
      <c r="AU48" s="126" t="s">
        <v>12</v>
      </c>
      <c r="AY48" s="76" t="s">
        <v>1064</v>
      </c>
      <c r="BE48" s="127">
        <f t="shared" si="24"/>
        <v>0</v>
      </c>
      <c r="BF48" s="127">
        <f t="shared" si="25"/>
        <v>0</v>
      </c>
      <c r="BG48" s="127">
        <f t="shared" si="26"/>
        <v>0</v>
      </c>
      <c r="BH48" s="127">
        <f t="shared" si="27"/>
        <v>0</v>
      </c>
      <c r="BI48" s="127">
        <f t="shared" si="28"/>
        <v>0</v>
      </c>
      <c r="BJ48" s="76" t="s">
        <v>12</v>
      </c>
      <c r="BK48" s="128">
        <f t="shared" si="29"/>
        <v>0</v>
      </c>
      <c r="BL48" s="76" t="s">
        <v>1102</v>
      </c>
      <c r="BM48" s="126" t="s">
        <v>1147</v>
      </c>
    </row>
    <row r="49" spans="2:65" s="77" customFormat="1" ht="16.5" customHeight="1" x14ac:dyDescent="0.15">
      <c r="B49" s="87"/>
      <c r="C49" s="131" t="s">
        <v>1148</v>
      </c>
      <c r="D49" s="131" t="s">
        <v>1100</v>
      </c>
      <c r="E49" s="132" t="s">
        <v>928</v>
      </c>
      <c r="F49" s="133" t="s">
        <v>1149</v>
      </c>
      <c r="G49" s="134" t="s">
        <v>36</v>
      </c>
      <c r="H49" s="135">
        <v>2</v>
      </c>
      <c r="I49" s="136"/>
      <c r="J49" s="135">
        <f t="shared" si="20"/>
        <v>0</v>
      </c>
      <c r="K49" s="137"/>
      <c r="L49" s="78"/>
      <c r="M49" s="138" t="s">
        <v>1042</v>
      </c>
      <c r="N49" s="86"/>
      <c r="P49" s="124">
        <f t="shared" si="21"/>
        <v>0</v>
      </c>
      <c r="Q49" s="124">
        <v>0</v>
      </c>
      <c r="R49" s="124">
        <f t="shared" si="22"/>
        <v>0</v>
      </c>
      <c r="S49" s="124">
        <v>0</v>
      </c>
      <c r="T49" s="125">
        <f t="shared" si="23"/>
        <v>0</v>
      </c>
      <c r="AR49" s="126" t="s">
        <v>1102</v>
      </c>
      <c r="AT49" s="126" t="s">
        <v>1100</v>
      </c>
      <c r="AU49" s="126" t="s">
        <v>12</v>
      </c>
      <c r="AY49" s="76" t="s">
        <v>1064</v>
      </c>
      <c r="BE49" s="127">
        <f t="shared" si="24"/>
        <v>0</v>
      </c>
      <c r="BF49" s="127">
        <f t="shared" si="25"/>
        <v>0</v>
      </c>
      <c r="BG49" s="127">
        <f t="shared" si="26"/>
        <v>0</v>
      </c>
      <c r="BH49" s="127">
        <f t="shared" si="27"/>
        <v>0</v>
      </c>
      <c r="BI49" s="127">
        <f t="shared" si="28"/>
        <v>0</v>
      </c>
      <c r="BJ49" s="76" t="s">
        <v>12</v>
      </c>
      <c r="BK49" s="128">
        <f t="shared" si="29"/>
        <v>0</v>
      </c>
      <c r="BL49" s="76" t="s">
        <v>1102</v>
      </c>
      <c r="BM49" s="126" t="s">
        <v>1150</v>
      </c>
    </row>
    <row r="50" spans="2:65" s="77" customFormat="1" ht="24.2" customHeight="1" x14ac:dyDescent="0.15">
      <c r="B50" s="87"/>
      <c r="C50" s="131" t="s">
        <v>1151</v>
      </c>
      <c r="D50" s="131" t="s">
        <v>1100</v>
      </c>
      <c r="E50" s="132" t="s">
        <v>927</v>
      </c>
      <c r="F50" s="133" t="s">
        <v>1152</v>
      </c>
      <c r="G50" s="134" t="s">
        <v>36</v>
      </c>
      <c r="H50" s="135">
        <v>4</v>
      </c>
      <c r="I50" s="136"/>
      <c r="J50" s="135">
        <f t="shared" si="20"/>
        <v>0</v>
      </c>
      <c r="K50" s="137"/>
      <c r="L50" s="78"/>
      <c r="M50" s="138" t="s">
        <v>1042</v>
      </c>
      <c r="N50" s="86"/>
      <c r="P50" s="124">
        <f t="shared" si="21"/>
        <v>0</v>
      </c>
      <c r="Q50" s="124">
        <v>0</v>
      </c>
      <c r="R50" s="124">
        <f t="shared" si="22"/>
        <v>0</v>
      </c>
      <c r="S50" s="124">
        <v>0</v>
      </c>
      <c r="T50" s="125">
        <f t="shared" si="23"/>
        <v>0</v>
      </c>
      <c r="AR50" s="126" t="s">
        <v>1102</v>
      </c>
      <c r="AT50" s="126" t="s">
        <v>1100</v>
      </c>
      <c r="AU50" s="126" t="s">
        <v>12</v>
      </c>
      <c r="AY50" s="76" t="s">
        <v>1064</v>
      </c>
      <c r="BE50" s="127">
        <f t="shared" si="24"/>
        <v>0</v>
      </c>
      <c r="BF50" s="127">
        <f t="shared" si="25"/>
        <v>0</v>
      </c>
      <c r="BG50" s="127">
        <f t="shared" si="26"/>
        <v>0</v>
      </c>
      <c r="BH50" s="127">
        <f t="shared" si="27"/>
        <v>0</v>
      </c>
      <c r="BI50" s="127">
        <f t="shared" si="28"/>
        <v>0</v>
      </c>
      <c r="BJ50" s="76" t="s">
        <v>12</v>
      </c>
      <c r="BK50" s="128">
        <f t="shared" si="29"/>
        <v>0</v>
      </c>
      <c r="BL50" s="76" t="s">
        <v>1102</v>
      </c>
      <c r="BM50" s="126" t="s">
        <v>1153</v>
      </c>
    </row>
    <row r="51" spans="2:65" s="77" customFormat="1" ht="16.5" customHeight="1" x14ac:dyDescent="0.15">
      <c r="B51" s="87"/>
      <c r="C51" s="131" t="s">
        <v>1154</v>
      </c>
      <c r="D51" s="131" t="s">
        <v>1100</v>
      </c>
      <c r="E51" s="132" t="s">
        <v>926</v>
      </c>
      <c r="F51" s="133" t="s">
        <v>1155</v>
      </c>
      <c r="G51" s="134" t="s">
        <v>36</v>
      </c>
      <c r="H51" s="135">
        <v>2</v>
      </c>
      <c r="I51" s="136"/>
      <c r="J51" s="135">
        <f t="shared" si="20"/>
        <v>0</v>
      </c>
      <c r="K51" s="137"/>
      <c r="L51" s="78"/>
      <c r="M51" s="138" t="s">
        <v>1042</v>
      </c>
      <c r="N51" s="86"/>
      <c r="P51" s="124">
        <f t="shared" si="21"/>
        <v>0</v>
      </c>
      <c r="Q51" s="124">
        <v>0</v>
      </c>
      <c r="R51" s="124">
        <f t="shared" si="22"/>
        <v>0</v>
      </c>
      <c r="S51" s="124">
        <v>0</v>
      </c>
      <c r="T51" s="125">
        <f t="shared" si="23"/>
        <v>0</v>
      </c>
      <c r="AR51" s="126" t="s">
        <v>1102</v>
      </c>
      <c r="AT51" s="126" t="s">
        <v>1100</v>
      </c>
      <c r="AU51" s="126" t="s">
        <v>12</v>
      </c>
      <c r="AY51" s="76" t="s">
        <v>1064</v>
      </c>
      <c r="BE51" s="127">
        <f t="shared" si="24"/>
        <v>0</v>
      </c>
      <c r="BF51" s="127">
        <f t="shared" si="25"/>
        <v>0</v>
      </c>
      <c r="BG51" s="127">
        <f t="shared" si="26"/>
        <v>0</v>
      </c>
      <c r="BH51" s="127">
        <f t="shared" si="27"/>
        <v>0</v>
      </c>
      <c r="BI51" s="127">
        <f t="shared" si="28"/>
        <v>0</v>
      </c>
      <c r="BJ51" s="76" t="s">
        <v>12</v>
      </c>
      <c r="BK51" s="128">
        <f t="shared" si="29"/>
        <v>0</v>
      </c>
      <c r="BL51" s="76" t="s">
        <v>1102</v>
      </c>
      <c r="BM51" s="126" t="s">
        <v>1156</v>
      </c>
    </row>
    <row r="52" spans="2:65" s="77" customFormat="1" ht="16.5" customHeight="1" x14ac:dyDescent="0.15">
      <c r="B52" s="87"/>
      <c r="C52" s="131" t="s">
        <v>1157</v>
      </c>
      <c r="D52" s="131" t="s">
        <v>1100</v>
      </c>
      <c r="E52" s="132" t="s">
        <v>925</v>
      </c>
      <c r="F52" s="133" t="s">
        <v>1158</v>
      </c>
      <c r="G52" s="134" t="s">
        <v>36</v>
      </c>
      <c r="H52" s="135">
        <v>12</v>
      </c>
      <c r="I52" s="136"/>
      <c r="J52" s="135">
        <f t="shared" si="20"/>
        <v>0</v>
      </c>
      <c r="K52" s="137"/>
      <c r="L52" s="78"/>
      <c r="M52" s="138" t="s">
        <v>1042</v>
      </c>
      <c r="N52" s="86"/>
      <c r="P52" s="124">
        <f t="shared" si="21"/>
        <v>0</v>
      </c>
      <c r="Q52" s="124">
        <v>0</v>
      </c>
      <c r="R52" s="124">
        <f t="shared" si="22"/>
        <v>0</v>
      </c>
      <c r="S52" s="124">
        <v>0</v>
      </c>
      <c r="T52" s="125">
        <f t="shared" si="23"/>
        <v>0</v>
      </c>
      <c r="AR52" s="126" t="s">
        <v>1102</v>
      </c>
      <c r="AT52" s="126" t="s">
        <v>1100</v>
      </c>
      <c r="AU52" s="126" t="s">
        <v>12</v>
      </c>
      <c r="AY52" s="76" t="s">
        <v>1064</v>
      </c>
      <c r="BE52" s="127">
        <f t="shared" si="24"/>
        <v>0</v>
      </c>
      <c r="BF52" s="127">
        <f t="shared" si="25"/>
        <v>0</v>
      </c>
      <c r="BG52" s="127">
        <f t="shared" si="26"/>
        <v>0</v>
      </c>
      <c r="BH52" s="127">
        <f t="shared" si="27"/>
        <v>0</v>
      </c>
      <c r="BI52" s="127">
        <f t="shared" si="28"/>
        <v>0</v>
      </c>
      <c r="BJ52" s="76" t="s">
        <v>12</v>
      </c>
      <c r="BK52" s="128">
        <f t="shared" si="29"/>
        <v>0</v>
      </c>
      <c r="BL52" s="76" t="s">
        <v>1102</v>
      </c>
      <c r="BM52" s="126" t="s">
        <v>1159</v>
      </c>
    </row>
    <row r="53" spans="2:65" s="77" customFormat="1" ht="24.2" customHeight="1" x14ac:dyDescent="0.15">
      <c r="B53" s="87"/>
      <c r="C53" s="131" t="s">
        <v>1160</v>
      </c>
      <c r="D53" s="131" t="s">
        <v>1100</v>
      </c>
      <c r="E53" s="132" t="s">
        <v>924</v>
      </c>
      <c r="F53" s="133" t="s">
        <v>1161</v>
      </c>
      <c r="G53" s="134" t="s">
        <v>36</v>
      </c>
      <c r="H53" s="135">
        <v>2</v>
      </c>
      <c r="I53" s="136"/>
      <c r="J53" s="135">
        <f t="shared" si="20"/>
        <v>0</v>
      </c>
      <c r="K53" s="137"/>
      <c r="L53" s="78"/>
      <c r="M53" s="138" t="s">
        <v>1042</v>
      </c>
      <c r="N53" s="86"/>
      <c r="P53" s="124">
        <f t="shared" si="21"/>
        <v>0</v>
      </c>
      <c r="Q53" s="124">
        <v>0</v>
      </c>
      <c r="R53" s="124">
        <f t="shared" si="22"/>
        <v>0</v>
      </c>
      <c r="S53" s="124">
        <v>0</v>
      </c>
      <c r="T53" s="125">
        <f t="shared" si="23"/>
        <v>0</v>
      </c>
      <c r="AR53" s="126" t="s">
        <v>1102</v>
      </c>
      <c r="AT53" s="126" t="s">
        <v>1100</v>
      </c>
      <c r="AU53" s="126" t="s">
        <v>12</v>
      </c>
      <c r="AY53" s="76" t="s">
        <v>1064</v>
      </c>
      <c r="BE53" s="127">
        <f t="shared" si="24"/>
        <v>0</v>
      </c>
      <c r="BF53" s="127">
        <f t="shared" si="25"/>
        <v>0</v>
      </c>
      <c r="BG53" s="127">
        <f t="shared" si="26"/>
        <v>0</v>
      </c>
      <c r="BH53" s="127">
        <f t="shared" si="27"/>
        <v>0</v>
      </c>
      <c r="BI53" s="127">
        <f t="shared" si="28"/>
        <v>0</v>
      </c>
      <c r="BJ53" s="76" t="s">
        <v>12</v>
      </c>
      <c r="BK53" s="128">
        <f t="shared" si="29"/>
        <v>0</v>
      </c>
      <c r="BL53" s="76" t="s">
        <v>1102</v>
      </c>
      <c r="BM53" s="126" t="s">
        <v>1162</v>
      </c>
    </row>
    <row r="54" spans="2:65" s="77" customFormat="1" ht="21.75" customHeight="1" x14ac:dyDescent="0.15">
      <c r="B54" s="87"/>
      <c r="C54" s="131" t="s">
        <v>1163</v>
      </c>
      <c r="D54" s="131" t="s">
        <v>1100</v>
      </c>
      <c r="E54" s="132" t="s">
        <v>923</v>
      </c>
      <c r="F54" s="133" t="s">
        <v>1164</v>
      </c>
      <c r="G54" s="134" t="s">
        <v>36</v>
      </c>
      <c r="H54" s="135">
        <v>2</v>
      </c>
      <c r="I54" s="136"/>
      <c r="J54" s="135">
        <f t="shared" si="20"/>
        <v>0</v>
      </c>
      <c r="K54" s="137"/>
      <c r="L54" s="78"/>
      <c r="M54" s="138" t="s">
        <v>1042</v>
      </c>
      <c r="N54" s="86"/>
      <c r="P54" s="124">
        <f t="shared" si="21"/>
        <v>0</v>
      </c>
      <c r="Q54" s="124">
        <v>0</v>
      </c>
      <c r="R54" s="124">
        <f t="shared" si="22"/>
        <v>0</v>
      </c>
      <c r="S54" s="124">
        <v>0</v>
      </c>
      <c r="T54" s="125">
        <f t="shared" si="23"/>
        <v>0</v>
      </c>
      <c r="AR54" s="126" t="s">
        <v>1102</v>
      </c>
      <c r="AT54" s="126" t="s">
        <v>1100</v>
      </c>
      <c r="AU54" s="126" t="s">
        <v>12</v>
      </c>
      <c r="AY54" s="76" t="s">
        <v>1064</v>
      </c>
      <c r="BE54" s="127">
        <f t="shared" si="24"/>
        <v>0</v>
      </c>
      <c r="BF54" s="127">
        <f t="shared" si="25"/>
        <v>0</v>
      </c>
      <c r="BG54" s="127">
        <f t="shared" si="26"/>
        <v>0</v>
      </c>
      <c r="BH54" s="127">
        <f t="shared" si="27"/>
        <v>0</v>
      </c>
      <c r="BI54" s="127">
        <f t="shared" si="28"/>
        <v>0</v>
      </c>
      <c r="BJ54" s="76" t="s">
        <v>12</v>
      </c>
      <c r="BK54" s="128">
        <f t="shared" si="29"/>
        <v>0</v>
      </c>
      <c r="BL54" s="76" t="s">
        <v>1102</v>
      </c>
      <c r="BM54" s="126" t="s">
        <v>1165</v>
      </c>
    </row>
    <row r="55" spans="2:65" s="77" customFormat="1" ht="16.5" customHeight="1" x14ac:dyDescent="0.15">
      <c r="B55" s="87"/>
      <c r="C55" s="131" t="s">
        <v>1166</v>
      </c>
      <c r="D55" s="131" t="s">
        <v>1100</v>
      </c>
      <c r="E55" s="132" t="s">
        <v>922</v>
      </c>
      <c r="F55" s="133" t="s">
        <v>1167</v>
      </c>
      <c r="G55" s="134" t="s">
        <v>36</v>
      </c>
      <c r="H55" s="135">
        <v>6</v>
      </c>
      <c r="I55" s="136"/>
      <c r="J55" s="135">
        <f t="shared" si="20"/>
        <v>0</v>
      </c>
      <c r="K55" s="137"/>
      <c r="L55" s="78"/>
      <c r="M55" s="138" t="s">
        <v>1042</v>
      </c>
      <c r="N55" s="86"/>
      <c r="P55" s="124">
        <f t="shared" si="21"/>
        <v>0</v>
      </c>
      <c r="Q55" s="124">
        <v>0</v>
      </c>
      <c r="R55" s="124">
        <f t="shared" si="22"/>
        <v>0</v>
      </c>
      <c r="S55" s="124">
        <v>0</v>
      </c>
      <c r="T55" s="125">
        <f t="shared" si="23"/>
        <v>0</v>
      </c>
      <c r="AR55" s="126" t="s">
        <v>1102</v>
      </c>
      <c r="AT55" s="126" t="s">
        <v>1100</v>
      </c>
      <c r="AU55" s="126" t="s">
        <v>12</v>
      </c>
      <c r="AY55" s="76" t="s">
        <v>1064</v>
      </c>
      <c r="BE55" s="127">
        <f t="shared" si="24"/>
        <v>0</v>
      </c>
      <c r="BF55" s="127">
        <f t="shared" si="25"/>
        <v>0</v>
      </c>
      <c r="BG55" s="127">
        <f t="shared" si="26"/>
        <v>0</v>
      </c>
      <c r="BH55" s="127">
        <f t="shared" si="27"/>
        <v>0</v>
      </c>
      <c r="BI55" s="127">
        <f t="shared" si="28"/>
        <v>0</v>
      </c>
      <c r="BJ55" s="76" t="s">
        <v>12</v>
      </c>
      <c r="BK55" s="128">
        <f t="shared" si="29"/>
        <v>0</v>
      </c>
      <c r="BL55" s="76" t="s">
        <v>1102</v>
      </c>
      <c r="BM55" s="126" t="s">
        <v>1168</v>
      </c>
    </row>
    <row r="56" spans="2:65" s="77" customFormat="1" ht="21.75" customHeight="1" x14ac:dyDescent="0.15">
      <c r="B56" s="87"/>
      <c r="C56" s="131" t="s">
        <v>1169</v>
      </c>
      <c r="D56" s="131" t="s">
        <v>1100</v>
      </c>
      <c r="E56" s="132" t="s">
        <v>921</v>
      </c>
      <c r="F56" s="133" t="s">
        <v>1170</v>
      </c>
      <c r="G56" s="134" t="s">
        <v>36</v>
      </c>
      <c r="H56" s="135">
        <v>6</v>
      </c>
      <c r="I56" s="136"/>
      <c r="J56" s="135">
        <f t="shared" si="20"/>
        <v>0</v>
      </c>
      <c r="K56" s="137"/>
      <c r="L56" s="78"/>
      <c r="M56" s="138" t="s">
        <v>1042</v>
      </c>
      <c r="N56" s="86"/>
      <c r="P56" s="124">
        <f t="shared" si="21"/>
        <v>0</v>
      </c>
      <c r="Q56" s="124">
        <v>0</v>
      </c>
      <c r="R56" s="124">
        <f t="shared" si="22"/>
        <v>0</v>
      </c>
      <c r="S56" s="124">
        <v>0</v>
      </c>
      <c r="T56" s="125">
        <f t="shared" si="23"/>
        <v>0</v>
      </c>
      <c r="AR56" s="126" t="s">
        <v>1102</v>
      </c>
      <c r="AT56" s="126" t="s">
        <v>1100</v>
      </c>
      <c r="AU56" s="126" t="s">
        <v>12</v>
      </c>
      <c r="AY56" s="76" t="s">
        <v>1064</v>
      </c>
      <c r="BE56" s="127">
        <f t="shared" si="24"/>
        <v>0</v>
      </c>
      <c r="BF56" s="127">
        <f t="shared" si="25"/>
        <v>0</v>
      </c>
      <c r="BG56" s="127">
        <f t="shared" si="26"/>
        <v>0</v>
      </c>
      <c r="BH56" s="127">
        <f t="shared" si="27"/>
        <v>0</v>
      </c>
      <c r="BI56" s="127">
        <f t="shared" si="28"/>
        <v>0</v>
      </c>
      <c r="BJ56" s="76" t="s">
        <v>12</v>
      </c>
      <c r="BK56" s="128">
        <f t="shared" si="29"/>
        <v>0</v>
      </c>
      <c r="BL56" s="76" t="s">
        <v>1102</v>
      </c>
      <c r="BM56" s="126" t="s">
        <v>1171</v>
      </c>
    </row>
    <row r="57" spans="2:65" s="77" customFormat="1" ht="24.2" customHeight="1" x14ac:dyDescent="0.15">
      <c r="B57" s="87"/>
      <c r="C57" s="131" t="s">
        <v>1172</v>
      </c>
      <c r="D57" s="131" t="s">
        <v>1100</v>
      </c>
      <c r="E57" s="132" t="s">
        <v>144</v>
      </c>
      <c r="F57" s="133" t="s">
        <v>1173</v>
      </c>
      <c r="G57" s="134" t="s">
        <v>36</v>
      </c>
      <c r="H57" s="135">
        <v>13</v>
      </c>
      <c r="I57" s="136"/>
      <c r="J57" s="135">
        <f t="shared" si="20"/>
        <v>0</v>
      </c>
      <c r="K57" s="137"/>
      <c r="L57" s="78"/>
      <c r="M57" s="138" t="s">
        <v>1042</v>
      </c>
      <c r="N57" s="86"/>
      <c r="P57" s="124">
        <f t="shared" si="21"/>
        <v>0</v>
      </c>
      <c r="Q57" s="124">
        <v>0</v>
      </c>
      <c r="R57" s="124">
        <f t="shared" si="22"/>
        <v>0</v>
      </c>
      <c r="S57" s="124">
        <v>0</v>
      </c>
      <c r="T57" s="125">
        <f t="shared" si="23"/>
        <v>0</v>
      </c>
      <c r="AR57" s="126" t="s">
        <v>1102</v>
      </c>
      <c r="AT57" s="126" t="s">
        <v>1100</v>
      </c>
      <c r="AU57" s="126" t="s">
        <v>12</v>
      </c>
      <c r="AY57" s="76" t="s">
        <v>1064</v>
      </c>
      <c r="BE57" s="127">
        <f t="shared" si="24"/>
        <v>0</v>
      </c>
      <c r="BF57" s="127">
        <f t="shared" si="25"/>
        <v>0</v>
      </c>
      <c r="BG57" s="127">
        <f t="shared" si="26"/>
        <v>0</v>
      </c>
      <c r="BH57" s="127">
        <f t="shared" si="27"/>
        <v>0</v>
      </c>
      <c r="BI57" s="127">
        <f t="shared" si="28"/>
        <v>0</v>
      </c>
      <c r="BJ57" s="76" t="s">
        <v>12</v>
      </c>
      <c r="BK57" s="128">
        <f t="shared" si="29"/>
        <v>0</v>
      </c>
      <c r="BL57" s="76" t="s">
        <v>1102</v>
      </c>
      <c r="BM57" s="126" t="s">
        <v>1174</v>
      </c>
    </row>
    <row r="58" spans="2:65" s="103" customFormat="1" ht="25.9" customHeight="1" x14ac:dyDescent="0.2">
      <c r="B58" s="104"/>
      <c r="D58" s="105" t="s">
        <v>1062</v>
      </c>
      <c r="E58" s="106" t="s">
        <v>920</v>
      </c>
      <c r="F58" s="106" t="s">
        <v>1175</v>
      </c>
      <c r="I58" s="107"/>
      <c r="J58" s="108">
        <f>BK58</f>
        <v>0</v>
      </c>
      <c r="L58" s="104"/>
      <c r="M58" s="109"/>
      <c r="P58" s="110">
        <f>P59+SUM(P60:P76)</f>
        <v>0</v>
      </c>
      <c r="R58" s="110">
        <f>R59+SUM(R60:R76)</f>
        <v>1.1950000000000001E-2</v>
      </c>
      <c r="T58" s="111">
        <f>T59+SUM(T60:T76)</f>
        <v>0</v>
      </c>
      <c r="AR58" s="105" t="s">
        <v>13</v>
      </c>
      <c r="AT58" s="112" t="s">
        <v>1062</v>
      </c>
      <c r="AU58" s="112" t="s">
        <v>1040</v>
      </c>
      <c r="AY58" s="105" t="s">
        <v>1064</v>
      </c>
      <c r="BK58" s="113">
        <f>BK59+SUM(BK60:BK76)</f>
        <v>0</v>
      </c>
    </row>
    <row r="59" spans="2:65" s="77" customFormat="1" ht="21.75" customHeight="1" x14ac:dyDescent="0.15">
      <c r="B59" s="87"/>
      <c r="C59" s="114" t="s">
        <v>1176</v>
      </c>
      <c r="D59" s="114" t="s">
        <v>80</v>
      </c>
      <c r="E59" s="115" t="s">
        <v>141</v>
      </c>
      <c r="F59" s="116" t="s">
        <v>1177</v>
      </c>
      <c r="G59" s="117" t="s">
        <v>82</v>
      </c>
      <c r="H59" s="118">
        <v>189</v>
      </c>
      <c r="I59" s="119"/>
      <c r="J59" s="118">
        <f t="shared" ref="J59:J75" si="30">ROUND(I59*H59,3)</f>
        <v>0</v>
      </c>
      <c r="K59" s="120"/>
      <c r="L59" s="121"/>
      <c r="M59" s="122" t="s">
        <v>1042</v>
      </c>
      <c r="N59" s="123"/>
      <c r="P59" s="124">
        <f t="shared" ref="P59:P75" si="31">O59*H59</f>
        <v>0</v>
      </c>
      <c r="Q59" s="124">
        <v>0</v>
      </c>
      <c r="R59" s="124">
        <f t="shared" ref="R59:R75" si="32">Q59*H59</f>
        <v>0</v>
      </c>
      <c r="S59" s="124">
        <v>0</v>
      </c>
      <c r="T59" s="125">
        <f t="shared" ref="T59:T75" si="33">S59*H59</f>
        <v>0</v>
      </c>
      <c r="AR59" s="126" t="s">
        <v>6</v>
      </c>
      <c r="AT59" s="126" t="s">
        <v>80</v>
      </c>
      <c r="AU59" s="126" t="s">
        <v>13</v>
      </c>
      <c r="AY59" s="76" t="s">
        <v>1064</v>
      </c>
      <c r="BE59" s="127">
        <f t="shared" ref="BE59:BE75" si="34">IF(N59="základná",J59,0)</f>
        <v>0</v>
      </c>
      <c r="BF59" s="127">
        <f t="shared" ref="BF59:BF75" si="35">IF(N59="znížená",J59,0)</f>
        <v>0</v>
      </c>
      <c r="BG59" s="127">
        <f t="shared" ref="BG59:BG75" si="36">IF(N59="zákl. prenesená",J59,0)</f>
        <v>0</v>
      </c>
      <c r="BH59" s="127">
        <f t="shared" ref="BH59:BH75" si="37">IF(N59="zníž. prenesená",J59,0)</f>
        <v>0</v>
      </c>
      <c r="BI59" s="127">
        <f t="shared" ref="BI59:BI75" si="38">IF(N59="nulová",J59,0)</f>
        <v>0</v>
      </c>
      <c r="BJ59" s="76" t="s">
        <v>12</v>
      </c>
      <c r="BK59" s="128">
        <f t="shared" ref="BK59:BK75" si="39">ROUND(I59*H59,3)</f>
        <v>0</v>
      </c>
      <c r="BL59" s="76" t="s">
        <v>10</v>
      </c>
      <c r="BM59" s="126" t="s">
        <v>1178</v>
      </c>
    </row>
    <row r="60" spans="2:65" s="77" customFormat="1" ht="21.75" customHeight="1" x14ac:dyDescent="0.15">
      <c r="B60" s="87"/>
      <c r="C60" s="114" t="s">
        <v>1179</v>
      </c>
      <c r="D60" s="114" t="s">
        <v>80</v>
      </c>
      <c r="E60" s="115" t="s">
        <v>140</v>
      </c>
      <c r="F60" s="116" t="s">
        <v>1180</v>
      </c>
      <c r="G60" s="117" t="s">
        <v>82</v>
      </c>
      <c r="H60" s="118">
        <v>55</v>
      </c>
      <c r="I60" s="119"/>
      <c r="J60" s="118">
        <f t="shared" si="30"/>
        <v>0</v>
      </c>
      <c r="K60" s="120"/>
      <c r="L60" s="121"/>
      <c r="M60" s="122" t="s">
        <v>1042</v>
      </c>
      <c r="N60" s="123"/>
      <c r="P60" s="124">
        <f t="shared" si="31"/>
        <v>0</v>
      </c>
      <c r="Q60" s="124">
        <v>0</v>
      </c>
      <c r="R60" s="124">
        <f t="shared" si="32"/>
        <v>0</v>
      </c>
      <c r="S60" s="124">
        <v>0</v>
      </c>
      <c r="T60" s="125">
        <f t="shared" si="33"/>
        <v>0</v>
      </c>
      <c r="AR60" s="126" t="s">
        <v>6</v>
      </c>
      <c r="AT60" s="126" t="s">
        <v>80</v>
      </c>
      <c r="AU60" s="126" t="s">
        <v>13</v>
      </c>
      <c r="AY60" s="76" t="s">
        <v>1064</v>
      </c>
      <c r="BE60" s="127">
        <f t="shared" si="34"/>
        <v>0</v>
      </c>
      <c r="BF60" s="127">
        <f t="shared" si="35"/>
        <v>0</v>
      </c>
      <c r="BG60" s="127">
        <f t="shared" si="36"/>
        <v>0</v>
      </c>
      <c r="BH60" s="127">
        <f t="shared" si="37"/>
        <v>0</v>
      </c>
      <c r="BI60" s="127">
        <f t="shared" si="38"/>
        <v>0</v>
      </c>
      <c r="BJ60" s="76" t="s">
        <v>12</v>
      </c>
      <c r="BK60" s="128">
        <f t="shared" si="39"/>
        <v>0</v>
      </c>
      <c r="BL60" s="76" t="s">
        <v>10</v>
      </c>
      <c r="BM60" s="126" t="s">
        <v>1181</v>
      </c>
    </row>
    <row r="61" spans="2:65" s="77" customFormat="1" ht="21.75" customHeight="1" x14ac:dyDescent="0.15">
      <c r="B61" s="87"/>
      <c r="C61" s="114" t="s">
        <v>1182</v>
      </c>
      <c r="D61" s="114" t="s">
        <v>80</v>
      </c>
      <c r="E61" s="115" t="s">
        <v>137</v>
      </c>
      <c r="F61" s="116" t="s">
        <v>1183</v>
      </c>
      <c r="G61" s="117" t="s">
        <v>82</v>
      </c>
      <c r="H61" s="118">
        <v>36</v>
      </c>
      <c r="I61" s="119"/>
      <c r="J61" s="118">
        <f t="shared" si="30"/>
        <v>0</v>
      </c>
      <c r="K61" s="120"/>
      <c r="L61" s="121"/>
      <c r="M61" s="122" t="s">
        <v>1042</v>
      </c>
      <c r="N61" s="123"/>
      <c r="P61" s="124">
        <f t="shared" si="31"/>
        <v>0</v>
      </c>
      <c r="Q61" s="124">
        <v>0</v>
      </c>
      <c r="R61" s="124">
        <f t="shared" si="32"/>
        <v>0</v>
      </c>
      <c r="S61" s="124">
        <v>0</v>
      </c>
      <c r="T61" s="125">
        <f t="shared" si="33"/>
        <v>0</v>
      </c>
      <c r="AR61" s="126" t="s">
        <v>6</v>
      </c>
      <c r="AT61" s="126" t="s">
        <v>80</v>
      </c>
      <c r="AU61" s="126" t="s">
        <v>13</v>
      </c>
      <c r="AY61" s="76" t="s">
        <v>1064</v>
      </c>
      <c r="BE61" s="127">
        <f t="shared" si="34"/>
        <v>0</v>
      </c>
      <c r="BF61" s="127">
        <f t="shared" si="35"/>
        <v>0</v>
      </c>
      <c r="BG61" s="127">
        <f t="shared" si="36"/>
        <v>0</v>
      </c>
      <c r="BH61" s="127">
        <f t="shared" si="37"/>
        <v>0</v>
      </c>
      <c r="BI61" s="127">
        <f t="shared" si="38"/>
        <v>0</v>
      </c>
      <c r="BJ61" s="76" t="s">
        <v>12</v>
      </c>
      <c r="BK61" s="128">
        <f t="shared" si="39"/>
        <v>0</v>
      </c>
      <c r="BL61" s="76" t="s">
        <v>10</v>
      </c>
      <c r="BM61" s="126" t="s">
        <v>1184</v>
      </c>
    </row>
    <row r="62" spans="2:65" s="77" customFormat="1" ht="21.75" customHeight="1" x14ac:dyDescent="0.15">
      <c r="B62" s="87"/>
      <c r="C62" s="114" t="s">
        <v>1185</v>
      </c>
      <c r="D62" s="114" t="s">
        <v>80</v>
      </c>
      <c r="E62" s="115" t="s">
        <v>132</v>
      </c>
      <c r="F62" s="116" t="s">
        <v>1186</v>
      </c>
      <c r="G62" s="117" t="s">
        <v>82</v>
      </c>
      <c r="H62" s="118">
        <v>13</v>
      </c>
      <c r="I62" s="119"/>
      <c r="J62" s="118">
        <f t="shared" si="30"/>
        <v>0</v>
      </c>
      <c r="K62" s="120"/>
      <c r="L62" s="121"/>
      <c r="M62" s="122" t="s">
        <v>1042</v>
      </c>
      <c r="N62" s="123"/>
      <c r="P62" s="124">
        <f t="shared" si="31"/>
        <v>0</v>
      </c>
      <c r="Q62" s="124">
        <v>0</v>
      </c>
      <c r="R62" s="124">
        <f t="shared" si="32"/>
        <v>0</v>
      </c>
      <c r="S62" s="124">
        <v>0</v>
      </c>
      <c r="T62" s="125">
        <f t="shared" si="33"/>
        <v>0</v>
      </c>
      <c r="AR62" s="126" t="s">
        <v>6</v>
      </c>
      <c r="AT62" s="126" t="s">
        <v>80</v>
      </c>
      <c r="AU62" s="126" t="s">
        <v>13</v>
      </c>
      <c r="AY62" s="76" t="s">
        <v>1064</v>
      </c>
      <c r="BE62" s="127">
        <f t="shared" si="34"/>
        <v>0</v>
      </c>
      <c r="BF62" s="127">
        <f t="shared" si="35"/>
        <v>0</v>
      </c>
      <c r="BG62" s="127">
        <f t="shared" si="36"/>
        <v>0</v>
      </c>
      <c r="BH62" s="127">
        <f t="shared" si="37"/>
        <v>0</v>
      </c>
      <c r="BI62" s="127">
        <f t="shared" si="38"/>
        <v>0</v>
      </c>
      <c r="BJ62" s="76" t="s">
        <v>12</v>
      </c>
      <c r="BK62" s="128">
        <f t="shared" si="39"/>
        <v>0</v>
      </c>
      <c r="BL62" s="76" t="s">
        <v>10</v>
      </c>
      <c r="BM62" s="126" t="s">
        <v>1187</v>
      </c>
    </row>
    <row r="63" spans="2:65" s="77" customFormat="1" ht="33" customHeight="1" x14ac:dyDescent="0.15">
      <c r="B63" s="87"/>
      <c r="C63" s="114" t="s">
        <v>1188</v>
      </c>
      <c r="D63" s="114" t="s">
        <v>80</v>
      </c>
      <c r="E63" s="115" t="s">
        <v>121</v>
      </c>
      <c r="F63" s="116" t="s">
        <v>1189</v>
      </c>
      <c r="G63" s="117" t="s">
        <v>82</v>
      </c>
      <c r="H63" s="118">
        <v>75</v>
      </c>
      <c r="I63" s="119"/>
      <c r="J63" s="118">
        <f t="shared" si="30"/>
        <v>0</v>
      </c>
      <c r="K63" s="120"/>
      <c r="L63" s="121"/>
      <c r="M63" s="122" t="s">
        <v>1042</v>
      </c>
      <c r="N63" s="123"/>
      <c r="P63" s="124">
        <f t="shared" si="31"/>
        <v>0</v>
      </c>
      <c r="Q63" s="124">
        <v>9.0000000000000006E-5</v>
      </c>
      <c r="R63" s="124">
        <f t="shared" si="32"/>
        <v>6.7500000000000008E-3</v>
      </c>
      <c r="S63" s="124">
        <v>0</v>
      </c>
      <c r="T63" s="125">
        <f t="shared" si="33"/>
        <v>0</v>
      </c>
      <c r="AR63" s="126" t="s">
        <v>6</v>
      </c>
      <c r="AT63" s="126" t="s">
        <v>80</v>
      </c>
      <c r="AU63" s="126" t="s">
        <v>13</v>
      </c>
      <c r="AY63" s="76" t="s">
        <v>1064</v>
      </c>
      <c r="BE63" s="127">
        <f t="shared" si="34"/>
        <v>0</v>
      </c>
      <c r="BF63" s="127">
        <f t="shared" si="35"/>
        <v>0</v>
      </c>
      <c r="BG63" s="127">
        <f t="shared" si="36"/>
        <v>0</v>
      </c>
      <c r="BH63" s="127">
        <f t="shared" si="37"/>
        <v>0</v>
      </c>
      <c r="BI63" s="127">
        <f t="shared" si="38"/>
        <v>0</v>
      </c>
      <c r="BJ63" s="76" t="s">
        <v>12</v>
      </c>
      <c r="BK63" s="128">
        <f t="shared" si="39"/>
        <v>0</v>
      </c>
      <c r="BL63" s="76" t="s">
        <v>10</v>
      </c>
      <c r="BM63" s="126" t="s">
        <v>1190</v>
      </c>
    </row>
    <row r="64" spans="2:65" s="77" customFormat="1" ht="33" customHeight="1" x14ac:dyDescent="0.15">
      <c r="B64" s="87"/>
      <c r="C64" s="114" t="s">
        <v>1191</v>
      </c>
      <c r="D64" s="114" t="s">
        <v>80</v>
      </c>
      <c r="E64" s="115" t="s">
        <v>118</v>
      </c>
      <c r="F64" s="116" t="s">
        <v>1192</v>
      </c>
      <c r="G64" s="117" t="s">
        <v>82</v>
      </c>
      <c r="H64" s="118">
        <v>50</v>
      </c>
      <c r="I64" s="119"/>
      <c r="J64" s="118">
        <f t="shared" si="30"/>
        <v>0</v>
      </c>
      <c r="K64" s="120"/>
      <c r="L64" s="121"/>
      <c r="M64" s="122" t="s">
        <v>1042</v>
      </c>
      <c r="N64" s="123"/>
      <c r="P64" s="124">
        <f t="shared" si="31"/>
        <v>0</v>
      </c>
      <c r="Q64" s="124">
        <v>9.0000000000000006E-5</v>
      </c>
      <c r="R64" s="124">
        <f t="shared" si="32"/>
        <v>4.5000000000000005E-3</v>
      </c>
      <c r="S64" s="124">
        <v>0</v>
      </c>
      <c r="T64" s="125">
        <f t="shared" si="33"/>
        <v>0</v>
      </c>
      <c r="AR64" s="126" t="s">
        <v>6</v>
      </c>
      <c r="AT64" s="126" t="s">
        <v>80</v>
      </c>
      <c r="AU64" s="126" t="s">
        <v>13</v>
      </c>
      <c r="AY64" s="76" t="s">
        <v>1064</v>
      </c>
      <c r="BE64" s="127">
        <f t="shared" si="34"/>
        <v>0</v>
      </c>
      <c r="BF64" s="127">
        <f t="shared" si="35"/>
        <v>0</v>
      </c>
      <c r="BG64" s="127">
        <f t="shared" si="36"/>
        <v>0</v>
      </c>
      <c r="BH64" s="127">
        <f t="shared" si="37"/>
        <v>0</v>
      </c>
      <c r="BI64" s="127">
        <f t="shared" si="38"/>
        <v>0</v>
      </c>
      <c r="BJ64" s="76" t="s">
        <v>12</v>
      </c>
      <c r="BK64" s="128">
        <f t="shared" si="39"/>
        <v>0</v>
      </c>
      <c r="BL64" s="76" t="s">
        <v>10</v>
      </c>
      <c r="BM64" s="126" t="s">
        <v>1193</v>
      </c>
    </row>
    <row r="65" spans="2:65" s="77" customFormat="1" ht="16.5" customHeight="1" x14ac:dyDescent="0.15">
      <c r="B65" s="87"/>
      <c r="C65" s="114" t="s">
        <v>1194</v>
      </c>
      <c r="D65" s="114" t="s">
        <v>80</v>
      </c>
      <c r="E65" s="115" t="s">
        <v>117</v>
      </c>
      <c r="F65" s="116" t="s">
        <v>1195</v>
      </c>
      <c r="G65" s="117" t="s">
        <v>36</v>
      </c>
      <c r="H65" s="118">
        <v>50</v>
      </c>
      <c r="I65" s="119"/>
      <c r="J65" s="118">
        <f t="shared" si="30"/>
        <v>0</v>
      </c>
      <c r="K65" s="120"/>
      <c r="L65" s="121"/>
      <c r="M65" s="122" t="s">
        <v>1042</v>
      </c>
      <c r="N65" s="123"/>
      <c r="P65" s="124">
        <f t="shared" si="31"/>
        <v>0</v>
      </c>
      <c r="Q65" s="124">
        <v>0</v>
      </c>
      <c r="R65" s="124">
        <f t="shared" si="32"/>
        <v>0</v>
      </c>
      <c r="S65" s="124">
        <v>0</v>
      </c>
      <c r="T65" s="125">
        <f t="shared" si="33"/>
        <v>0</v>
      </c>
      <c r="AR65" s="126" t="s">
        <v>6</v>
      </c>
      <c r="AT65" s="126" t="s">
        <v>80</v>
      </c>
      <c r="AU65" s="126" t="s">
        <v>13</v>
      </c>
      <c r="AY65" s="76" t="s">
        <v>1064</v>
      </c>
      <c r="BE65" s="127">
        <f t="shared" si="34"/>
        <v>0</v>
      </c>
      <c r="BF65" s="127">
        <f t="shared" si="35"/>
        <v>0</v>
      </c>
      <c r="BG65" s="127">
        <f t="shared" si="36"/>
        <v>0</v>
      </c>
      <c r="BH65" s="127">
        <f t="shared" si="37"/>
        <v>0</v>
      </c>
      <c r="BI65" s="127">
        <f t="shared" si="38"/>
        <v>0</v>
      </c>
      <c r="BJ65" s="76" t="s">
        <v>12</v>
      </c>
      <c r="BK65" s="128">
        <f t="shared" si="39"/>
        <v>0</v>
      </c>
      <c r="BL65" s="76" t="s">
        <v>10</v>
      </c>
      <c r="BM65" s="126" t="s">
        <v>1196</v>
      </c>
    </row>
    <row r="66" spans="2:65" s="77" customFormat="1" ht="21.75" customHeight="1" x14ac:dyDescent="0.15">
      <c r="B66" s="87"/>
      <c r="C66" s="114" t="s">
        <v>1197</v>
      </c>
      <c r="D66" s="114" t="s">
        <v>80</v>
      </c>
      <c r="E66" s="115" t="s">
        <v>115</v>
      </c>
      <c r="F66" s="116" t="s">
        <v>1198</v>
      </c>
      <c r="G66" s="117" t="s">
        <v>36</v>
      </c>
      <c r="H66" s="118">
        <v>20</v>
      </c>
      <c r="I66" s="119"/>
      <c r="J66" s="118">
        <f t="shared" si="30"/>
        <v>0</v>
      </c>
      <c r="K66" s="120"/>
      <c r="L66" s="121"/>
      <c r="M66" s="122" t="s">
        <v>1042</v>
      </c>
      <c r="N66" s="123"/>
      <c r="P66" s="124">
        <f t="shared" si="31"/>
        <v>0</v>
      </c>
      <c r="Q66" s="124">
        <v>0</v>
      </c>
      <c r="R66" s="124">
        <f t="shared" si="32"/>
        <v>0</v>
      </c>
      <c r="S66" s="124">
        <v>0</v>
      </c>
      <c r="T66" s="125">
        <f t="shared" si="33"/>
        <v>0</v>
      </c>
      <c r="AR66" s="126" t="s">
        <v>6</v>
      </c>
      <c r="AT66" s="126" t="s">
        <v>80</v>
      </c>
      <c r="AU66" s="126" t="s">
        <v>13</v>
      </c>
      <c r="AY66" s="76" t="s">
        <v>1064</v>
      </c>
      <c r="BE66" s="127">
        <f t="shared" si="34"/>
        <v>0</v>
      </c>
      <c r="BF66" s="127">
        <f t="shared" si="35"/>
        <v>0</v>
      </c>
      <c r="BG66" s="127">
        <f t="shared" si="36"/>
        <v>0</v>
      </c>
      <c r="BH66" s="127">
        <f t="shared" si="37"/>
        <v>0</v>
      </c>
      <c r="BI66" s="127">
        <f t="shared" si="38"/>
        <v>0</v>
      </c>
      <c r="BJ66" s="76" t="s">
        <v>12</v>
      </c>
      <c r="BK66" s="128">
        <f t="shared" si="39"/>
        <v>0</v>
      </c>
      <c r="BL66" s="76" t="s">
        <v>10</v>
      </c>
      <c r="BM66" s="126" t="s">
        <v>1199</v>
      </c>
    </row>
    <row r="67" spans="2:65" s="77" customFormat="1" ht="24.2" customHeight="1" x14ac:dyDescent="0.15">
      <c r="B67" s="87"/>
      <c r="C67" s="114" t="s">
        <v>1200</v>
      </c>
      <c r="D67" s="114" t="s">
        <v>80</v>
      </c>
      <c r="E67" s="115" t="s">
        <v>113</v>
      </c>
      <c r="F67" s="116" t="s">
        <v>1201</v>
      </c>
      <c r="G67" s="117" t="s">
        <v>36</v>
      </c>
      <c r="H67" s="118">
        <v>40</v>
      </c>
      <c r="I67" s="119"/>
      <c r="J67" s="118">
        <f t="shared" si="30"/>
        <v>0</v>
      </c>
      <c r="K67" s="120"/>
      <c r="L67" s="121"/>
      <c r="M67" s="122" t="s">
        <v>1042</v>
      </c>
      <c r="N67" s="123"/>
      <c r="P67" s="124">
        <f t="shared" si="31"/>
        <v>0</v>
      </c>
      <c r="Q67" s="124">
        <v>0</v>
      </c>
      <c r="R67" s="124">
        <f t="shared" si="32"/>
        <v>0</v>
      </c>
      <c r="S67" s="124">
        <v>0</v>
      </c>
      <c r="T67" s="125">
        <f t="shared" si="33"/>
        <v>0</v>
      </c>
      <c r="AR67" s="126" t="s">
        <v>6</v>
      </c>
      <c r="AT67" s="126" t="s">
        <v>80</v>
      </c>
      <c r="AU67" s="126" t="s">
        <v>13</v>
      </c>
      <c r="AY67" s="76" t="s">
        <v>1064</v>
      </c>
      <c r="BE67" s="127">
        <f t="shared" si="34"/>
        <v>0</v>
      </c>
      <c r="BF67" s="127">
        <f t="shared" si="35"/>
        <v>0</v>
      </c>
      <c r="BG67" s="127">
        <f t="shared" si="36"/>
        <v>0</v>
      </c>
      <c r="BH67" s="127">
        <f t="shared" si="37"/>
        <v>0</v>
      </c>
      <c r="BI67" s="127">
        <f t="shared" si="38"/>
        <v>0</v>
      </c>
      <c r="BJ67" s="76" t="s">
        <v>12</v>
      </c>
      <c r="BK67" s="128">
        <f t="shared" si="39"/>
        <v>0</v>
      </c>
      <c r="BL67" s="76" t="s">
        <v>10</v>
      </c>
      <c r="BM67" s="126" t="s">
        <v>1202</v>
      </c>
    </row>
    <row r="68" spans="2:65" s="77" customFormat="1" ht="24.2" customHeight="1" x14ac:dyDescent="0.15">
      <c r="B68" s="87"/>
      <c r="C68" s="114" t="s">
        <v>1203</v>
      </c>
      <c r="D68" s="114" t="s">
        <v>80</v>
      </c>
      <c r="E68" s="115" t="s">
        <v>112</v>
      </c>
      <c r="F68" s="116" t="s">
        <v>1204</v>
      </c>
      <c r="G68" s="117" t="s">
        <v>36</v>
      </c>
      <c r="H68" s="118">
        <v>100</v>
      </c>
      <c r="I68" s="119"/>
      <c r="J68" s="118">
        <f t="shared" si="30"/>
        <v>0</v>
      </c>
      <c r="K68" s="120"/>
      <c r="L68" s="121"/>
      <c r="M68" s="122" t="s">
        <v>1042</v>
      </c>
      <c r="N68" s="123"/>
      <c r="P68" s="124">
        <f t="shared" si="31"/>
        <v>0</v>
      </c>
      <c r="Q68" s="124">
        <v>0</v>
      </c>
      <c r="R68" s="124">
        <f t="shared" si="32"/>
        <v>0</v>
      </c>
      <c r="S68" s="124">
        <v>0</v>
      </c>
      <c r="T68" s="125">
        <f t="shared" si="33"/>
        <v>0</v>
      </c>
      <c r="AR68" s="126" t="s">
        <v>6</v>
      </c>
      <c r="AT68" s="126" t="s">
        <v>80</v>
      </c>
      <c r="AU68" s="126" t="s">
        <v>13</v>
      </c>
      <c r="AY68" s="76" t="s">
        <v>1064</v>
      </c>
      <c r="BE68" s="127">
        <f t="shared" si="34"/>
        <v>0</v>
      </c>
      <c r="BF68" s="127">
        <f t="shared" si="35"/>
        <v>0</v>
      </c>
      <c r="BG68" s="127">
        <f t="shared" si="36"/>
        <v>0</v>
      </c>
      <c r="BH68" s="127">
        <f t="shared" si="37"/>
        <v>0</v>
      </c>
      <c r="BI68" s="127">
        <f t="shared" si="38"/>
        <v>0</v>
      </c>
      <c r="BJ68" s="76" t="s">
        <v>12</v>
      </c>
      <c r="BK68" s="128">
        <f t="shared" si="39"/>
        <v>0</v>
      </c>
      <c r="BL68" s="76" t="s">
        <v>10</v>
      </c>
      <c r="BM68" s="126" t="s">
        <v>1205</v>
      </c>
    </row>
    <row r="69" spans="2:65" s="77" customFormat="1" ht="37.700000000000003" customHeight="1" x14ac:dyDescent="0.15">
      <c r="B69" s="87"/>
      <c r="C69" s="114" t="s">
        <v>1206</v>
      </c>
      <c r="D69" s="114" t="s">
        <v>80</v>
      </c>
      <c r="E69" s="115" t="s">
        <v>110</v>
      </c>
      <c r="F69" s="116" t="s">
        <v>1207</v>
      </c>
      <c r="G69" s="117" t="s">
        <v>36</v>
      </c>
      <c r="H69" s="118">
        <v>140</v>
      </c>
      <c r="I69" s="119"/>
      <c r="J69" s="118">
        <f t="shared" si="30"/>
        <v>0</v>
      </c>
      <c r="K69" s="120"/>
      <c r="L69" s="121"/>
      <c r="M69" s="122" t="s">
        <v>1042</v>
      </c>
      <c r="N69" s="123"/>
      <c r="P69" s="124">
        <f t="shared" si="31"/>
        <v>0</v>
      </c>
      <c r="Q69" s="124">
        <v>0</v>
      </c>
      <c r="R69" s="124">
        <f t="shared" si="32"/>
        <v>0</v>
      </c>
      <c r="S69" s="124">
        <v>0</v>
      </c>
      <c r="T69" s="125">
        <f t="shared" si="33"/>
        <v>0</v>
      </c>
      <c r="AR69" s="126" t="s">
        <v>6</v>
      </c>
      <c r="AT69" s="126" t="s">
        <v>80</v>
      </c>
      <c r="AU69" s="126" t="s">
        <v>13</v>
      </c>
      <c r="AY69" s="76" t="s">
        <v>1064</v>
      </c>
      <c r="BE69" s="127">
        <f t="shared" si="34"/>
        <v>0</v>
      </c>
      <c r="BF69" s="127">
        <f t="shared" si="35"/>
        <v>0</v>
      </c>
      <c r="BG69" s="127">
        <f t="shared" si="36"/>
        <v>0</v>
      </c>
      <c r="BH69" s="127">
        <f t="shared" si="37"/>
        <v>0</v>
      </c>
      <c r="BI69" s="127">
        <f t="shared" si="38"/>
        <v>0</v>
      </c>
      <c r="BJ69" s="76" t="s">
        <v>12</v>
      </c>
      <c r="BK69" s="128">
        <f t="shared" si="39"/>
        <v>0</v>
      </c>
      <c r="BL69" s="76" t="s">
        <v>10</v>
      </c>
      <c r="BM69" s="126" t="s">
        <v>1208</v>
      </c>
    </row>
    <row r="70" spans="2:65" s="77" customFormat="1" ht="16.5" customHeight="1" x14ac:dyDescent="0.15">
      <c r="B70" s="87"/>
      <c r="C70" s="114" t="s">
        <v>1209</v>
      </c>
      <c r="D70" s="114" t="s">
        <v>80</v>
      </c>
      <c r="E70" s="115" t="s">
        <v>100</v>
      </c>
      <c r="F70" s="116" t="s">
        <v>1210</v>
      </c>
      <c r="G70" s="117" t="s">
        <v>36</v>
      </c>
      <c r="H70" s="118">
        <v>14</v>
      </c>
      <c r="I70" s="119"/>
      <c r="J70" s="118">
        <f t="shared" si="30"/>
        <v>0</v>
      </c>
      <c r="K70" s="120"/>
      <c r="L70" s="121"/>
      <c r="M70" s="122" t="s">
        <v>1042</v>
      </c>
      <c r="N70" s="123"/>
      <c r="P70" s="124">
        <f t="shared" si="31"/>
        <v>0</v>
      </c>
      <c r="Q70" s="124">
        <v>0</v>
      </c>
      <c r="R70" s="124">
        <f t="shared" si="32"/>
        <v>0</v>
      </c>
      <c r="S70" s="124">
        <v>0</v>
      </c>
      <c r="T70" s="125">
        <f t="shared" si="33"/>
        <v>0</v>
      </c>
      <c r="AR70" s="126" t="s">
        <v>6</v>
      </c>
      <c r="AT70" s="126" t="s">
        <v>80</v>
      </c>
      <c r="AU70" s="126" t="s">
        <v>13</v>
      </c>
      <c r="AY70" s="76" t="s">
        <v>1064</v>
      </c>
      <c r="BE70" s="127">
        <f t="shared" si="34"/>
        <v>0</v>
      </c>
      <c r="BF70" s="127">
        <f t="shared" si="35"/>
        <v>0</v>
      </c>
      <c r="BG70" s="127">
        <f t="shared" si="36"/>
        <v>0</v>
      </c>
      <c r="BH70" s="127">
        <f t="shared" si="37"/>
        <v>0</v>
      </c>
      <c r="BI70" s="127">
        <f t="shared" si="38"/>
        <v>0</v>
      </c>
      <c r="BJ70" s="76" t="s">
        <v>12</v>
      </c>
      <c r="BK70" s="128">
        <f t="shared" si="39"/>
        <v>0</v>
      </c>
      <c r="BL70" s="76" t="s">
        <v>10</v>
      </c>
      <c r="BM70" s="126" t="s">
        <v>1211</v>
      </c>
    </row>
    <row r="71" spans="2:65" s="77" customFormat="1" ht="21.75" customHeight="1" x14ac:dyDescent="0.15">
      <c r="B71" s="87"/>
      <c r="C71" s="114" t="s">
        <v>1212</v>
      </c>
      <c r="D71" s="114" t="s">
        <v>80</v>
      </c>
      <c r="E71" s="115" t="s">
        <v>98</v>
      </c>
      <c r="F71" s="116" t="s">
        <v>1213</v>
      </c>
      <c r="G71" s="117" t="s">
        <v>36</v>
      </c>
      <c r="H71" s="118">
        <v>14</v>
      </c>
      <c r="I71" s="119"/>
      <c r="J71" s="118">
        <f t="shared" si="30"/>
        <v>0</v>
      </c>
      <c r="K71" s="120"/>
      <c r="L71" s="121"/>
      <c r="M71" s="122" t="s">
        <v>1042</v>
      </c>
      <c r="N71" s="123"/>
      <c r="P71" s="124">
        <f t="shared" si="31"/>
        <v>0</v>
      </c>
      <c r="Q71" s="124">
        <v>0</v>
      </c>
      <c r="R71" s="124">
        <f t="shared" si="32"/>
        <v>0</v>
      </c>
      <c r="S71" s="124">
        <v>0</v>
      </c>
      <c r="T71" s="125">
        <f t="shared" si="33"/>
        <v>0</v>
      </c>
      <c r="AR71" s="126" t="s">
        <v>6</v>
      </c>
      <c r="AT71" s="126" t="s">
        <v>80</v>
      </c>
      <c r="AU71" s="126" t="s">
        <v>13</v>
      </c>
      <c r="AY71" s="76" t="s">
        <v>1064</v>
      </c>
      <c r="BE71" s="127">
        <f t="shared" si="34"/>
        <v>0</v>
      </c>
      <c r="BF71" s="127">
        <f t="shared" si="35"/>
        <v>0</v>
      </c>
      <c r="BG71" s="127">
        <f t="shared" si="36"/>
        <v>0</v>
      </c>
      <c r="BH71" s="127">
        <f t="shared" si="37"/>
        <v>0</v>
      </c>
      <c r="BI71" s="127">
        <f t="shared" si="38"/>
        <v>0</v>
      </c>
      <c r="BJ71" s="76" t="s">
        <v>12</v>
      </c>
      <c r="BK71" s="128">
        <f t="shared" si="39"/>
        <v>0</v>
      </c>
      <c r="BL71" s="76" t="s">
        <v>10</v>
      </c>
      <c r="BM71" s="126" t="s">
        <v>1214</v>
      </c>
    </row>
    <row r="72" spans="2:65" s="77" customFormat="1" ht="16.5" customHeight="1" x14ac:dyDescent="0.15">
      <c r="B72" s="87"/>
      <c r="C72" s="114" t="s">
        <v>1215</v>
      </c>
      <c r="D72" s="114" t="s">
        <v>80</v>
      </c>
      <c r="E72" s="115" t="s">
        <v>919</v>
      </c>
      <c r="F72" s="116" t="s">
        <v>1216</v>
      </c>
      <c r="G72" s="117" t="s">
        <v>36</v>
      </c>
      <c r="H72" s="118">
        <v>45</v>
      </c>
      <c r="I72" s="119"/>
      <c r="J72" s="118">
        <f t="shared" si="30"/>
        <v>0</v>
      </c>
      <c r="K72" s="120"/>
      <c r="L72" s="121"/>
      <c r="M72" s="122" t="s">
        <v>1042</v>
      </c>
      <c r="N72" s="123"/>
      <c r="P72" s="124">
        <f t="shared" si="31"/>
        <v>0</v>
      </c>
      <c r="Q72" s="124">
        <v>0</v>
      </c>
      <c r="R72" s="124">
        <f t="shared" si="32"/>
        <v>0</v>
      </c>
      <c r="S72" s="124">
        <v>0</v>
      </c>
      <c r="T72" s="125">
        <f t="shared" si="33"/>
        <v>0</v>
      </c>
      <c r="AR72" s="126" t="s">
        <v>6</v>
      </c>
      <c r="AT72" s="126" t="s">
        <v>80</v>
      </c>
      <c r="AU72" s="126" t="s">
        <v>13</v>
      </c>
      <c r="AY72" s="76" t="s">
        <v>1064</v>
      </c>
      <c r="BE72" s="127">
        <f t="shared" si="34"/>
        <v>0</v>
      </c>
      <c r="BF72" s="127">
        <f t="shared" si="35"/>
        <v>0</v>
      </c>
      <c r="BG72" s="127">
        <f t="shared" si="36"/>
        <v>0</v>
      </c>
      <c r="BH72" s="127">
        <f t="shared" si="37"/>
        <v>0</v>
      </c>
      <c r="BI72" s="127">
        <f t="shared" si="38"/>
        <v>0</v>
      </c>
      <c r="BJ72" s="76" t="s">
        <v>12</v>
      </c>
      <c r="BK72" s="128">
        <f t="shared" si="39"/>
        <v>0</v>
      </c>
      <c r="BL72" s="76" t="s">
        <v>10</v>
      </c>
      <c r="BM72" s="126" t="s">
        <v>1217</v>
      </c>
    </row>
    <row r="73" spans="2:65" s="77" customFormat="1" ht="16.5" customHeight="1" x14ac:dyDescent="0.15">
      <c r="B73" s="87"/>
      <c r="C73" s="114" t="s">
        <v>1218</v>
      </c>
      <c r="D73" s="114" t="s">
        <v>80</v>
      </c>
      <c r="E73" s="115" t="s">
        <v>918</v>
      </c>
      <c r="F73" s="116" t="s">
        <v>1219</v>
      </c>
      <c r="G73" s="117" t="s">
        <v>36</v>
      </c>
      <c r="H73" s="118">
        <v>35</v>
      </c>
      <c r="I73" s="119"/>
      <c r="J73" s="118">
        <f t="shared" si="30"/>
        <v>0</v>
      </c>
      <c r="K73" s="120"/>
      <c r="L73" s="121"/>
      <c r="M73" s="122" t="s">
        <v>1042</v>
      </c>
      <c r="N73" s="123"/>
      <c r="P73" s="124">
        <f t="shared" si="31"/>
        <v>0</v>
      </c>
      <c r="Q73" s="124">
        <v>1.0000000000000001E-5</v>
      </c>
      <c r="R73" s="124">
        <f t="shared" si="32"/>
        <v>3.5000000000000005E-4</v>
      </c>
      <c r="S73" s="124">
        <v>0</v>
      </c>
      <c r="T73" s="125">
        <f t="shared" si="33"/>
        <v>0</v>
      </c>
      <c r="AR73" s="126" t="s">
        <v>6</v>
      </c>
      <c r="AT73" s="126" t="s">
        <v>80</v>
      </c>
      <c r="AU73" s="126" t="s">
        <v>13</v>
      </c>
      <c r="AY73" s="76" t="s">
        <v>1064</v>
      </c>
      <c r="BE73" s="127">
        <f t="shared" si="34"/>
        <v>0</v>
      </c>
      <c r="BF73" s="127">
        <f t="shared" si="35"/>
        <v>0</v>
      </c>
      <c r="BG73" s="127">
        <f t="shared" si="36"/>
        <v>0</v>
      </c>
      <c r="BH73" s="127">
        <f t="shared" si="37"/>
        <v>0</v>
      </c>
      <c r="BI73" s="127">
        <f t="shared" si="38"/>
        <v>0</v>
      </c>
      <c r="BJ73" s="76" t="s">
        <v>12</v>
      </c>
      <c r="BK73" s="128">
        <f t="shared" si="39"/>
        <v>0</v>
      </c>
      <c r="BL73" s="76" t="s">
        <v>10</v>
      </c>
      <c r="BM73" s="126" t="s">
        <v>1220</v>
      </c>
    </row>
    <row r="74" spans="2:65" s="77" customFormat="1" ht="16.5" customHeight="1" x14ac:dyDescent="0.15">
      <c r="B74" s="87"/>
      <c r="C74" s="114" t="s">
        <v>1221</v>
      </c>
      <c r="D74" s="114" t="s">
        <v>80</v>
      </c>
      <c r="E74" s="115" t="s">
        <v>917</v>
      </c>
      <c r="F74" s="116" t="s">
        <v>1222</v>
      </c>
      <c r="G74" s="117" t="s">
        <v>36</v>
      </c>
      <c r="H74" s="118">
        <v>35</v>
      </c>
      <c r="I74" s="119"/>
      <c r="J74" s="118">
        <f t="shared" si="30"/>
        <v>0</v>
      </c>
      <c r="K74" s="120"/>
      <c r="L74" s="121"/>
      <c r="M74" s="122" t="s">
        <v>1042</v>
      </c>
      <c r="N74" s="123"/>
      <c r="P74" s="124">
        <f t="shared" si="31"/>
        <v>0</v>
      </c>
      <c r="Q74" s="124">
        <v>1.0000000000000001E-5</v>
      </c>
      <c r="R74" s="124">
        <f t="shared" si="32"/>
        <v>3.5000000000000005E-4</v>
      </c>
      <c r="S74" s="124">
        <v>0</v>
      </c>
      <c r="T74" s="125">
        <f t="shared" si="33"/>
        <v>0</v>
      </c>
      <c r="AR74" s="126" t="s">
        <v>6</v>
      </c>
      <c r="AT74" s="126" t="s">
        <v>80</v>
      </c>
      <c r="AU74" s="126" t="s">
        <v>13</v>
      </c>
      <c r="AY74" s="76" t="s">
        <v>1064</v>
      </c>
      <c r="BE74" s="127">
        <f t="shared" si="34"/>
        <v>0</v>
      </c>
      <c r="BF74" s="127">
        <f t="shared" si="35"/>
        <v>0</v>
      </c>
      <c r="BG74" s="127">
        <f t="shared" si="36"/>
        <v>0</v>
      </c>
      <c r="BH74" s="127">
        <f t="shared" si="37"/>
        <v>0</v>
      </c>
      <c r="BI74" s="127">
        <f t="shared" si="38"/>
        <v>0</v>
      </c>
      <c r="BJ74" s="76" t="s">
        <v>12</v>
      </c>
      <c r="BK74" s="128">
        <f t="shared" si="39"/>
        <v>0</v>
      </c>
      <c r="BL74" s="76" t="s">
        <v>10</v>
      </c>
      <c r="BM74" s="126" t="s">
        <v>1223</v>
      </c>
    </row>
    <row r="75" spans="2:65" s="77" customFormat="1" ht="24.2" customHeight="1" x14ac:dyDescent="0.15">
      <c r="B75" s="87"/>
      <c r="C75" s="114" t="s">
        <v>1224</v>
      </c>
      <c r="D75" s="114" t="s">
        <v>80</v>
      </c>
      <c r="E75" s="115" t="s">
        <v>916</v>
      </c>
      <c r="F75" s="116" t="s">
        <v>1225</v>
      </c>
      <c r="G75" s="117" t="s">
        <v>36</v>
      </c>
      <c r="H75" s="118">
        <v>35</v>
      </c>
      <c r="I75" s="119"/>
      <c r="J75" s="118">
        <f t="shared" si="30"/>
        <v>0</v>
      </c>
      <c r="K75" s="120"/>
      <c r="L75" s="121"/>
      <c r="M75" s="122" t="s">
        <v>1042</v>
      </c>
      <c r="N75" s="123"/>
      <c r="P75" s="124">
        <f t="shared" si="31"/>
        <v>0</v>
      </c>
      <c r="Q75" s="124">
        <v>0</v>
      </c>
      <c r="R75" s="124">
        <f t="shared" si="32"/>
        <v>0</v>
      </c>
      <c r="S75" s="124">
        <v>0</v>
      </c>
      <c r="T75" s="125">
        <f t="shared" si="33"/>
        <v>0</v>
      </c>
      <c r="AR75" s="126" t="s">
        <v>6</v>
      </c>
      <c r="AT75" s="126" t="s">
        <v>80</v>
      </c>
      <c r="AU75" s="126" t="s">
        <v>13</v>
      </c>
      <c r="AY75" s="76" t="s">
        <v>1064</v>
      </c>
      <c r="BE75" s="127">
        <f t="shared" si="34"/>
        <v>0</v>
      </c>
      <c r="BF75" s="127">
        <f t="shared" si="35"/>
        <v>0</v>
      </c>
      <c r="BG75" s="127">
        <f t="shared" si="36"/>
        <v>0</v>
      </c>
      <c r="BH75" s="127">
        <f t="shared" si="37"/>
        <v>0</v>
      </c>
      <c r="BI75" s="127">
        <f t="shared" si="38"/>
        <v>0</v>
      </c>
      <c r="BJ75" s="76" t="s">
        <v>12</v>
      </c>
      <c r="BK75" s="128">
        <f t="shared" si="39"/>
        <v>0</v>
      </c>
      <c r="BL75" s="76" t="s">
        <v>10</v>
      </c>
      <c r="BM75" s="126" t="s">
        <v>1226</v>
      </c>
    </row>
    <row r="76" spans="2:65" s="103" customFormat="1" ht="22.7" customHeight="1" x14ac:dyDescent="0.2">
      <c r="B76" s="104"/>
      <c r="D76" s="105" t="s">
        <v>1062</v>
      </c>
      <c r="E76" s="129" t="s">
        <v>915</v>
      </c>
      <c r="F76" s="129" t="s">
        <v>1227</v>
      </c>
      <c r="I76" s="107"/>
      <c r="J76" s="130">
        <f>BK76</f>
        <v>0</v>
      </c>
      <c r="L76" s="104"/>
      <c r="M76" s="109"/>
      <c r="P76" s="110">
        <f>SUM(P77:P82)</f>
        <v>0</v>
      </c>
      <c r="R76" s="110">
        <f>SUM(R77:R82)</f>
        <v>0</v>
      </c>
      <c r="T76" s="111">
        <f>SUM(T77:T82)</f>
        <v>0</v>
      </c>
      <c r="AR76" s="105" t="s">
        <v>11</v>
      </c>
      <c r="AT76" s="112" t="s">
        <v>1062</v>
      </c>
      <c r="AU76" s="112" t="s">
        <v>13</v>
      </c>
      <c r="AY76" s="105" t="s">
        <v>1064</v>
      </c>
      <c r="BK76" s="113">
        <f>SUM(BK77:BK82)</f>
        <v>0</v>
      </c>
    </row>
    <row r="77" spans="2:65" s="77" customFormat="1" ht="24.2" customHeight="1" x14ac:dyDescent="0.15">
      <c r="B77" s="87"/>
      <c r="C77" s="131" t="s">
        <v>1228</v>
      </c>
      <c r="D77" s="131" t="s">
        <v>1100</v>
      </c>
      <c r="E77" s="132" t="s">
        <v>95</v>
      </c>
      <c r="F77" s="133" t="s">
        <v>1229</v>
      </c>
      <c r="G77" s="134" t="s">
        <v>36</v>
      </c>
      <c r="H77" s="135">
        <v>14</v>
      </c>
      <c r="I77" s="136"/>
      <c r="J77" s="135">
        <f t="shared" ref="J77:J82" si="40">ROUND(I77*H77,3)</f>
        <v>0</v>
      </c>
      <c r="K77" s="137"/>
      <c r="L77" s="78"/>
      <c r="M77" s="138" t="s">
        <v>1042</v>
      </c>
      <c r="N77" s="86"/>
      <c r="P77" s="124">
        <f t="shared" ref="P77:P82" si="41">O77*H77</f>
        <v>0</v>
      </c>
      <c r="Q77" s="124">
        <v>0</v>
      </c>
      <c r="R77" s="124">
        <f t="shared" ref="R77:R82" si="42">Q77*H77</f>
        <v>0</v>
      </c>
      <c r="S77" s="124">
        <v>0</v>
      </c>
      <c r="T77" s="125">
        <f t="shared" ref="T77:T82" si="43">S77*H77</f>
        <v>0</v>
      </c>
      <c r="AR77" s="126" t="s">
        <v>1102</v>
      </c>
      <c r="AT77" s="126" t="s">
        <v>1100</v>
      </c>
      <c r="AU77" s="126" t="s">
        <v>12</v>
      </c>
      <c r="AY77" s="76" t="s">
        <v>1064</v>
      </c>
      <c r="BE77" s="127">
        <f t="shared" ref="BE77:BE82" si="44">IF(N77="základná",J77,0)</f>
        <v>0</v>
      </c>
      <c r="BF77" s="127">
        <f t="shared" ref="BF77:BF82" si="45">IF(N77="znížená",J77,0)</f>
        <v>0</v>
      </c>
      <c r="BG77" s="127">
        <f t="shared" ref="BG77:BG82" si="46">IF(N77="zákl. prenesená",J77,0)</f>
        <v>0</v>
      </c>
      <c r="BH77" s="127">
        <f t="shared" ref="BH77:BH82" si="47">IF(N77="zníž. prenesená",J77,0)</f>
        <v>0</v>
      </c>
      <c r="BI77" s="127">
        <f t="shared" ref="BI77:BI82" si="48">IF(N77="nulová",J77,0)</f>
        <v>0</v>
      </c>
      <c r="BJ77" s="76" t="s">
        <v>12</v>
      </c>
      <c r="BK77" s="128">
        <f t="shared" ref="BK77:BK82" si="49">ROUND(I77*H77,3)</f>
        <v>0</v>
      </c>
      <c r="BL77" s="76" t="s">
        <v>1102</v>
      </c>
      <c r="BM77" s="126" t="s">
        <v>1230</v>
      </c>
    </row>
    <row r="78" spans="2:65" s="77" customFormat="1" ht="21.75" customHeight="1" x14ac:dyDescent="0.15">
      <c r="B78" s="87"/>
      <c r="C78" s="131" t="s">
        <v>1231</v>
      </c>
      <c r="D78" s="131" t="s">
        <v>1100</v>
      </c>
      <c r="E78" s="132" t="s">
        <v>94</v>
      </c>
      <c r="F78" s="133" t="s">
        <v>1232</v>
      </c>
      <c r="G78" s="134" t="s">
        <v>82</v>
      </c>
      <c r="H78" s="135">
        <v>189</v>
      </c>
      <c r="I78" s="136"/>
      <c r="J78" s="135">
        <f t="shared" si="40"/>
        <v>0</v>
      </c>
      <c r="K78" s="137"/>
      <c r="L78" s="78"/>
      <c r="M78" s="138" t="s">
        <v>1042</v>
      </c>
      <c r="N78" s="86"/>
      <c r="P78" s="124">
        <f t="shared" si="41"/>
        <v>0</v>
      </c>
      <c r="Q78" s="124">
        <v>0</v>
      </c>
      <c r="R78" s="124">
        <f t="shared" si="42"/>
        <v>0</v>
      </c>
      <c r="S78" s="124">
        <v>0</v>
      </c>
      <c r="T78" s="125">
        <f t="shared" si="43"/>
        <v>0</v>
      </c>
      <c r="AR78" s="126" t="s">
        <v>1102</v>
      </c>
      <c r="AT78" s="126" t="s">
        <v>1100</v>
      </c>
      <c r="AU78" s="126" t="s">
        <v>12</v>
      </c>
      <c r="AY78" s="76" t="s">
        <v>1064</v>
      </c>
      <c r="BE78" s="127">
        <f t="shared" si="44"/>
        <v>0</v>
      </c>
      <c r="BF78" s="127">
        <f t="shared" si="45"/>
        <v>0</v>
      </c>
      <c r="BG78" s="127">
        <f t="shared" si="46"/>
        <v>0</v>
      </c>
      <c r="BH78" s="127">
        <f t="shared" si="47"/>
        <v>0</v>
      </c>
      <c r="BI78" s="127">
        <f t="shared" si="48"/>
        <v>0</v>
      </c>
      <c r="BJ78" s="76" t="s">
        <v>12</v>
      </c>
      <c r="BK78" s="128">
        <f t="shared" si="49"/>
        <v>0</v>
      </c>
      <c r="BL78" s="76" t="s">
        <v>1102</v>
      </c>
      <c r="BM78" s="126" t="s">
        <v>1233</v>
      </c>
    </row>
    <row r="79" spans="2:65" s="77" customFormat="1" ht="21.75" customHeight="1" x14ac:dyDescent="0.15">
      <c r="B79" s="87"/>
      <c r="C79" s="131" t="s">
        <v>1234</v>
      </c>
      <c r="D79" s="131" t="s">
        <v>1100</v>
      </c>
      <c r="E79" s="132" t="s">
        <v>93</v>
      </c>
      <c r="F79" s="133" t="s">
        <v>1235</v>
      </c>
      <c r="G79" s="134" t="s">
        <v>82</v>
      </c>
      <c r="H79" s="135">
        <v>55</v>
      </c>
      <c r="I79" s="136"/>
      <c r="J79" s="135">
        <f t="shared" si="40"/>
        <v>0</v>
      </c>
      <c r="K79" s="137"/>
      <c r="L79" s="78"/>
      <c r="M79" s="138" t="s">
        <v>1042</v>
      </c>
      <c r="N79" s="86"/>
      <c r="P79" s="124">
        <f t="shared" si="41"/>
        <v>0</v>
      </c>
      <c r="Q79" s="124">
        <v>0</v>
      </c>
      <c r="R79" s="124">
        <f t="shared" si="42"/>
        <v>0</v>
      </c>
      <c r="S79" s="124">
        <v>0</v>
      </c>
      <c r="T79" s="125">
        <f t="shared" si="43"/>
        <v>0</v>
      </c>
      <c r="AR79" s="126" t="s">
        <v>1102</v>
      </c>
      <c r="AT79" s="126" t="s">
        <v>1100</v>
      </c>
      <c r="AU79" s="126" t="s">
        <v>12</v>
      </c>
      <c r="AY79" s="76" t="s">
        <v>1064</v>
      </c>
      <c r="BE79" s="127">
        <f t="shared" si="44"/>
        <v>0</v>
      </c>
      <c r="BF79" s="127">
        <f t="shared" si="45"/>
        <v>0</v>
      </c>
      <c r="BG79" s="127">
        <f t="shared" si="46"/>
        <v>0</v>
      </c>
      <c r="BH79" s="127">
        <f t="shared" si="47"/>
        <v>0</v>
      </c>
      <c r="BI79" s="127">
        <f t="shared" si="48"/>
        <v>0</v>
      </c>
      <c r="BJ79" s="76" t="s">
        <v>12</v>
      </c>
      <c r="BK79" s="128">
        <f t="shared" si="49"/>
        <v>0</v>
      </c>
      <c r="BL79" s="76" t="s">
        <v>1102</v>
      </c>
      <c r="BM79" s="126" t="s">
        <v>1236</v>
      </c>
    </row>
    <row r="80" spans="2:65" s="77" customFormat="1" ht="21.75" customHeight="1" x14ac:dyDescent="0.15">
      <c r="B80" s="87"/>
      <c r="C80" s="131" t="s">
        <v>1237</v>
      </c>
      <c r="D80" s="131" t="s">
        <v>1100</v>
      </c>
      <c r="E80" s="132" t="s">
        <v>91</v>
      </c>
      <c r="F80" s="133" t="s">
        <v>1238</v>
      </c>
      <c r="G80" s="134" t="s">
        <v>82</v>
      </c>
      <c r="H80" s="135">
        <v>36</v>
      </c>
      <c r="I80" s="136"/>
      <c r="J80" s="135">
        <f t="shared" si="40"/>
        <v>0</v>
      </c>
      <c r="K80" s="137"/>
      <c r="L80" s="78"/>
      <c r="M80" s="138" t="s">
        <v>1042</v>
      </c>
      <c r="N80" s="86"/>
      <c r="P80" s="124">
        <f t="shared" si="41"/>
        <v>0</v>
      </c>
      <c r="Q80" s="124">
        <v>0</v>
      </c>
      <c r="R80" s="124">
        <f t="shared" si="42"/>
        <v>0</v>
      </c>
      <c r="S80" s="124">
        <v>0</v>
      </c>
      <c r="T80" s="125">
        <f t="shared" si="43"/>
        <v>0</v>
      </c>
      <c r="AR80" s="126" t="s">
        <v>1102</v>
      </c>
      <c r="AT80" s="126" t="s">
        <v>1100</v>
      </c>
      <c r="AU80" s="126" t="s">
        <v>12</v>
      </c>
      <c r="AY80" s="76" t="s">
        <v>1064</v>
      </c>
      <c r="BE80" s="127">
        <f t="shared" si="44"/>
        <v>0</v>
      </c>
      <c r="BF80" s="127">
        <f t="shared" si="45"/>
        <v>0</v>
      </c>
      <c r="BG80" s="127">
        <f t="shared" si="46"/>
        <v>0</v>
      </c>
      <c r="BH80" s="127">
        <f t="shared" si="47"/>
        <v>0</v>
      </c>
      <c r="BI80" s="127">
        <f t="shared" si="48"/>
        <v>0</v>
      </c>
      <c r="BJ80" s="76" t="s">
        <v>12</v>
      </c>
      <c r="BK80" s="128">
        <f t="shared" si="49"/>
        <v>0</v>
      </c>
      <c r="BL80" s="76" t="s">
        <v>1102</v>
      </c>
      <c r="BM80" s="126" t="s">
        <v>1239</v>
      </c>
    </row>
    <row r="81" spans="2:65" s="77" customFormat="1" ht="21.75" customHeight="1" x14ac:dyDescent="0.15">
      <c r="B81" s="87"/>
      <c r="C81" s="131" t="s">
        <v>1240</v>
      </c>
      <c r="D81" s="131" t="s">
        <v>1100</v>
      </c>
      <c r="E81" s="132" t="s">
        <v>86</v>
      </c>
      <c r="F81" s="133" t="s">
        <v>1241</v>
      </c>
      <c r="G81" s="134" t="s">
        <v>82</v>
      </c>
      <c r="H81" s="135">
        <v>13</v>
      </c>
      <c r="I81" s="136"/>
      <c r="J81" s="135">
        <f t="shared" si="40"/>
        <v>0</v>
      </c>
      <c r="K81" s="137"/>
      <c r="L81" s="78"/>
      <c r="M81" s="138" t="s">
        <v>1042</v>
      </c>
      <c r="N81" s="86"/>
      <c r="P81" s="124">
        <f t="shared" si="41"/>
        <v>0</v>
      </c>
      <c r="Q81" s="124">
        <v>0</v>
      </c>
      <c r="R81" s="124">
        <f t="shared" si="42"/>
        <v>0</v>
      </c>
      <c r="S81" s="124">
        <v>0</v>
      </c>
      <c r="T81" s="125">
        <f t="shared" si="43"/>
        <v>0</v>
      </c>
      <c r="AR81" s="126" t="s">
        <v>1102</v>
      </c>
      <c r="AT81" s="126" t="s">
        <v>1100</v>
      </c>
      <c r="AU81" s="126" t="s">
        <v>12</v>
      </c>
      <c r="AY81" s="76" t="s">
        <v>1064</v>
      </c>
      <c r="BE81" s="127">
        <f t="shared" si="44"/>
        <v>0</v>
      </c>
      <c r="BF81" s="127">
        <f t="shared" si="45"/>
        <v>0</v>
      </c>
      <c r="BG81" s="127">
        <f t="shared" si="46"/>
        <v>0</v>
      </c>
      <c r="BH81" s="127">
        <f t="shared" si="47"/>
        <v>0</v>
      </c>
      <c r="BI81" s="127">
        <f t="shared" si="48"/>
        <v>0</v>
      </c>
      <c r="BJ81" s="76" t="s">
        <v>12</v>
      </c>
      <c r="BK81" s="128">
        <f t="shared" si="49"/>
        <v>0</v>
      </c>
      <c r="BL81" s="76" t="s">
        <v>1102</v>
      </c>
      <c r="BM81" s="126" t="s">
        <v>1242</v>
      </c>
    </row>
    <row r="82" spans="2:65" s="77" customFormat="1" ht="16.5" customHeight="1" x14ac:dyDescent="0.15">
      <c r="B82" s="87"/>
      <c r="C82" s="131" t="s">
        <v>1243</v>
      </c>
      <c r="D82" s="131" t="s">
        <v>1100</v>
      </c>
      <c r="E82" s="132" t="s">
        <v>81</v>
      </c>
      <c r="F82" s="133" t="s">
        <v>1244</v>
      </c>
      <c r="G82" s="134" t="s">
        <v>36</v>
      </c>
      <c r="H82" s="135">
        <v>140</v>
      </c>
      <c r="I82" s="136"/>
      <c r="J82" s="135">
        <f t="shared" si="40"/>
        <v>0</v>
      </c>
      <c r="K82" s="137"/>
      <c r="L82" s="78"/>
      <c r="M82" s="138" t="s">
        <v>1042</v>
      </c>
      <c r="N82" s="86"/>
      <c r="P82" s="124">
        <f t="shared" si="41"/>
        <v>0</v>
      </c>
      <c r="Q82" s="124">
        <v>0</v>
      </c>
      <c r="R82" s="124">
        <f t="shared" si="42"/>
        <v>0</v>
      </c>
      <c r="S82" s="124">
        <v>0</v>
      </c>
      <c r="T82" s="125">
        <f t="shared" si="43"/>
        <v>0</v>
      </c>
      <c r="AR82" s="126" t="s">
        <v>1102</v>
      </c>
      <c r="AT82" s="126" t="s">
        <v>1100</v>
      </c>
      <c r="AU82" s="126" t="s">
        <v>12</v>
      </c>
      <c r="AY82" s="76" t="s">
        <v>1064</v>
      </c>
      <c r="BE82" s="127">
        <f t="shared" si="44"/>
        <v>0</v>
      </c>
      <c r="BF82" s="127">
        <f t="shared" si="45"/>
        <v>0</v>
      </c>
      <c r="BG82" s="127">
        <f t="shared" si="46"/>
        <v>0</v>
      </c>
      <c r="BH82" s="127">
        <f t="shared" si="47"/>
        <v>0</v>
      </c>
      <c r="BI82" s="127">
        <f t="shared" si="48"/>
        <v>0</v>
      </c>
      <c r="BJ82" s="76" t="s">
        <v>12</v>
      </c>
      <c r="BK82" s="128">
        <f t="shared" si="49"/>
        <v>0</v>
      </c>
      <c r="BL82" s="76" t="s">
        <v>1102</v>
      </c>
      <c r="BM82" s="126" t="s">
        <v>1245</v>
      </c>
    </row>
    <row r="83" spans="2:65" s="103" customFormat="1" ht="25.9" customHeight="1" x14ac:dyDescent="0.2">
      <c r="B83" s="104"/>
      <c r="D83" s="105" t="s">
        <v>1062</v>
      </c>
      <c r="E83" s="106" t="s">
        <v>80</v>
      </c>
      <c r="F83" s="106" t="s">
        <v>1246</v>
      </c>
      <c r="I83" s="107"/>
      <c r="J83" s="108">
        <f>BK83</f>
        <v>0</v>
      </c>
      <c r="L83" s="104"/>
      <c r="M83" s="109"/>
      <c r="P83" s="110">
        <f>P84+SUM(P85:P90)+P93</f>
        <v>0</v>
      </c>
      <c r="R83" s="110">
        <f>R84+SUM(R85:R90)+R93</f>
        <v>0</v>
      </c>
      <c r="T83" s="111">
        <f>T84+SUM(T85:T90)+T93</f>
        <v>0</v>
      </c>
      <c r="AR83" s="105" t="s">
        <v>13</v>
      </c>
      <c r="AT83" s="112" t="s">
        <v>1062</v>
      </c>
      <c r="AU83" s="112" t="s">
        <v>1040</v>
      </c>
      <c r="AY83" s="105" t="s">
        <v>1064</v>
      </c>
      <c r="BK83" s="113">
        <f>BK84+SUM(BK85:BK90)+BK93</f>
        <v>0</v>
      </c>
    </row>
    <row r="84" spans="2:65" s="77" customFormat="1" ht="16.5" customHeight="1" x14ac:dyDescent="0.15">
      <c r="B84" s="87"/>
      <c r="C84" s="114" t="s">
        <v>1247</v>
      </c>
      <c r="D84" s="114" t="s">
        <v>80</v>
      </c>
      <c r="E84" s="115" t="s">
        <v>79</v>
      </c>
      <c r="F84" s="116" t="s">
        <v>1248</v>
      </c>
      <c r="G84" s="117" t="s">
        <v>73</v>
      </c>
      <c r="H84" s="119"/>
      <c r="I84" s="119"/>
      <c r="J84" s="118">
        <f t="shared" ref="J84:J89" si="50">ROUND(I84*H84,3)</f>
        <v>0</v>
      </c>
      <c r="K84" s="120"/>
      <c r="L84" s="121"/>
      <c r="M84" s="122" t="s">
        <v>1042</v>
      </c>
      <c r="N84" s="123"/>
      <c r="P84" s="124">
        <f t="shared" ref="P84:P89" si="51">O84*H84</f>
        <v>0</v>
      </c>
      <c r="Q84" s="124">
        <v>0</v>
      </c>
      <c r="R84" s="124">
        <f t="shared" ref="R84:R89" si="52">Q84*H84</f>
        <v>0</v>
      </c>
      <c r="S84" s="124">
        <v>0</v>
      </c>
      <c r="T84" s="125">
        <f t="shared" ref="T84:T89" si="53">S84*H84</f>
        <v>0</v>
      </c>
      <c r="AR84" s="126" t="s">
        <v>6</v>
      </c>
      <c r="AT84" s="126" t="s">
        <v>80</v>
      </c>
      <c r="AU84" s="126" t="s">
        <v>13</v>
      </c>
      <c r="AY84" s="76" t="s">
        <v>1064</v>
      </c>
      <c r="BE84" s="127">
        <f t="shared" ref="BE84:BE89" si="54">IF(N84="základná",J84,0)</f>
        <v>0</v>
      </c>
      <c r="BF84" s="127">
        <f t="shared" ref="BF84:BF89" si="55">IF(N84="znížená",J84,0)</f>
        <v>0</v>
      </c>
      <c r="BG84" s="127">
        <f t="shared" ref="BG84:BG89" si="56">IF(N84="zákl. prenesená",J84,0)</f>
        <v>0</v>
      </c>
      <c r="BH84" s="127">
        <f t="shared" ref="BH84:BH89" si="57">IF(N84="zníž. prenesená",J84,0)</f>
        <v>0</v>
      </c>
      <c r="BI84" s="127">
        <f t="shared" ref="BI84:BI89" si="58">IF(N84="nulová",J84,0)</f>
        <v>0</v>
      </c>
      <c r="BJ84" s="76" t="s">
        <v>12</v>
      </c>
      <c r="BK84" s="128">
        <f t="shared" ref="BK84:BK89" si="59">ROUND(I84*H84,3)</f>
        <v>0</v>
      </c>
      <c r="BL84" s="76" t="s">
        <v>10</v>
      </c>
      <c r="BM84" s="126" t="s">
        <v>1249</v>
      </c>
    </row>
    <row r="85" spans="2:65" s="77" customFormat="1" ht="16.5" customHeight="1" x14ac:dyDescent="0.15">
      <c r="B85" s="87"/>
      <c r="C85" s="114" t="s">
        <v>1250</v>
      </c>
      <c r="D85" s="114" t="s">
        <v>80</v>
      </c>
      <c r="E85" s="115" t="s">
        <v>78</v>
      </c>
      <c r="F85" s="116" t="s">
        <v>1251</v>
      </c>
      <c r="G85" s="117" t="s">
        <v>73</v>
      </c>
      <c r="H85" s="119"/>
      <c r="I85" s="119"/>
      <c r="J85" s="118">
        <f t="shared" si="50"/>
        <v>0</v>
      </c>
      <c r="K85" s="120"/>
      <c r="L85" s="121"/>
      <c r="M85" s="122" t="s">
        <v>1042</v>
      </c>
      <c r="N85" s="123"/>
      <c r="P85" s="124">
        <f t="shared" si="51"/>
        <v>0</v>
      </c>
      <c r="Q85" s="124">
        <v>0</v>
      </c>
      <c r="R85" s="124">
        <f t="shared" si="52"/>
        <v>0</v>
      </c>
      <c r="S85" s="124">
        <v>0</v>
      </c>
      <c r="T85" s="125">
        <f t="shared" si="53"/>
        <v>0</v>
      </c>
      <c r="AR85" s="126" t="s">
        <v>6</v>
      </c>
      <c r="AT85" s="126" t="s">
        <v>80</v>
      </c>
      <c r="AU85" s="126" t="s">
        <v>13</v>
      </c>
      <c r="AY85" s="76" t="s">
        <v>1064</v>
      </c>
      <c r="BE85" s="127">
        <f t="shared" si="54"/>
        <v>0</v>
      </c>
      <c r="BF85" s="127">
        <f t="shared" si="55"/>
        <v>0</v>
      </c>
      <c r="BG85" s="127">
        <f t="shared" si="56"/>
        <v>0</v>
      </c>
      <c r="BH85" s="127">
        <f t="shared" si="57"/>
        <v>0</v>
      </c>
      <c r="BI85" s="127">
        <f t="shared" si="58"/>
        <v>0</v>
      </c>
      <c r="BJ85" s="76" t="s">
        <v>12</v>
      </c>
      <c r="BK85" s="128">
        <f t="shared" si="59"/>
        <v>0</v>
      </c>
      <c r="BL85" s="76" t="s">
        <v>10</v>
      </c>
      <c r="BM85" s="126" t="s">
        <v>1252</v>
      </c>
    </row>
    <row r="86" spans="2:65" s="77" customFormat="1" ht="16.5" customHeight="1" x14ac:dyDescent="0.15">
      <c r="B86" s="87"/>
      <c r="C86" s="131" t="s">
        <v>1253</v>
      </c>
      <c r="D86" s="131" t="s">
        <v>1100</v>
      </c>
      <c r="E86" s="132" t="s">
        <v>77</v>
      </c>
      <c r="F86" s="133" t="s">
        <v>1254</v>
      </c>
      <c r="G86" s="134" t="s">
        <v>73</v>
      </c>
      <c r="H86" s="136"/>
      <c r="I86" s="136"/>
      <c r="J86" s="135">
        <f t="shared" si="50"/>
        <v>0</v>
      </c>
      <c r="K86" s="137"/>
      <c r="L86" s="78"/>
      <c r="M86" s="138" t="s">
        <v>1042</v>
      </c>
      <c r="N86" s="86"/>
      <c r="P86" s="124">
        <f t="shared" si="51"/>
        <v>0</v>
      </c>
      <c r="Q86" s="124">
        <v>0</v>
      </c>
      <c r="R86" s="124">
        <f t="shared" si="52"/>
        <v>0</v>
      </c>
      <c r="S86" s="124">
        <v>0</v>
      </c>
      <c r="T86" s="125">
        <f t="shared" si="53"/>
        <v>0</v>
      </c>
      <c r="AR86" s="126" t="s">
        <v>10</v>
      </c>
      <c r="AT86" s="126" t="s">
        <v>1100</v>
      </c>
      <c r="AU86" s="126" t="s">
        <v>13</v>
      </c>
      <c r="AY86" s="76" t="s">
        <v>1064</v>
      </c>
      <c r="BE86" s="127">
        <f t="shared" si="54"/>
        <v>0</v>
      </c>
      <c r="BF86" s="127">
        <f t="shared" si="55"/>
        <v>0</v>
      </c>
      <c r="BG86" s="127">
        <f t="shared" si="56"/>
        <v>0</v>
      </c>
      <c r="BH86" s="127">
        <f t="shared" si="57"/>
        <v>0</v>
      </c>
      <c r="BI86" s="127">
        <f t="shared" si="58"/>
        <v>0</v>
      </c>
      <c r="BJ86" s="76" t="s">
        <v>12</v>
      </c>
      <c r="BK86" s="128">
        <f t="shared" si="59"/>
        <v>0</v>
      </c>
      <c r="BL86" s="76" t="s">
        <v>10</v>
      </c>
      <c r="BM86" s="126" t="s">
        <v>1255</v>
      </c>
    </row>
    <row r="87" spans="2:65" s="77" customFormat="1" ht="16.5" customHeight="1" x14ac:dyDescent="0.15">
      <c r="B87" s="87"/>
      <c r="C87" s="131" t="s">
        <v>1256</v>
      </c>
      <c r="D87" s="131" t="s">
        <v>1100</v>
      </c>
      <c r="E87" s="132" t="s">
        <v>76</v>
      </c>
      <c r="F87" s="133" t="s">
        <v>1257</v>
      </c>
      <c r="G87" s="134" t="s">
        <v>73</v>
      </c>
      <c r="H87" s="136"/>
      <c r="I87" s="136"/>
      <c r="J87" s="135">
        <f t="shared" si="50"/>
        <v>0</v>
      </c>
      <c r="K87" s="137"/>
      <c r="L87" s="78"/>
      <c r="M87" s="138" t="s">
        <v>1042</v>
      </c>
      <c r="N87" s="86"/>
      <c r="P87" s="124">
        <f t="shared" si="51"/>
        <v>0</v>
      </c>
      <c r="Q87" s="124">
        <v>0</v>
      </c>
      <c r="R87" s="124">
        <f t="shared" si="52"/>
        <v>0</v>
      </c>
      <c r="S87" s="124">
        <v>0</v>
      </c>
      <c r="T87" s="125">
        <f t="shared" si="53"/>
        <v>0</v>
      </c>
      <c r="AR87" s="126" t="s">
        <v>10</v>
      </c>
      <c r="AT87" s="126" t="s">
        <v>1100</v>
      </c>
      <c r="AU87" s="126" t="s">
        <v>13</v>
      </c>
      <c r="AY87" s="76" t="s">
        <v>1064</v>
      </c>
      <c r="BE87" s="127">
        <f t="shared" si="54"/>
        <v>0</v>
      </c>
      <c r="BF87" s="127">
        <f t="shared" si="55"/>
        <v>0</v>
      </c>
      <c r="BG87" s="127">
        <f t="shared" si="56"/>
        <v>0</v>
      </c>
      <c r="BH87" s="127">
        <f t="shared" si="57"/>
        <v>0</v>
      </c>
      <c r="BI87" s="127">
        <f t="shared" si="58"/>
        <v>0</v>
      </c>
      <c r="BJ87" s="76" t="s">
        <v>12</v>
      </c>
      <c r="BK87" s="128">
        <f t="shared" si="59"/>
        <v>0</v>
      </c>
      <c r="BL87" s="76" t="s">
        <v>10</v>
      </c>
      <c r="BM87" s="126" t="s">
        <v>1258</v>
      </c>
    </row>
    <row r="88" spans="2:65" s="77" customFormat="1" ht="16.5" customHeight="1" x14ac:dyDescent="0.15">
      <c r="B88" s="87"/>
      <c r="C88" s="131" t="s">
        <v>1259</v>
      </c>
      <c r="D88" s="131" t="s">
        <v>1100</v>
      </c>
      <c r="E88" s="132" t="s">
        <v>75</v>
      </c>
      <c r="F88" s="133" t="s">
        <v>1260</v>
      </c>
      <c r="G88" s="134" t="s">
        <v>73</v>
      </c>
      <c r="H88" s="136"/>
      <c r="I88" s="136"/>
      <c r="J88" s="135">
        <f t="shared" si="50"/>
        <v>0</v>
      </c>
      <c r="K88" s="137"/>
      <c r="L88" s="78"/>
      <c r="M88" s="138" t="s">
        <v>1042</v>
      </c>
      <c r="N88" s="86"/>
      <c r="P88" s="124">
        <f t="shared" si="51"/>
        <v>0</v>
      </c>
      <c r="Q88" s="124">
        <v>0</v>
      </c>
      <c r="R88" s="124">
        <f t="shared" si="52"/>
        <v>0</v>
      </c>
      <c r="S88" s="124">
        <v>0</v>
      </c>
      <c r="T88" s="125">
        <f t="shared" si="53"/>
        <v>0</v>
      </c>
      <c r="AR88" s="126" t="s">
        <v>10</v>
      </c>
      <c r="AT88" s="126" t="s">
        <v>1100</v>
      </c>
      <c r="AU88" s="126" t="s">
        <v>13</v>
      </c>
      <c r="AY88" s="76" t="s">
        <v>1064</v>
      </c>
      <c r="BE88" s="127">
        <f t="shared" si="54"/>
        <v>0</v>
      </c>
      <c r="BF88" s="127">
        <f t="shared" si="55"/>
        <v>0</v>
      </c>
      <c r="BG88" s="127">
        <f t="shared" si="56"/>
        <v>0</v>
      </c>
      <c r="BH88" s="127">
        <f t="shared" si="57"/>
        <v>0</v>
      </c>
      <c r="BI88" s="127">
        <f t="shared" si="58"/>
        <v>0</v>
      </c>
      <c r="BJ88" s="76" t="s">
        <v>12</v>
      </c>
      <c r="BK88" s="128">
        <f t="shared" si="59"/>
        <v>0</v>
      </c>
      <c r="BL88" s="76" t="s">
        <v>10</v>
      </c>
      <c r="BM88" s="126" t="s">
        <v>1261</v>
      </c>
    </row>
    <row r="89" spans="2:65" s="77" customFormat="1" ht="16.5" customHeight="1" x14ac:dyDescent="0.15">
      <c r="B89" s="87"/>
      <c r="C89" s="131" t="s">
        <v>1102</v>
      </c>
      <c r="D89" s="131" t="s">
        <v>1100</v>
      </c>
      <c r="E89" s="132" t="s">
        <v>74</v>
      </c>
      <c r="F89" s="133" t="s">
        <v>1262</v>
      </c>
      <c r="G89" s="134" t="s">
        <v>73</v>
      </c>
      <c r="H89" s="136"/>
      <c r="I89" s="136"/>
      <c r="J89" s="135">
        <f t="shared" si="50"/>
        <v>0</v>
      </c>
      <c r="K89" s="137"/>
      <c r="L89" s="78"/>
      <c r="M89" s="138" t="s">
        <v>1042</v>
      </c>
      <c r="N89" s="86"/>
      <c r="P89" s="124">
        <f t="shared" si="51"/>
        <v>0</v>
      </c>
      <c r="Q89" s="124">
        <v>0</v>
      </c>
      <c r="R89" s="124">
        <f t="shared" si="52"/>
        <v>0</v>
      </c>
      <c r="S89" s="124">
        <v>0</v>
      </c>
      <c r="T89" s="125">
        <f t="shared" si="53"/>
        <v>0</v>
      </c>
      <c r="AR89" s="126" t="s">
        <v>10</v>
      </c>
      <c r="AT89" s="126" t="s">
        <v>1100</v>
      </c>
      <c r="AU89" s="126" t="s">
        <v>13</v>
      </c>
      <c r="AY89" s="76" t="s">
        <v>1064</v>
      </c>
      <c r="BE89" s="127">
        <f t="shared" si="54"/>
        <v>0</v>
      </c>
      <c r="BF89" s="127">
        <f t="shared" si="55"/>
        <v>0</v>
      </c>
      <c r="BG89" s="127">
        <f t="shared" si="56"/>
        <v>0</v>
      </c>
      <c r="BH89" s="127">
        <f t="shared" si="57"/>
        <v>0</v>
      </c>
      <c r="BI89" s="127">
        <f t="shared" si="58"/>
        <v>0</v>
      </c>
      <c r="BJ89" s="76" t="s">
        <v>12</v>
      </c>
      <c r="BK89" s="128">
        <f t="shared" si="59"/>
        <v>0</v>
      </c>
      <c r="BL89" s="76" t="s">
        <v>10</v>
      </c>
      <c r="BM89" s="126" t="s">
        <v>1263</v>
      </c>
    </row>
    <row r="90" spans="2:65" s="103" customFormat="1" ht="22.7" customHeight="1" x14ac:dyDescent="0.2">
      <c r="B90" s="104"/>
      <c r="D90" s="105" t="s">
        <v>1062</v>
      </c>
      <c r="E90" s="129" t="s">
        <v>914</v>
      </c>
      <c r="F90" s="129" t="s">
        <v>1264</v>
      </c>
      <c r="I90" s="107"/>
      <c r="J90" s="130">
        <f>BK90</f>
        <v>0</v>
      </c>
      <c r="L90" s="104"/>
      <c r="M90" s="109"/>
      <c r="P90" s="110">
        <f>SUM(P91:P92)</f>
        <v>0</v>
      </c>
      <c r="R90" s="110">
        <f>SUM(R91:R92)</f>
        <v>0</v>
      </c>
      <c r="T90" s="111">
        <f>SUM(T91:T92)</f>
        <v>0</v>
      </c>
      <c r="AR90" s="105" t="s">
        <v>13</v>
      </c>
      <c r="AT90" s="112" t="s">
        <v>1062</v>
      </c>
      <c r="AU90" s="112" t="s">
        <v>13</v>
      </c>
      <c r="AY90" s="105" t="s">
        <v>1064</v>
      </c>
      <c r="BK90" s="113">
        <f>SUM(BK91:BK92)</f>
        <v>0</v>
      </c>
    </row>
    <row r="91" spans="2:65" s="77" customFormat="1" ht="44.25" customHeight="1" x14ac:dyDescent="0.15">
      <c r="B91" s="87"/>
      <c r="C91" s="131" t="s">
        <v>1265</v>
      </c>
      <c r="D91" s="131" t="s">
        <v>1100</v>
      </c>
      <c r="E91" s="132" t="s">
        <v>54</v>
      </c>
      <c r="F91" s="133" t="s">
        <v>1266</v>
      </c>
      <c r="G91" s="134" t="s">
        <v>51</v>
      </c>
      <c r="H91" s="135">
        <v>10</v>
      </c>
      <c r="I91" s="136"/>
      <c r="J91" s="135">
        <f>ROUND(I91*H91,3)</f>
        <v>0</v>
      </c>
      <c r="K91" s="137"/>
      <c r="L91" s="78"/>
      <c r="M91" s="138" t="s">
        <v>1042</v>
      </c>
      <c r="N91" s="86"/>
      <c r="P91" s="124">
        <f>O91*H91</f>
        <v>0</v>
      </c>
      <c r="Q91" s="124">
        <v>0</v>
      </c>
      <c r="R91" s="124">
        <f>Q91*H91</f>
        <v>0</v>
      </c>
      <c r="S91" s="124">
        <v>0</v>
      </c>
      <c r="T91" s="125">
        <f>S91*H91</f>
        <v>0</v>
      </c>
      <c r="AR91" s="126" t="s">
        <v>1267</v>
      </c>
      <c r="AT91" s="126" t="s">
        <v>1100</v>
      </c>
      <c r="AU91" s="126" t="s">
        <v>12</v>
      </c>
      <c r="AY91" s="76" t="s">
        <v>1064</v>
      </c>
      <c r="BE91" s="127">
        <f>IF(N91="základná",J91,0)</f>
        <v>0</v>
      </c>
      <c r="BF91" s="127">
        <f>IF(N91="znížená",J91,0)</f>
        <v>0</v>
      </c>
      <c r="BG91" s="127">
        <f>IF(N91="zákl. prenesená",J91,0)</f>
        <v>0</v>
      </c>
      <c r="BH91" s="127">
        <f>IF(N91="zníž. prenesená",J91,0)</f>
        <v>0</v>
      </c>
      <c r="BI91" s="127">
        <f>IF(N91="nulová",J91,0)</f>
        <v>0</v>
      </c>
      <c r="BJ91" s="76" t="s">
        <v>12</v>
      </c>
      <c r="BK91" s="128">
        <f>ROUND(I91*H91,3)</f>
        <v>0</v>
      </c>
      <c r="BL91" s="76" t="s">
        <v>1267</v>
      </c>
      <c r="BM91" s="126" t="s">
        <v>1268</v>
      </c>
    </row>
    <row r="92" spans="2:65" s="77" customFormat="1" ht="24.2" customHeight="1" x14ac:dyDescent="0.15">
      <c r="B92" s="87"/>
      <c r="C92" s="131" t="s">
        <v>1269</v>
      </c>
      <c r="D92" s="131" t="s">
        <v>1100</v>
      </c>
      <c r="E92" s="132" t="s">
        <v>913</v>
      </c>
      <c r="F92" s="133" t="s">
        <v>1270</v>
      </c>
      <c r="G92" s="134" t="s">
        <v>51</v>
      </c>
      <c r="H92" s="135">
        <v>8</v>
      </c>
      <c r="I92" s="136"/>
      <c r="J92" s="135">
        <f>ROUND(I92*H92,3)</f>
        <v>0</v>
      </c>
      <c r="K92" s="137"/>
      <c r="L92" s="78"/>
      <c r="M92" s="138" t="s">
        <v>1042</v>
      </c>
      <c r="N92" s="86"/>
      <c r="P92" s="124">
        <f>O92*H92</f>
        <v>0</v>
      </c>
      <c r="Q92" s="124">
        <v>0</v>
      </c>
      <c r="R92" s="124">
        <f>Q92*H92</f>
        <v>0</v>
      </c>
      <c r="S92" s="124">
        <v>0</v>
      </c>
      <c r="T92" s="125">
        <f>S92*H92</f>
        <v>0</v>
      </c>
      <c r="AR92" s="126" t="s">
        <v>1102</v>
      </c>
      <c r="AT92" s="126" t="s">
        <v>1100</v>
      </c>
      <c r="AU92" s="126" t="s">
        <v>12</v>
      </c>
      <c r="AY92" s="76" t="s">
        <v>1064</v>
      </c>
      <c r="BE92" s="127">
        <f>IF(N92="základná",J92,0)</f>
        <v>0</v>
      </c>
      <c r="BF92" s="127">
        <f>IF(N92="znížená",J92,0)</f>
        <v>0</v>
      </c>
      <c r="BG92" s="127">
        <f>IF(N92="zákl. prenesená",J92,0)</f>
        <v>0</v>
      </c>
      <c r="BH92" s="127">
        <f>IF(N92="zníž. prenesená",J92,0)</f>
        <v>0</v>
      </c>
      <c r="BI92" s="127">
        <f>IF(N92="nulová",J92,0)</f>
        <v>0</v>
      </c>
      <c r="BJ92" s="76" t="s">
        <v>12</v>
      </c>
      <c r="BK92" s="128">
        <f>ROUND(I92*H92,3)</f>
        <v>0</v>
      </c>
      <c r="BL92" s="76" t="s">
        <v>1102</v>
      </c>
      <c r="BM92" s="126" t="s">
        <v>1271</v>
      </c>
    </row>
    <row r="93" spans="2:65" s="103" customFormat="1" ht="22.7" customHeight="1" x14ac:dyDescent="0.2">
      <c r="B93" s="104"/>
      <c r="D93" s="105" t="s">
        <v>1062</v>
      </c>
      <c r="E93" s="129" t="s">
        <v>50</v>
      </c>
      <c r="F93" s="129" t="s">
        <v>1272</v>
      </c>
      <c r="I93" s="107"/>
      <c r="J93" s="130">
        <f>BK93</f>
        <v>0</v>
      </c>
      <c r="L93" s="104"/>
      <c r="M93" s="109"/>
      <c r="P93" s="110">
        <f>P94</f>
        <v>0</v>
      </c>
      <c r="R93" s="110">
        <f>R94</f>
        <v>0</v>
      </c>
      <c r="T93" s="111">
        <f>T94</f>
        <v>0</v>
      </c>
      <c r="AR93" s="105" t="s">
        <v>11</v>
      </c>
      <c r="AT93" s="112" t="s">
        <v>1062</v>
      </c>
      <c r="AU93" s="112" t="s">
        <v>13</v>
      </c>
      <c r="AY93" s="105" t="s">
        <v>1064</v>
      </c>
      <c r="BK93" s="113">
        <f>BK94</f>
        <v>0</v>
      </c>
    </row>
    <row r="94" spans="2:65" s="77" customFormat="1" ht="16.5" customHeight="1" x14ac:dyDescent="0.15">
      <c r="B94" s="87"/>
      <c r="C94" s="131" t="s">
        <v>1273</v>
      </c>
      <c r="D94" s="131" t="s">
        <v>1100</v>
      </c>
      <c r="E94" s="132" t="s">
        <v>53</v>
      </c>
      <c r="F94" s="133" t="s">
        <v>1274</v>
      </c>
      <c r="G94" s="134" t="s">
        <v>233</v>
      </c>
      <c r="H94" s="135">
        <v>1</v>
      </c>
      <c r="I94" s="136"/>
      <c r="J94" s="135">
        <f>ROUND(I94*H94,3)</f>
        <v>0</v>
      </c>
      <c r="K94" s="137"/>
      <c r="L94" s="78"/>
      <c r="M94" s="139" t="s">
        <v>1042</v>
      </c>
      <c r="N94" s="140"/>
      <c r="O94" s="141"/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AR94" s="126" t="s">
        <v>1102</v>
      </c>
      <c r="AT94" s="126" t="s">
        <v>1100</v>
      </c>
      <c r="AU94" s="126" t="s">
        <v>12</v>
      </c>
      <c r="AY94" s="76" t="s">
        <v>1064</v>
      </c>
      <c r="BE94" s="127">
        <f>IF(N94="základná",J94,0)</f>
        <v>0</v>
      </c>
      <c r="BF94" s="127">
        <f>IF(N94="znížená",J94,0)</f>
        <v>0</v>
      </c>
      <c r="BG94" s="127">
        <f>IF(N94="zákl. prenesená",J94,0)</f>
        <v>0</v>
      </c>
      <c r="BH94" s="127">
        <f>IF(N94="zníž. prenesená",J94,0)</f>
        <v>0</v>
      </c>
      <c r="BI94" s="127">
        <f>IF(N94="nulová",J94,0)</f>
        <v>0</v>
      </c>
      <c r="BJ94" s="76" t="s">
        <v>12</v>
      </c>
      <c r="BK94" s="128">
        <f>ROUND(I94*H94,3)</f>
        <v>0</v>
      </c>
      <c r="BL94" s="76" t="s">
        <v>1102</v>
      </c>
      <c r="BM94" s="126" t="s">
        <v>1275</v>
      </c>
    </row>
    <row r="95" spans="2:65" s="77" customFormat="1" ht="6.95" customHeight="1" x14ac:dyDescent="0.15">
      <c r="B95" s="81"/>
      <c r="C95" s="82"/>
      <c r="D95" s="82"/>
      <c r="E95" s="82"/>
      <c r="F95" s="82"/>
      <c r="G95" s="82"/>
      <c r="H95" s="82"/>
      <c r="I95" s="82"/>
      <c r="J95" s="82"/>
      <c r="K95" s="82"/>
      <c r="L95" s="78"/>
    </row>
  </sheetData>
  <autoFilter ref="C16:K94"/>
  <mergeCells count="2">
    <mergeCell ref="E7:H7"/>
    <mergeCell ref="E8:H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BM68"/>
  <sheetViews>
    <sheetView showGridLines="0" topLeftCell="A49" workbookViewId="0">
      <selection activeCell="A4" sqref="A4:XFD13"/>
    </sheetView>
  </sheetViews>
  <sheetFormatPr defaultColWidth="8.83203125" defaultRowHeight="11.25" x14ac:dyDescent="0.2"/>
  <cols>
    <col min="1" max="1" width="8.33203125" style="75" customWidth="1"/>
    <col min="2" max="2" width="1.1640625" style="75" customWidth="1"/>
    <col min="3" max="3" width="4.1640625" style="75" customWidth="1"/>
    <col min="4" max="4" width="4.33203125" style="75" customWidth="1"/>
    <col min="5" max="5" width="17.1640625" style="75" customWidth="1"/>
    <col min="6" max="6" width="50.83203125" style="75" customWidth="1"/>
    <col min="7" max="7" width="7.5" style="75" customWidth="1"/>
    <col min="8" max="8" width="14" style="75" customWidth="1"/>
    <col min="9" max="9" width="15.83203125" style="75" customWidth="1"/>
    <col min="10" max="10" width="22.33203125" style="75" customWidth="1"/>
    <col min="11" max="11" width="22.33203125" style="75" hidden="1" customWidth="1"/>
    <col min="12" max="12" width="9.33203125" style="75" customWidth="1"/>
    <col min="13" max="13" width="10.83203125" style="75" hidden="1" customWidth="1"/>
    <col min="14" max="14" width="8.83203125" style="75"/>
    <col min="15" max="20" width="14.1640625" style="75" hidden="1" customWidth="1"/>
    <col min="21" max="21" width="16.33203125" style="75" hidden="1" customWidth="1"/>
    <col min="22" max="22" width="12.33203125" style="75" customWidth="1"/>
    <col min="23" max="23" width="16.33203125" style="75" customWidth="1"/>
    <col min="24" max="24" width="12.33203125" style="75" customWidth="1"/>
    <col min="25" max="25" width="15" style="75" customWidth="1"/>
    <col min="26" max="26" width="11" style="75" customWidth="1"/>
    <col min="27" max="27" width="15" style="75" customWidth="1"/>
    <col min="28" max="28" width="16.33203125" style="75" customWidth="1"/>
    <col min="29" max="29" width="11" style="75" customWidth="1"/>
    <col min="30" max="30" width="15" style="75" customWidth="1"/>
    <col min="31" max="31" width="16.33203125" style="75" customWidth="1"/>
    <col min="32" max="16384" width="8.83203125" style="75"/>
  </cols>
  <sheetData>
    <row r="3" spans="2:63" s="77" customFormat="1" ht="6.95" customHeight="1" x14ac:dyDescent="0.15">
      <c r="B3" s="83"/>
      <c r="C3" s="84"/>
      <c r="D3" s="84"/>
      <c r="E3" s="84"/>
      <c r="F3" s="84"/>
      <c r="G3" s="84"/>
      <c r="H3" s="84"/>
      <c r="I3" s="84"/>
      <c r="J3" s="84"/>
      <c r="K3" s="84"/>
      <c r="L3" s="78"/>
    </row>
    <row r="4" spans="2:63" s="77" customFormat="1" ht="24.95" customHeight="1" x14ac:dyDescent="0.15">
      <c r="B4" s="78"/>
      <c r="C4" s="145" t="s">
        <v>35</v>
      </c>
      <c r="D4" s="146"/>
      <c r="E4" s="146"/>
      <c r="F4" s="146"/>
      <c r="G4" s="146"/>
      <c r="H4" s="146"/>
      <c r="I4" s="146"/>
      <c r="L4" s="78"/>
    </row>
    <row r="5" spans="2:63" s="77" customFormat="1" ht="6.95" customHeight="1" x14ac:dyDescent="0.15">
      <c r="B5" s="78"/>
      <c r="C5" s="146"/>
      <c r="D5" s="146"/>
      <c r="E5" s="146"/>
      <c r="F5" s="146"/>
      <c r="G5" s="146"/>
      <c r="H5" s="146"/>
      <c r="I5" s="146"/>
      <c r="L5" s="78"/>
    </row>
    <row r="6" spans="2:63" s="77" customFormat="1" ht="12" customHeight="1" x14ac:dyDescent="0.15">
      <c r="B6" s="78"/>
      <c r="C6" s="144" t="s">
        <v>972</v>
      </c>
      <c r="D6" s="146"/>
      <c r="E6" s="156" t="s">
        <v>33</v>
      </c>
      <c r="F6" s="156"/>
      <c r="G6" s="156"/>
      <c r="H6" s="156"/>
      <c r="I6" s="146"/>
      <c r="L6" s="78"/>
    </row>
    <row r="7" spans="2:63" s="77" customFormat="1" ht="12" customHeight="1" x14ac:dyDescent="0.15">
      <c r="B7" s="78"/>
      <c r="C7" s="144" t="s">
        <v>1041</v>
      </c>
      <c r="D7" s="146"/>
      <c r="E7" s="157" t="s">
        <v>833</v>
      </c>
      <c r="F7" s="157"/>
      <c r="G7" s="157"/>
      <c r="H7" s="157"/>
      <c r="I7" s="146"/>
      <c r="L7" s="78"/>
    </row>
    <row r="8" spans="2:63" s="77" customFormat="1" ht="16.5" customHeight="1" x14ac:dyDescent="0.2">
      <c r="B8" s="78"/>
      <c r="C8" s="147" t="s">
        <v>30</v>
      </c>
      <c r="D8" s="146"/>
      <c r="E8" s="148" t="s">
        <v>912</v>
      </c>
      <c r="F8" s="149"/>
      <c r="G8" s="149"/>
      <c r="H8" s="149"/>
      <c r="I8" s="146"/>
      <c r="L8" s="78"/>
    </row>
    <row r="9" spans="2:63" s="77" customFormat="1" ht="6.95" customHeight="1" x14ac:dyDescent="0.15">
      <c r="B9" s="78"/>
      <c r="C9" s="146"/>
      <c r="D9" s="146"/>
      <c r="E9" s="146"/>
      <c r="F9" s="146"/>
      <c r="G9" s="146"/>
      <c r="H9" s="146"/>
      <c r="I9" s="146"/>
      <c r="L9" s="78"/>
    </row>
    <row r="10" spans="2:63" s="77" customFormat="1" ht="12" customHeight="1" x14ac:dyDescent="0.15">
      <c r="B10" s="78"/>
      <c r="C10" s="144" t="s">
        <v>1043</v>
      </c>
      <c r="D10" s="146"/>
      <c r="E10" s="146"/>
      <c r="F10" s="144" t="s">
        <v>23</v>
      </c>
      <c r="G10" s="146"/>
      <c r="H10" s="146"/>
      <c r="I10" s="144" t="s">
        <v>1044</v>
      </c>
      <c r="J10" s="79"/>
      <c r="L10" s="78"/>
    </row>
    <row r="11" spans="2:63" s="77" customFormat="1" ht="6.95" customHeight="1" x14ac:dyDescent="0.15">
      <c r="B11" s="78"/>
      <c r="C11" s="146"/>
      <c r="D11" s="146"/>
      <c r="E11" s="146"/>
      <c r="F11" s="146"/>
      <c r="G11" s="146"/>
      <c r="H11" s="146"/>
      <c r="I11" s="146"/>
      <c r="L11" s="78"/>
    </row>
    <row r="12" spans="2:63" s="77" customFormat="1" ht="15.2" customHeight="1" x14ac:dyDescent="0.15">
      <c r="B12" s="78"/>
      <c r="C12" s="144" t="s">
        <v>28</v>
      </c>
      <c r="D12" s="146"/>
      <c r="E12" s="146"/>
      <c r="F12" s="144" t="s">
        <v>27</v>
      </c>
      <c r="G12" s="146"/>
      <c r="H12" s="146"/>
      <c r="I12" s="144" t="s">
        <v>1045</v>
      </c>
      <c r="J12" s="85"/>
      <c r="L12" s="78"/>
    </row>
    <row r="13" spans="2:63" s="77" customFormat="1" ht="15.2" customHeight="1" x14ac:dyDescent="0.15">
      <c r="B13" s="78"/>
      <c r="C13" s="144" t="s">
        <v>973</v>
      </c>
      <c r="D13" s="146"/>
      <c r="E13" s="146"/>
      <c r="F13" s="144"/>
      <c r="G13" s="146"/>
      <c r="H13" s="146"/>
      <c r="I13" s="144" t="s">
        <v>1046</v>
      </c>
      <c r="J13" s="85"/>
      <c r="L13" s="78"/>
    </row>
    <row r="14" spans="2:63" s="77" customFormat="1" ht="10.35" customHeight="1" x14ac:dyDescent="0.15">
      <c r="B14" s="78"/>
      <c r="L14" s="78"/>
    </row>
    <row r="15" spans="2:63" s="88" customFormat="1" ht="29.25" customHeight="1" x14ac:dyDescent="0.15">
      <c r="B15" s="89"/>
      <c r="C15" s="90" t="s">
        <v>1050</v>
      </c>
      <c r="D15" s="91" t="s">
        <v>1051</v>
      </c>
      <c r="E15" s="91" t="s">
        <v>974</v>
      </c>
      <c r="F15" s="91" t="s">
        <v>1052</v>
      </c>
      <c r="G15" s="91" t="s">
        <v>17</v>
      </c>
      <c r="H15" s="91" t="s">
        <v>1053</v>
      </c>
      <c r="I15" s="91" t="s">
        <v>1054</v>
      </c>
      <c r="J15" s="92" t="s">
        <v>1048</v>
      </c>
      <c r="K15" s="93" t="s">
        <v>1055</v>
      </c>
      <c r="L15" s="89"/>
      <c r="M15" s="94" t="s">
        <v>1042</v>
      </c>
      <c r="N15" s="150"/>
      <c r="O15" s="95" t="s">
        <v>1056</v>
      </c>
      <c r="P15" s="95" t="s">
        <v>1057</v>
      </c>
      <c r="Q15" s="95" t="s">
        <v>1058</v>
      </c>
      <c r="R15" s="95" t="s">
        <v>1059</v>
      </c>
      <c r="S15" s="95" t="s">
        <v>1060</v>
      </c>
      <c r="T15" s="96" t="s">
        <v>1061</v>
      </c>
    </row>
    <row r="16" spans="2:63" s="77" customFormat="1" ht="22.7" customHeight="1" x14ac:dyDescent="0.25">
      <c r="B16" s="78"/>
      <c r="C16" s="97" t="s">
        <v>1047</v>
      </c>
      <c r="J16" s="98">
        <f>BK16</f>
        <v>0</v>
      </c>
      <c r="L16" s="78"/>
      <c r="M16" s="99"/>
      <c r="O16" s="80"/>
      <c r="P16" s="100">
        <f>P17+P39+P53</f>
        <v>0</v>
      </c>
      <c r="Q16" s="80"/>
      <c r="R16" s="100">
        <f>R17+R39+R53</f>
        <v>44.171700000000001</v>
      </c>
      <c r="S16" s="80"/>
      <c r="T16" s="101">
        <f>T17+T39+T53</f>
        <v>0</v>
      </c>
      <c r="AT16" s="76" t="s">
        <v>1062</v>
      </c>
      <c r="AU16" s="76" t="s">
        <v>1049</v>
      </c>
      <c r="BK16" s="102">
        <f>BK17+BK39+BK53</f>
        <v>0</v>
      </c>
    </row>
    <row r="17" spans="2:65" s="103" customFormat="1" ht="25.9" customHeight="1" x14ac:dyDescent="0.2">
      <c r="B17" s="104"/>
      <c r="D17" s="105" t="s">
        <v>1062</v>
      </c>
      <c r="E17" s="106" t="s">
        <v>911</v>
      </c>
      <c r="F17" s="106" t="s">
        <v>1276</v>
      </c>
      <c r="I17" s="107"/>
      <c r="J17" s="108">
        <f>BK17</f>
        <v>0</v>
      </c>
      <c r="L17" s="104"/>
      <c r="M17" s="109"/>
      <c r="P17" s="110">
        <f>P18+SUM(P19:P34)</f>
        <v>0</v>
      </c>
      <c r="R17" s="110">
        <f>R18+SUM(R19:R34)</f>
        <v>28.35</v>
      </c>
      <c r="T17" s="111">
        <f>T18+SUM(T19:T34)</f>
        <v>0</v>
      </c>
      <c r="AR17" s="105" t="s">
        <v>13</v>
      </c>
      <c r="AT17" s="112" t="s">
        <v>1062</v>
      </c>
      <c r="AU17" s="112" t="s">
        <v>1040</v>
      </c>
      <c r="AY17" s="105" t="s">
        <v>1064</v>
      </c>
      <c r="BK17" s="113">
        <f>BK18+SUM(BK19:BK34)</f>
        <v>0</v>
      </c>
    </row>
    <row r="18" spans="2:65" s="77" customFormat="1" ht="16.5" customHeight="1" x14ac:dyDescent="0.15">
      <c r="B18" s="87"/>
      <c r="C18" s="114" t="s">
        <v>13</v>
      </c>
      <c r="D18" s="114" t="s">
        <v>80</v>
      </c>
      <c r="E18" s="115" t="s">
        <v>910</v>
      </c>
      <c r="F18" s="116" t="s">
        <v>1277</v>
      </c>
      <c r="G18" s="117" t="s">
        <v>36</v>
      </c>
      <c r="H18" s="118">
        <v>5</v>
      </c>
      <c r="I18" s="119"/>
      <c r="J18" s="118">
        <f t="shared" ref="J18:J33" si="0">ROUND(I18*H18,3)</f>
        <v>0</v>
      </c>
      <c r="K18" s="120"/>
      <c r="L18" s="121"/>
      <c r="M18" s="122" t="s">
        <v>1042</v>
      </c>
      <c r="N18" s="123"/>
      <c r="P18" s="124">
        <f t="shared" ref="P18:P33" si="1">O18*H18</f>
        <v>0</v>
      </c>
      <c r="Q18" s="124">
        <v>0</v>
      </c>
      <c r="R18" s="124">
        <f t="shared" ref="R18:R33" si="2">Q18*H18</f>
        <v>0</v>
      </c>
      <c r="S18" s="124">
        <v>0</v>
      </c>
      <c r="T18" s="125">
        <f t="shared" ref="T18:T33" si="3">S18*H18</f>
        <v>0</v>
      </c>
      <c r="AR18" s="126" t="s">
        <v>1278</v>
      </c>
      <c r="AT18" s="126" t="s">
        <v>80</v>
      </c>
      <c r="AU18" s="126" t="s">
        <v>13</v>
      </c>
      <c r="AY18" s="76" t="s">
        <v>1064</v>
      </c>
      <c r="BE18" s="127">
        <f t="shared" ref="BE18:BE33" si="4">IF(N18="základná",J18,0)</f>
        <v>0</v>
      </c>
      <c r="BF18" s="127">
        <f t="shared" ref="BF18:BF33" si="5">IF(N18="znížená",J18,0)</f>
        <v>0</v>
      </c>
      <c r="BG18" s="127">
        <f t="shared" ref="BG18:BG33" si="6">IF(N18="zákl. prenesená",J18,0)</f>
        <v>0</v>
      </c>
      <c r="BH18" s="127">
        <f t="shared" ref="BH18:BH33" si="7">IF(N18="zníž. prenesená",J18,0)</f>
        <v>0</v>
      </c>
      <c r="BI18" s="127">
        <f t="shared" ref="BI18:BI33" si="8">IF(N18="nulová",J18,0)</f>
        <v>0</v>
      </c>
      <c r="BJ18" s="76" t="s">
        <v>12</v>
      </c>
      <c r="BK18" s="128">
        <f t="shared" ref="BK18:BK33" si="9">ROUND(I18*H18,3)</f>
        <v>0</v>
      </c>
      <c r="BL18" s="76" t="s">
        <v>1102</v>
      </c>
      <c r="BM18" s="126" t="s">
        <v>1279</v>
      </c>
    </row>
    <row r="19" spans="2:65" s="77" customFormat="1" ht="16.5" customHeight="1" x14ac:dyDescent="0.15">
      <c r="B19" s="87"/>
      <c r="C19" s="114" t="s">
        <v>12</v>
      </c>
      <c r="D19" s="114" t="s">
        <v>80</v>
      </c>
      <c r="E19" s="115" t="s">
        <v>909</v>
      </c>
      <c r="F19" s="116" t="s">
        <v>1280</v>
      </c>
      <c r="G19" s="117" t="s">
        <v>36</v>
      </c>
      <c r="H19" s="118">
        <v>12</v>
      </c>
      <c r="I19" s="119"/>
      <c r="J19" s="118">
        <f t="shared" si="0"/>
        <v>0</v>
      </c>
      <c r="K19" s="120"/>
      <c r="L19" s="121"/>
      <c r="M19" s="122" t="s">
        <v>1042</v>
      </c>
      <c r="N19" s="123"/>
      <c r="P19" s="124">
        <f t="shared" si="1"/>
        <v>0</v>
      </c>
      <c r="Q19" s="124">
        <v>0</v>
      </c>
      <c r="R19" s="124">
        <f t="shared" si="2"/>
        <v>0</v>
      </c>
      <c r="S19" s="124">
        <v>0</v>
      </c>
      <c r="T19" s="125">
        <f t="shared" si="3"/>
        <v>0</v>
      </c>
      <c r="AR19" s="126" t="s">
        <v>1278</v>
      </c>
      <c r="AT19" s="126" t="s">
        <v>80</v>
      </c>
      <c r="AU19" s="126" t="s">
        <v>13</v>
      </c>
      <c r="AY19" s="76" t="s">
        <v>1064</v>
      </c>
      <c r="BE19" s="127">
        <f t="shared" si="4"/>
        <v>0</v>
      </c>
      <c r="BF19" s="127">
        <f t="shared" si="5"/>
        <v>0</v>
      </c>
      <c r="BG19" s="127">
        <f t="shared" si="6"/>
        <v>0</v>
      </c>
      <c r="BH19" s="127">
        <f t="shared" si="7"/>
        <v>0</v>
      </c>
      <c r="BI19" s="127">
        <f t="shared" si="8"/>
        <v>0</v>
      </c>
      <c r="BJ19" s="76" t="s">
        <v>12</v>
      </c>
      <c r="BK19" s="128">
        <f t="shared" si="9"/>
        <v>0</v>
      </c>
      <c r="BL19" s="76" t="s">
        <v>1102</v>
      </c>
      <c r="BM19" s="126" t="s">
        <v>1281</v>
      </c>
    </row>
    <row r="20" spans="2:65" s="77" customFormat="1" ht="16.5" customHeight="1" x14ac:dyDescent="0.15">
      <c r="B20" s="87"/>
      <c r="C20" s="114" t="s">
        <v>11</v>
      </c>
      <c r="D20" s="114" t="s">
        <v>80</v>
      </c>
      <c r="E20" s="115" t="s">
        <v>908</v>
      </c>
      <c r="F20" s="116" t="s">
        <v>1282</v>
      </c>
      <c r="G20" s="117" t="s">
        <v>36</v>
      </c>
      <c r="H20" s="118">
        <v>1</v>
      </c>
      <c r="I20" s="119"/>
      <c r="J20" s="118">
        <f t="shared" si="0"/>
        <v>0</v>
      </c>
      <c r="K20" s="120"/>
      <c r="L20" s="121"/>
      <c r="M20" s="122" t="s">
        <v>1042</v>
      </c>
      <c r="N20" s="123"/>
      <c r="P20" s="124">
        <f t="shared" si="1"/>
        <v>0</v>
      </c>
      <c r="Q20" s="124">
        <v>0</v>
      </c>
      <c r="R20" s="124">
        <f t="shared" si="2"/>
        <v>0</v>
      </c>
      <c r="S20" s="124">
        <v>0</v>
      </c>
      <c r="T20" s="125">
        <f t="shared" si="3"/>
        <v>0</v>
      </c>
      <c r="AR20" s="126" t="s">
        <v>1278</v>
      </c>
      <c r="AT20" s="126" t="s">
        <v>80</v>
      </c>
      <c r="AU20" s="126" t="s">
        <v>13</v>
      </c>
      <c r="AY20" s="76" t="s">
        <v>1064</v>
      </c>
      <c r="BE20" s="127">
        <f t="shared" si="4"/>
        <v>0</v>
      </c>
      <c r="BF20" s="127">
        <f t="shared" si="5"/>
        <v>0</v>
      </c>
      <c r="BG20" s="127">
        <f t="shared" si="6"/>
        <v>0</v>
      </c>
      <c r="BH20" s="127">
        <f t="shared" si="7"/>
        <v>0</v>
      </c>
      <c r="BI20" s="127">
        <f t="shared" si="8"/>
        <v>0</v>
      </c>
      <c r="BJ20" s="76" t="s">
        <v>12</v>
      </c>
      <c r="BK20" s="128">
        <f t="shared" si="9"/>
        <v>0</v>
      </c>
      <c r="BL20" s="76" t="s">
        <v>1102</v>
      </c>
      <c r="BM20" s="126" t="s">
        <v>1283</v>
      </c>
    </row>
    <row r="21" spans="2:65" s="77" customFormat="1" ht="16.5" customHeight="1" x14ac:dyDescent="0.15">
      <c r="B21" s="87"/>
      <c r="C21" s="114" t="s">
        <v>10</v>
      </c>
      <c r="D21" s="114" t="s">
        <v>80</v>
      </c>
      <c r="E21" s="115" t="s">
        <v>907</v>
      </c>
      <c r="F21" s="116" t="s">
        <v>1284</v>
      </c>
      <c r="G21" s="117" t="s">
        <v>36</v>
      </c>
      <c r="H21" s="118">
        <v>5</v>
      </c>
      <c r="I21" s="119"/>
      <c r="J21" s="118">
        <f t="shared" si="0"/>
        <v>0</v>
      </c>
      <c r="K21" s="120"/>
      <c r="L21" s="121"/>
      <c r="M21" s="122" t="s">
        <v>1042</v>
      </c>
      <c r="N21" s="123"/>
      <c r="P21" s="124">
        <f t="shared" si="1"/>
        <v>0</v>
      </c>
      <c r="Q21" s="124">
        <v>0</v>
      </c>
      <c r="R21" s="124">
        <f t="shared" si="2"/>
        <v>0</v>
      </c>
      <c r="S21" s="124">
        <v>0</v>
      </c>
      <c r="T21" s="125">
        <f t="shared" si="3"/>
        <v>0</v>
      </c>
      <c r="AR21" s="126" t="s">
        <v>1278</v>
      </c>
      <c r="AT21" s="126" t="s">
        <v>80</v>
      </c>
      <c r="AU21" s="126" t="s">
        <v>13</v>
      </c>
      <c r="AY21" s="76" t="s">
        <v>1064</v>
      </c>
      <c r="BE21" s="127">
        <f t="shared" si="4"/>
        <v>0</v>
      </c>
      <c r="BF21" s="127">
        <f t="shared" si="5"/>
        <v>0</v>
      </c>
      <c r="BG21" s="127">
        <f t="shared" si="6"/>
        <v>0</v>
      </c>
      <c r="BH21" s="127">
        <f t="shared" si="7"/>
        <v>0</v>
      </c>
      <c r="BI21" s="127">
        <f t="shared" si="8"/>
        <v>0</v>
      </c>
      <c r="BJ21" s="76" t="s">
        <v>12</v>
      </c>
      <c r="BK21" s="128">
        <f t="shared" si="9"/>
        <v>0</v>
      </c>
      <c r="BL21" s="76" t="s">
        <v>1102</v>
      </c>
      <c r="BM21" s="126" t="s">
        <v>1285</v>
      </c>
    </row>
    <row r="22" spans="2:65" s="77" customFormat="1" ht="24.2" customHeight="1" x14ac:dyDescent="0.15">
      <c r="B22" s="87"/>
      <c r="C22" s="114" t="s">
        <v>9</v>
      </c>
      <c r="D22" s="114" t="s">
        <v>80</v>
      </c>
      <c r="E22" s="115" t="s">
        <v>906</v>
      </c>
      <c r="F22" s="116" t="s">
        <v>1286</v>
      </c>
      <c r="G22" s="117" t="s">
        <v>36</v>
      </c>
      <c r="H22" s="118">
        <v>90</v>
      </c>
      <c r="I22" s="119"/>
      <c r="J22" s="118">
        <f t="shared" si="0"/>
        <v>0</v>
      </c>
      <c r="K22" s="120"/>
      <c r="L22" s="121"/>
      <c r="M22" s="122" t="s">
        <v>1042</v>
      </c>
      <c r="N22" s="123"/>
      <c r="P22" s="124">
        <f t="shared" si="1"/>
        <v>0</v>
      </c>
      <c r="Q22" s="124">
        <v>0.19</v>
      </c>
      <c r="R22" s="124">
        <f t="shared" si="2"/>
        <v>17.100000000000001</v>
      </c>
      <c r="S22" s="124">
        <v>0</v>
      </c>
      <c r="T22" s="125">
        <f t="shared" si="3"/>
        <v>0</v>
      </c>
      <c r="AR22" s="126" t="s">
        <v>1278</v>
      </c>
      <c r="AT22" s="126" t="s">
        <v>80</v>
      </c>
      <c r="AU22" s="126" t="s">
        <v>13</v>
      </c>
      <c r="AY22" s="76" t="s">
        <v>1064</v>
      </c>
      <c r="BE22" s="127">
        <f t="shared" si="4"/>
        <v>0</v>
      </c>
      <c r="BF22" s="127">
        <f t="shared" si="5"/>
        <v>0</v>
      </c>
      <c r="BG22" s="127">
        <f t="shared" si="6"/>
        <v>0</v>
      </c>
      <c r="BH22" s="127">
        <f t="shared" si="7"/>
        <v>0</v>
      </c>
      <c r="BI22" s="127">
        <f t="shared" si="8"/>
        <v>0</v>
      </c>
      <c r="BJ22" s="76" t="s">
        <v>12</v>
      </c>
      <c r="BK22" s="128">
        <f t="shared" si="9"/>
        <v>0</v>
      </c>
      <c r="BL22" s="76" t="s">
        <v>1102</v>
      </c>
      <c r="BM22" s="126" t="s">
        <v>1287</v>
      </c>
    </row>
    <row r="23" spans="2:65" s="77" customFormat="1" ht="16.5" customHeight="1" x14ac:dyDescent="0.15">
      <c r="B23" s="87"/>
      <c r="C23" s="114" t="s">
        <v>8</v>
      </c>
      <c r="D23" s="114" t="s">
        <v>80</v>
      </c>
      <c r="E23" s="115" t="s">
        <v>905</v>
      </c>
      <c r="F23" s="116" t="s">
        <v>1288</v>
      </c>
      <c r="G23" s="117" t="s">
        <v>36</v>
      </c>
      <c r="H23" s="118">
        <v>2</v>
      </c>
      <c r="I23" s="119"/>
      <c r="J23" s="118">
        <f t="shared" si="0"/>
        <v>0</v>
      </c>
      <c r="K23" s="120"/>
      <c r="L23" s="121"/>
      <c r="M23" s="122" t="s">
        <v>1042</v>
      </c>
      <c r="N23" s="123"/>
      <c r="P23" s="124">
        <f t="shared" si="1"/>
        <v>0</v>
      </c>
      <c r="Q23" s="124">
        <v>0</v>
      </c>
      <c r="R23" s="124">
        <f t="shared" si="2"/>
        <v>0</v>
      </c>
      <c r="S23" s="124">
        <v>0</v>
      </c>
      <c r="T23" s="125">
        <f t="shared" si="3"/>
        <v>0</v>
      </c>
      <c r="AR23" s="126" t="s">
        <v>1278</v>
      </c>
      <c r="AT23" s="126" t="s">
        <v>80</v>
      </c>
      <c r="AU23" s="126" t="s">
        <v>13</v>
      </c>
      <c r="AY23" s="76" t="s">
        <v>1064</v>
      </c>
      <c r="BE23" s="127">
        <f t="shared" si="4"/>
        <v>0</v>
      </c>
      <c r="BF23" s="127">
        <f t="shared" si="5"/>
        <v>0</v>
      </c>
      <c r="BG23" s="127">
        <f t="shared" si="6"/>
        <v>0</v>
      </c>
      <c r="BH23" s="127">
        <f t="shared" si="7"/>
        <v>0</v>
      </c>
      <c r="BI23" s="127">
        <f t="shared" si="8"/>
        <v>0</v>
      </c>
      <c r="BJ23" s="76" t="s">
        <v>12</v>
      </c>
      <c r="BK23" s="128">
        <f t="shared" si="9"/>
        <v>0</v>
      </c>
      <c r="BL23" s="76" t="s">
        <v>1102</v>
      </c>
      <c r="BM23" s="126" t="s">
        <v>1289</v>
      </c>
    </row>
    <row r="24" spans="2:65" s="77" customFormat="1" ht="24.2" customHeight="1" x14ac:dyDescent="0.15">
      <c r="B24" s="87"/>
      <c r="C24" s="114" t="s">
        <v>7</v>
      </c>
      <c r="D24" s="114" t="s">
        <v>80</v>
      </c>
      <c r="E24" s="115" t="s">
        <v>904</v>
      </c>
      <c r="F24" s="116" t="s">
        <v>1290</v>
      </c>
      <c r="G24" s="117" t="s">
        <v>36</v>
      </c>
      <c r="H24" s="118">
        <v>2</v>
      </c>
      <c r="I24" s="119"/>
      <c r="J24" s="118">
        <f t="shared" si="0"/>
        <v>0</v>
      </c>
      <c r="K24" s="120"/>
      <c r="L24" s="121"/>
      <c r="M24" s="122" t="s">
        <v>1042</v>
      </c>
      <c r="N24" s="123"/>
      <c r="P24" s="124">
        <f t="shared" si="1"/>
        <v>0</v>
      </c>
      <c r="Q24" s="124">
        <v>0</v>
      </c>
      <c r="R24" s="124">
        <f t="shared" si="2"/>
        <v>0</v>
      </c>
      <c r="S24" s="124">
        <v>0</v>
      </c>
      <c r="T24" s="125">
        <f t="shared" si="3"/>
        <v>0</v>
      </c>
      <c r="AR24" s="126" t="s">
        <v>1278</v>
      </c>
      <c r="AT24" s="126" t="s">
        <v>80</v>
      </c>
      <c r="AU24" s="126" t="s">
        <v>13</v>
      </c>
      <c r="AY24" s="76" t="s">
        <v>1064</v>
      </c>
      <c r="BE24" s="127">
        <f t="shared" si="4"/>
        <v>0</v>
      </c>
      <c r="BF24" s="127">
        <f t="shared" si="5"/>
        <v>0</v>
      </c>
      <c r="BG24" s="127">
        <f t="shared" si="6"/>
        <v>0</v>
      </c>
      <c r="BH24" s="127">
        <f t="shared" si="7"/>
        <v>0</v>
      </c>
      <c r="BI24" s="127">
        <f t="shared" si="8"/>
        <v>0</v>
      </c>
      <c r="BJ24" s="76" t="s">
        <v>12</v>
      </c>
      <c r="BK24" s="128">
        <f t="shared" si="9"/>
        <v>0</v>
      </c>
      <c r="BL24" s="76" t="s">
        <v>1102</v>
      </c>
      <c r="BM24" s="126" t="s">
        <v>1291</v>
      </c>
    </row>
    <row r="25" spans="2:65" s="77" customFormat="1" ht="21.75" customHeight="1" x14ac:dyDescent="0.15">
      <c r="B25" s="87"/>
      <c r="C25" s="114" t="s">
        <v>6</v>
      </c>
      <c r="D25" s="114" t="s">
        <v>80</v>
      </c>
      <c r="E25" s="115" t="s">
        <v>903</v>
      </c>
      <c r="F25" s="116" t="s">
        <v>1292</v>
      </c>
      <c r="G25" s="117" t="s">
        <v>36</v>
      </c>
      <c r="H25" s="118">
        <v>2</v>
      </c>
      <c r="I25" s="119"/>
      <c r="J25" s="118">
        <f t="shared" si="0"/>
        <v>0</v>
      </c>
      <c r="K25" s="120"/>
      <c r="L25" s="121"/>
      <c r="M25" s="122" t="s">
        <v>1042</v>
      </c>
      <c r="N25" s="123"/>
      <c r="P25" s="124">
        <f t="shared" si="1"/>
        <v>0</v>
      </c>
      <c r="Q25" s="124">
        <v>0</v>
      </c>
      <c r="R25" s="124">
        <f t="shared" si="2"/>
        <v>0</v>
      </c>
      <c r="S25" s="124">
        <v>0</v>
      </c>
      <c r="T25" s="125">
        <f t="shared" si="3"/>
        <v>0</v>
      </c>
      <c r="AR25" s="126" t="s">
        <v>1278</v>
      </c>
      <c r="AT25" s="126" t="s">
        <v>80</v>
      </c>
      <c r="AU25" s="126" t="s">
        <v>13</v>
      </c>
      <c r="AY25" s="76" t="s">
        <v>1064</v>
      </c>
      <c r="BE25" s="127">
        <f t="shared" si="4"/>
        <v>0</v>
      </c>
      <c r="BF25" s="127">
        <f t="shared" si="5"/>
        <v>0</v>
      </c>
      <c r="BG25" s="127">
        <f t="shared" si="6"/>
        <v>0</v>
      </c>
      <c r="BH25" s="127">
        <f t="shared" si="7"/>
        <v>0</v>
      </c>
      <c r="BI25" s="127">
        <f t="shared" si="8"/>
        <v>0</v>
      </c>
      <c r="BJ25" s="76" t="s">
        <v>12</v>
      </c>
      <c r="BK25" s="128">
        <f t="shared" si="9"/>
        <v>0</v>
      </c>
      <c r="BL25" s="76" t="s">
        <v>1102</v>
      </c>
      <c r="BM25" s="126" t="s">
        <v>1293</v>
      </c>
    </row>
    <row r="26" spans="2:65" s="77" customFormat="1" ht="16.5" customHeight="1" x14ac:dyDescent="0.15">
      <c r="B26" s="87"/>
      <c r="C26" s="114" t="s">
        <v>72</v>
      </c>
      <c r="D26" s="114" t="s">
        <v>80</v>
      </c>
      <c r="E26" s="115" t="s">
        <v>902</v>
      </c>
      <c r="F26" s="116" t="s">
        <v>1294</v>
      </c>
      <c r="G26" s="117" t="s">
        <v>36</v>
      </c>
      <c r="H26" s="118">
        <v>2</v>
      </c>
      <c r="I26" s="119"/>
      <c r="J26" s="118">
        <f t="shared" si="0"/>
        <v>0</v>
      </c>
      <c r="K26" s="120"/>
      <c r="L26" s="121"/>
      <c r="M26" s="122" t="s">
        <v>1042</v>
      </c>
      <c r="N26" s="123"/>
      <c r="P26" s="124">
        <f t="shared" si="1"/>
        <v>0</v>
      </c>
      <c r="Q26" s="124">
        <v>0</v>
      </c>
      <c r="R26" s="124">
        <f t="shared" si="2"/>
        <v>0</v>
      </c>
      <c r="S26" s="124">
        <v>0</v>
      </c>
      <c r="T26" s="125">
        <f t="shared" si="3"/>
        <v>0</v>
      </c>
      <c r="AR26" s="126" t="s">
        <v>1278</v>
      </c>
      <c r="AT26" s="126" t="s">
        <v>80</v>
      </c>
      <c r="AU26" s="126" t="s">
        <v>13</v>
      </c>
      <c r="AY26" s="76" t="s">
        <v>1064</v>
      </c>
      <c r="BE26" s="127">
        <f t="shared" si="4"/>
        <v>0</v>
      </c>
      <c r="BF26" s="127">
        <f t="shared" si="5"/>
        <v>0</v>
      </c>
      <c r="BG26" s="127">
        <f t="shared" si="6"/>
        <v>0</v>
      </c>
      <c r="BH26" s="127">
        <f t="shared" si="7"/>
        <v>0</v>
      </c>
      <c r="BI26" s="127">
        <f t="shared" si="8"/>
        <v>0</v>
      </c>
      <c r="BJ26" s="76" t="s">
        <v>12</v>
      </c>
      <c r="BK26" s="128">
        <f t="shared" si="9"/>
        <v>0</v>
      </c>
      <c r="BL26" s="76" t="s">
        <v>1102</v>
      </c>
      <c r="BM26" s="126" t="s">
        <v>1295</v>
      </c>
    </row>
    <row r="27" spans="2:65" s="77" customFormat="1" ht="16.5" customHeight="1" x14ac:dyDescent="0.15">
      <c r="B27" s="87"/>
      <c r="C27" s="114" t="s">
        <v>1092</v>
      </c>
      <c r="D27" s="114" t="s">
        <v>80</v>
      </c>
      <c r="E27" s="115" t="s">
        <v>901</v>
      </c>
      <c r="F27" s="116" t="s">
        <v>1296</v>
      </c>
      <c r="G27" s="117" t="s">
        <v>36</v>
      </c>
      <c r="H27" s="118">
        <v>4</v>
      </c>
      <c r="I27" s="119"/>
      <c r="J27" s="118">
        <f t="shared" si="0"/>
        <v>0</v>
      </c>
      <c r="K27" s="120"/>
      <c r="L27" s="121"/>
      <c r="M27" s="122" t="s">
        <v>1042</v>
      </c>
      <c r="N27" s="123"/>
      <c r="P27" s="124">
        <f t="shared" si="1"/>
        <v>0</v>
      </c>
      <c r="Q27" s="124">
        <v>0</v>
      </c>
      <c r="R27" s="124">
        <f t="shared" si="2"/>
        <v>0</v>
      </c>
      <c r="S27" s="124">
        <v>0</v>
      </c>
      <c r="T27" s="125">
        <f t="shared" si="3"/>
        <v>0</v>
      </c>
      <c r="AR27" s="126" t="s">
        <v>6</v>
      </c>
      <c r="AT27" s="126" t="s">
        <v>80</v>
      </c>
      <c r="AU27" s="126" t="s">
        <v>13</v>
      </c>
      <c r="AY27" s="76" t="s">
        <v>1064</v>
      </c>
      <c r="BE27" s="127">
        <f t="shared" si="4"/>
        <v>0</v>
      </c>
      <c r="BF27" s="127">
        <f t="shared" si="5"/>
        <v>0</v>
      </c>
      <c r="BG27" s="127">
        <f t="shared" si="6"/>
        <v>0</v>
      </c>
      <c r="BH27" s="127">
        <f t="shared" si="7"/>
        <v>0</v>
      </c>
      <c r="BI27" s="127">
        <f t="shared" si="8"/>
        <v>0</v>
      </c>
      <c r="BJ27" s="76" t="s">
        <v>12</v>
      </c>
      <c r="BK27" s="128">
        <f t="shared" si="9"/>
        <v>0</v>
      </c>
      <c r="BL27" s="76" t="s">
        <v>10</v>
      </c>
      <c r="BM27" s="126" t="s">
        <v>1297</v>
      </c>
    </row>
    <row r="28" spans="2:65" s="77" customFormat="1" ht="24.2" customHeight="1" x14ac:dyDescent="0.15">
      <c r="B28" s="87"/>
      <c r="C28" s="114" t="s">
        <v>1095</v>
      </c>
      <c r="D28" s="114" t="s">
        <v>80</v>
      </c>
      <c r="E28" s="115" t="s">
        <v>900</v>
      </c>
      <c r="F28" s="116" t="s">
        <v>1298</v>
      </c>
      <c r="G28" s="117" t="s">
        <v>36</v>
      </c>
      <c r="H28" s="118">
        <v>24</v>
      </c>
      <c r="I28" s="119"/>
      <c r="J28" s="118">
        <f t="shared" si="0"/>
        <v>0</v>
      </c>
      <c r="K28" s="120"/>
      <c r="L28" s="121"/>
      <c r="M28" s="122" t="s">
        <v>1042</v>
      </c>
      <c r="N28" s="123"/>
      <c r="P28" s="124">
        <f t="shared" si="1"/>
        <v>0</v>
      </c>
      <c r="Q28" s="124">
        <v>0.1</v>
      </c>
      <c r="R28" s="124">
        <f t="shared" si="2"/>
        <v>2.4000000000000004</v>
      </c>
      <c r="S28" s="124">
        <v>0</v>
      </c>
      <c r="T28" s="125">
        <f t="shared" si="3"/>
        <v>0</v>
      </c>
      <c r="AR28" s="126" t="s">
        <v>1278</v>
      </c>
      <c r="AT28" s="126" t="s">
        <v>80</v>
      </c>
      <c r="AU28" s="126" t="s">
        <v>13</v>
      </c>
      <c r="AY28" s="76" t="s">
        <v>1064</v>
      </c>
      <c r="BE28" s="127">
        <f t="shared" si="4"/>
        <v>0</v>
      </c>
      <c r="BF28" s="127">
        <f t="shared" si="5"/>
        <v>0</v>
      </c>
      <c r="BG28" s="127">
        <f t="shared" si="6"/>
        <v>0</v>
      </c>
      <c r="BH28" s="127">
        <f t="shared" si="7"/>
        <v>0</v>
      </c>
      <c r="BI28" s="127">
        <f t="shared" si="8"/>
        <v>0</v>
      </c>
      <c r="BJ28" s="76" t="s">
        <v>12</v>
      </c>
      <c r="BK28" s="128">
        <f t="shared" si="9"/>
        <v>0</v>
      </c>
      <c r="BL28" s="76" t="s">
        <v>1102</v>
      </c>
      <c r="BM28" s="126" t="s">
        <v>1299</v>
      </c>
    </row>
    <row r="29" spans="2:65" s="77" customFormat="1" ht="24.2" customHeight="1" x14ac:dyDescent="0.15">
      <c r="B29" s="87"/>
      <c r="C29" s="114" t="s">
        <v>1099</v>
      </c>
      <c r="D29" s="114" t="s">
        <v>80</v>
      </c>
      <c r="E29" s="115" t="s">
        <v>899</v>
      </c>
      <c r="F29" s="116" t="s">
        <v>1300</v>
      </c>
      <c r="G29" s="117" t="s">
        <v>36</v>
      </c>
      <c r="H29" s="118">
        <v>10</v>
      </c>
      <c r="I29" s="119"/>
      <c r="J29" s="118">
        <f t="shared" si="0"/>
        <v>0</v>
      </c>
      <c r="K29" s="120"/>
      <c r="L29" s="121"/>
      <c r="M29" s="122" t="s">
        <v>1042</v>
      </c>
      <c r="N29" s="123"/>
      <c r="P29" s="124">
        <f t="shared" si="1"/>
        <v>0</v>
      </c>
      <c r="Q29" s="124">
        <v>0</v>
      </c>
      <c r="R29" s="124">
        <f t="shared" si="2"/>
        <v>0</v>
      </c>
      <c r="S29" s="124">
        <v>0</v>
      </c>
      <c r="T29" s="125">
        <f t="shared" si="3"/>
        <v>0</v>
      </c>
      <c r="AR29" s="126" t="s">
        <v>1278</v>
      </c>
      <c r="AT29" s="126" t="s">
        <v>80</v>
      </c>
      <c r="AU29" s="126" t="s">
        <v>13</v>
      </c>
      <c r="AY29" s="76" t="s">
        <v>1064</v>
      </c>
      <c r="BE29" s="127">
        <f t="shared" si="4"/>
        <v>0</v>
      </c>
      <c r="BF29" s="127">
        <f t="shared" si="5"/>
        <v>0</v>
      </c>
      <c r="BG29" s="127">
        <f t="shared" si="6"/>
        <v>0</v>
      </c>
      <c r="BH29" s="127">
        <f t="shared" si="7"/>
        <v>0</v>
      </c>
      <c r="BI29" s="127">
        <f t="shared" si="8"/>
        <v>0</v>
      </c>
      <c r="BJ29" s="76" t="s">
        <v>12</v>
      </c>
      <c r="BK29" s="128">
        <f t="shared" si="9"/>
        <v>0</v>
      </c>
      <c r="BL29" s="76" t="s">
        <v>1102</v>
      </c>
      <c r="BM29" s="126" t="s">
        <v>1301</v>
      </c>
    </row>
    <row r="30" spans="2:65" s="77" customFormat="1" ht="24.2" customHeight="1" x14ac:dyDescent="0.15">
      <c r="B30" s="87"/>
      <c r="C30" s="114" t="s">
        <v>1105</v>
      </c>
      <c r="D30" s="114" t="s">
        <v>80</v>
      </c>
      <c r="E30" s="115" t="s">
        <v>898</v>
      </c>
      <c r="F30" s="116" t="s">
        <v>1302</v>
      </c>
      <c r="G30" s="117" t="s">
        <v>36</v>
      </c>
      <c r="H30" s="118">
        <v>5</v>
      </c>
      <c r="I30" s="119"/>
      <c r="J30" s="118">
        <f t="shared" si="0"/>
        <v>0</v>
      </c>
      <c r="K30" s="120"/>
      <c r="L30" s="121"/>
      <c r="M30" s="122" t="s">
        <v>1042</v>
      </c>
      <c r="N30" s="123"/>
      <c r="P30" s="124">
        <f t="shared" si="1"/>
        <v>0</v>
      </c>
      <c r="Q30" s="124">
        <v>1.77</v>
      </c>
      <c r="R30" s="124">
        <f t="shared" si="2"/>
        <v>8.85</v>
      </c>
      <c r="S30" s="124">
        <v>0</v>
      </c>
      <c r="T30" s="125">
        <f t="shared" si="3"/>
        <v>0</v>
      </c>
      <c r="AR30" s="126" t="s">
        <v>1278</v>
      </c>
      <c r="AT30" s="126" t="s">
        <v>80</v>
      </c>
      <c r="AU30" s="126" t="s">
        <v>13</v>
      </c>
      <c r="AY30" s="76" t="s">
        <v>1064</v>
      </c>
      <c r="BE30" s="127">
        <f t="shared" si="4"/>
        <v>0</v>
      </c>
      <c r="BF30" s="127">
        <f t="shared" si="5"/>
        <v>0</v>
      </c>
      <c r="BG30" s="127">
        <f t="shared" si="6"/>
        <v>0</v>
      </c>
      <c r="BH30" s="127">
        <f t="shared" si="7"/>
        <v>0</v>
      </c>
      <c r="BI30" s="127">
        <f t="shared" si="8"/>
        <v>0</v>
      </c>
      <c r="BJ30" s="76" t="s">
        <v>12</v>
      </c>
      <c r="BK30" s="128">
        <f t="shared" si="9"/>
        <v>0</v>
      </c>
      <c r="BL30" s="76" t="s">
        <v>1102</v>
      </c>
      <c r="BM30" s="126" t="s">
        <v>1303</v>
      </c>
    </row>
    <row r="31" spans="2:65" s="77" customFormat="1" ht="16.5" customHeight="1" x14ac:dyDescent="0.15">
      <c r="B31" s="87"/>
      <c r="C31" s="114" t="s">
        <v>1108</v>
      </c>
      <c r="D31" s="114" t="s">
        <v>80</v>
      </c>
      <c r="E31" s="115" t="s">
        <v>897</v>
      </c>
      <c r="F31" s="116" t="s">
        <v>1304</v>
      </c>
      <c r="G31" s="117" t="s">
        <v>36</v>
      </c>
      <c r="H31" s="118">
        <v>5</v>
      </c>
      <c r="I31" s="119"/>
      <c r="J31" s="118">
        <f t="shared" si="0"/>
        <v>0</v>
      </c>
      <c r="K31" s="120"/>
      <c r="L31" s="121"/>
      <c r="M31" s="122" t="s">
        <v>1042</v>
      </c>
      <c r="N31" s="123"/>
      <c r="P31" s="124">
        <f t="shared" si="1"/>
        <v>0</v>
      </c>
      <c r="Q31" s="124">
        <v>0</v>
      </c>
      <c r="R31" s="124">
        <f t="shared" si="2"/>
        <v>0</v>
      </c>
      <c r="S31" s="124">
        <v>0</v>
      </c>
      <c r="T31" s="125">
        <f t="shared" si="3"/>
        <v>0</v>
      </c>
      <c r="AR31" s="126" t="s">
        <v>1278</v>
      </c>
      <c r="AT31" s="126" t="s">
        <v>80</v>
      </c>
      <c r="AU31" s="126" t="s">
        <v>13</v>
      </c>
      <c r="AY31" s="76" t="s">
        <v>1064</v>
      </c>
      <c r="BE31" s="127">
        <f t="shared" si="4"/>
        <v>0</v>
      </c>
      <c r="BF31" s="127">
        <f t="shared" si="5"/>
        <v>0</v>
      </c>
      <c r="BG31" s="127">
        <f t="shared" si="6"/>
        <v>0</v>
      </c>
      <c r="BH31" s="127">
        <f t="shared" si="7"/>
        <v>0</v>
      </c>
      <c r="BI31" s="127">
        <f t="shared" si="8"/>
        <v>0</v>
      </c>
      <c r="BJ31" s="76" t="s">
        <v>12</v>
      </c>
      <c r="BK31" s="128">
        <f t="shared" si="9"/>
        <v>0</v>
      </c>
      <c r="BL31" s="76" t="s">
        <v>1102</v>
      </c>
      <c r="BM31" s="126" t="s">
        <v>1305</v>
      </c>
    </row>
    <row r="32" spans="2:65" s="77" customFormat="1" ht="24.2" customHeight="1" x14ac:dyDescent="0.15">
      <c r="B32" s="87"/>
      <c r="C32" s="114" t="s">
        <v>1111</v>
      </c>
      <c r="D32" s="114" t="s">
        <v>80</v>
      </c>
      <c r="E32" s="115" t="s">
        <v>896</v>
      </c>
      <c r="F32" s="116" t="s">
        <v>1306</v>
      </c>
      <c r="G32" s="117" t="s">
        <v>217</v>
      </c>
      <c r="H32" s="118">
        <v>13</v>
      </c>
      <c r="I32" s="119"/>
      <c r="J32" s="118">
        <f t="shared" si="0"/>
        <v>0</v>
      </c>
      <c r="K32" s="120"/>
      <c r="L32" s="121"/>
      <c r="M32" s="122" t="s">
        <v>1042</v>
      </c>
      <c r="N32" s="123"/>
      <c r="P32" s="124">
        <f t="shared" si="1"/>
        <v>0</v>
      </c>
      <c r="Q32" s="124">
        <v>0</v>
      </c>
      <c r="R32" s="124">
        <f t="shared" si="2"/>
        <v>0</v>
      </c>
      <c r="S32" s="124">
        <v>0</v>
      </c>
      <c r="T32" s="125">
        <f t="shared" si="3"/>
        <v>0</v>
      </c>
      <c r="AR32" s="126" t="s">
        <v>1278</v>
      </c>
      <c r="AT32" s="126" t="s">
        <v>80</v>
      </c>
      <c r="AU32" s="126" t="s">
        <v>13</v>
      </c>
      <c r="AY32" s="76" t="s">
        <v>1064</v>
      </c>
      <c r="BE32" s="127">
        <f t="shared" si="4"/>
        <v>0</v>
      </c>
      <c r="BF32" s="127">
        <f t="shared" si="5"/>
        <v>0</v>
      </c>
      <c r="BG32" s="127">
        <f t="shared" si="6"/>
        <v>0</v>
      </c>
      <c r="BH32" s="127">
        <f t="shared" si="7"/>
        <v>0</v>
      </c>
      <c r="BI32" s="127">
        <f t="shared" si="8"/>
        <v>0</v>
      </c>
      <c r="BJ32" s="76" t="s">
        <v>12</v>
      </c>
      <c r="BK32" s="128">
        <f t="shared" si="9"/>
        <v>0</v>
      </c>
      <c r="BL32" s="76" t="s">
        <v>1102</v>
      </c>
      <c r="BM32" s="126" t="s">
        <v>1307</v>
      </c>
    </row>
    <row r="33" spans="2:65" s="77" customFormat="1" ht="24.2" customHeight="1" x14ac:dyDescent="0.15">
      <c r="B33" s="87"/>
      <c r="C33" s="114" t="s">
        <v>1114</v>
      </c>
      <c r="D33" s="114" t="s">
        <v>80</v>
      </c>
      <c r="E33" s="115" t="s">
        <v>895</v>
      </c>
      <c r="F33" s="116" t="s">
        <v>1308</v>
      </c>
      <c r="G33" s="117" t="s">
        <v>217</v>
      </c>
      <c r="H33" s="118">
        <v>13</v>
      </c>
      <c r="I33" s="119"/>
      <c r="J33" s="118">
        <f t="shared" si="0"/>
        <v>0</v>
      </c>
      <c r="K33" s="120"/>
      <c r="L33" s="121"/>
      <c r="M33" s="122" t="s">
        <v>1042</v>
      </c>
      <c r="N33" s="123"/>
      <c r="P33" s="124">
        <f t="shared" si="1"/>
        <v>0</v>
      </c>
      <c r="Q33" s="124">
        <v>0</v>
      </c>
      <c r="R33" s="124">
        <f t="shared" si="2"/>
        <v>0</v>
      </c>
      <c r="S33" s="124">
        <v>0</v>
      </c>
      <c r="T33" s="125">
        <f t="shared" si="3"/>
        <v>0</v>
      </c>
      <c r="AR33" s="126" t="s">
        <v>1278</v>
      </c>
      <c r="AT33" s="126" t="s">
        <v>80</v>
      </c>
      <c r="AU33" s="126" t="s">
        <v>13</v>
      </c>
      <c r="AY33" s="76" t="s">
        <v>1064</v>
      </c>
      <c r="BE33" s="127">
        <f t="shared" si="4"/>
        <v>0</v>
      </c>
      <c r="BF33" s="127">
        <f t="shared" si="5"/>
        <v>0</v>
      </c>
      <c r="BG33" s="127">
        <f t="shared" si="6"/>
        <v>0</v>
      </c>
      <c r="BH33" s="127">
        <f t="shared" si="7"/>
        <v>0</v>
      </c>
      <c r="BI33" s="127">
        <f t="shared" si="8"/>
        <v>0</v>
      </c>
      <c r="BJ33" s="76" t="s">
        <v>12</v>
      </c>
      <c r="BK33" s="128">
        <f t="shared" si="9"/>
        <v>0</v>
      </c>
      <c r="BL33" s="76" t="s">
        <v>1102</v>
      </c>
      <c r="BM33" s="126" t="s">
        <v>1309</v>
      </c>
    </row>
    <row r="34" spans="2:65" s="103" customFormat="1" ht="22.7" customHeight="1" x14ac:dyDescent="0.2">
      <c r="B34" s="104"/>
      <c r="D34" s="105" t="s">
        <v>1062</v>
      </c>
      <c r="E34" s="129" t="s">
        <v>894</v>
      </c>
      <c r="F34" s="129" t="s">
        <v>1310</v>
      </c>
      <c r="I34" s="107"/>
      <c r="J34" s="130">
        <f>BK34</f>
        <v>0</v>
      </c>
      <c r="L34" s="104"/>
      <c r="M34" s="109"/>
      <c r="P34" s="110">
        <f>SUM(P35:P38)</f>
        <v>0</v>
      </c>
      <c r="R34" s="110">
        <f>SUM(R35:R38)</f>
        <v>0</v>
      </c>
      <c r="T34" s="111">
        <f>SUM(T35:T38)</f>
        <v>0</v>
      </c>
      <c r="AR34" s="105" t="s">
        <v>11</v>
      </c>
      <c r="AT34" s="112" t="s">
        <v>1062</v>
      </c>
      <c r="AU34" s="112" t="s">
        <v>13</v>
      </c>
      <c r="AY34" s="105" t="s">
        <v>1064</v>
      </c>
      <c r="BK34" s="113">
        <f>SUM(BK35:BK38)</f>
        <v>0</v>
      </c>
    </row>
    <row r="35" spans="2:65" s="77" customFormat="1" ht="16.5" customHeight="1" x14ac:dyDescent="0.15">
      <c r="B35" s="87"/>
      <c r="C35" s="131" t="s">
        <v>1117</v>
      </c>
      <c r="D35" s="131" t="s">
        <v>1100</v>
      </c>
      <c r="E35" s="132" t="s">
        <v>893</v>
      </c>
      <c r="F35" s="133" t="s">
        <v>1311</v>
      </c>
      <c r="G35" s="134" t="s">
        <v>36</v>
      </c>
      <c r="H35" s="135">
        <v>13</v>
      </c>
      <c r="I35" s="136"/>
      <c r="J35" s="135">
        <f>ROUND(I35*H35,3)</f>
        <v>0</v>
      </c>
      <c r="K35" s="137"/>
      <c r="L35" s="78"/>
      <c r="M35" s="138" t="s">
        <v>1042</v>
      </c>
      <c r="N35" s="86"/>
      <c r="P35" s="124">
        <f>O35*H35</f>
        <v>0</v>
      </c>
      <c r="Q35" s="124">
        <v>0</v>
      </c>
      <c r="R35" s="124">
        <f>Q35*H35</f>
        <v>0</v>
      </c>
      <c r="S35" s="124">
        <v>0</v>
      </c>
      <c r="T35" s="125">
        <f>S35*H35</f>
        <v>0</v>
      </c>
      <c r="AR35" s="126" t="s">
        <v>1102</v>
      </c>
      <c r="AT35" s="126" t="s">
        <v>1100</v>
      </c>
      <c r="AU35" s="126" t="s">
        <v>12</v>
      </c>
      <c r="AY35" s="76" t="s">
        <v>1064</v>
      </c>
      <c r="BE35" s="127">
        <f>IF(N35="základná",J35,0)</f>
        <v>0</v>
      </c>
      <c r="BF35" s="127">
        <f>IF(N35="znížená",J35,0)</f>
        <v>0</v>
      </c>
      <c r="BG35" s="127">
        <f>IF(N35="zákl. prenesená",J35,0)</f>
        <v>0</v>
      </c>
      <c r="BH35" s="127">
        <f>IF(N35="zníž. prenesená",J35,0)</f>
        <v>0</v>
      </c>
      <c r="BI35" s="127">
        <f>IF(N35="nulová",J35,0)</f>
        <v>0</v>
      </c>
      <c r="BJ35" s="76" t="s">
        <v>12</v>
      </c>
      <c r="BK35" s="128">
        <f>ROUND(I35*H35,3)</f>
        <v>0</v>
      </c>
      <c r="BL35" s="76" t="s">
        <v>1102</v>
      </c>
      <c r="BM35" s="126" t="s">
        <v>1312</v>
      </c>
    </row>
    <row r="36" spans="2:65" s="77" customFormat="1" ht="24.2" customHeight="1" x14ac:dyDescent="0.15">
      <c r="B36" s="87"/>
      <c r="C36" s="131" t="s">
        <v>1120</v>
      </c>
      <c r="D36" s="131" t="s">
        <v>1100</v>
      </c>
      <c r="E36" s="132" t="s">
        <v>892</v>
      </c>
      <c r="F36" s="133" t="s">
        <v>1313</v>
      </c>
      <c r="G36" s="134" t="s">
        <v>82</v>
      </c>
      <c r="H36" s="135">
        <v>90</v>
      </c>
      <c r="I36" s="136"/>
      <c r="J36" s="135">
        <f>ROUND(I36*H36,3)</f>
        <v>0</v>
      </c>
      <c r="K36" s="137"/>
      <c r="L36" s="78"/>
      <c r="M36" s="138" t="s">
        <v>1042</v>
      </c>
      <c r="N36" s="86"/>
      <c r="P36" s="124">
        <f>O36*H36</f>
        <v>0</v>
      </c>
      <c r="Q36" s="124">
        <v>0</v>
      </c>
      <c r="R36" s="124">
        <f>Q36*H36</f>
        <v>0</v>
      </c>
      <c r="S36" s="124">
        <v>0</v>
      </c>
      <c r="T36" s="125">
        <f>S36*H36</f>
        <v>0</v>
      </c>
      <c r="AR36" s="126" t="s">
        <v>1102</v>
      </c>
      <c r="AT36" s="126" t="s">
        <v>1100</v>
      </c>
      <c r="AU36" s="126" t="s">
        <v>12</v>
      </c>
      <c r="AY36" s="76" t="s">
        <v>1064</v>
      </c>
      <c r="BE36" s="127">
        <f>IF(N36="základná",J36,0)</f>
        <v>0</v>
      </c>
      <c r="BF36" s="127">
        <f>IF(N36="znížená",J36,0)</f>
        <v>0</v>
      </c>
      <c r="BG36" s="127">
        <f>IF(N36="zákl. prenesená",J36,0)</f>
        <v>0</v>
      </c>
      <c r="BH36" s="127">
        <f>IF(N36="zníž. prenesená",J36,0)</f>
        <v>0</v>
      </c>
      <c r="BI36" s="127">
        <f>IF(N36="nulová",J36,0)</f>
        <v>0</v>
      </c>
      <c r="BJ36" s="76" t="s">
        <v>12</v>
      </c>
      <c r="BK36" s="128">
        <f>ROUND(I36*H36,3)</f>
        <v>0</v>
      </c>
      <c r="BL36" s="76" t="s">
        <v>1102</v>
      </c>
      <c r="BM36" s="126" t="s">
        <v>1314</v>
      </c>
    </row>
    <row r="37" spans="2:65" s="77" customFormat="1" ht="24.2" customHeight="1" x14ac:dyDescent="0.15">
      <c r="B37" s="87"/>
      <c r="C37" s="131" t="s">
        <v>1123</v>
      </c>
      <c r="D37" s="131" t="s">
        <v>1100</v>
      </c>
      <c r="E37" s="132" t="s">
        <v>891</v>
      </c>
      <c r="F37" s="133" t="s">
        <v>1315</v>
      </c>
      <c r="G37" s="134" t="s">
        <v>36</v>
      </c>
      <c r="H37" s="135">
        <v>12</v>
      </c>
      <c r="I37" s="136"/>
      <c r="J37" s="135">
        <f>ROUND(I37*H37,3)</f>
        <v>0</v>
      </c>
      <c r="K37" s="137"/>
      <c r="L37" s="78"/>
      <c r="M37" s="138" t="s">
        <v>1042</v>
      </c>
      <c r="N37" s="86"/>
      <c r="P37" s="124">
        <f>O37*H37</f>
        <v>0</v>
      </c>
      <c r="Q37" s="124">
        <v>0</v>
      </c>
      <c r="R37" s="124">
        <f>Q37*H37</f>
        <v>0</v>
      </c>
      <c r="S37" s="124">
        <v>0</v>
      </c>
      <c r="T37" s="125">
        <f>S37*H37</f>
        <v>0</v>
      </c>
      <c r="AR37" s="126" t="s">
        <v>1102</v>
      </c>
      <c r="AT37" s="126" t="s">
        <v>1100</v>
      </c>
      <c r="AU37" s="126" t="s">
        <v>12</v>
      </c>
      <c r="AY37" s="76" t="s">
        <v>1064</v>
      </c>
      <c r="BE37" s="127">
        <f>IF(N37="základná",J37,0)</f>
        <v>0</v>
      </c>
      <c r="BF37" s="127">
        <f>IF(N37="znížená",J37,0)</f>
        <v>0</v>
      </c>
      <c r="BG37" s="127">
        <f>IF(N37="zákl. prenesená",J37,0)</f>
        <v>0</v>
      </c>
      <c r="BH37" s="127">
        <f>IF(N37="zníž. prenesená",J37,0)</f>
        <v>0</v>
      </c>
      <c r="BI37" s="127">
        <f>IF(N37="nulová",J37,0)</f>
        <v>0</v>
      </c>
      <c r="BJ37" s="76" t="s">
        <v>12</v>
      </c>
      <c r="BK37" s="128">
        <f>ROUND(I37*H37,3)</f>
        <v>0</v>
      </c>
      <c r="BL37" s="76" t="s">
        <v>1102</v>
      </c>
      <c r="BM37" s="126" t="s">
        <v>1316</v>
      </c>
    </row>
    <row r="38" spans="2:65" s="77" customFormat="1" ht="24.2" customHeight="1" x14ac:dyDescent="0.15">
      <c r="B38" s="87"/>
      <c r="C38" s="131" t="s">
        <v>1126</v>
      </c>
      <c r="D38" s="131" t="s">
        <v>1100</v>
      </c>
      <c r="E38" s="132" t="s">
        <v>890</v>
      </c>
      <c r="F38" s="133" t="s">
        <v>1317</v>
      </c>
      <c r="G38" s="134" t="s">
        <v>36</v>
      </c>
      <c r="H38" s="135">
        <v>4</v>
      </c>
      <c r="I38" s="136"/>
      <c r="J38" s="135">
        <f>ROUND(I38*H38,3)</f>
        <v>0</v>
      </c>
      <c r="K38" s="137"/>
      <c r="L38" s="78"/>
      <c r="M38" s="138" t="s">
        <v>1042</v>
      </c>
      <c r="N38" s="86"/>
      <c r="P38" s="124">
        <f>O38*H38</f>
        <v>0</v>
      </c>
      <c r="Q38" s="124">
        <v>0</v>
      </c>
      <c r="R38" s="124">
        <f>Q38*H38</f>
        <v>0</v>
      </c>
      <c r="S38" s="124">
        <v>0</v>
      </c>
      <c r="T38" s="125">
        <f>S38*H38</f>
        <v>0</v>
      </c>
      <c r="AR38" s="126" t="s">
        <v>1102</v>
      </c>
      <c r="AT38" s="126" t="s">
        <v>1100</v>
      </c>
      <c r="AU38" s="126" t="s">
        <v>12</v>
      </c>
      <c r="AY38" s="76" t="s">
        <v>1064</v>
      </c>
      <c r="BE38" s="127">
        <f>IF(N38="základná",J38,0)</f>
        <v>0</v>
      </c>
      <c r="BF38" s="127">
        <f>IF(N38="znížená",J38,0)</f>
        <v>0</v>
      </c>
      <c r="BG38" s="127">
        <f>IF(N38="zákl. prenesená",J38,0)</f>
        <v>0</v>
      </c>
      <c r="BH38" s="127">
        <f>IF(N38="zníž. prenesená",J38,0)</f>
        <v>0</v>
      </c>
      <c r="BI38" s="127">
        <f>IF(N38="nulová",J38,0)</f>
        <v>0</v>
      </c>
      <c r="BJ38" s="76" t="s">
        <v>12</v>
      </c>
      <c r="BK38" s="128">
        <f>ROUND(I38*H38,3)</f>
        <v>0</v>
      </c>
      <c r="BL38" s="76" t="s">
        <v>1102</v>
      </c>
      <c r="BM38" s="126" t="s">
        <v>1318</v>
      </c>
    </row>
    <row r="39" spans="2:65" s="103" customFormat="1" ht="25.9" customHeight="1" x14ac:dyDescent="0.2">
      <c r="B39" s="104"/>
      <c r="D39" s="105" t="s">
        <v>1062</v>
      </c>
      <c r="E39" s="106" t="s">
        <v>889</v>
      </c>
      <c r="F39" s="106" t="s">
        <v>1319</v>
      </c>
      <c r="I39" s="107"/>
      <c r="J39" s="108">
        <f>BK39</f>
        <v>0</v>
      </c>
      <c r="L39" s="104"/>
      <c r="M39" s="109"/>
      <c r="P39" s="110">
        <f>P40+SUM(P41:P47)</f>
        <v>0</v>
      </c>
      <c r="R39" s="110">
        <f>R40+SUM(R41:R47)</f>
        <v>15.821700000000002</v>
      </c>
      <c r="T39" s="111">
        <f>T40+SUM(T41:T47)</f>
        <v>0</v>
      </c>
      <c r="AR39" s="105" t="s">
        <v>13</v>
      </c>
      <c r="AT39" s="112" t="s">
        <v>1062</v>
      </c>
      <c r="AU39" s="112" t="s">
        <v>1040</v>
      </c>
      <c r="AY39" s="105" t="s">
        <v>1064</v>
      </c>
      <c r="BK39" s="113">
        <f>BK40+SUM(BK41:BK47)</f>
        <v>0</v>
      </c>
    </row>
    <row r="40" spans="2:65" s="77" customFormat="1" ht="16.5" customHeight="1" x14ac:dyDescent="0.15">
      <c r="B40" s="87"/>
      <c r="C40" s="114" t="s">
        <v>1129</v>
      </c>
      <c r="D40" s="114" t="s">
        <v>80</v>
      </c>
      <c r="E40" s="115" t="s">
        <v>888</v>
      </c>
      <c r="F40" s="116" t="s">
        <v>1320</v>
      </c>
      <c r="G40" s="117" t="s">
        <v>36</v>
      </c>
      <c r="H40" s="118">
        <v>1</v>
      </c>
      <c r="I40" s="119"/>
      <c r="J40" s="118">
        <f t="shared" ref="J40:J46" si="10">ROUND(I40*H40,3)</f>
        <v>0</v>
      </c>
      <c r="K40" s="120"/>
      <c r="L40" s="121"/>
      <c r="M40" s="122" t="s">
        <v>1042</v>
      </c>
      <c r="N40" s="123"/>
      <c r="P40" s="124">
        <f t="shared" ref="P40:P46" si="11">O40*H40</f>
        <v>0</v>
      </c>
      <c r="Q40" s="124">
        <v>0</v>
      </c>
      <c r="R40" s="124">
        <f t="shared" ref="R40:R46" si="12">Q40*H40</f>
        <v>0</v>
      </c>
      <c r="S40" s="124">
        <v>0</v>
      </c>
      <c r="T40" s="125">
        <f t="shared" ref="T40:T46" si="13">S40*H40</f>
        <v>0</v>
      </c>
      <c r="AR40" s="126" t="s">
        <v>1278</v>
      </c>
      <c r="AT40" s="126" t="s">
        <v>80</v>
      </c>
      <c r="AU40" s="126" t="s">
        <v>13</v>
      </c>
      <c r="AY40" s="76" t="s">
        <v>1064</v>
      </c>
      <c r="BE40" s="127">
        <f t="shared" ref="BE40:BE46" si="14">IF(N40="základná",J40,0)</f>
        <v>0</v>
      </c>
      <c r="BF40" s="127">
        <f t="shared" ref="BF40:BF46" si="15">IF(N40="znížená",J40,0)</f>
        <v>0</v>
      </c>
      <c r="BG40" s="127">
        <f t="shared" ref="BG40:BG46" si="16">IF(N40="zákl. prenesená",J40,0)</f>
        <v>0</v>
      </c>
      <c r="BH40" s="127">
        <f t="shared" ref="BH40:BH46" si="17">IF(N40="zníž. prenesená",J40,0)</f>
        <v>0</v>
      </c>
      <c r="BI40" s="127">
        <f t="shared" ref="BI40:BI46" si="18">IF(N40="nulová",J40,0)</f>
        <v>0</v>
      </c>
      <c r="BJ40" s="76" t="s">
        <v>12</v>
      </c>
      <c r="BK40" s="128">
        <f t="shared" ref="BK40:BK46" si="19">ROUND(I40*H40,3)</f>
        <v>0</v>
      </c>
      <c r="BL40" s="76" t="s">
        <v>1102</v>
      </c>
      <c r="BM40" s="126" t="s">
        <v>1321</v>
      </c>
    </row>
    <row r="41" spans="2:65" s="77" customFormat="1" ht="16.5" customHeight="1" x14ac:dyDescent="0.15">
      <c r="B41" s="87"/>
      <c r="C41" s="114" t="s">
        <v>1132</v>
      </c>
      <c r="D41" s="114" t="s">
        <v>80</v>
      </c>
      <c r="E41" s="115" t="s">
        <v>887</v>
      </c>
      <c r="F41" s="116" t="s">
        <v>1322</v>
      </c>
      <c r="G41" s="117" t="s">
        <v>36</v>
      </c>
      <c r="H41" s="118">
        <v>2</v>
      </c>
      <c r="I41" s="119"/>
      <c r="J41" s="118">
        <f t="shared" si="10"/>
        <v>0</v>
      </c>
      <c r="K41" s="120"/>
      <c r="L41" s="121"/>
      <c r="M41" s="122" t="s">
        <v>1042</v>
      </c>
      <c r="N41" s="123"/>
      <c r="P41" s="124">
        <f t="shared" si="11"/>
        <v>0</v>
      </c>
      <c r="Q41" s="124">
        <v>0</v>
      </c>
      <c r="R41" s="124">
        <f t="shared" si="12"/>
        <v>0</v>
      </c>
      <c r="S41" s="124">
        <v>0</v>
      </c>
      <c r="T41" s="125">
        <f t="shared" si="13"/>
        <v>0</v>
      </c>
      <c r="AR41" s="126" t="s">
        <v>1278</v>
      </c>
      <c r="AT41" s="126" t="s">
        <v>80</v>
      </c>
      <c r="AU41" s="126" t="s">
        <v>13</v>
      </c>
      <c r="AY41" s="76" t="s">
        <v>1064</v>
      </c>
      <c r="BE41" s="127">
        <f t="shared" si="14"/>
        <v>0</v>
      </c>
      <c r="BF41" s="127">
        <f t="shared" si="15"/>
        <v>0</v>
      </c>
      <c r="BG41" s="127">
        <f t="shared" si="16"/>
        <v>0</v>
      </c>
      <c r="BH41" s="127">
        <f t="shared" si="17"/>
        <v>0</v>
      </c>
      <c r="BI41" s="127">
        <f t="shared" si="18"/>
        <v>0</v>
      </c>
      <c r="BJ41" s="76" t="s">
        <v>12</v>
      </c>
      <c r="BK41" s="128">
        <f t="shared" si="19"/>
        <v>0</v>
      </c>
      <c r="BL41" s="76" t="s">
        <v>1102</v>
      </c>
      <c r="BM41" s="126" t="s">
        <v>1323</v>
      </c>
    </row>
    <row r="42" spans="2:65" s="77" customFormat="1" ht="21.75" customHeight="1" x14ac:dyDescent="0.15">
      <c r="B42" s="87"/>
      <c r="C42" s="114" t="s">
        <v>1135</v>
      </c>
      <c r="D42" s="114" t="s">
        <v>80</v>
      </c>
      <c r="E42" s="115" t="s">
        <v>886</v>
      </c>
      <c r="F42" s="116" t="s">
        <v>1324</v>
      </c>
      <c r="G42" s="117" t="s">
        <v>36</v>
      </c>
      <c r="H42" s="118">
        <v>2</v>
      </c>
      <c r="I42" s="119"/>
      <c r="J42" s="118">
        <f t="shared" si="10"/>
        <v>0</v>
      </c>
      <c r="K42" s="120"/>
      <c r="L42" s="121"/>
      <c r="M42" s="122" t="s">
        <v>1042</v>
      </c>
      <c r="N42" s="123"/>
      <c r="P42" s="124">
        <f t="shared" si="11"/>
        <v>0</v>
      </c>
      <c r="Q42" s="124">
        <v>7.9</v>
      </c>
      <c r="R42" s="124">
        <f t="shared" si="12"/>
        <v>15.8</v>
      </c>
      <c r="S42" s="124">
        <v>0</v>
      </c>
      <c r="T42" s="125">
        <f t="shared" si="13"/>
        <v>0</v>
      </c>
      <c r="AR42" s="126" t="s">
        <v>1278</v>
      </c>
      <c r="AT42" s="126" t="s">
        <v>80</v>
      </c>
      <c r="AU42" s="126" t="s">
        <v>13</v>
      </c>
      <c r="AY42" s="76" t="s">
        <v>1064</v>
      </c>
      <c r="BE42" s="127">
        <f t="shared" si="14"/>
        <v>0</v>
      </c>
      <c r="BF42" s="127">
        <f t="shared" si="15"/>
        <v>0</v>
      </c>
      <c r="BG42" s="127">
        <f t="shared" si="16"/>
        <v>0</v>
      </c>
      <c r="BH42" s="127">
        <f t="shared" si="17"/>
        <v>0</v>
      </c>
      <c r="BI42" s="127">
        <f t="shared" si="18"/>
        <v>0</v>
      </c>
      <c r="BJ42" s="76" t="s">
        <v>12</v>
      </c>
      <c r="BK42" s="128">
        <f t="shared" si="19"/>
        <v>0</v>
      </c>
      <c r="BL42" s="76" t="s">
        <v>1102</v>
      </c>
      <c r="BM42" s="126" t="s">
        <v>1325</v>
      </c>
    </row>
    <row r="43" spans="2:65" s="77" customFormat="1" ht="21.75" customHeight="1" x14ac:dyDescent="0.15">
      <c r="B43" s="87"/>
      <c r="C43" s="114" t="s">
        <v>1139</v>
      </c>
      <c r="D43" s="114" t="s">
        <v>80</v>
      </c>
      <c r="E43" s="115" t="s">
        <v>885</v>
      </c>
      <c r="F43" s="116" t="s">
        <v>1326</v>
      </c>
      <c r="G43" s="117" t="s">
        <v>82</v>
      </c>
      <c r="H43" s="118">
        <v>250</v>
      </c>
      <c r="I43" s="119"/>
      <c r="J43" s="118">
        <f t="shared" si="10"/>
        <v>0</v>
      </c>
      <c r="K43" s="120"/>
      <c r="L43" s="121"/>
      <c r="M43" s="122" t="s">
        <v>1042</v>
      </c>
      <c r="N43" s="123"/>
      <c r="P43" s="124">
        <f t="shared" si="11"/>
        <v>0</v>
      </c>
      <c r="Q43" s="124">
        <v>0</v>
      </c>
      <c r="R43" s="124">
        <f t="shared" si="12"/>
        <v>0</v>
      </c>
      <c r="S43" s="124">
        <v>0</v>
      </c>
      <c r="T43" s="125">
        <f t="shared" si="13"/>
        <v>0</v>
      </c>
      <c r="AR43" s="126" t="s">
        <v>1327</v>
      </c>
      <c r="AT43" s="126" t="s">
        <v>80</v>
      </c>
      <c r="AU43" s="126" t="s">
        <v>13</v>
      </c>
      <c r="AY43" s="76" t="s">
        <v>1064</v>
      </c>
      <c r="BE43" s="127">
        <f t="shared" si="14"/>
        <v>0</v>
      </c>
      <c r="BF43" s="127">
        <f t="shared" si="15"/>
        <v>0</v>
      </c>
      <c r="BG43" s="127">
        <f t="shared" si="16"/>
        <v>0</v>
      </c>
      <c r="BH43" s="127">
        <f t="shared" si="17"/>
        <v>0</v>
      </c>
      <c r="BI43" s="127">
        <f t="shared" si="18"/>
        <v>0</v>
      </c>
      <c r="BJ43" s="76" t="s">
        <v>12</v>
      </c>
      <c r="BK43" s="128">
        <f t="shared" si="19"/>
        <v>0</v>
      </c>
      <c r="BL43" s="76" t="s">
        <v>1327</v>
      </c>
      <c r="BM43" s="126" t="s">
        <v>1328</v>
      </c>
    </row>
    <row r="44" spans="2:65" s="77" customFormat="1" ht="21.75" customHeight="1" x14ac:dyDescent="0.15">
      <c r="B44" s="87"/>
      <c r="C44" s="114" t="s">
        <v>1142</v>
      </c>
      <c r="D44" s="114" t="s">
        <v>80</v>
      </c>
      <c r="E44" s="115" t="s">
        <v>884</v>
      </c>
      <c r="F44" s="116" t="s">
        <v>1329</v>
      </c>
      <c r="G44" s="117" t="s">
        <v>82</v>
      </c>
      <c r="H44" s="118">
        <v>100</v>
      </c>
      <c r="I44" s="119"/>
      <c r="J44" s="118">
        <f t="shared" si="10"/>
        <v>0</v>
      </c>
      <c r="K44" s="120"/>
      <c r="L44" s="121"/>
      <c r="M44" s="122" t="s">
        <v>1042</v>
      </c>
      <c r="N44" s="123"/>
      <c r="P44" s="124">
        <f t="shared" si="11"/>
        <v>0</v>
      </c>
      <c r="Q44" s="124">
        <v>0</v>
      </c>
      <c r="R44" s="124">
        <f t="shared" si="12"/>
        <v>0</v>
      </c>
      <c r="S44" s="124">
        <v>0</v>
      </c>
      <c r="T44" s="125">
        <f t="shared" si="13"/>
        <v>0</v>
      </c>
      <c r="AR44" s="126" t="s">
        <v>1327</v>
      </c>
      <c r="AT44" s="126" t="s">
        <v>80</v>
      </c>
      <c r="AU44" s="126" t="s">
        <v>13</v>
      </c>
      <c r="AY44" s="76" t="s">
        <v>1064</v>
      </c>
      <c r="BE44" s="127">
        <f t="shared" si="14"/>
        <v>0</v>
      </c>
      <c r="BF44" s="127">
        <f t="shared" si="15"/>
        <v>0</v>
      </c>
      <c r="BG44" s="127">
        <f t="shared" si="16"/>
        <v>0</v>
      </c>
      <c r="BH44" s="127">
        <f t="shared" si="17"/>
        <v>0</v>
      </c>
      <c r="BI44" s="127">
        <f t="shared" si="18"/>
        <v>0</v>
      </c>
      <c r="BJ44" s="76" t="s">
        <v>12</v>
      </c>
      <c r="BK44" s="128">
        <f t="shared" si="19"/>
        <v>0</v>
      </c>
      <c r="BL44" s="76" t="s">
        <v>1327</v>
      </c>
      <c r="BM44" s="126" t="s">
        <v>1330</v>
      </c>
    </row>
    <row r="45" spans="2:65" s="77" customFormat="1" ht="16.5" customHeight="1" x14ac:dyDescent="0.15">
      <c r="B45" s="87"/>
      <c r="C45" s="114" t="s">
        <v>1145</v>
      </c>
      <c r="D45" s="114" t="s">
        <v>80</v>
      </c>
      <c r="E45" s="115" t="s">
        <v>883</v>
      </c>
      <c r="F45" s="116" t="s">
        <v>1331</v>
      </c>
      <c r="G45" s="117" t="s">
        <v>82</v>
      </c>
      <c r="H45" s="118">
        <v>50</v>
      </c>
      <c r="I45" s="119"/>
      <c r="J45" s="118">
        <f t="shared" si="10"/>
        <v>0</v>
      </c>
      <c r="K45" s="120"/>
      <c r="L45" s="121"/>
      <c r="M45" s="122" t="s">
        <v>1042</v>
      </c>
      <c r="N45" s="123"/>
      <c r="P45" s="124">
        <f t="shared" si="11"/>
        <v>0</v>
      </c>
      <c r="Q45" s="124">
        <v>3.8000000000000002E-4</v>
      </c>
      <c r="R45" s="124">
        <f t="shared" si="12"/>
        <v>1.9E-2</v>
      </c>
      <c r="S45" s="124">
        <v>0</v>
      </c>
      <c r="T45" s="125">
        <f t="shared" si="13"/>
        <v>0</v>
      </c>
      <c r="AR45" s="126" t="s">
        <v>1327</v>
      </c>
      <c r="AT45" s="126" t="s">
        <v>80</v>
      </c>
      <c r="AU45" s="126" t="s">
        <v>13</v>
      </c>
      <c r="AY45" s="76" t="s">
        <v>1064</v>
      </c>
      <c r="BE45" s="127">
        <f t="shared" si="14"/>
        <v>0</v>
      </c>
      <c r="BF45" s="127">
        <f t="shared" si="15"/>
        <v>0</v>
      </c>
      <c r="BG45" s="127">
        <f t="shared" si="16"/>
        <v>0</v>
      </c>
      <c r="BH45" s="127">
        <f t="shared" si="17"/>
        <v>0</v>
      </c>
      <c r="BI45" s="127">
        <f t="shared" si="18"/>
        <v>0</v>
      </c>
      <c r="BJ45" s="76" t="s">
        <v>12</v>
      </c>
      <c r="BK45" s="128">
        <f t="shared" si="19"/>
        <v>0</v>
      </c>
      <c r="BL45" s="76" t="s">
        <v>1327</v>
      </c>
      <c r="BM45" s="126" t="s">
        <v>1332</v>
      </c>
    </row>
    <row r="46" spans="2:65" s="77" customFormat="1" ht="16.5" customHeight="1" x14ac:dyDescent="0.15">
      <c r="B46" s="87"/>
      <c r="C46" s="114" t="s">
        <v>1148</v>
      </c>
      <c r="D46" s="114" t="s">
        <v>80</v>
      </c>
      <c r="E46" s="115" t="s">
        <v>882</v>
      </c>
      <c r="F46" s="116" t="s">
        <v>1333</v>
      </c>
      <c r="G46" s="117" t="s">
        <v>82</v>
      </c>
      <c r="H46" s="118">
        <v>10</v>
      </c>
      <c r="I46" s="119"/>
      <c r="J46" s="118">
        <f t="shared" si="10"/>
        <v>0</v>
      </c>
      <c r="K46" s="120"/>
      <c r="L46" s="121"/>
      <c r="M46" s="122" t="s">
        <v>1042</v>
      </c>
      <c r="N46" s="123"/>
      <c r="P46" s="124">
        <f t="shared" si="11"/>
        <v>0</v>
      </c>
      <c r="Q46" s="124">
        <v>2.7E-4</v>
      </c>
      <c r="R46" s="124">
        <f t="shared" si="12"/>
        <v>2.7000000000000001E-3</v>
      </c>
      <c r="S46" s="124">
        <v>0</v>
      </c>
      <c r="T46" s="125">
        <f t="shared" si="13"/>
        <v>0</v>
      </c>
      <c r="AR46" s="126" t="s">
        <v>1327</v>
      </c>
      <c r="AT46" s="126" t="s">
        <v>80</v>
      </c>
      <c r="AU46" s="126" t="s">
        <v>13</v>
      </c>
      <c r="AY46" s="76" t="s">
        <v>1064</v>
      </c>
      <c r="BE46" s="127">
        <f t="shared" si="14"/>
        <v>0</v>
      </c>
      <c r="BF46" s="127">
        <f t="shared" si="15"/>
        <v>0</v>
      </c>
      <c r="BG46" s="127">
        <f t="shared" si="16"/>
        <v>0</v>
      </c>
      <c r="BH46" s="127">
        <f t="shared" si="17"/>
        <v>0</v>
      </c>
      <c r="BI46" s="127">
        <f t="shared" si="18"/>
        <v>0</v>
      </c>
      <c r="BJ46" s="76" t="s">
        <v>12</v>
      </c>
      <c r="BK46" s="128">
        <f t="shared" si="19"/>
        <v>0</v>
      </c>
      <c r="BL46" s="76" t="s">
        <v>1327</v>
      </c>
      <c r="BM46" s="126" t="s">
        <v>1334</v>
      </c>
    </row>
    <row r="47" spans="2:65" s="103" customFormat="1" ht="22.7" customHeight="1" x14ac:dyDescent="0.2">
      <c r="B47" s="104"/>
      <c r="D47" s="105" t="s">
        <v>1062</v>
      </c>
      <c r="E47" s="129" t="s">
        <v>881</v>
      </c>
      <c r="F47" s="129" t="s">
        <v>1335</v>
      </c>
      <c r="I47" s="107"/>
      <c r="J47" s="130">
        <f>BK47</f>
        <v>0</v>
      </c>
      <c r="L47" s="104"/>
      <c r="M47" s="109"/>
      <c r="P47" s="110">
        <f>SUM(P48:P52)</f>
        <v>0</v>
      </c>
      <c r="R47" s="110">
        <f>SUM(R48:R52)</f>
        <v>0</v>
      </c>
      <c r="T47" s="111">
        <f>SUM(T48:T52)</f>
        <v>0</v>
      </c>
      <c r="AR47" s="105" t="s">
        <v>11</v>
      </c>
      <c r="AT47" s="112" t="s">
        <v>1062</v>
      </c>
      <c r="AU47" s="112" t="s">
        <v>13</v>
      </c>
      <c r="AY47" s="105" t="s">
        <v>1064</v>
      </c>
      <c r="BK47" s="113">
        <f>SUM(BK48:BK52)</f>
        <v>0</v>
      </c>
    </row>
    <row r="48" spans="2:65" s="77" customFormat="1" ht="24.2" customHeight="1" x14ac:dyDescent="0.15">
      <c r="B48" s="87"/>
      <c r="C48" s="131" t="s">
        <v>1151</v>
      </c>
      <c r="D48" s="131" t="s">
        <v>1100</v>
      </c>
      <c r="E48" s="132" t="s">
        <v>880</v>
      </c>
      <c r="F48" s="133" t="s">
        <v>1336</v>
      </c>
      <c r="G48" s="134" t="s">
        <v>82</v>
      </c>
      <c r="H48" s="135">
        <v>2</v>
      </c>
      <c r="I48" s="136"/>
      <c r="J48" s="135">
        <f>ROUND(I48*H48,3)</f>
        <v>0</v>
      </c>
      <c r="K48" s="137"/>
      <c r="L48" s="78"/>
      <c r="M48" s="138" t="s">
        <v>1042</v>
      </c>
      <c r="N48" s="86"/>
      <c r="P48" s="124">
        <f>O48*H48</f>
        <v>0</v>
      </c>
      <c r="Q48" s="124">
        <v>0</v>
      </c>
      <c r="R48" s="124">
        <f>Q48*H48</f>
        <v>0</v>
      </c>
      <c r="S48" s="124">
        <v>0</v>
      </c>
      <c r="T48" s="125">
        <f>S48*H48</f>
        <v>0</v>
      </c>
      <c r="AR48" s="126" t="s">
        <v>1102</v>
      </c>
      <c r="AT48" s="126" t="s">
        <v>1100</v>
      </c>
      <c r="AU48" s="126" t="s">
        <v>12</v>
      </c>
      <c r="AY48" s="76" t="s">
        <v>1064</v>
      </c>
      <c r="BE48" s="127">
        <f>IF(N48="základná",J48,0)</f>
        <v>0</v>
      </c>
      <c r="BF48" s="127">
        <f>IF(N48="znížená",J48,0)</f>
        <v>0</v>
      </c>
      <c r="BG48" s="127">
        <f>IF(N48="zákl. prenesená",J48,0)</f>
        <v>0</v>
      </c>
      <c r="BH48" s="127">
        <f>IF(N48="zníž. prenesená",J48,0)</f>
        <v>0</v>
      </c>
      <c r="BI48" s="127">
        <f>IF(N48="nulová",J48,0)</f>
        <v>0</v>
      </c>
      <c r="BJ48" s="76" t="s">
        <v>12</v>
      </c>
      <c r="BK48" s="128">
        <f>ROUND(I48*H48,3)</f>
        <v>0</v>
      </c>
      <c r="BL48" s="76" t="s">
        <v>1102</v>
      </c>
      <c r="BM48" s="126" t="s">
        <v>1337</v>
      </c>
    </row>
    <row r="49" spans="2:65" s="77" customFormat="1" ht="21.75" customHeight="1" x14ac:dyDescent="0.15">
      <c r="B49" s="87"/>
      <c r="C49" s="131" t="s">
        <v>1154</v>
      </c>
      <c r="D49" s="131" t="s">
        <v>1100</v>
      </c>
      <c r="E49" s="132" t="s">
        <v>879</v>
      </c>
      <c r="F49" s="133" t="s">
        <v>1338</v>
      </c>
      <c r="G49" s="134" t="s">
        <v>82</v>
      </c>
      <c r="H49" s="135">
        <v>3</v>
      </c>
      <c r="I49" s="136"/>
      <c r="J49" s="135">
        <f>ROUND(I49*H49,3)</f>
        <v>0</v>
      </c>
      <c r="K49" s="137"/>
      <c r="L49" s="78"/>
      <c r="M49" s="138" t="s">
        <v>1042</v>
      </c>
      <c r="N49" s="86"/>
      <c r="P49" s="124">
        <f>O49*H49</f>
        <v>0</v>
      </c>
      <c r="Q49" s="124">
        <v>0</v>
      </c>
      <c r="R49" s="124">
        <f>Q49*H49</f>
        <v>0</v>
      </c>
      <c r="S49" s="124">
        <v>0</v>
      </c>
      <c r="T49" s="125">
        <f>S49*H49</f>
        <v>0</v>
      </c>
      <c r="AR49" s="126" t="s">
        <v>1102</v>
      </c>
      <c r="AT49" s="126" t="s">
        <v>1100</v>
      </c>
      <c r="AU49" s="126" t="s">
        <v>12</v>
      </c>
      <c r="AY49" s="76" t="s">
        <v>1064</v>
      </c>
      <c r="BE49" s="127">
        <f>IF(N49="základná",J49,0)</f>
        <v>0</v>
      </c>
      <c r="BF49" s="127">
        <f>IF(N49="znížená",J49,0)</f>
        <v>0</v>
      </c>
      <c r="BG49" s="127">
        <f>IF(N49="zákl. prenesená",J49,0)</f>
        <v>0</v>
      </c>
      <c r="BH49" s="127">
        <f>IF(N49="zníž. prenesená",J49,0)</f>
        <v>0</v>
      </c>
      <c r="BI49" s="127">
        <f>IF(N49="nulová",J49,0)</f>
        <v>0</v>
      </c>
      <c r="BJ49" s="76" t="s">
        <v>12</v>
      </c>
      <c r="BK49" s="128">
        <f>ROUND(I49*H49,3)</f>
        <v>0</v>
      </c>
      <c r="BL49" s="76" t="s">
        <v>1102</v>
      </c>
      <c r="BM49" s="126" t="s">
        <v>1339</v>
      </c>
    </row>
    <row r="50" spans="2:65" s="77" customFormat="1" ht="24.2" customHeight="1" x14ac:dyDescent="0.15">
      <c r="B50" s="87"/>
      <c r="C50" s="131" t="s">
        <v>1157</v>
      </c>
      <c r="D50" s="131" t="s">
        <v>1100</v>
      </c>
      <c r="E50" s="132" t="s">
        <v>878</v>
      </c>
      <c r="F50" s="133" t="s">
        <v>1340</v>
      </c>
      <c r="G50" s="134" t="s">
        <v>36</v>
      </c>
      <c r="H50" s="135">
        <v>2</v>
      </c>
      <c r="I50" s="136"/>
      <c r="J50" s="135">
        <f>ROUND(I50*H50,3)</f>
        <v>0</v>
      </c>
      <c r="K50" s="137"/>
      <c r="L50" s="78"/>
      <c r="M50" s="138" t="s">
        <v>1042</v>
      </c>
      <c r="N50" s="86"/>
      <c r="P50" s="124">
        <f>O50*H50</f>
        <v>0</v>
      </c>
      <c r="Q50" s="124">
        <v>0</v>
      </c>
      <c r="R50" s="124">
        <f>Q50*H50</f>
        <v>0</v>
      </c>
      <c r="S50" s="124">
        <v>0</v>
      </c>
      <c r="T50" s="125">
        <f>S50*H50</f>
        <v>0</v>
      </c>
      <c r="AR50" s="126" t="s">
        <v>1102</v>
      </c>
      <c r="AT50" s="126" t="s">
        <v>1100</v>
      </c>
      <c r="AU50" s="126" t="s">
        <v>12</v>
      </c>
      <c r="AY50" s="76" t="s">
        <v>1064</v>
      </c>
      <c r="BE50" s="127">
        <f>IF(N50="základná",J50,0)</f>
        <v>0</v>
      </c>
      <c r="BF50" s="127">
        <f>IF(N50="znížená",J50,0)</f>
        <v>0</v>
      </c>
      <c r="BG50" s="127">
        <f>IF(N50="zákl. prenesená",J50,0)</f>
        <v>0</v>
      </c>
      <c r="BH50" s="127">
        <f>IF(N50="zníž. prenesená",J50,0)</f>
        <v>0</v>
      </c>
      <c r="BI50" s="127">
        <f>IF(N50="nulová",J50,0)</f>
        <v>0</v>
      </c>
      <c r="BJ50" s="76" t="s">
        <v>12</v>
      </c>
      <c r="BK50" s="128">
        <f>ROUND(I50*H50,3)</f>
        <v>0</v>
      </c>
      <c r="BL50" s="76" t="s">
        <v>1102</v>
      </c>
      <c r="BM50" s="126" t="s">
        <v>1341</v>
      </c>
    </row>
    <row r="51" spans="2:65" s="77" customFormat="1" ht="24.2" customHeight="1" x14ac:dyDescent="0.15">
      <c r="B51" s="87"/>
      <c r="C51" s="131" t="s">
        <v>1160</v>
      </c>
      <c r="D51" s="131" t="s">
        <v>1100</v>
      </c>
      <c r="E51" s="132" t="s">
        <v>877</v>
      </c>
      <c r="F51" s="133" t="s">
        <v>1342</v>
      </c>
      <c r="G51" s="134" t="s">
        <v>82</v>
      </c>
      <c r="H51" s="135">
        <v>3</v>
      </c>
      <c r="I51" s="136"/>
      <c r="J51" s="135">
        <f>ROUND(I51*H51,3)</f>
        <v>0</v>
      </c>
      <c r="K51" s="137"/>
      <c r="L51" s="78"/>
      <c r="M51" s="138" t="s">
        <v>1042</v>
      </c>
      <c r="N51" s="86"/>
      <c r="P51" s="124">
        <f>O51*H51</f>
        <v>0</v>
      </c>
      <c r="Q51" s="124">
        <v>0</v>
      </c>
      <c r="R51" s="124">
        <f>Q51*H51</f>
        <v>0</v>
      </c>
      <c r="S51" s="124">
        <v>0</v>
      </c>
      <c r="T51" s="125">
        <f>S51*H51</f>
        <v>0</v>
      </c>
      <c r="AR51" s="126" t="s">
        <v>1102</v>
      </c>
      <c r="AT51" s="126" t="s">
        <v>1100</v>
      </c>
      <c r="AU51" s="126" t="s">
        <v>12</v>
      </c>
      <c r="AY51" s="76" t="s">
        <v>1064</v>
      </c>
      <c r="BE51" s="127">
        <f>IF(N51="základná",J51,0)</f>
        <v>0</v>
      </c>
      <c r="BF51" s="127">
        <f>IF(N51="znížená",J51,0)</f>
        <v>0</v>
      </c>
      <c r="BG51" s="127">
        <f>IF(N51="zákl. prenesená",J51,0)</f>
        <v>0</v>
      </c>
      <c r="BH51" s="127">
        <f>IF(N51="zníž. prenesená",J51,0)</f>
        <v>0</v>
      </c>
      <c r="BI51" s="127">
        <f>IF(N51="nulová",J51,0)</f>
        <v>0</v>
      </c>
      <c r="BJ51" s="76" t="s">
        <v>12</v>
      </c>
      <c r="BK51" s="128">
        <f>ROUND(I51*H51,3)</f>
        <v>0</v>
      </c>
      <c r="BL51" s="76" t="s">
        <v>1102</v>
      </c>
      <c r="BM51" s="126" t="s">
        <v>1343</v>
      </c>
    </row>
    <row r="52" spans="2:65" s="77" customFormat="1" ht="24.2" customHeight="1" x14ac:dyDescent="0.15">
      <c r="B52" s="87"/>
      <c r="C52" s="131" t="s">
        <v>1163</v>
      </c>
      <c r="D52" s="131" t="s">
        <v>1100</v>
      </c>
      <c r="E52" s="132" t="s">
        <v>876</v>
      </c>
      <c r="F52" s="133" t="s">
        <v>1344</v>
      </c>
      <c r="G52" s="134" t="s">
        <v>67</v>
      </c>
      <c r="H52" s="135">
        <v>1.35</v>
      </c>
      <c r="I52" s="136"/>
      <c r="J52" s="135">
        <f>ROUND(I52*H52,3)</f>
        <v>0</v>
      </c>
      <c r="K52" s="137"/>
      <c r="L52" s="78"/>
      <c r="M52" s="138" t="s">
        <v>1042</v>
      </c>
      <c r="N52" s="86"/>
      <c r="P52" s="124">
        <f>O52*H52</f>
        <v>0</v>
      </c>
      <c r="Q52" s="124">
        <v>0</v>
      </c>
      <c r="R52" s="124">
        <f>Q52*H52</f>
        <v>0</v>
      </c>
      <c r="S52" s="124">
        <v>0</v>
      </c>
      <c r="T52" s="125">
        <f>S52*H52</f>
        <v>0</v>
      </c>
      <c r="AR52" s="126" t="s">
        <v>1102</v>
      </c>
      <c r="AT52" s="126" t="s">
        <v>1100</v>
      </c>
      <c r="AU52" s="126" t="s">
        <v>12</v>
      </c>
      <c r="AY52" s="76" t="s">
        <v>1064</v>
      </c>
      <c r="BE52" s="127">
        <f>IF(N52="základná",J52,0)</f>
        <v>0</v>
      </c>
      <c r="BF52" s="127">
        <f>IF(N52="znížená",J52,0)</f>
        <v>0</v>
      </c>
      <c r="BG52" s="127">
        <f>IF(N52="zákl. prenesená",J52,0)</f>
        <v>0</v>
      </c>
      <c r="BH52" s="127">
        <f>IF(N52="zníž. prenesená",J52,0)</f>
        <v>0</v>
      </c>
      <c r="BI52" s="127">
        <f>IF(N52="nulová",J52,0)</f>
        <v>0</v>
      </c>
      <c r="BJ52" s="76" t="s">
        <v>12</v>
      </c>
      <c r="BK52" s="128">
        <f>ROUND(I52*H52,3)</f>
        <v>0</v>
      </c>
      <c r="BL52" s="76" t="s">
        <v>1102</v>
      </c>
      <c r="BM52" s="126" t="s">
        <v>1345</v>
      </c>
    </row>
    <row r="53" spans="2:65" s="103" customFormat="1" ht="25.9" customHeight="1" x14ac:dyDescent="0.2">
      <c r="B53" s="104"/>
      <c r="D53" s="105" t="s">
        <v>1062</v>
      </c>
      <c r="E53" s="106" t="s">
        <v>80</v>
      </c>
      <c r="F53" s="106" t="s">
        <v>1246</v>
      </c>
      <c r="I53" s="107"/>
      <c r="J53" s="108">
        <f>BK53</f>
        <v>0</v>
      </c>
      <c r="L53" s="104"/>
      <c r="M53" s="109"/>
      <c r="P53" s="110">
        <f>P54+SUM(P55:P60)+P63</f>
        <v>0</v>
      </c>
      <c r="R53" s="110">
        <f>R54+SUM(R55:R60)+R63</f>
        <v>0</v>
      </c>
      <c r="T53" s="111">
        <f>T54+SUM(T55:T60)+T63</f>
        <v>0</v>
      </c>
      <c r="AR53" s="105" t="s">
        <v>13</v>
      </c>
      <c r="AT53" s="112" t="s">
        <v>1062</v>
      </c>
      <c r="AU53" s="112" t="s">
        <v>1040</v>
      </c>
      <c r="AY53" s="105" t="s">
        <v>1064</v>
      </c>
      <c r="BK53" s="113">
        <f>BK54+SUM(BK55:BK60)+BK63</f>
        <v>0</v>
      </c>
    </row>
    <row r="54" spans="2:65" s="77" customFormat="1" ht="16.5" customHeight="1" x14ac:dyDescent="0.15">
      <c r="B54" s="87"/>
      <c r="C54" s="114" t="s">
        <v>1166</v>
      </c>
      <c r="D54" s="114" t="s">
        <v>80</v>
      </c>
      <c r="E54" s="115" t="s">
        <v>79</v>
      </c>
      <c r="F54" s="116" t="s">
        <v>1248</v>
      </c>
      <c r="G54" s="117" t="s">
        <v>73</v>
      </c>
      <c r="H54" s="119"/>
      <c r="I54" s="119"/>
      <c r="J54" s="118">
        <f t="shared" ref="J54:J59" si="20">ROUND(I54*H54,3)</f>
        <v>0</v>
      </c>
      <c r="K54" s="120"/>
      <c r="L54" s="121"/>
      <c r="M54" s="122" t="s">
        <v>1042</v>
      </c>
      <c r="N54" s="123"/>
      <c r="P54" s="124">
        <f t="shared" ref="P54:P59" si="21">O54*H54</f>
        <v>0</v>
      </c>
      <c r="Q54" s="124">
        <v>0</v>
      </c>
      <c r="R54" s="124">
        <f t="shared" ref="R54:R59" si="22">Q54*H54</f>
        <v>0</v>
      </c>
      <c r="S54" s="124">
        <v>0</v>
      </c>
      <c r="T54" s="125">
        <f t="shared" ref="T54:T59" si="23">S54*H54</f>
        <v>0</v>
      </c>
      <c r="AR54" s="126" t="s">
        <v>6</v>
      </c>
      <c r="AT54" s="126" t="s">
        <v>80</v>
      </c>
      <c r="AU54" s="126" t="s">
        <v>13</v>
      </c>
      <c r="AY54" s="76" t="s">
        <v>1064</v>
      </c>
      <c r="BE54" s="127">
        <f t="shared" ref="BE54:BE59" si="24">IF(N54="základná",J54,0)</f>
        <v>0</v>
      </c>
      <c r="BF54" s="127">
        <f t="shared" ref="BF54:BF59" si="25">IF(N54="znížená",J54,0)</f>
        <v>0</v>
      </c>
      <c r="BG54" s="127">
        <f t="shared" ref="BG54:BG59" si="26">IF(N54="zákl. prenesená",J54,0)</f>
        <v>0</v>
      </c>
      <c r="BH54" s="127">
        <f t="shared" ref="BH54:BH59" si="27">IF(N54="zníž. prenesená",J54,0)</f>
        <v>0</v>
      </c>
      <c r="BI54" s="127">
        <f t="shared" ref="BI54:BI59" si="28">IF(N54="nulová",J54,0)</f>
        <v>0</v>
      </c>
      <c r="BJ54" s="76" t="s">
        <v>12</v>
      </c>
      <c r="BK54" s="128">
        <f t="shared" ref="BK54:BK59" si="29">ROUND(I54*H54,3)</f>
        <v>0</v>
      </c>
      <c r="BL54" s="76" t="s">
        <v>10</v>
      </c>
      <c r="BM54" s="126" t="s">
        <v>1346</v>
      </c>
    </row>
    <row r="55" spans="2:65" s="77" customFormat="1" ht="16.5" customHeight="1" x14ac:dyDescent="0.15">
      <c r="B55" s="87"/>
      <c r="C55" s="114" t="s">
        <v>1169</v>
      </c>
      <c r="D55" s="114" t="s">
        <v>80</v>
      </c>
      <c r="E55" s="115" t="s">
        <v>78</v>
      </c>
      <c r="F55" s="116" t="s">
        <v>1251</v>
      </c>
      <c r="G55" s="117" t="s">
        <v>73</v>
      </c>
      <c r="H55" s="119"/>
      <c r="I55" s="119"/>
      <c r="J55" s="118">
        <f t="shared" si="20"/>
        <v>0</v>
      </c>
      <c r="K55" s="120"/>
      <c r="L55" s="121"/>
      <c r="M55" s="122" t="s">
        <v>1042</v>
      </c>
      <c r="N55" s="123"/>
      <c r="P55" s="124">
        <f t="shared" si="21"/>
        <v>0</v>
      </c>
      <c r="Q55" s="124">
        <v>0</v>
      </c>
      <c r="R55" s="124">
        <f t="shared" si="22"/>
        <v>0</v>
      </c>
      <c r="S55" s="124">
        <v>0</v>
      </c>
      <c r="T55" s="125">
        <f t="shared" si="23"/>
        <v>0</v>
      </c>
      <c r="AR55" s="126" t="s">
        <v>6</v>
      </c>
      <c r="AT55" s="126" t="s">
        <v>80</v>
      </c>
      <c r="AU55" s="126" t="s">
        <v>13</v>
      </c>
      <c r="AY55" s="76" t="s">
        <v>1064</v>
      </c>
      <c r="BE55" s="127">
        <f t="shared" si="24"/>
        <v>0</v>
      </c>
      <c r="BF55" s="127">
        <f t="shared" si="25"/>
        <v>0</v>
      </c>
      <c r="BG55" s="127">
        <f t="shared" si="26"/>
        <v>0</v>
      </c>
      <c r="BH55" s="127">
        <f t="shared" si="27"/>
        <v>0</v>
      </c>
      <c r="BI55" s="127">
        <f t="shared" si="28"/>
        <v>0</v>
      </c>
      <c r="BJ55" s="76" t="s">
        <v>12</v>
      </c>
      <c r="BK55" s="128">
        <f t="shared" si="29"/>
        <v>0</v>
      </c>
      <c r="BL55" s="76" t="s">
        <v>10</v>
      </c>
      <c r="BM55" s="126" t="s">
        <v>1347</v>
      </c>
    </row>
    <row r="56" spans="2:65" s="77" customFormat="1" ht="16.5" customHeight="1" x14ac:dyDescent="0.15">
      <c r="B56" s="87"/>
      <c r="C56" s="131" t="s">
        <v>1172</v>
      </c>
      <c r="D56" s="131" t="s">
        <v>1100</v>
      </c>
      <c r="E56" s="132" t="s">
        <v>77</v>
      </c>
      <c r="F56" s="133" t="s">
        <v>1254</v>
      </c>
      <c r="G56" s="134" t="s">
        <v>73</v>
      </c>
      <c r="H56" s="136"/>
      <c r="I56" s="136"/>
      <c r="J56" s="135">
        <f t="shared" si="20"/>
        <v>0</v>
      </c>
      <c r="K56" s="137"/>
      <c r="L56" s="78"/>
      <c r="M56" s="138" t="s">
        <v>1042</v>
      </c>
      <c r="N56" s="86"/>
      <c r="P56" s="124">
        <f t="shared" si="21"/>
        <v>0</v>
      </c>
      <c r="Q56" s="124">
        <v>0</v>
      </c>
      <c r="R56" s="124">
        <f t="shared" si="22"/>
        <v>0</v>
      </c>
      <c r="S56" s="124">
        <v>0</v>
      </c>
      <c r="T56" s="125">
        <f t="shared" si="23"/>
        <v>0</v>
      </c>
      <c r="AR56" s="126" t="s">
        <v>10</v>
      </c>
      <c r="AT56" s="126" t="s">
        <v>1100</v>
      </c>
      <c r="AU56" s="126" t="s">
        <v>13</v>
      </c>
      <c r="AY56" s="76" t="s">
        <v>1064</v>
      </c>
      <c r="BE56" s="127">
        <f t="shared" si="24"/>
        <v>0</v>
      </c>
      <c r="BF56" s="127">
        <f t="shared" si="25"/>
        <v>0</v>
      </c>
      <c r="BG56" s="127">
        <f t="shared" si="26"/>
        <v>0</v>
      </c>
      <c r="BH56" s="127">
        <f t="shared" si="27"/>
        <v>0</v>
      </c>
      <c r="BI56" s="127">
        <f t="shared" si="28"/>
        <v>0</v>
      </c>
      <c r="BJ56" s="76" t="s">
        <v>12</v>
      </c>
      <c r="BK56" s="128">
        <f t="shared" si="29"/>
        <v>0</v>
      </c>
      <c r="BL56" s="76" t="s">
        <v>10</v>
      </c>
      <c r="BM56" s="126" t="s">
        <v>1348</v>
      </c>
    </row>
    <row r="57" spans="2:65" s="77" customFormat="1" ht="16.5" customHeight="1" x14ac:dyDescent="0.15">
      <c r="B57" s="87"/>
      <c r="C57" s="131" t="s">
        <v>1176</v>
      </c>
      <c r="D57" s="131" t="s">
        <v>1100</v>
      </c>
      <c r="E57" s="132" t="s">
        <v>76</v>
      </c>
      <c r="F57" s="133" t="s">
        <v>1257</v>
      </c>
      <c r="G57" s="134" t="s">
        <v>73</v>
      </c>
      <c r="H57" s="136"/>
      <c r="I57" s="136"/>
      <c r="J57" s="135">
        <f t="shared" si="20"/>
        <v>0</v>
      </c>
      <c r="K57" s="137"/>
      <c r="L57" s="78"/>
      <c r="M57" s="138" t="s">
        <v>1042</v>
      </c>
      <c r="N57" s="86"/>
      <c r="P57" s="124">
        <f t="shared" si="21"/>
        <v>0</v>
      </c>
      <c r="Q57" s="124">
        <v>0</v>
      </c>
      <c r="R57" s="124">
        <f t="shared" si="22"/>
        <v>0</v>
      </c>
      <c r="S57" s="124">
        <v>0</v>
      </c>
      <c r="T57" s="125">
        <f t="shared" si="23"/>
        <v>0</v>
      </c>
      <c r="AR57" s="126" t="s">
        <v>10</v>
      </c>
      <c r="AT57" s="126" t="s">
        <v>1100</v>
      </c>
      <c r="AU57" s="126" t="s">
        <v>13</v>
      </c>
      <c r="AY57" s="76" t="s">
        <v>1064</v>
      </c>
      <c r="BE57" s="127">
        <f t="shared" si="24"/>
        <v>0</v>
      </c>
      <c r="BF57" s="127">
        <f t="shared" si="25"/>
        <v>0</v>
      </c>
      <c r="BG57" s="127">
        <f t="shared" si="26"/>
        <v>0</v>
      </c>
      <c r="BH57" s="127">
        <f t="shared" si="27"/>
        <v>0</v>
      </c>
      <c r="BI57" s="127">
        <f t="shared" si="28"/>
        <v>0</v>
      </c>
      <c r="BJ57" s="76" t="s">
        <v>12</v>
      </c>
      <c r="BK57" s="128">
        <f t="shared" si="29"/>
        <v>0</v>
      </c>
      <c r="BL57" s="76" t="s">
        <v>10</v>
      </c>
      <c r="BM57" s="126" t="s">
        <v>1349</v>
      </c>
    </row>
    <row r="58" spans="2:65" s="77" customFormat="1" ht="16.5" customHeight="1" x14ac:dyDescent="0.15">
      <c r="B58" s="87"/>
      <c r="C58" s="131" t="s">
        <v>1179</v>
      </c>
      <c r="D58" s="131" t="s">
        <v>1100</v>
      </c>
      <c r="E58" s="132" t="s">
        <v>75</v>
      </c>
      <c r="F58" s="133" t="s">
        <v>1260</v>
      </c>
      <c r="G58" s="134" t="s">
        <v>73</v>
      </c>
      <c r="H58" s="136"/>
      <c r="I58" s="136"/>
      <c r="J58" s="135">
        <f t="shared" si="20"/>
        <v>0</v>
      </c>
      <c r="K58" s="137"/>
      <c r="L58" s="78"/>
      <c r="M58" s="138" t="s">
        <v>1042</v>
      </c>
      <c r="N58" s="86"/>
      <c r="P58" s="124">
        <f t="shared" si="21"/>
        <v>0</v>
      </c>
      <c r="Q58" s="124">
        <v>0</v>
      </c>
      <c r="R58" s="124">
        <f t="shared" si="22"/>
        <v>0</v>
      </c>
      <c r="S58" s="124">
        <v>0</v>
      </c>
      <c r="T58" s="125">
        <f t="shared" si="23"/>
        <v>0</v>
      </c>
      <c r="AR58" s="126" t="s">
        <v>10</v>
      </c>
      <c r="AT58" s="126" t="s">
        <v>1100</v>
      </c>
      <c r="AU58" s="126" t="s">
        <v>13</v>
      </c>
      <c r="AY58" s="76" t="s">
        <v>1064</v>
      </c>
      <c r="BE58" s="127">
        <f t="shared" si="24"/>
        <v>0</v>
      </c>
      <c r="BF58" s="127">
        <f t="shared" si="25"/>
        <v>0</v>
      </c>
      <c r="BG58" s="127">
        <f t="shared" si="26"/>
        <v>0</v>
      </c>
      <c r="BH58" s="127">
        <f t="shared" si="27"/>
        <v>0</v>
      </c>
      <c r="BI58" s="127">
        <f t="shared" si="28"/>
        <v>0</v>
      </c>
      <c r="BJ58" s="76" t="s">
        <v>12</v>
      </c>
      <c r="BK58" s="128">
        <f t="shared" si="29"/>
        <v>0</v>
      </c>
      <c r="BL58" s="76" t="s">
        <v>10</v>
      </c>
      <c r="BM58" s="126" t="s">
        <v>1350</v>
      </c>
    </row>
    <row r="59" spans="2:65" s="77" customFormat="1" ht="16.5" customHeight="1" x14ac:dyDescent="0.15">
      <c r="B59" s="87"/>
      <c r="C59" s="131" t="s">
        <v>1182</v>
      </c>
      <c r="D59" s="131" t="s">
        <v>1100</v>
      </c>
      <c r="E59" s="132" t="s">
        <v>74</v>
      </c>
      <c r="F59" s="133" t="s">
        <v>1262</v>
      </c>
      <c r="G59" s="134" t="s">
        <v>73</v>
      </c>
      <c r="H59" s="136"/>
      <c r="I59" s="136"/>
      <c r="J59" s="135">
        <f t="shared" si="20"/>
        <v>0</v>
      </c>
      <c r="K59" s="137"/>
      <c r="L59" s="78"/>
      <c r="M59" s="138" t="s">
        <v>1042</v>
      </c>
      <c r="N59" s="86"/>
      <c r="P59" s="124">
        <f t="shared" si="21"/>
        <v>0</v>
      </c>
      <c r="Q59" s="124">
        <v>0</v>
      </c>
      <c r="R59" s="124">
        <f t="shared" si="22"/>
        <v>0</v>
      </c>
      <c r="S59" s="124">
        <v>0</v>
      </c>
      <c r="T59" s="125">
        <f t="shared" si="23"/>
        <v>0</v>
      </c>
      <c r="AR59" s="126" t="s">
        <v>10</v>
      </c>
      <c r="AT59" s="126" t="s">
        <v>1100</v>
      </c>
      <c r="AU59" s="126" t="s">
        <v>13</v>
      </c>
      <c r="AY59" s="76" t="s">
        <v>1064</v>
      </c>
      <c r="BE59" s="127">
        <f t="shared" si="24"/>
        <v>0</v>
      </c>
      <c r="BF59" s="127">
        <f t="shared" si="25"/>
        <v>0</v>
      </c>
      <c r="BG59" s="127">
        <f t="shared" si="26"/>
        <v>0</v>
      </c>
      <c r="BH59" s="127">
        <f t="shared" si="27"/>
        <v>0</v>
      </c>
      <c r="BI59" s="127">
        <f t="shared" si="28"/>
        <v>0</v>
      </c>
      <c r="BJ59" s="76" t="s">
        <v>12</v>
      </c>
      <c r="BK59" s="128">
        <f t="shared" si="29"/>
        <v>0</v>
      </c>
      <c r="BL59" s="76" t="s">
        <v>10</v>
      </c>
      <c r="BM59" s="126" t="s">
        <v>1351</v>
      </c>
    </row>
    <row r="60" spans="2:65" s="103" customFormat="1" ht="22.7" customHeight="1" x14ac:dyDescent="0.2">
      <c r="B60" s="104"/>
      <c r="D60" s="105" t="s">
        <v>1062</v>
      </c>
      <c r="E60" s="129" t="s">
        <v>55</v>
      </c>
      <c r="F60" s="129" t="s">
        <v>1264</v>
      </c>
      <c r="I60" s="107"/>
      <c r="J60" s="130">
        <f>BK60</f>
        <v>0</v>
      </c>
      <c r="L60" s="104"/>
      <c r="M60" s="109"/>
      <c r="P60" s="110">
        <f>SUM(P61:P62)</f>
        <v>0</v>
      </c>
      <c r="R60" s="110">
        <f>SUM(R61:R62)</f>
        <v>0</v>
      </c>
      <c r="T60" s="111">
        <f>SUM(T61:T62)</f>
        <v>0</v>
      </c>
      <c r="AR60" s="105" t="s">
        <v>13</v>
      </c>
      <c r="AT60" s="112" t="s">
        <v>1062</v>
      </c>
      <c r="AU60" s="112" t="s">
        <v>13</v>
      </c>
      <c r="AY60" s="105" t="s">
        <v>1064</v>
      </c>
      <c r="BK60" s="113">
        <f>SUM(BK61:BK62)</f>
        <v>0</v>
      </c>
    </row>
    <row r="61" spans="2:65" s="77" customFormat="1" ht="44.25" customHeight="1" x14ac:dyDescent="0.15">
      <c r="B61" s="87"/>
      <c r="C61" s="131" t="s">
        <v>1185</v>
      </c>
      <c r="D61" s="131" t="s">
        <v>1100</v>
      </c>
      <c r="E61" s="132" t="s">
        <v>54</v>
      </c>
      <c r="F61" s="133" t="s">
        <v>1266</v>
      </c>
      <c r="G61" s="134" t="s">
        <v>51</v>
      </c>
      <c r="H61" s="135">
        <v>4</v>
      </c>
      <c r="I61" s="136"/>
      <c r="J61" s="135">
        <f>ROUND(I61*H61,3)</f>
        <v>0</v>
      </c>
      <c r="K61" s="137"/>
      <c r="L61" s="78"/>
      <c r="M61" s="138" t="s">
        <v>1042</v>
      </c>
      <c r="N61" s="86"/>
      <c r="P61" s="124">
        <f>O61*H61</f>
        <v>0</v>
      </c>
      <c r="Q61" s="124">
        <v>0</v>
      </c>
      <c r="R61" s="124">
        <f>Q61*H61</f>
        <v>0</v>
      </c>
      <c r="S61" s="124">
        <v>0</v>
      </c>
      <c r="T61" s="125">
        <f>S61*H61</f>
        <v>0</v>
      </c>
      <c r="AR61" s="126" t="s">
        <v>1267</v>
      </c>
      <c r="AT61" s="126" t="s">
        <v>1100</v>
      </c>
      <c r="AU61" s="126" t="s">
        <v>12</v>
      </c>
      <c r="AY61" s="76" t="s">
        <v>1064</v>
      </c>
      <c r="BE61" s="127">
        <f>IF(N61="základná",J61,0)</f>
        <v>0</v>
      </c>
      <c r="BF61" s="127">
        <f>IF(N61="znížená",J61,0)</f>
        <v>0</v>
      </c>
      <c r="BG61" s="127">
        <f>IF(N61="zákl. prenesená",J61,0)</f>
        <v>0</v>
      </c>
      <c r="BH61" s="127">
        <f>IF(N61="zníž. prenesená",J61,0)</f>
        <v>0</v>
      </c>
      <c r="BI61" s="127">
        <f>IF(N61="nulová",J61,0)</f>
        <v>0</v>
      </c>
      <c r="BJ61" s="76" t="s">
        <v>12</v>
      </c>
      <c r="BK61" s="128">
        <f>ROUND(I61*H61,3)</f>
        <v>0</v>
      </c>
      <c r="BL61" s="76" t="s">
        <v>1267</v>
      </c>
      <c r="BM61" s="126" t="s">
        <v>1352</v>
      </c>
    </row>
    <row r="62" spans="2:65" s="77" customFormat="1" ht="24.2" customHeight="1" x14ac:dyDescent="0.15">
      <c r="B62" s="87"/>
      <c r="C62" s="131" t="s">
        <v>1188</v>
      </c>
      <c r="D62" s="131" t="s">
        <v>1100</v>
      </c>
      <c r="E62" s="132" t="s">
        <v>875</v>
      </c>
      <c r="F62" s="133" t="s">
        <v>1353</v>
      </c>
      <c r="G62" s="134" t="s">
        <v>51</v>
      </c>
      <c r="H62" s="135">
        <v>8</v>
      </c>
      <c r="I62" s="136"/>
      <c r="J62" s="135">
        <f>ROUND(I62*H62,3)</f>
        <v>0</v>
      </c>
      <c r="K62" s="137"/>
      <c r="L62" s="78"/>
      <c r="M62" s="138" t="s">
        <v>1042</v>
      </c>
      <c r="N62" s="86"/>
      <c r="P62" s="124">
        <f>O62*H62</f>
        <v>0</v>
      </c>
      <c r="Q62" s="124">
        <v>0</v>
      </c>
      <c r="R62" s="124">
        <f>Q62*H62</f>
        <v>0</v>
      </c>
      <c r="S62" s="124">
        <v>0</v>
      </c>
      <c r="T62" s="125">
        <f>S62*H62</f>
        <v>0</v>
      </c>
      <c r="AR62" s="126" t="s">
        <v>1102</v>
      </c>
      <c r="AT62" s="126" t="s">
        <v>1100</v>
      </c>
      <c r="AU62" s="126" t="s">
        <v>12</v>
      </c>
      <c r="AY62" s="76" t="s">
        <v>1064</v>
      </c>
      <c r="BE62" s="127">
        <f>IF(N62="základná",J62,0)</f>
        <v>0</v>
      </c>
      <c r="BF62" s="127">
        <f>IF(N62="znížená",J62,0)</f>
        <v>0</v>
      </c>
      <c r="BG62" s="127">
        <f>IF(N62="zákl. prenesená",J62,0)</f>
        <v>0</v>
      </c>
      <c r="BH62" s="127">
        <f>IF(N62="zníž. prenesená",J62,0)</f>
        <v>0</v>
      </c>
      <c r="BI62" s="127">
        <f>IF(N62="nulová",J62,0)</f>
        <v>0</v>
      </c>
      <c r="BJ62" s="76" t="s">
        <v>12</v>
      </c>
      <c r="BK62" s="128">
        <f>ROUND(I62*H62,3)</f>
        <v>0</v>
      </c>
      <c r="BL62" s="76" t="s">
        <v>1102</v>
      </c>
      <c r="BM62" s="126" t="s">
        <v>1354</v>
      </c>
    </row>
    <row r="63" spans="2:65" s="103" customFormat="1" ht="22.7" customHeight="1" x14ac:dyDescent="0.2">
      <c r="B63" s="104"/>
      <c r="D63" s="105" t="s">
        <v>1062</v>
      </c>
      <c r="E63" s="129" t="s">
        <v>50</v>
      </c>
      <c r="F63" s="129" t="s">
        <v>1272</v>
      </c>
      <c r="I63" s="107"/>
      <c r="J63" s="130">
        <f>BK63</f>
        <v>0</v>
      </c>
      <c r="L63" s="104"/>
      <c r="M63" s="109"/>
      <c r="P63" s="110">
        <f>SUM(P64:P67)</f>
        <v>0</v>
      </c>
      <c r="R63" s="110">
        <f>SUM(R64:R67)</f>
        <v>0</v>
      </c>
      <c r="T63" s="111">
        <f>SUM(T64:T67)</f>
        <v>0</v>
      </c>
      <c r="AR63" s="105" t="s">
        <v>11</v>
      </c>
      <c r="AT63" s="112" t="s">
        <v>1062</v>
      </c>
      <c r="AU63" s="112" t="s">
        <v>13</v>
      </c>
      <c r="AY63" s="105" t="s">
        <v>1064</v>
      </c>
      <c r="BK63" s="113">
        <f>SUM(BK64:BK67)</f>
        <v>0</v>
      </c>
    </row>
    <row r="64" spans="2:65" s="77" customFormat="1" ht="24.2" customHeight="1" x14ac:dyDescent="0.15">
      <c r="B64" s="87"/>
      <c r="C64" s="131" t="s">
        <v>1191</v>
      </c>
      <c r="D64" s="131" t="s">
        <v>1100</v>
      </c>
      <c r="E64" s="132" t="s">
        <v>49</v>
      </c>
      <c r="F64" s="133" t="s">
        <v>1355</v>
      </c>
      <c r="G64" s="134" t="s">
        <v>36</v>
      </c>
      <c r="H64" s="135">
        <v>5</v>
      </c>
      <c r="I64" s="136"/>
      <c r="J64" s="135">
        <f>ROUND(I64*H64,3)</f>
        <v>0</v>
      </c>
      <c r="K64" s="137"/>
      <c r="L64" s="78"/>
      <c r="M64" s="138" t="s">
        <v>1042</v>
      </c>
      <c r="N64" s="86"/>
      <c r="P64" s="124">
        <f>O64*H64</f>
        <v>0</v>
      </c>
      <c r="Q64" s="124">
        <v>0</v>
      </c>
      <c r="R64" s="124">
        <f>Q64*H64</f>
        <v>0</v>
      </c>
      <c r="S64" s="124">
        <v>0</v>
      </c>
      <c r="T64" s="125">
        <f>S64*H64</f>
        <v>0</v>
      </c>
      <c r="AR64" s="126" t="s">
        <v>1102</v>
      </c>
      <c r="AT64" s="126" t="s">
        <v>1100</v>
      </c>
      <c r="AU64" s="126" t="s">
        <v>12</v>
      </c>
      <c r="AY64" s="76" t="s">
        <v>1064</v>
      </c>
      <c r="BE64" s="127">
        <f>IF(N64="základná",J64,0)</f>
        <v>0</v>
      </c>
      <c r="BF64" s="127">
        <f>IF(N64="znížená",J64,0)</f>
        <v>0</v>
      </c>
      <c r="BG64" s="127">
        <f>IF(N64="zákl. prenesená",J64,0)</f>
        <v>0</v>
      </c>
      <c r="BH64" s="127">
        <f>IF(N64="zníž. prenesená",J64,0)</f>
        <v>0</v>
      </c>
      <c r="BI64" s="127">
        <f>IF(N64="nulová",J64,0)</f>
        <v>0</v>
      </c>
      <c r="BJ64" s="76" t="s">
        <v>12</v>
      </c>
      <c r="BK64" s="128">
        <f>ROUND(I64*H64,3)</f>
        <v>0</v>
      </c>
      <c r="BL64" s="76" t="s">
        <v>1102</v>
      </c>
      <c r="BM64" s="126" t="s">
        <v>1356</v>
      </c>
    </row>
    <row r="65" spans="2:65" s="77" customFormat="1" ht="24.2" customHeight="1" x14ac:dyDescent="0.15">
      <c r="B65" s="87"/>
      <c r="C65" s="131" t="s">
        <v>1194</v>
      </c>
      <c r="D65" s="131" t="s">
        <v>1100</v>
      </c>
      <c r="E65" s="132" t="s">
        <v>44</v>
      </c>
      <c r="F65" s="133" t="s">
        <v>1357</v>
      </c>
      <c r="G65" s="134" t="s">
        <v>42</v>
      </c>
      <c r="H65" s="135">
        <v>10</v>
      </c>
      <c r="I65" s="136"/>
      <c r="J65" s="135">
        <f>ROUND(I65*H65,3)</f>
        <v>0</v>
      </c>
      <c r="K65" s="137"/>
      <c r="L65" s="78"/>
      <c r="M65" s="138" t="s">
        <v>1042</v>
      </c>
      <c r="N65" s="86"/>
      <c r="P65" s="124">
        <f>O65*H65</f>
        <v>0</v>
      </c>
      <c r="Q65" s="124">
        <v>0</v>
      </c>
      <c r="R65" s="124">
        <f>Q65*H65</f>
        <v>0</v>
      </c>
      <c r="S65" s="124">
        <v>0</v>
      </c>
      <c r="T65" s="125">
        <f>S65*H65</f>
        <v>0</v>
      </c>
      <c r="AR65" s="126" t="s">
        <v>1102</v>
      </c>
      <c r="AT65" s="126" t="s">
        <v>1100</v>
      </c>
      <c r="AU65" s="126" t="s">
        <v>12</v>
      </c>
      <c r="AY65" s="76" t="s">
        <v>1064</v>
      </c>
      <c r="BE65" s="127">
        <f>IF(N65="základná",J65,0)</f>
        <v>0</v>
      </c>
      <c r="BF65" s="127">
        <f>IF(N65="znížená",J65,0)</f>
        <v>0</v>
      </c>
      <c r="BG65" s="127">
        <f>IF(N65="zákl. prenesená",J65,0)</f>
        <v>0</v>
      </c>
      <c r="BH65" s="127">
        <f>IF(N65="zníž. prenesená",J65,0)</f>
        <v>0</v>
      </c>
      <c r="BI65" s="127">
        <f>IF(N65="nulová",J65,0)</f>
        <v>0</v>
      </c>
      <c r="BJ65" s="76" t="s">
        <v>12</v>
      </c>
      <c r="BK65" s="128">
        <f>ROUND(I65*H65,3)</f>
        <v>0</v>
      </c>
      <c r="BL65" s="76" t="s">
        <v>1102</v>
      </c>
      <c r="BM65" s="126" t="s">
        <v>1358</v>
      </c>
    </row>
    <row r="66" spans="2:65" s="77" customFormat="1" ht="33" customHeight="1" x14ac:dyDescent="0.15">
      <c r="B66" s="87"/>
      <c r="C66" s="131" t="s">
        <v>1197</v>
      </c>
      <c r="D66" s="131" t="s">
        <v>1100</v>
      </c>
      <c r="E66" s="132" t="s">
        <v>43</v>
      </c>
      <c r="F66" s="133" t="s">
        <v>1359</v>
      </c>
      <c r="G66" s="134" t="s">
        <v>42</v>
      </c>
      <c r="H66" s="135">
        <v>20</v>
      </c>
      <c r="I66" s="136"/>
      <c r="J66" s="135">
        <f>ROUND(I66*H66,3)</f>
        <v>0</v>
      </c>
      <c r="K66" s="137"/>
      <c r="L66" s="78"/>
      <c r="M66" s="138" t="s">
        <v>1042</v>
      </c>
      <c r="N66" s="86"/>
      <c r="P66" s="124">
        <f>O66*H66</f>
        <v>0</v>
      </c>
      <c r="Q66" s="124">
        <v>0</v>
      </c>
      <c r="R66" s="124">
        <f>Q66*H66</f>
        <v>0</v>
      </c>
      <c r="S66" s="124">
        <v>0</v>
      </c>
      <c r="T66" s="125">
        <f>S66*H66</f>
        <v>0</v>
      </c>
      <c r="AR66" s="126" t="s">
        <v>1102</v>
      </c>
      <c r="AT66" s="126" t="s">
        <v>1100</v>
      </c>
      <c r="AU66" s="126" t="s">
        <v>12</v>
      </c>
      <c r="AY66" s="76" t="s">
        <v>1064</v>
      </c>
      <c r="BE66" s="127">
        <f>IF(N66="základná",J66,0)</f>
        <v>0</v>
      </c>
      <c r="BF66" s="127">
        <f>IF(N66="znížená",J66,0)</f>
        <v>0</v>
      </c>
      <c r="BG66" s="127">
        <f>IF(N66="zákl. prenesená",J66,0)</f>
        <v>0</v>
      </c>
      <c r="BH66" s="127">
        <f>IF(N66="zníž. prenesená",J66,0)</f>
        <v>0</v>
      </c>
      <c r="BI66" s="127">
        <f>IF(N66="nulová",J66,0)</f>
        <v>0</v>
      </c>
      <c r="BJ66" s="76" t="s">
        <v>12</v>
      </c>
      <c r="BK66" s="128">
        <f>ROUND(I66*H66,3)</f>
        <v>0</v>
      </c>
      <c r="BL66" s="76" t="s">
        <v>1102</v>
      </c>
      <c r="BM66" s="126" t="s">
        <v>1360</v>
      </c>
    </row>
    <row r="67" spans="2:65" s="77" customFormat="1" ht="24.2" customHeight="1" x14ac:dyDescent="0.15">
      <c r="B67" s="87"/>
      <c r="C67" s="131" t="s">
        <v>1200</v>
      </c>
      <c r="D67" s="131" t="s">
        <v>1100</v>
      </c>
      <c r="E67" s="132" t="s">
        <v>37</v>
      </c>
      <c r="F67" s="133" t="s">
        <v>1361</v>
      </c>
      <c r="G67" s="134" t="s">
        <v>36</v>
      </c>
      <c r="H67" s="135">
        <v>6</v>
      </c>
      <c r="I67" s="136"/>
      <c r="J67" s="135">
        <f>ROUND(I67*H67,3)</f>
        <v>0</v>
      </c>
      <c r="K67" s="137"/>
      <c r="L67" s="78"/>
      <c r="M67" s="139" t="s">
        <v>1042</v>
      </c>
      <c r="N67" s="140"/>
      <c r="O67" s="141"/>
      <c r="P67" s="142">
        <f>O67*H67</f>
        <v>0</v>
      </c>
      <c r="Q67" s="142">
        <v>0</v>
      </c>
      <c r="R67" s="142">
        <f>Q67*H67</f>
        <v>0</v>
      </c>
      <c r="S67" s="142">
        <v>0</v>
      </c>
      <c r="T67" s="143">
        <f>S67*H67</f>
        <v>0</v>
      </c>
      <c r="AR67" s="126" t="s">
        <v>1102</v>
      </c>
      <c r="AT67" s="126" t="s">
        <v>1100</v>
      </c>
      <c r="AU67" s="126" t="s">
        <v>12</v>
      </c>
      <c r="AY67" s="76" t="s">
        <v>1064</v>
      </c>
      <c r="BE67" s="127">
        <f>IF(N67="základná",J67,0)</f>
        <v>0</v>
      </c>
      <c r="BF67" s="127">
        <f>IF(N67="znížená",J67,0)</f>
        <v>0</v>
      </c>
      <c r="BG67" s="127">
        <f>IF(N67="zákl. prenesená",J67,0)</f>
        <v>0</v>
      </c>
      <c r="BH67" s="127">
        <f>IF(N67="zníž. prenesená",J67,0)</f>
        <v>0</v>
      </c>
      <c r="BI67" s="127">
        <f>IF(N67="nulová",J67,0)</f>
        <v>0</v>
      </c>
      <c r="BJ67" s="76" t="s">
        <v>12</v>
      </c>
      <c r="BK67" s="128">
        <f>ROUND(I67*H67,3)</f>
        <v>0</v>
      </c>
      <c r="BL67" s="76" t="s">
        <v>1102</v>
      </c>
      <c r="BM67" s="126" t="s">
        <v>1362</v>
      </c>
    </row>
    <row r="68" spans="2:65" s="77" customFormat="1" ht="6.95" customHeight="1" x14ac:dyDescent="0.15">
      <c r="B68" s="81"/>
      <c r="C68" s="82"/>
      <c r="D68" s="82"/>
      <c r="E68" s="82"/>
      <c r="F68" s="82"/>
      <c r="G68" s="82"/>
      <c r="H68" s="82"/>
      <c r="I68" s="82"/>
      <c r="J68" s="82"/>
      <c r="K68" s="82"/>
      <c r="L68" s="78"/>
    </row>
  </sheetData>
  <autoFilter ref="C15:K67"/>
  <mergeCells count="2">
    <mergeCell ref="E6:H6"/>
    <mergeCell ref="E7:H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workbookViewId="0">
      <pane ySplit="11" topLeftCell="A33" activePane="bottomLeft" state="frozenSplit"/>
      <selection pane="bottomLeft" activeCell="D39" sqref="D39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833</v>
      </c>
      <c r="D3" s="28"/>
      <c r="E3" s="28"/>
      <c r="F3" s="27"/>
      <c r="G3" s="26"/>
      <c r="H3" s="8"/>
    </row>
    <row r="4" spans="1:8" ht="12.75" customHeight="1" x14ac:dyDescent="0.2">
      <c r="A4" s="29" t="s">
        <v>30</v>
      </c>
      <c r="B4" s="30"/>
      <c r="C4" s="29" t="s">
        <v>874</v>
      </c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365</v>
      </c>
      <c r="D14" s="17" t="s">
        <v>364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72</v>
      </c>
      <c r="D15" s="32" t="s">
        <v>369</v>
      </c>
      <c r="E15" s="16"/>
      <c r="F15" s="15"/>
      <c r="G15" s="14"/>
      <c r="H15" s="14"/>
    </row>
    <row r="16" spans="1:8" ht="34.5" customHeight="1" x14ac:dyDescent="0.2">
      <c r="A16" s="13">
        <v>1</v>
      </c>
      <c r="B16" s="12" t="s">
        <v>2</v>
      </c>
      <c r="C16" s="12" t="s">
        <v>873</v>
      </c>
      <c r="D16" s="12" t="s">
        <v>872</v>
      </c>
      <c r="E16" s="12" t="s">
        <v>67</v>
      </c>
      <c r="F16" s="11">
        <v>8.9999999999999993E-3</v>
      </c>
      <c r="G16" s="10"/>
      <c r="H16" s="9"/>
    </row>
    <row r="17" spans="1:8" ht="34.5" customHeight="1" x14ac:dyDescent="0.2">
      <c r="A17" s="13">
        <v>2</v>
      </c>
      <c r="B17" s="12" t="s">
        <v>2</v>
      </c>
      <c r="C17" s="12" t="s">
        <v>871</v>
      </c>
      <c r="D17" s="12" t="s">
        <v>870</v>
      </c>
      <c r="E17" s="12" t="s">
        <v>65</v>
      </c>
      <c r="F17" s="11">
        <v>0.09</v>
      </c>
      <c r="G17" s="10"/>
      <c r="H17" s="9"/>
    </row>
    <row r="18" spans="1:8" ht="9" customHeight="1" x14ac:dyDescent="0.2">
      <c r="A18" s="8"/>
      <c r="B18" s="8"/>
      <c r="C18" s="8"/>
      <c r="D18" s="8"/>
      <c r="E18" s="8"/>
      <c r="F18" s="8"/>
      <c r="G18" s="8"/>
      <c r="H18" s="8"/>
    </row>
    <row r="19" spans="1:8" ht="16.5" customHeight="1" x14ac:dyDescent="0.25">
      <c r="A19" s="19"/>
      <c r="B19" s="16"/>
      <c r="C19" s="18" t="s">
        <v>342</v>
      </c>
      <c r="D19" s="17" t="s">
        <v>341</v>
      </c>
      <c r="E19" s="16"/>
      <c r="F19" s="15"/>
      <c r="G19" s="14"/>
      <c r="H19" s="14"/>
    </row>
    <row r="20" spans="1:8" ht="28.5" customHeight="1" x14ac:dyDescent="0.2">
      <c r="A20" s="19"/>
      <c r="B20" s="16"/>
      <c r="C20" s="32" t="s">
        <v>869</v>
      </c>
      <c r="D20" s="32" t="s">
        <v>868</v>
      </c>
      <c r="E20" s="16"/>
      <c r="F20" s="15"/>
      <c r="G20" s="14"/>
      <c r="H20" s="14"/>
    </row>
    <row r="21" spans="1:8" ht="24" customHeight="1" x14ac:dyDescent="0.2">
      <c r="A21" s="13">
        <v>3</v>
      </c>
      <c r="B21" s="12" t="s">
        <v>2</v>
      </c>
      <c r="C21" s="12" t="s">
        <v>867</v>
      </c>
      <c r="D21" s="12" t="s">
        <v>866</v>
      </c>
      <c r="E21" s="12" t="s">
        <v>36</v>
      </c>
      <c r="F21" s="11">
        <v>1</v>
      </c>
      <c r="G21" s="10"/>
      <c r="H21" s="9"/>
    </row>
    <row r="22" spans="1:8" ht="13.5" customHeight="1" x14ac:dyDescent="0.2">
      <c r="A22" s="13">
        <v>4</v>
      </c>
      <c r="B22" s="12" t="s">
        <v>2</v>
      </c>
      <c r="C22" s="12" t="s">
        <v>865</v>
      </c>
      <c r="D22" s="12" t="s">
        <v>864</v>
      </c>
      <c r="E22" s="12" t="s">
        <v>36</v>
      </c>
      <c r="F22" s="11">
        <v>1</v>
      </c>
      <c r="G22" s="10"/>
      <c r="H22" s="9"/>
    </row>
    <row r="23" spans="1:8" ht="13.5" customHeight="1" x14ac:dyDescent="0.2">
      <c r="A23" s="13">
        <v>5</v>
      </c>
      <c r="B23" s="12" t="s">
        <v>2</v>
      </c>
      <c r="C23" s="12" t="s">
        <v>863</v>
      </c>
      <c r="D23" s="12" t="s">
        <v>862</v>
      </c>
      <c r="E23" s="12" t="s">
        <v>36</v>
      </c>
      <c r="F23" s="11">
        <v>2</v>
      </c>
      <c r="G23" s="10"/>
      <c r="H23" s="9"/>
    </row>
    <row r="24" spans="1:8" ht="24" customHeight="1" x14ac:dyDescent="0.2">
      <c r="A24" s="13">
        <v>6</v>
      </c>
      <c r="B24" s="12" t="s">
        <v>2</v>
      </c>
      <c r="C24" s="12" t="s">
        <v>861</v>
      </c>
      <c r="D24" s="12" t="s">
        <v>860</v>
      </c>
      <c r="E24" s="12" t="s">
        <v>36</v>
      </c>
      <c r="F24" s="11">
        <v>1</v>
      </c>
      <c r="G24" s="10"/>
      <c r="H24" s="9"/>
    </row>
    <row r="25" spans="1:8" ht="24" customHeight="1" x14ac:dyDescent="0.2">
      <c r="A25" s="37">
        <v>7</v>
      </c>
      <c r="B25" s="36" t="s">
        <v>853</v>
      </c>
      <c r="C25" s="36" t="s">
        <v>859</v>
      </c>
      <c r="D25" s="36" t="s">
        <v>1031</v>
      </c>
      <c r="E25" s="36" t="s">
        <v>36</v>
      </c>
      <c r="F25" s="35">
        <v>1</v>
      </c>
      <c r="G25" s="34"/>
      <c r="H25" s="33"/>
    </row>
    <row r="26" spans="1:8" ht="24" customHeight="1" x14ac:dyDescent="0.2">
      <c r="A26" s="13">
        <v>8</v>
      </c>
      <c r="B26" s="12" t="s">
        <v>2</v>
      </c>
      <c r="C26" s="12" t="s">
        <v>858</v>
      </c>
      <c r="D26" s="12" t="s">
        <v>857</v>
      </c>
      <c r="E26" s="12" t="s">
        <v>36</v>
      </c>
      <c r="F26" s="11">
        <v>3</v>
      </c>
      <c r="G26" s="10"/>
      <c r="H26" s="9"/>
    </row>
    <row r="27" spans="1:8" ht="24" customHeight="1" x14ac:dyDescent="0.2">
      <c r="A27" s="37">
        <v>9</v>
      </c>
      <c r="B27" s="36" t="s">
        <v>853</v>
      </c>
      <c r="C27" s="36" t="s">
        <v>856</v>
      </c>
      <c r="D27" s="36" t="s">
        <v>1032</v>
      </c>
      <c r="E27" s="36" t="s">
        <v>36</v>
      </c>
      <c r="F27" s="35">
        <v>3</v>
      </c>
      <c r="G27" s="34"/>
      <c r="H27" s="33"/>
    </row>
    <row r="28" spans="1:8" ht="13.5" customHeight="1" x14ac:dyDescent="0.2">
      <c r="A28" s="13">
        <v>10</v>
      </c>
      <c r="B28" s="12" t="s">
        <v>2</v>
      </c>
      <c r="C28" s="12" t="s">
        <v>855</v>
      </c>
      <c r="D28" s="12" t="s">
        <v>854</v>
      </c>
      <c r="E28" s="12" t="s">
        <v>36</v>
      </c>
      <c r="F28" s="11">
        <v>1</v>
      </c>
      <c r="G28" s="10"/>
      <c r="H28" s="9"/>
    </row>
    <row r="29" spans="1:8" ht="24" customHeight="1" x14ac:dyDescent="0.2">
      <c r="A29" s="37">
        <v>11</v>
      </c>
      <c r="B29" s="36" t="s">
        <v>853</v>
      </c>
      <c r="C29" s="36" t="s">
        <v>852</v>
      </c>
      <c r="D29" s="36" t="s">
        <v>1017</v>
      </c>
      <c r="E29" s="36" t="s">
        <v>36</v>
      </c>
      <c r="F29" s="35">
        <v>1</v>
      </c>
      <c r="G29" s="34"/>
      <c r="H29" s="33"/>
    </row>
    <row r="30" spans="1:8" ht="24" customHeight="1" x14ac:dyDescent="0.2">
      <c r="A30" s="13">
        <v>12</v>
      </c>
      <c r="B30" s="12" t="s">
        <v>2</v>
      </c>
      <c r="C30" s="12" t="s">
        <v>851</v>
      </c>
      <c r="D30" s="12" t="s">
        <v>850</v>
      </c>
      <c r="E30" s="12" t="s">
        <v>82</v>
      </c>
      <c r="F30" s="11">
        <v>50</v>
      </c>
      <c r="G30" s="10"/>
      <c r="H30" s="9"/>
    </row>
    <row r="31" spans="1:8" ht="24" customHeight="1" x14ac:dyDescent="0.2">
      <c r="A31" s="13">
        <v>13</v>
      </c>
      <c r="B31" s="12" t="s">
        <v>2</v>
      </c>
      <c r="C31" s="12" t="s">
        <v>849</v>
      </c>
      <c r="D31" s="12" t="s">
        <v>848</v>
      </c>
      <c r="E31" s="12" t="s">
        <v>56</v>
      </c>
      <c r="F31" s="11">
        <v>1.0999999999999999E-2</v>
      </c>
      <c r="G31" s="10"/>
      <c r="H31" s="9"/>
    </row>
    <row r="32" spans="1:8" ht="28.5" customHeight="1" x14ac:dyDescent="0.2">
      <c r="A32" s="19"/>
      <c r="B32" s="16"/>
      <c r="C32" s="32" t="s">
        <v>460</v>
      </c>
      <c r="D32" s="32" t="s">
        <v>847</v>
      </c>
      <c r="E32" s="16"/>
      <c r="F32" s="15"/>
      <c r="G32" s="14"/>
      <c r="H32" s="14"/>
    </row>
    <row r="33" spans="1:8" ht="34.5" customHeight="1" x14ac:dyDescent="0.2">
      <c r="A33" s="13">
        <v>14</v>
      </c>
      <c r="B33" s="12" t="s">
        <v>2</v>
      </c>
      <c r="C33" s="12" t="s">
        <v>846</v>
      </c>
      <c r="D33" s="12" t="s">
        <v>845</v>
      </c>
      <c r="E33" s="12" t="s">
        <v>36</v>
      </c>
      <c r="F33" s="11">
        <v>5</v>
      </c>
      <c r="G33" s="10"/>
      <c r="H33" s="9"/>
    </row>
    <row r="34" spans="1:8" ht="34.5" customHeight="1" x14ac:dyDescent="0.2">
      <c r="A34" s="37">
        <v>15</v>
      </c>
      <c r="B34" s="36" t="s">
        <v>463</v>
      </c>
      <c r="C34" s="36" t="s">
        <v>844</v>
      </c>
      <c r="D34" s="36" t="s">
        <v>843</v>
      </c>
      <c r="E34" s="36" t="s">
        <v>65</v>
      </c>
      <c r="F34" s="35">
        <v>0.36699999999999999</v>
      </c>
      <c r="G34" s="34"/>
      <c r="H34" s="33"/>
    </row>
    <row r="35" spans="1:8" ht="9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6.5" customHeight="1" x14ac:dyDescent="0.25">
      <c r="A36" s="19"/>
      <c r="B36" s="16"/>
      <c r="C36" s="18" t="s">
        <v>80</v>
      </c>
      <c r="D36" s="17" t="s">
        <v>842</v>
      </c>
      <c r="E36" s="16"/>
      <c r="F36" s="15"/>
      <c r="G36" s="14"/>
      <c r="H36" s="14"/>
    </row>
    <row r="37" spans="1:8" ht="28.5" customHeight="1" x14ac:dyDescent="0.2">
      <c r="A37" s="19"/>
      <c r="B37" s="16"/>
      <c r="C37" s="32" t="s">
        <v>841</v>
      </c>
      <c r="D37" s="32" t="s">
        <v>840</v>
      </c>
      <c r="E37" s="16"/>
      <c r="F37" s="15"/>
      <c r="G37" s="14"/>
      <c r="H37" s="14"/>
    </row>
    <row r="38" spans="1:8" ht="24" customHeight="1" x14ac:dyDescent="0.2">
      <c r="A38" s="13">
        <v>16</v>
      </c>
      <c r="B38" s="12" t="s">
        <v>2</v>
      </c>
      <c r="C38" s="12" t="s">
        <v>839</v>
      </c>
      <c r="D38" s="12" t="s">
        <v>838</v>
      </c>
      <c r="E38" s="12" t="s">
        <v>82</v>
      </c>
      <c r="F38" s="11">
        <v>5</v>
      </c>
      <c r="G38" s="10"/>
      <c r="H38" s="9"/>
    </row>
    <row r="39" spans="1:8" ht="45" customHeight="1" x14ac:dyDescent="0.2">
      <c r="A39" s="37">
        <v>17</v>
      </c>
      <c r="B39" s="36" t="s">
        <v>403</v>
      </c>
      <c r="C39" s="36" t="s">
        <v>837</v>
      </c>
      <c r="D39" s="36" t="s">
        <v>1033</v>
      </c>
      <c r="E39" s="36" t="s">
        <v>82</v>
      </c>
      <c r="F39" s="35">
        <v>5</v>
      </c>
      <c r="G39" s="34"/>
      <c r="H39" s="33"/>
    </row>
    <row r="40" spans="1:8" ht="24" customHeight="1" x14ac:dyDescent="0.2">
      <c r="A40" s="13">
        <v>18</v>
      </c>
      <c r="B40" s="12" t="s">
        <v>2</v>
      </c>
      <c r="C40" s="12" t="s">
        <v>836</v>
      </c>
      <c r="D40" s="12" t="s">
        <v>835</v>
      </c>
      <c r="E40" s="12" t="s">
        <v>82</v>
      </c>
      <c r="F40" s="11">
        <v>45</v>
      </c>
      <c r="G40" s="10"/>
      <c r="H40" s="9"/>
    </row>
    <row r="41" spans="1:8" ht="34.5" customHeight="1" x14ac:dyDescent="0.2">
      <c r="A41" s="37">
        <v>19</v>
      </c>
      <c r="B41" s="36" t="s">
        <v>403</v>
      </c>
      <c r="C41" s="36" t="s">
        <v>834</v>
      </c>
      <c r="D41" s="36" t="s">
        <v>1034</v>
      </c>
      <c r="E41" s="36" t="s">
        <v>82</v>
      </c>
      <c r="F41" s="35">
        <v>45</v>
      </c>
      <c r="G41" s="34"/>
      <c r="H41" s="33"/>
    </row>
    <row r="42" spans="1:8" ht="8.2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30.75" customHeight="1" x14ac:dyDescent="0.2">
      <c r="A43" s="7"/>
      <c r="B43" s="4"/>
      <c r="C43" s="6"/>
      <c r="D43" s="5" t="s">
        <v>0</v>
      </c>
      <c r="E43" s="4"/>
      <c r="F43" s="3"/>
      <c r="G43" s="2"/>
      <c r="H43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pane ySplit="11" topLeftCell="A33" activePane="bottomLeft" state="frozenSplit"/>
      <selection pane="bottomLeft" activeCell="D37" sqref="D37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435</v>
      </c>
      <c r="D3" s="28"/>
      <c r="E3" s="28"/>
      <c r="F3" s="27"/>
      <c r="G3" s="26"/>
      <c r="H3" s="8"/>
    </row>
    <row r="4" spans="1:8" ht="12.75" customHeight="1" x14ac:dyDescent="0.2">
      <c r="A4" s="29"/>
      <c r="B4" s="30"/>
      <c r="C4" s="29"/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365</v>
      </c>
      <c r="D14" s="17" t="s">
        <v>364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13</v>
      </c>
      <c r="D15" s="32" t="s">
        <v>434</v>
      </c>
      <c r="E15" s="16"/>
      <c r="F15" s="15"/>
      <c r="G15" s="14"/>
      <c r="H15" s="14"/>
    </row>
    <row r="16" spans="1:8" ht="24" customHeight="1" x14ac:dyDescent="0.2">
      <c r="A16" s="13">
        <v>1</v>
      </c>
      <c r="B16" s="12" t="s">
        <v>2</v>
      </c>
      <c r="C16" s="12" t="s">
        <v>433</v>
      </c>
      <c r="D16" s="12" t="s">
        <v>432</v>
      </c>
      <c r="E16" s="12" t="s">
        <v>82</v>
      </c>
      <c r="F16" s="11">
        <v>4</v>
      </c>
      <c r="G16" s="10"/>
      <c r="H16" s="9"/>
    </row>
    <row r="17" spans="1:8" ht="24" customHeight="1" x14ac:dyDescent="0.2">
      <c r="A17" s="13">
        <v>2</v>
      </c>
      <c r="B17" s="12" t="s">
        <v>2</v>
      </c>
      <c r="C17" s="12" t="s">
        <v>431</v>
      </c>
      <c r="D17" s="12" t="s">
        <v>430</v>
      </c>
      <c r="E17" s="12" t="s">
        <v>82</v>
      </c>
      <c r="F17" s="11">
        <v>25</v>
      </c>
      <c r="G17" s="10"/>
      <c r="H17" s="9"/>
    </row>
    <row r="18" spans="1:8" ht="34.5" customHeight="1" x14ac:dyDescent="0.2">
      <c r="A18" s="13">
        <v>3</v>
      </c>
      <c r="B18" s="12" t="s">
        <v>2</v>
      </c>
      <c r="C18" s="12" t="s">
        <v>429</v>
      </c>
      <c r="D18" s="12" t="s">
        <v>428</v>
      </c>
      <c r="E18" s="12" t="s">
        <v>67</v>
      </c>
      <c r="F18" s="11">
        <v>12</v>
      </c>
      <c r="G18" s="10"/>
      <c r="H18" s="9"/>
    </row>
    <row r="19" spans="1:8" ht="24" customHeight="1" x14ac:dyDescent="0.2">
      <c r="A19" s="13">
        <v>4</v>
      </c>
      <c r="B19" s="12" t="s">
        <v>2</v>
      </c>
      <c r="C19" s="12" t="s">
        <v>427</v>
      </c>
      <c r="D19" s="12" t="s">
        <v>426</v>
      </c>
      <c r="E19" s="12" t="s">
        <v>67</v>
      </c>
      <c r="F19" s="11">
        <v>12</v>
      </c>
      <c r="G19" s="10"/>
      <c r="H19" s="9"/>
    </row>
    <row r="20" spans="1:8" ht="24" customHeight="1" x14ac:dyDescent="0.2">
      <c r="A20" s="13">
        <v>5</v>
      </c>
      <c r="B20" s="12" t="s">
        <v>2</v>
      </c>
      <c r="C20" s="12" t="s">
        <v>425</v>
      </c>
      <c r="D20" s="12" t="s">
        <v>424</v>
      </c>
      <c r="E20" s="12" t="s">
        <v>67</v>
      </c>
      <c r="F20" s="11">
        <v>10.914999999999999</v>
      </c>
      <c r="G20" s="10"/>
      <c r="H20" s="9"/>
    </row>
    <row r="21" spans="1:8" ht="34.5" customHeight="1" x14ac:dyDescent="0.2">
      <c r="A21" s="13">
        <v>6</v>
      </c>
      <c r="B21" s="12" t="s">
        <v>2</v>
      </c>
      <c r="C21" s="12" t="s">
        <v>423</v>
      </c>
      <c r="D21" s="12" t="s">
        <v>422</v>
      </c>
      <c r="E21" s="12" t="s">
        <v>67</v>
      </c>
      <c r="F21" s="11">
        <v>10.914999999999999</v>
      </c>
      <c r="G21" s="10"/>
      <c r="H21" s="9"/>
    </row>
    <row r="22" spans="1:8" ht="24" customHeight="1" x14ac:dyDescent="0.2">
      <c r="A22" s="13">
        <v>7</v>
      </c>
      <c r="B22" s="12" t="s">
        <v>2</v>
      </c>
      <c r="C22" s="12" t="s">
        <v>421</v>
      </c>
      <c r="D22" s="12" t="s">
        <v>420</v>
      </c>
      <c r="E22" s="12" t="s">
        <v>65</v>
      </c>
      <c r="F22" s="11">
        <v>18.192</v>
      </c>
      <c r="G22" s="10"/>
      <c r="H22" s="9"/>
    </row>
    <row r="23" spans="1:8" ht="24" customHeight="1" x14ac:dyDescent="0.2">
      <c r="A23" s="13">
        <v>8</v>
      </c>
      <c r="B23" s="12" t="s">
        <v>2</v>
      </c>
      <c r="C23" s="12" t="s">
        <v>419</v>
      </c>
      <c r="D23" s="12" t="s">
        <v>418</v>
      </c>
      <c r="E23" s="12" t="s">
        <v>65</v>
      </c>
      <c r="F23" s="11">
        <v>18.192</v>
      </c>
      <c r="G23" s="10"/>
      <c r="H23" s="9"/>
    </row>
    <row r="24" spans="1:8" ht="24" customHeight="1" x14ac:dyDescent="0.2">
      <c r="A24" s="13">
        <v>9</v>
      </c>
      <c r="B24" s="12" t="s">
        <v>2</v>
      </c>
      <c r="C24" s="12" t="s">
        <v>417</v>
      </c>
      <c r="D24" s="12" t="s">
        <v>416</v>
      </c>
      <c r="E24" s="12" t="s">
        <v>67</v>
      </c>
      <c r="F24" s="11">
        <v>7.2770000000000001</v>
      </c>
      <c r="G24" s="10"/>
      <c r="H24" s="9"/>
    </row>
    <row r="25" spans="1:8" ht="24" customHeight="1" x14ac:dyDescent="0.2">
      <c r="A25" s="37">
        <v>10</v>
      </c>
      <c r="B25" s="36" t="s">
        <v>411</v>
      </c>
      <c r="C25" s="36" t="s">
        <v>415</v>
      </c>
      <c r="D25" s="36" t="s">
        <v>414</v>
      </c>
      <c r="E25" s="36" t="s">
        <v>56</v>
      </c>
      <c r="F25" s="35">
        <v>11.643000000000001</v>
      </c>
      <c r="G25" s="34"/>
      <c r="H25" s="33"/>
    </row>
    <row r="26" spans="1:8" ht="24" customHeight="1" x14ac:dyDescent="0.2">
      <c r="A26" s="13">
        <v>11</v>
      </c>
      <c r="B26" s="12" t="s">
        <v>2</v>
      </c>
      <c r="C26" s="12" t="s">
        <v>413</v>
      </c>
      <c r="D26" s="12" t="s">
        <v>412</v>
      </c>
      <c r="E26" s="12" t="s">
        <v>67</v>
      </c>
      <c r="F26" s="11">
        <v>2.7290000000000001</v>
      </c>
      <c r="G26" s="10"/>
      <c r="H26" s="9"/>
    </row>
    <row r="27" spans="1:8" ht="24" customHeight="1" x14ac:dyDescent="0.2">
      <c r="A27" s="37">
        <v>12</v>
      </c>
      <c r="B27" s="36" t="s">
        <v>411</v>
      </c>
      <c r="C27" s="36" t="s">
        <v>410</v>
      </c>
      <c r="D27" s="36" t="s">
        <v>409</v>
      </c>
      <c r="E27" s="36" t="s">
        <v>56</v>
      </c>
      <c r="F27" s="35">
        <v>4.6390000000000002</v>
      </c>
      <c r="G27" s="34"/>
      <c r="H27" s="33"/>
    </row>
    <row r="28" spans="1:8" ht="24" customHeight="1" x14ac:dyDescent="0.2">
      <c r="A28" s="13">
        <v>13</v>
      </c>
      <c r="B28" s="12" t="s">
        <v>2</v>
      </c>
      <c r="C28" s="12" t="s">
        <v>408</v>
      </c>
      <c r="D28" s="12" t="s">
        <v>407</v>
      </c>
      <c r="E28" s="12" t="s">
        <v>67</v>
      </c>
      <c r="F28" s="11">
        <v>12</v>
      </c>
      <c r="G28" s="10"/>
      <c r="H28" s="9"/>
    </row>
    <row r="29" spans="1:8" ht="28.5" customHeight="1" x14ac:dyDescent="0.2">
      <c r="A29" s="19"/>
      <c r="B29" s="16"/>
      <c r="C29" s="32" t="s">
        <v>6</v>
      </c>
      <c r="D29" s="32" t="s">
        <v>406</v>
      </c>
      <c r="E29" s="16"/>
      <c r="F29" s="15"/>
      <c r="G29" s="14"/>
      <c r="H29" s="14"/>
    </row>
    <row r="30" spans="1:8" ht="24" customHeight="1" x14ac:dyDescent="0.2">
      <c r="A30" s="13">
        <v>14</v>
      </c>
      <c r="B30" s="12" t="s">
        <v>2</v>
      </c>
      <c r="C30" s="12" t="s">
        <v>405</v>
      </c>
      <c r="D30" s="12" t="s">
        <v>404</v>
      </c>
      <c r="E30" s="12" t="s">
        <v>82</v>
      </c>
      <c r="F30" s="11">
        <v>9</v>
      </c>
      <c r="G30" s="10"/>
      <c r="H30" s="9"/>
    </row>
    <row r="31" spans="1:8" ht="34.5" customHeight="1" x14ac:dyDescent="0.2">
      <c r="A31" s="37">
        <v>15</v>
      </c>
      <c r="B31" s="36" t="s">
        <v>403</v>
      </c>
      <c r="C31" s="36" t="s">
        <v>402</v>
      </c>
      <c r="D31" s="36" t="s">
        <v>1018</v>
      </c>
      <c r="E31" s="36" t="s">
        <v>36</v>
      </c>
      <c r="F31" s="35">
        <v>1.8</v>
      </c>
      <c r="G31" s="34"/>
      <c r="H31" s="33"/>
    </row>
    <row r="32" spans="1:8" ht="34.5" customHeight="1" x14ac:dyDescent="0.2">
      <c r="A32" s="13">
        <v>16</v>
      </c>
      <c r="B32" s="12" t="s">
        <v>2</v>
      </c>
      <c r="C32" s="12" t="s">
        <v>401</v>
      </c>
      <c r="D32" s="12" t="s">
        <v>400</v>
      </c>
      <c r="E32" s="12" t="s">
        <v>36</v>
      </c>
      <c r="F32" s="11">
        <v>2</v>
      </c>
      <c r="G32" s="10"/>
      <c r="H32" s="9"/>
    </row>
    <row r="33" spans="1:8" ht="24" customHeight="1" x14ac:dyDescent="0.2">
      <c r="A33" s="13">
        <v>17</v>
      </c>
      <c r="B33" s="12" t="s">
        <v>2</v>
      </c>
      <c r="C33" s="12" t="s">
        <v>385</v>
      </c>
      <c r="D33" s="12" t="s">
        <v>399</v>
      </c>
      <c r="E33" s="12" t="s">
        <v>36</v>
      </c>
      <c r="F33" s="11">
        <v>2</v>
      </c>
      <c r="G33" s="10"/>
      <c r="H33" s="9"/>
    </row>
    <row r="34" spans="1:8" ht="34.5" customHeight="1" x14ac:dyDescent="0.2">
      <c r="A34" s="37">
        <v>18</v>
      </c>
      <c r="B34" s="36" t="s">
        <v>379</v>
      </c>
      <c r="C34" s="36" t="s">
        <v>398</v>
      </c>
      <c r="D34" s="36" t="s">
        <v>1035</v>
      </c>
      <c r="E34" s="36" t="s">
        <v>36</v>
      </c>
      <c r="F34" s="35">
        <v>2.02</v>
      </c>
      <c r="G34" s="34"/>
      <c r="H34" s="33"/>
    </row>
    <row r="35" spans="1:8" ht="24" customHeight="1" x14ac:dyDescent="0.2">
      <c r="A35" s="37">
        <v>19</v>
      </c>
      <c r="B35" s="36" t="s">
        <v>379</v>
      </c>
      <c r="C35" s="36" t="s">
        <v>397</v>
      </c>
      <c r="D35" s="36" t="s">
        <v>1019</v>
      </c>
      <c r="E35" s="36" t="s">
        <v>36</v>
      </c>
      <c r="F35" s="35">
        <v>2.02</v>
      </c>
      <c r="G35" s="34"/>
      <c r="H35" s="33"/>
    </row>
    <row r="36" spans="1:8" ht="34.5" customHeight="1" x14ac:dyDescent="0.2">
      <c r="A36" s="37">
        <v>20</v>
      </c>
      <c r="B36" s="36" t="s">
        <v>379</v>
      </c>
      <c r="C36" s="36" t="s">
        <v>396</v>
      </c>
      <c r="D36" s="36" t="s">
        <v>395</v>
      </c>
      <c r="E36" s="36" t="s">
        <v>36</v>
      </c>
      <c r="F36" s="35">
        <v>2.02</v>
      </c>
      <c r="G36" s="34"/>
      <c r="H36" s="33"/>
    </row>
    <row r="37" spans="1:8" ht="45" customHeight="1" x14ac:dyDescent="0.2">
      <c r="A37" s="37">
        <v>21</v>
      </c>
      <c r="B37" s="36" t="s">
        <v>379</v>
      </c>
      <c r="C37" s="36" t="s">
        <v>394</v>
      </c>
      <c r="D37" s="36" t="s">
        <v>393</v>
      </c>
      <c r="E37" s="36" t="s">
        <v>36</v>
      </c>
      <c r="F37" s="35">
        <v>8.08</v>
      </c>
      <c r="G37" s="34"/>
      <c r="H37" s="33"/>
    </row>
    <row r="38" spans="1:8" ht="34.5" customHeight="1" x14ac:dyDescent="0.2">
      <c r="A38" s="37">
        <v>22</v>
      </c>
      <c r="B38" s="36" t="s">
        <v>379</v>
      </c>
      <c r="C38" s="36" t="s">
        <v>392</v>
      </c>
      <c r="D38" s="158" t="s">
        <v>1933</v>
      </c>
      <c r="E38" s="36" t="s">
        <v>36</v>
      </c>
      <c r="F38" s="35">
        <v>2.02</v>
      </c>
      <c r="G38" s="34"/>
      <c r="H38" s="33"/>
    </row>
    <row r="39" spans="1:8" ht="34.5" customHeight="1" x14ac:dyDescent="0.2">
      <c r="A39" s="37">
        <v>23</v>
      </c>
      <c r="B39" s="36" t="s">
        <v>379</v>
      </c>
      <c r="C39" s="36" t="s">
        <v>391</v>
      </c>
      <c r="D39" s="36" t="s">
        <v>390</v>
      </c>
      <c r="E39" s="36" t="s">
        <v>36</v>
      </c>
      <c r="F39" s="35">
        <v>12.12</v>
      </c>
      <c r="G39" s="34"/>
      <c r="H39" s="33"/>
    </row>
    <row r="40" spans="1:8" ht="13.5" customHeight="1" x14ac:dyDescent="0.2">
      <c r="A40" s="37">
        <v>24</v>
      </c>
      <c r="B40" s="36" t="s">
        <v>376</v>
      </c>
      <c r="C40" s="36" t="s">
        <v>389</v>
      </c>
      <c r="D40" s="36" t="s">
        <v>388</v>
      </c>
      <c r="E40" s="36" t="s">
        <v>36</v>
      </c>
      <c r="F40" s="35">
        <v>2</v>
      </c>
      <c r="G40" s="34"/>
      <c r="H40" s="33"/>
    </row>
    <row r="41" spans="1:8" ht="55.5" customHeight="1" x14ac:dyDescent="0.2">
      <c r="A41" s="13">
        <v>25</v>
      </c>
      <c r="B41" s="12" t="s">
        <v>2</v>
      </c>
      <c r="C41" s="12" t="s">
        <v>387</v>
      </c>
      <c r="D41" s="12" t="s">
        <v>386</v>
      </c>
      <c r="E41" s="12" t="s">
        <v>36</v>
      </c>
      <c r="F41" s="11">
        <v>1</v>
      </c>
      <c r="G41" s="10"/>
      <c r="H41" s="9"/>
    </row>
    <row r="42" spans="1:8" ht="24" customHeight="1" x14ac:dyDescent="0.2">
      <c r="A42" s="13">
        <v>26</v>
      </c>
      <c r="B42" s="12" t="s">
        <v>2</v>
      </c>
      <c r="C42" s="12" t="s">
        <v>385</v>
      </c>
      <c r="D42" s="12" t="s">
        <v>384</v>
      </c>
      <c r="E42" s="12" t="s">
        <v>36</v>
      </c>
      <c r="F42" s="11">
        <v>3</v>
      </c>
      <c r="G42" s="10"/>
      <c r="H42" s="9"/>
    </row>
    <row r="43" spans="1:8" ht="34.5" customHeight="1" x14ac:dyDescent="0.2">
      <c r="A43" s="37">
        <v>27</v>
      </c>
      <c r="B43" s="36" t="s">
        <v>379</v>
      </c>
      <c r="C43" s="36" t="s">
        <v>383</v>
      </c>
      <c r="D43" s="36" t="s">
        <v>382</v>
      </c>
      <c r="E43" s="36" t="s">
        <v>36</v>
      </c>
      <c r="F43" s="35">
        <v>1.01</v>
      </c>
      <c r="G43" s="34"/>
      <c r="H43" s="33"/>
    </row>
    <row r="44" spans="1:8" ht="34.5" customHeight="1" x14ac:dyDescent="0.2">
      <c r="A44" s="37">
        <v>28</v>
      </c>
      <c r="B44" s="36" t="s">
        <v>379</v>
      </c>
      <c r="C44" s="36" t="s">
        <v>381</v>
      </c>
      <c r="D44" s="36" t="s">
        <v>380</v>
      </c>
      <c r="E44" s="36" t="s">
        <v>36</v>
      </c>
      <c r="F44" s="35">
        <v>1.01</v>
      </c>
      <c r="G44" s="34"/>
      <c r="H44" s="33"/>
    </row>
    <row r="45" spans="1:8" ht="34.5" customHeight="1" x14ac:dyDescent="0.2">
      <c r="A45" s="37">
        <v>29</v>
      </c>
      <c r="B45" s="36" t="s">
        <v>379</v>
      </c>
      <c r="C45" s="36" t="s">
        <v>378</v>
      </c>
      <c r="D45" s="36" t="s">
        <v>377</v>
      </c>
      <c r="E45" s="36" t="s">
        <v>36</v>
      </c>
      <c r="F45" s="35">
        <v>3.03</v>
      </c>
      <c r="G45" s="34"/>
      <c r="H45" s="33"/>
    </row>
    <row r="46" spans="1:8" ht="13.5" customHeight="1" x14ac:dyDescent="0.2">
      <c r="A46" s="37">
        <v>30</v>
      </c>
      <c r="B46" s="36" t="s">
        <v>376</v>
      </c>
      <c r="C46" s="36" t="s">
        <v>375</v>
      </c>
      <c r="D46" s="36" t="s">
        <v>374</v>
      </c>
      <c r="E46" s="36" t="s">
        <v>36</v>
      </c>
      <c r="F46" s="35">
        <v>1.01</v>
      </c>
      <c r="G46" s="34"/>
      <c r="H46" s="33"/>
    </row>
    <row r="47" spans="1:8" ht="66" customHeight="1" x14ac:dyDescent="0.2">
      <c r="A47" s="13">
        <v>31</v>
      </c>
      <c r="B47" s="12" t="s">
        <v>2</v>
      </c>
      <c r="C47" s="12" t="s">
        <v>373</v>
      </c>
      <c r="D47" s="12" t="s">
        <v>372</v>
      </c>
      <c r="E47" s="12" t="s">
        <v>36</v>
      </c>
      <c r="F47" s="11">
        <v>11</v>
      </c>
      <c r="G47" s="10"/>
      <c r="H47" s="9"/>
    </row>
    <row r="48" spans="1:8" ht="34.5" customHeight="1" x14ac:dyDescent="0.2">
      <c r="A48" s="13">
        <v>32</v>
      </c>
      <c r="B48" s="12" t="s">
        <v>2</v>
      </c>
      <c r="C48" s="12" t="s">
        <v>371</v>
      </c>
      <c r="D48" s="12" t="s">
        <v>370</v>
      </c>
      <c r="E48" s="12" t="s">
        <v>36</v>
      </c>
      <c r="F48" s="11">
        <v>4</v>
      </c>
      <c r="G48" s="10"/>
      <c r="H48" s="9"/>
    </row>
    <row r="49" spans="1:8" ht="28.5" customHeight="1" x14ac:dyDescent="0.2">
      <c r="A49" s="19"/>
      <c r="B49" s="16"/>
      <c r="C49" s="32" t="s">
        <v>72</v>
      </c>
      <c r="D49" s="32" t="s">
        <v>369</v>
      </c>
      <c r="E49" s="16"/>
      <c r="F49" s="15"/>
      <c r="G49" s="14"/>
      <c r="H49" s="14"/>
    </row>
    <row r="50" spans="1:8" ht="66" customHeight="1" x14ac:dyDescent="0.2">
      <c r="A50" s="13">
        <v>33</v>
      </c>
      <c r="B50" s="12" t="s">
        <v>2</v>
      </c>
      <c r="C50" s="12" t="s">
        <v>368</v>
      </c>
      <c r="D50" s="12" t="s">
        <v>367</v>
      </c>
      <c r="E50" s="12" t="s">
        <v>36</v>
      </c>
      <c r="F50" s="11">
        <v>11</v>
      </c>
      <c r="G50" s="10"/>
      <c r="H50" s="9"/>
    </row>
    <row r="51" spans="1:8" ht="8.2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30.75" customHeight="1" x14ac:dyDescent="0.2">
      <c r="A52" s="7"/>
      <c r="B52" s="4"/>
      <c r="C52" s="6"/>
      <c r="D52" s="5" t="s">
        <v>0</v>
      </c>
      <c r="E52" s="4"/>
      <c r="F52" s="3"/>
      <c r="G52" s="2"/>
      <c r="H52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workbookViewId="0">
      <pane ySplit="11" topLeftCell="A18" activePane="bottomLeft" state="frozenSplit"/>
      <selection pane="bottomLeft" activeCell="G8" sqref="G8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970</v>
      </c>
      <c r="D3" s="28"/>
      <c r="E3" s="28"/>
      <c r="F3" s="27"/>
      <c r="G3" s="26"/>
      <c r="H3" s="8"/>
    </row>
    <row r="4" spans="1:8" ht="12.75" customHeight="1" x14ac:dyDescent="0.2">
      <c r="A4" s="29"/>
      <c r="B4" s="30"/>
      <c r="C4" s="29"/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365</v>
      </c>
      <c r="D14" s="17" t="s">
        <v>364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13</v>
      </c>
      <c r="D15" s="32" t="s">
        <v>434</v>
      </c>
      <c r="E15" s="16"/>
      <c r="F15" s="15"/>
      <c r="G15" s="14"/>
      <c r="H15" s="14"/>
    </row>
    <row r="16" spans="1:8" ht="34.5" customHeight="1" x14ac:dyDescent="0.2">
      <c r="A16" s="13">
        <v>1</v>
      </c>
      <c r="B16" s="12" t="s">
        <v>2</v>
      </c>
      <c r="C16" s="12" t="s">
        <v>969</v>
      </c>
      <c r="D16" s="12" t="s">
        <v>823</v>
      </c>
      <c r="E16" s="12" t="s">
        <v>67</v>
      </c>
      <c r="F16" s="11">
        <v>75.599999999999994</v>
      </c>
      <c r="G16" s="10"/>
      <c r="H16" s="9"/>
    </row>
    <row r="17" spans="1:8" ht="24" customHeight="1" x14ac:dyDescent="0.2">
      <c r="A17" s="13">
        <v>2</v>
      </c>
      <c r="B17" s="12" t="s">
        <v>2</v>
      </c>
      <c r="C17" s="12" t="s">
        <v>968</v>
      </c>
      <c r="D17" s="12" t="s">
        <v>967</v>
      </c>
      <c r="E17" s="12" t="s">
        <v>67</v>
      </c>
      <c r="F17" s="11">
        <v>3.069</v>
      </c>
      <c r="G17" s="10"/>
      <c r="H17" s="9"/>
    </row>
    <row r="18" spans="1:8" ht="24" customHeight="1" x14ac:dyDescent="0.2">
      <c r="A18" s="13">
        <v>3</v>
      </c>
      <c r="B18" s="12" t="s">
        <v>2</v>
      </c>
      <c r="C18" s="12" t="s">
        <v>966</v>
      </c>
      <c r="D18" s="12" t="s">
        <v>965</v>
      </c>
      <c r="E18" s="12" t="s">
        <v>67</v>
      </c>
      <c r="F18" s="11">
        <v>3.069</v>
      </c>
      <c r="G18" s="10"/>
      <c r="H18" s="9"/>
    </row>
    <row r="19" spans="1:8" ht="34.5" customHeight="1" x14ac:dyDescent="0.2">
      <c r="A19" s="13">
        <v>4</v>
      </c>
      <c r="B19" s="12" t="s">
        <v>2</v>
      </c>
      <c r="C19" s="12" t="s">
        <v>964</v>
      </c>
      <c r="D19" s="12" t="s">
        <v>963</v>
      </c>
      <c r="E19" s="12" t="s">
        <v>67</v>
      </c>
      <c r="F19" s="11">
        <v>3.069</v>
      </c>
      <c r="G19" s="10"/>
      <c r="H19" s="9"/>
    </row>
    <row r="20" spans="1:8" ht="24" customHeight="1" x14ac:dyDescent="0.2">
      <c r="A20" s="13">
        <v>5</v>
      </c>
      <c r="B20" s="12" t="s">
        <v>2</v>
      </c>
      <c r="C20" s="12" t="s">
        <v>962</v>
      </c>
      <c r="D20" s="12" t="s">
        <v>961</v>
      </c>
      <c r="E20" s="12" t="s">
        <v>65</v>
      </c>
      <c r="F20" s="11">
        <v>65.37</v>
      </c>
      <c r="G20" s="10"/>
      <c r="H20" s="9"/>
    </row>
    <row r="21" spans="1:8" ht="28.5" customHeight="1" x14ac:dyDescent="0.2">
      <c r="A21" s="19"/>
      <c r="B21" s="16"/>
      <c r="C21" s="32" t="s">
        <v>9</v>
      </c>
      <c r="D21" s="32" t="s">
        <v>960</v>
      </c>
      <c r="E21" s="16"/>
      <c r="F21" s="15"/>
      <c r="G21" s="14"/>
      <c r="H21" s="14"/>
    </row>
    <row r="22" spans="1:8" ht="34.5" customHeight="1" x14ac:dyDescent="0.2">
      <c r="A22" s="13">
        <v>6</v>
      </c>
      <c r="B22" s="12" t="s">
        <v>2</v>
      </c>
      <c r="C22" s="12" t="s">
        <v>959</v>
      </c>
      <c r="D22" s="12" t="s">
        <v>958</v>
      </c>
      <c r="E22" s="12" t="s">
        <v>65</v>
      </c>
      <c r="F22" s="11">
        <v>68.3</v>
      </c>
      <c r="G22" s="10"/>
      <c r="H22" s="9"/>
    </row>
    <row r="23" spans="1:8" ht="34.5" customHeight="1" x14ac:dyDescent="0.2">
      <c r="A23" s="13">
        <v>7</v>
      </c>
      <c r="B23" s="12" t="s">
        <v>2</v>
      </c>
      <c r="C23" s="12" t="s">
        <v>957</v>
      </c>
      <c r="D23" s="12" t="s">
        <v>956</v>
      </c>
      <c r="E23" s="12" t="s">
        <v>65</v>
      </c>
      <c r="F23" s="11">
        <v>102.11</v>
      </c>
      <c r="G23" s="10"/>
      <c r="H23" s="9"/>
    </row>
    <row r="24" spans="1:8" ht="34.5" customHeight="1" x14ac:dyDescent="0.2">
      <c r="A24" s="13">
        <v>8</v>
      </c>
      <c r="B24" s="12" t="s">
        <v>2</v>
      </c>
      <c r="C24" s="12" t="s">
        <v>955</v>
      </c>
      <c r="D24" s="12" t="s">
        <v>954</v>
      </c>
      <c r="E24" s="12" t="s">
        <v>65</v>
      </c>
      <c r="F24" s="11">
        <v>35</v>
      </c>
      <c r="G24" s="10"/>
      <c r="H24" s="9"/>
    </row>
    <row r="25" spans="1:8" ht="34.5" customHeight="1" x14ac:dyDescent="0.2">
      <c r="A25" s="37">
        <v>9</v>
      </c>
      <c r="B25" s="36" t="s">
        <v>379</v>
      </c>
      <c r="C25" s="36" t="s">
        <v>953</v>
      </c>
      <c r="D25" s="36" t="s">
        <v>952</v>
      </c>
      <c r="E25" s="36" t="s">
        <v>36</v>
      </c>
      <c r="F25" s="35">
        <v>150</v>
      </c>
      <c r="G25" s="34"/>
      <c r="H25" s="33"/>
    </row>
    <row r="26" spans="1:8" ht="8.25" customHeight="1" x14ac:dyDescent="0.2">
      <c r="A26" s="8"/>
      <c r="B26" s="8"/>
      <c r="C26" s="8"/>
      <c r="D26" s="8"/>
      <c r="E26" s="8"/>
      <c r="F26" s="8"/>
      <c r="G26" s="8"/>
      <c r="H26" s="8"/>
    </row>
    <row r="27" spans="1:8" ht="30.75" customHeight="1" x14ac:dyDescent="0.2">
      <c r="A27" s="7"/>
      <c r="B27" s="4"/>
      <c r="C27" s="6"/>
      <c r="D27" s="5" t="s">
        <v>0</v>
      </c>
      <c r="E27" s="4"/>
      <c r="F27" s="3"/>
      <c r="G27" s="2"/>
      <c r="H27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workbookViewId="0">
      <pane ySplit="11" topLeftCell="A24" activePane="bottomLeft" state="frozenSplit"/>
      <selection pane="bottomLeft" activeCell="D31" sqref="D31"/>
    </sheetView>
  </sheetViews>
  <sheetFormatPr defaultColWidth="10.5" defaultRowHeight="12" customHeight="1" x14ac:dyDescent="0.15"/>
  <cols>
    <col min="1" max="1" width="6.6640625" style="1" customWidth="1"/>
    <col min="2" max="2" width="6.83203125" style="1" customWidth="1"/>
    <col min="3" max="3" width="14.5" style="1" customWidth="1"/>
    <col min="4" max="4" width="37.33203125" style="1" customWidth="1"/>
    <col min="5" max="5" width="3.8320312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 x14ac:dyDescent="0.15">
      <c r="A1" s="152" t="s">
        <v>35</v>
      </c>
      <c r="B1" s="152"/>
      <c r="C1" s="152"/>
      <c r="D1" s="152"/>
      <c r="E1" s="152"/>
      <c r="F1" s="152"/>
      <c r="G1" s="152"/>
      <c r="H1" s="152"/>
    </row>
    <row r="2" spans="1:8" ht="12.75" customHeight="1" x14ac:dyDescent="0.2">
      <c r="A2" s="29" t="s">
        <v>34</v>
      </c>
      <c r="B2" s="30"/>
      <c r="C2" s="29" t="s">
        <v>33</v>
      </c>
      <c r="D2" s="28"/>
      <c r="E2" s="28"/>
      <c r="F2" s="31"/>
      <c r="G2" s="20"/>
      <c r="H2" s="8"/>
    </row>
    <row r="3" spans="1:8" ht="12.75" customHeight="1" x14ac:dyDescent="0.2">
      <c r="A3" s="29" t="s">
        <v>32</v>
      </c>
      <c r="B3" s="30"/>
      <c r="C3" s="29" t="s">
        <v>366</v>
      </c>
      <c r="D3" s="28"/>
      <c r="E3" s="28"/>
      <c r="F3" s="27"/>
      <c r="G3" s="26"/>
      <c r="H3" s="8"/>
    </row>
    <row r="4" spans="1:8" ht="12.75" customHeight="1" x14ac:dyDescent="0.2">
      <c r="A4" s="29"/>
      <c r="B4" s="30"/>
      <c r="C4" s="29"/>
      <c r="D4" s="28"/>
      <c r="E4" s="28"/>
      <c r="F4" s="27"/>
      <c r="G4" s="26"/>
      <c r="H4" s="8"/>
    </row>
    <row r="5" spans="1:8" ht="6.75" customHeight="1" x14ac:dyDescent="0.2">
      <c r="A5" s="20"/>
      <c r="B5" s="8"/>
      <c r="C5" s="8"/>
      <c r="D5" s="8"/>
      <c r="E5" s="8"/>
      <c r="F5" s="8"/>
      <c r="G5" s="8"/>
      <c r="H5" s="8"/>
    </row>
    <row r="6" spans="1:8" ht="13.5" customHeight="1" x14ac:dyDescent="0.2">
      <c r="A6" s="25" t="s">
        <v>28</v>
      </c>
      <c r="B6" s="20"/>
      <c r="C6" s="153" t="s">
        <v>27</v>
      </c>
      <c r="D6" s="154"/>
      <c r="E6" s="22"/>
      <c r="F6" s="22"/>
      <c r="G6" s="22"/>
      <c r="H6" s="22"/>
    </row>
    <row r="7" spans="1:8" ht="14.25" customHeight="1" x14ac:dyDescent="0.2">
      <c r="A7" s="25" t="s">
        <v>26</v>
      </c>
      <c r="B7" s="22"/>
      <c r="C7" s="153"/>
      <c r="D7" s="155"/>
      <c r="E7" s="22"/>
      <c r="F7" s="25" t="s">
        <v>25</v>
      </c>
      <c r="G7" s="25"/>
      <c r="H7" s="24"/>
    </row>
    <row r="8" spans="1:8" ht="14.25" customHeight="1" x14ac:dyDescent="0.2">
      <c r="A8" s="25" t="s">
        <v>24</v>
      </c>
      <c r="B8" s="22"/>
      <c r="C8" s="153" t="s">
        <v>23</v>
      </c>
      <c r="D8" s="155"/>
      <c r="E8" s="22"/>
      <c r="F8" s="25" t="s">
        <v>22</v>
      </c>
      <c r="G8" s="25"/>
      <c r="H8" s="24"/>
    </row>
    <row r="9" spans="1:8" ht="6.75" customHeight="1" x14ac:dyDescent="0.15">
      <c r="A9" s="23"/>
      <c r="B9" s="22"/>
      <c r="C9" s="22"/>
      <c r="D9" s="22"/>
      <c r="E9" s="22"/>
      <c r="F9" s="22"/>
      <c r="G9" s="22"/>
      <c r="H9" s="22"/>
    </row>
    <row r="10" spans="1:8" ht="26.25" customHeight="1" x14ac:dyDescent="0.15">
      <c r="A10" s="21" t="s">
        <v>21</v>
      </c>
      <c r="B10" s="21" t="s">
        <v>20</v>
      </c>
      <c r="C10" s="21" t="s">
        <v>19</v>
      </c>
      <c r="D10" s="21" t="s">
        <v>18</v>
      </c>
      <c r="E10" s="21" t="s">
        <v>17</v>
      </c>
      <c r="F10" s="21" t="s">
        <v>16</v>
      </c>
      <c r="G10" s="21" t="s">
        <v>15</v>
      </c>
      <c r="H10" s="21" t="s">
        <v>14</v>
      </c>
    </row>
    <row r="11" spans="1:8" ht="12.75" hidden="1" customHeight="1" x14ac:dyDescent="0.15">
      <c r="A11" s="21" t="s">
        <v>13</v>
      </c>
      <c r="B11" s="21" t="s">
        <v>12</v>
      </c>
      <c r="C11" s="21" t="s">
        <v>11</v>
      </c>
      <c r="D11" s="21" t="s">
        <v>10</v>
      </c>
      <c r="E11" s="21" t="s">
        <v>9</v>
      </c>
      <c r="F11" s="21" t="s">
        <v>8</v>
      </c>
      <c r="G11" s="21" t="s">
        <v>7</v>
      </c>
      <c r="H11" s="21" t="s">
        <v>6</v>
      </c>
    </row>
    <row r="12" spans="1:8" ht="5.25" customHeight="1" x14ac:dyDescent="0.2">
      <c r="A12" s="20"/>
      <c r="B12" s="8"/>
      <c r="C12" s="8"/>
      <c r="D12" s="8"/>
      <c r="E12" s="8"/>
      <c r="F12" s="8"/>
      <c r="G12" s="8"/>
      <c r="H12" s="8"/>
    </row>
    <row r="13" spans="1:8" ht="9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19"/>
      <c r="B14" s="16"/>
      <c r="C14" s="18" t="s">
        <v>365</v>
      </c>
      <c r="D14" s="17" t="s">
        <v>364</v>
      </c>
      <c r="E14" s="16"/>
      <c r="F14" s="15"/>
      <c r="G14" s="14"/>
      <c r="H14" s="14"/>
    </row>
    <row r="15" spans="1:8" ht="28.5" customHeight="1" x14ac:dyDescent="0.2">
      <c r="A15" s="19"/>
      <c r="B15" s="16"/>
      <c r="C15" s="32" t="s">
        <v>11</v>
      </c>
      <c r="D15" s="32" t="s">
        <v>363</v>
      </c>
      <c r="E15" s="16"/>
      <c r="F15" s="15"/>
      <c r="G15" s="14"/>
      <c r="H15" s="14"/>
    </row>
    <row r="16" spans="1:8" ht="34.5" customHeight="1" x14ac:dyDescent="0.2">
      <c r="A16" s="13">
        <v>1</v>
      </c>
      <c r="B16" s="12" t="s">
        <v>2</v>
      </c>
      <c r="C16" s="12" t="s">
        <v>362</v>
      </c>
      <c r="D16" s="12" t="s">
        <v>361</v>
      </c>
      <c r="E16" s="12" t="s">
        <v>36</v>
      </c>
      <c r="F16" s="11">
        <v>20</v>
      </c>
      <c r="G16" s="10"/>
      <c r="H16" s="9"/>
    </row>
    <row r="17" spans="1:8" ht="34.5" customHeight="1" x14ac:dyDescent="0.2">
      <c r="A17" s="37">
        <v>2</v>
      </c>
      <c r="B17" s="36" t="s">
        <v>354</v>
      </c>
      <c r="C17" s="36" t="s">
        <v>360</v>
      </c>
      <c r="D17" s="158" t="s">
        <v>1934</v>
      </c>
      <c r="E17" s="36" t="s">
        <v>36</v>
      </c>
      <c r="F17" s="35">
        <v>20</v>
      </c>
      <c r="G17" s="34"/>
      <c r="H17" s="33"/>
    </row>
    <row r="18" spans="1:8" ht="9" customHeight="1" x14ac:dyDescent="0.2">
      <c r="A18" s="8"/>
      <c r="B18" s="8"/>
      <c r="C18" s="8"/>
      <c r="D18" s="8"/>
      <c r="E18" s="8"/>
      <c r="F18" s="8"/>
      <c r="G18" s="8"/>
      <c r="H18" s="8"/>
    </row>
    <row r="19" spans="1:8" ht="16.5" customHeight="1" x14ac:dyDescent="0.25">
      <c r="A19" s="19"/>
      <c r="B19" s="16"/>
      <c r="C19" s="18" t="s">
        <v>342</v>
      </c>
      <c r="D19" s="17" t="s">
        <v>341</v>
      </c>
      <c r="E19" s="16"/>
      <c r="F19" s="15"/>
      <c r="G19" s="14"/>
      <c r="H19" s="14"/>
    </row>
    <row r="20" spans="1:8" ht="28.5" customHeight="1" x14ac:dyDescent="0.2">
      <c r="A20" s="19"/>
      <c r="B20" s="16"/>
      <c r="C20" s="32" t="s">
        <v>336</v>
      </c>
      <c r="D20" s="32" t="s">
        <v>335</v>
      </c>
      <c r="E20" s="16"/>
      <c r="F20" s="15"/>
      <c r="G20" s="14"/>
      <c r="H20" s="14"/>
    </row>
    <row r="21" spans="1:8" ht="24" customHeight="1" x14ac:dyDescent="0.2">
      <c r="A21" s="13">
        <v>3</v>
      </c>
      <c r="B21" s="12" t="s">
        <v>2</v>
      </c>
      <c r="C21" s="12" t="s">
        <v>359</v>
      </c>
      <c r="D21" s="12" t="s">
        <v>358</v>
      </c>
      <c r="E21" s="12" t="s">
        <v>82</v>
      </c>
      <c r="F21" s="11">
        <v>18</v>
      </c>
      <c r="G21" s="10"/>
      <c r="H21" s="9"/>
    </row>
    <row r="22" spans="1:8" ht="28.5" customHeight="1" x14ac:dyDescent="0.2">
      <c r="A22" s="19"/>
      <c r="B22" s="16"/>
      <c r="C22" s="32" t="s">
        <v>301</v>
      </c>
      <c r="D22" s="32" t="s">
        <v>300</v>
      </c>
      <c r="E22" s="16"/>
      <c r="F22" s="15"/>
      <c r="G22" s="14"/>
      <c r="H22" s="14"/>
    </row>
    <row r="23" spans="1:8" ht="13.5" customHeight="1" x14ac:dyDescent="0.2">
      <c r="A23" s="13">
        <v>4</v>
      </c>
      <c r="B23" s="12" t="s">
        <v>2</v>
      </c>
      <c r="C23" s="12" t="s">
        <v>357</v>
      </c>
      <c r="D23" s="12" t="s">
        <v>356</v>
      </c>
      <c r="E23" s="12" t="s">
        <v>82</v>
      </c>
      <c r="F23" s="11">
        <v>99</v>
      </c>
      <c r="G23" s="10"/>
      <c r="H23" s="9"/>
    </row>
    <row r="24" spans="1:8" ht="24" customHeight="1" x14ac:dyDescent="0.2">
      <c r="A24" s="37">
        <v>5</v>
      </c>
      <c r="B24" s="36" t="s">
        <v>350</v>
      </c>
      <c r="C24" s="36" t="s">
        <v>355</v>
      </c>
      <c r="D24" s="36" t="s">
        <v>1020</v>
      </c>
      <c r="E24" s="36" t="s">
        <v>36</v>
      </c>
      <c r="F24" s="35">
        <v>1.597</v>
      </c>
      <c r="G24" s="34"/>
      <c r="H24" s="33"/>
    </row>
    <row r="25" spans="1:8" ht="24" customHeight="1" x14ac:dyDescent="0.2">
      <c r="A25" s="37">
        <v>6</v>
      </c>
      <c r="B25" s="36" t="s">
        <v>354</v>
      </c>
      <c r="C25" s="36" t="s">
        <v>353</v>
      </c>
      <c r="D25" s="36" t="s">
        <v>1036</v>
      </c>
      <c r="E25" s="36" t="s">
        <v>36</v>
      </c>
      <c r="F25" s="35">
        <v>9.5809999999999995</v>
      </c>
      <c r="G25" s="34"/>
      <c r="H25" s="33"/>
    </row>
    <row r="26" spans="1:8" ht="13.5" customHeight="1" x14ac:dyDescent="0.2">
      <c r="A26" s="13">
        <v>7</v>
      </c>
      <c r="B26" s="12" t="s">
        <v>2</v>
      </c>
      <c r="C26" s="12" t="s">
        <v>352</v>
      </c>
      <c r="D26" s="12" t="s">
        <v>351</v>
      </c>
      <c r="E26" s="12" t="s">
        <v>82</v>
      </c>
      <c r="F26" s="11">
        <v>99</v>
      </c>
      <c r="G26" s="10"/>
      <c r="H26" s="9"/>
    </row>
    <row r="27" spans="1:8" ht="24" customHeight="1" x14ac:dyDescent="0.2">
      <c r="A27" s="37">
        <v>8</v>
      </c>
      <c r="B27" s="36" t="s">
        <v>350</v>
      </c>
      <c r="C27" s="36" t="s">
        <v>349</v>
      </c>
      <c r="D27" s="36" t="s">
        <v>1037</v>
      </c>
      <c r="E27" s="36" t="s">
        <v>36</v>
      </c>
      <c r="F27" s="35">
        <v>0.39600000000000002</v>
      </c>
      <c r="G27" s="34"/>
      <c r="H27" s="33"/>
    </row>
    <row r="28" spans="1:8" ht="24" customHeight="1" x14ac:dyDescent="0.2">
      <c r="A28" s="13">
        <v>9</v>
      </c>
      <c r="B28" s="12" t="s">
        <v>2</v>
      </c>
      <c r="C28" s="12" t="s">
        <v>348</v>
      </c>
      <c r="D28" s="12" t="s">
        <v>347</v>
      </c>
      <c r="E28" s="12" t="s">
        <v>82</v>
      </c>
      <c r="F28" s="11">
        <v>33.1</v>
      </c>
      <c r="G28" s="10"/>
      <c r="H28" s="9"/>
    </row>
    <row r="29" spans="1:8" ht="45" customHeight="1" x14ac:dyDescent="0.2">
      <c r="A29" s="37">
        <v>10</v>
      </c>
      <c r="B29" s="36" t="s">
        <v>346</v>
      </c>
      <c r="C29" s="36" t="s">
        <v>345</v>
      </c>
      <c r="D29" s="158" t="s">
        <v>1935</v>
      </c>
      <c r="E29" s="36" t="s">
        <v>344</v>
      </c>
      <c r="F29" s="35">
        <v>1.36</v>
      </c>
      <c r="G29" s="34"/>
      <c r="H29" s="33"/>
    </row>
    <row r="30" spans="1:8" ht="8.25" customHeight="1" x14ac:dyDescent="0.2">
      <c r="A30" s="8"/>
      <c r="B30" s="8"/>
      <c r="C30" s="8"/>
      <c r="D30" s="8"/>
      <c r="E30" s="8"/>
      <c r="F30" s="8"/>
      <c r="G30" s="8"/>
      <c r="H30" s="8"/>
    </row>
    <row r="31" spans="1:8" ht="30.75" customHeight="1" x14ac:dyDescent="0.2">
      <c r="A31" s="7"/>
      <c r="B31" s="4"/>
      <c r="C31" s="6"/>
      <c r="D31" s="5" t="s">
        <v>0</v>
      </c>
      <c r="E31" s="4"/>
      <c r="F31" s="3"/>
      <c r="G31" s="2"/>
      <c r="H31" s="2"/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14</vt:i4>
      </vt:variant>
    </vt:vector>
  </HeadingPairs>
  <TitlesOfParts>
    <vt:vector size="28" baseType="lpstr">
      <vt:lpstr>Rekapitulácia objektov</vt:lpstr>
      <vt:lpstr>SO 01 - Zadanie</vt:lpstr>
      <vt:lpstr>SO 02.1,2,6 - Zadanie</vt:lpstr>
      <vt:lpstr>SO 02.3.2 - Svetelné roz...</vt:lpstr>
      <vt:lpstr>SO 02.4 - Bleskozvod</vt:lpstr>
      <vt:lpstr>SO 02.5 - Zadanie</vt:lpstr>
      <vt:lpstr>SO 03 - Zadanie</vt:lpstr>
      <vt:lpstr>SO 05 - Zadanie</vt:lpstr>
      <vt:lpstr>SO 06 - Zadanie</vt:lpstr>
      <vt:lpstr>PS 01 - Zadanie</vt:lpstr>
      <vt:lpstr>PS 02,03 - Zadanie</vt:lpstr>
      <vt:lpstr>PS 04 - Zadanie</vt:lpstr>
      <vt:lpstr>PS 05 - Zadanie</vt:lpstr>
      <vt:lpstr>PS 06 - Zadanie</vt:lpstr>
      <vt:lpstr>'PS 01 - Zadanie'!Názvy_tlače</vt:lpstr>
      <vt:lpstr>'PS 02,03 - Zadanie'!Názvy_tlače</vt:lpstr>
      <vt:lpstr>'PS 04 - Zadanie'!Názvy_tlače</vt:lpstr>
      <vt:lpstr>'PS 05 - Zadanie'!Názvy_tlače</vt:lpstr>
      <vt:lpstr>'PS 06 - Zadanie'!Názvy_tlače</vt:lpstr>
      <vt:lpstr>'Rekapitulácia objektov'!Názvy_tlače</vt:lpstr>
      <vt:lpstr>'SO 01 - Zadanie'!Názvy_tlače</vt:lpstr>
      <vt:lpstr>'SO 02.1,2,6 - Zadanie'!Názvy_tlače</vt:lpstr>
      <vt:lpstr>'SO 02.3.2 - Svetelné roz...'!Názvy_tlače</vt:lpstr>
      <vt:lpstr>'SO 02.4 - Bleskozvod'!Názvy_tlače</vt:lpstr>
      <vt:lpstr>'SO 02.5 - Zadanie'!Názvy_tlače</vt:lpstr>
      <vt:lpstr>'SO 03 - Zadanie'!Názvy_tlače</vt:lpstr>
      <vt:lpstr>'SO 05 - Zadanie'!Názvy_tlače</vt:lpstr>
      <vt:lpstr>'SO 06 - Zadanie'!Názvy_tlače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PV6</dc:creator>
  <cp:lastModifiedBy>Monika</cp:lastModifiedBy>
  <dcterms:created xsi:type="dcterms:W3CDTF">2021-07-06T14:00:47Z</dcterms:created>
  <dcterms:modified xsi:type="dcterms:W3CDTF">2023-02-08T13:01:08Z</dcterms:modified>
</cp:coreProperties>
</file>