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<sst xmlns="http://schemas.openxmlformats.org/spreadsheetml/2006/main" count="1887" uniqueCount="793">
  <si>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</si>
  <si>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</si>
  <si>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</si>
  <si>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</si>
  <si>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</si>
  <si>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</si>
  <si>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</si>
  <si>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</si>
  <si>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</si>
  <si>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</si>
  <si>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</si>
  <si>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</si>
  <si>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</si>
  <si>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</si>
  <si>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</si>
  <si>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</si>
  <si>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</si>
  <si>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</si>
  <si>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</si>
  <si>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</si>
  <si>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</si>
  <si>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</si>
  <si>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</si>
  <si>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</si>
  <si>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</si>
  <si>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</si>
  <si>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</si>
  <si>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</si>
  <si>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</si>
  <si>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</si>
  <si>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</si>
  <si>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</si>
  <si>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</si>
  <si>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</si>
  <si>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</si>
  <si>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</si>
  <si>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</si>
  <si>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</si>
  <si>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</si>
  <si>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</si>
  <si>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</si>
  <si>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</si>
  <si>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</si>
  <si>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</si>
  <si>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</si>
  <si>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</si>
  <si>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</si>
  <si>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</si>
  <si>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</si>
  <si>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</si>
  <si>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</si>
  <si>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</si>
  <si>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</si>
  <si>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</si>
  <si>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</si>
  <si>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</si>
  <si>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</si>
  <si>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</si>
  <si>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</si>
  <si>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</si>
  <si>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</si>
  <si>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</si>
  <si>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</si>
  <si>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</si>
  <si>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</si>
  <si>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</si>
  <si>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</si>
  <si>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</si>
  <si>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</si>
  <si>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</si>
  <si>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</si>
  <si>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</si>
  <si>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</si>
  <si>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</si>
  <si>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</si>
  <si>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</si>
  <si>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</si>
  <si>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</si>
  <si>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</si>
  <si>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</si>
  <si>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</si>
  <si>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</si>
  <si>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</si>
  <si>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</si>
  <si>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</si>
  <si>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</si>
  <si>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</si>
  <si>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</si>
  <si>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</si>
  <si>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</si>
  <si>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</si>
  <si>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</si>
  <si>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</si>
  <si>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</si>
  <si>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</si>
  <si>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</si>
  <si>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</si>
  <si>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Spracoval:                                         </t>
  </si>
  <si>
    <t>Projektant: Ateliér ELPRO-Ing.Arch.Ľubomír Lendvorský</t>
  </si>
  <si>
    <t xml:space="preserve">JKSO : </t>
  </si>
  <si>
    <t>Dátum: 11.06.2017</t>
  </si>
  <si>
    <t>Stavba :1749-Prístavba a obnova cukrárenskej dielne SOŠOaS Krupina</t>
  </si>
  <si>
    <t>č. 1749</t>
  </si>
  <si>
    <t>Objekt :01-Stavebné práce</t>
  </si>
  <si>
    <t>č. 01</t>
  </si>
  <si>
    <t>Krupina</t>
  </si>
  <si>
    <t>JKSO :</t>
  </si>
  <si>
    <t>Rozpočet: 1749</t>
  </si>
  <si>
    <t>11.06.2017</t>
  </si>
  <si>
    <t>Ateliér ELPRO-Ing.Arch.Ľubomír Lendvorský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</si>
  <si>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</si>
  <si>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</si>
  <si>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</si>
  <si>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</si>
  <si>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</si>
  <si>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</si>
  <si>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</si>
  <si>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</si>
  <si>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</si>
  <si>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</si>
  <si>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</si>
  <si>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</si>
  <si>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</si>
  <si>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272</t>
  </si>
  <si>
    <t xml:space="preserve">13220-1101   </t>
  </si>
  <si>
    <t xml:space="preserve">Hĺbenie rýh šírka do 60 cm v horn. tr. 3 do 100 m3                                                                      </t>
  </si>
  <si>
    <t xml:space="preserve">m3      </t>
  </si>
  <si>
    <t xml:space="preserve">                    </t>
  </si>
  <si>
    <t>0,6*1*(1,75*2+2,5+2,1+3+15,25*2+5,5*2) =   31.560</t>
  </si>
  <si>
    <t xml:space="preserve">13220-1109   </t>
  </si>
  <si>
    <t xml:space="preserve">Príplatok za lepivosť horniny tr. 3 v rýhach š. do 60 cm                                                                </t>
  </si>
  <si>
    <t xml:space="preserve">16270-1105   </t>
  </si>
  <si>
    <t xml:space="preserve">Vodorovné premiestnenie výkopu do 10000 m horn. tr. 1-4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</si>
  <si>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</si>
  <si>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</si>
  <si>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 xml:space="preserve">18110-1102   </t>
  </si>
  <si>
    <t xml:space="preserve">Úprava pláne v zárezoch v horn. tr. 1-4 so zhutnením                                                                    </t>
  </si>
  <si>
    <t xml:space="preserve">m2      </t>
  </si>
  <si>
    <t xml:space="preserve">1 - ZEMNE PRÁCE  spolu: </t>
  </si>
  <si>
    <t>2 - ZÁKLADY</t>
  </si>
  <si>
    <t>001</t>
  </si>
  <si>
    <t xml:space="preserve">21590-1101   </t>
  </si>
  <si>
    <t xml:space="preserve">Zhutnenie podložia z hor. súdr. do 92%PS a nesúdr. Id do 0,8                                                            </t>
  </si>
  <si>
    <t>1,75*3,1+2,4*3+5,8*15,25 =   101.075</t>
  </si>
  <si>
    <t>011</t>
  </si>
  <si>
    <t xml:space="preserve">27332-1311   </t>
  </si>
  <si>
    <t xml:space="preserve">Základové dosky zo železobetónu tr. C16/20                                                                              </t>
  </si>
  <si>
    <t>0,15*101,075 =   15.161</t>
  </si>
  <si>
    <t xml:space="preserve">27335-1217   </t>
  </si>
  <si>
    <t xml:space="preserve">Debnenie základových dosák drevené tradičné, zhotovenie                                                                 </t>
  </si>
  <si>
    <t>0,15*(3,1+1,75*2+5,8*2+15,25) =   5.018</t>
  </si>
  <si>
    <t xml:space="preserve">27335-1218   </t>
  </si>
  <si>
    <t xml:space="preserve">Debnenie základových dosák drevené tradičné, odstránenie                                                                </t>
  </si>
  <si>
    <t xml:space="preserve">27336-2021   </t>
  </si>
  <si>
    <t xml:space="preserve">Výstuž základových dosiek zo zvarovaných sietí KARI                                                                     </t>
  </si>
  <si>
    <t xml:space="preserve">t       </t>
  </si>
  <si>
    <t>8,94*10,29*3,014*2*1,1*0,001 =   0.610</t>
  </si>
  <si>
    <t xml:space="preserve">27431-3611   </t>
  </si>
  <si>
    <t xml:space="preserve">Základové pásy z betónu prostého tr. C16/20                                                                             </t>
  </si>
  <si>
    <t>31,56/1*0,65 =   20.514</t>
  </si>
  <si>
    <t xml:space="preserve">2 - ZÁKLADY  spolu: </t>
  </si>
  <si>
    <t>3 - ZVISLÉ A KOMPLETNÉ KONŠTRUKCIE</t>
  </si>
  <si>
    <t>014</t>
  </si>
  <si>
    <t xml:space="preserve">31023-8211   </t>
  </si>
  <si>
    <t xml:space="preserve">Zamurovanie otvoru do 1 m2 pálenými tehlami v murive akejkoľvek hr. na maltu MVC                                        </t>
  </si>
  <si>
    <t>0,3*1,2*0,6 =   0.216</t>
  </si>
  <si>
    <t xml:space="preserve">31123-1502   </t>
  </si>
  <si>
    <t xml:space="preserve">Murivo nosné z tehál POROTHERM 30 P+D P12 MVC 2,5                                                                       </t>
  </si>
  <si>
    <t>0,3*2,7*(3+15,25*2+5,5*2) =   36.045</t>
  </si>
  <si>
    <t>-0,3*(1,8*2,2+1,5*2,2*2+2,1*0,6*6) =   -5.436</t>
  </si>
  <si>
    <t xml:space="preserve">31123-1503   </t>
  </si>
  <si>
    <t xml:space="preserve">Murivo nosné z tehál POROTHERM 25 P+D P12 MVC 2,5                                                                       </t>
  </si>
  <si>
    <t>0,25*2,7*(2,1+1,75*2+2,5) =   5.468</t>
  </si>
  <si>
    <t>0,25*0,6*(6,4*2+3+1,75*2) =   2.895</t>
  </si>
  <si>
    <t xml:space="preserve">31127-2203   </t>
  </si>
  <si>
    <t xml:space="preserve">Murivo nosné z betónových tvárnic DT30 hr. 300mm s výplňou C16/20                                                       </t>
  </si>
  <si>
    <t>0,3*0,5*(1,75*2+2,5+2,1+3+15,25*2+5,5*2) =   7.890</t>
  </si>
  <si>
    <t xml:space="preserve">31132-1311   </t>
  </si>
  <si>
    <t xml:space="preserve">Nadzákladové múry nosné zo železobetónu tr. C16/20                                                                      </t>
  </si>
  <si>
    <t>0,15*0,3*(14,75+2,75+2,6) =   0.905</t>
  </si>
  <si>
    <t xml:space="preserve">31135-1105   </t>
  </si>
  <si>
    <t xml:space="preserve">Debnenie nadzákladových múrov nosných 2-stranné zhotovenie                                                              </t>
  </si>
  <si>
    <t>0,3*2*(14,75+2,75+2,6) =   12.060</t>
  </si>
  <si>
    <t xml:space="preserve">31135-1106   </t>
  </si>
  <si>
    <t xml:space="preserve">Debnenie nadzákladových múrov nosných 2-stranné odstránenie                                                             </t>
  </si>
  <si>
    <t xml:space="preserve">31136-1821   </t>
  </si>
  <si>
    <t xml:space="preserve">Výstuž nadzákladových múrov nosných BSt 500 (10505)                                                                     </t>
  </si>
  <si>
    <t>7,89*0,03+0,905*0,06 =   0.291</t>
  </si>
  <si>
    <t xml:space="preserve">31716-1131   </t>
  </si>
  <si>
    <t xml:space="preserve">Preklady keramické POROTHERM 238/80/1250 mm                                                                             </t>
  </si>
  <si>
    <t xml:space="preserve">kus     </t>
  </si>
  <si>
    <t xml:space="preserve">31716-1134   </t>
  </si>
  <si>
    <t xml:space="preserve">Preklady keramické POROTHERM 238/80/2000 mm                                                                             </t>
  </si>
  <si>
    <t xml:space="preserve">31716-1135   </t>
  </si>
  <si>
    <t xml:space="preserve">Preklady keramické POROTHERM 238/80/2250 mm                                                                             </t>
  </si>
  <si>
    <t xml:space="preserve">31716-1136   </t>
  </si>
  <si>
    <t xml:space="preserve">Preklady keramické POROTHERM 238/80/2500 mm                                                                             </t>
  </si>
  <si>
    <t xml:space="preserve">34224-3110   </t>
  </si>
  <si>
    <t xml:space="preserve">Priečky z keramických tehál P10 hr. 150mm                                                                               </t>
  </si>
  <si>
    <t>2,7*(2,7+1,55+1,5)-0,8*2*2 =   12.325</t>
  </si>
  <si>
    <t xml:space="preserve">34224-3111   </t>
  </si>
  <si>
    <t xml:space="preserve">Priečky z keramických tehál P10 hr. 100mm                                                                               </t>
  </si>
  <si>
    <t>2,7*(4,7+2,75+2,9)+2*1-0,8*2*2-1,45*2 =   23.845</t>
  </si>
  <si>
    <t xml:space="preserve">34229-1121   </t>
  </si>
  <si>
    <t xml:space="preserve">Ukotvenie priečok hr. do 100 mm k tehl. konštr. plochými nerezovými kotvami                                             </t>
  </si>
  <si>
    <t xml:space="preserve">m       </t>
  </si>
  <si>
    <t>2,7*3 =   8.100</t>
  </si>
  <si>
    <t xml:space="preserve">34229-1122   </t>
  </si>
  <si>
    <t xml:space="preserve">Ukotvenie priečok hr. nad 100 mm k tehl. konštr. plochými nerezovými kotvami                                            </t>
  </si>
  <si>
    <t>2,7*5+2 =   15.500</t>
  </si>
  <si>
    <t xml:space="preserve">34923-1811   </t>
  </si>
  <si>
    <t xml:space="preserve">Primurovka ostenia s ozubom z tehál vo vybúr. otvoroch s vysek. kapies 80-150 mm                                        </t>
  </si>
  <si>
    <t>0,1*0,6 =   0.060</t>
  </si>
  <si>
    <t xml:space="preserve">3 - ZVISLÉ A KOMPLETNÉ KONŠTRUKCIE  spolu: </t>
  </si>
  <si>
    <t>4 - VODOROVNÉ KONŠTRUKCIE</t>
  </si>
  <si>
    <t xml:space="preserve">41132-1313   </t>
  </si>
  <si>
    <t xml:space="preserve">Stropy doskové zo železobetónu tr. C16/20                                                                               </t>
  </si>
  <si>
    <t>0,2*101,075 =   20.215</t>
  </si>
  <si>
    <t xml:space="preserve">41135-1101   </t>
  </si>
  <si>
    <t xml:space="preserve">Debnenie stropov doskových zhotovenie                                                                                   </t>
  </si>
  <si>
    <t>89,36+2,1*2,7+3,9 =   98.930</t>
  </si>
  <si>
    <t>0,2*(6,4+15,25+3+2,4+1,75*2+3,1) =   6.730</t>
  </si>
  <si>
    <t xml:space="preserve">41135-1102   </t>
  </si>
  <si>
    <t xml:space="preserve">Debnenie stropov doskových odstránenie                                                                                  </t>
  </si>
  <si>
    <t xml:space="preserve">41135-4171   </t>
  </si>
  <si>
    <t xml:space="preserve">Podperná konštr. stropov pre zaťaženie do 5 kPa zhotovenie                                                              </t>
  </si>
  <si>
    <t xml:space="preserve">41135-4172   </t>
  </si>
  <si>
    <t xml:space="preserve">Podperná konštr. stropov pre zaťaženie do 5 kPa odstránenie                                                             </t>
  </si>
  <si>
    <t xml:space="preserve">41136-1821   </t>
  </si>
  <si>
    <t xml:space="preserve">Výstuž stropov BSt 500 (10505)                                                                                          </t>
  </si>
  <si>
    <t>20,215*0,06 =   1.213</t>
  </si>
  <si>
    <t xml:space="preserve">41332-1313   </t>
  </si>
  <si>
    <t xml:space="preserve">Nosníky zo železobetónu tr. C16/20                                                                                      </t>
  </si>
  <si>
    <t>0,3*0,25*14,65 =   1.099</t>
  </si>
  <si>
    <t xml:space="preserve">41335-1107   </t>
  </si>
  <si>
    <t xml:space="preserve">Debnenie nosníkov bez podpernej konštrukcie zhotovenie                                                                  </t>
  </si>
  <si>
    <t>0,25*2*14,65 =   7.325</t>
  </si>
  <si>
    <t>0,3*(14,65-0,3*4) =   4.035</t>
  </si>
  <si>
    <t xml:space="preserve">41335-1108   </t>
  </si>
  <si>
    <t xml:space="preserve">Debnenie nosníkov bez podpernej konštrukcie odstránenie                                                                 </t>
  </si>
  <si>
    <t xml:space="preserve">41335-1211   </t>
  </si>
  <si>
    <t xml:space="preserve">Podperná konštr. nosníkov pre zaťaženie do 5 kPa zhotovenie                                                             </t>
  </si>
  <si>
    <t xml:space="preserve">41335-1212   </t>
  </si>
  <si>
    <t xml:space="preserve">Podperná konštr. nosníkov pre zaťaženie do 5 kPa odstránenie                                                            </t>
  </si>
  <si>
    <t xml:space="preserve">41336-1821   </t>
  </si>
  <si>
    <t xml:space="preserve">Výstuž nosníkov, trámov, prievlakov BSt 500 (10505)                                                                     </t>
  </si>
  <si>
    <t>1,099*0,06 =   0.066</t>
  </si>
  <si>
    <t xml:space="preserve">41732-1313   </t>
  </si>
  <si>
    <t xml:space="preserve">Stužujúce pásy a vence zo železobetónu tr. C16/20                                                                       </t>
  </si>
  <si>
    <t>0,25*0,3*(6,4*2+14,65)+0,25*0,25*(2,7+3,1+1,45*2) =   2.603</t>
  </si>
  <si>
    <t xml:space="preserve">41735-1115   </t>
  </si>
  <si>
    <t xml:space="preserve">Debnenie stužujúcich pásov a vencov zhotovenie                                                                          </t>
  </si>
  <si>
    <t>0,25*2*(6,4*2+14,65+2,7+3,1+1,45*2) =   18.075</t>
  </si>
  <si>
    <t xml:space="preserve">41735-1116   </t>
  </si>
  <si>
    <t xml:space="preserve">Debnenie stužujúcich pásov a vencov odstránenie                                                                         </t>
  </si>
  <si>
    <t xml:space="preserve">41736-1821   </t>
  </si>
  <si>
    <t xml:space="preserve">Výstuž stužujúcich pásov, vencov 10505                                                                                  </t>
  </si>
  <si>
    <t>2,603*0,06 =   0.156</t>
  </si>
  <si>
    <t xml:space="preserve">43032-1313   </t>
  </si>
  <si>
    <t xml:space="preserve">Schodišťové konštrukcie zo železobetónu tr. C16/20                                                                      </t>
  </si>
  <si>
    <t>0,12*2*(0,6+0,6)+1/2*0,15*0,3*2*3 =   0.423</t>
  </si>
  <si>
    <t>0,2*0,6*1,2*2 =   0.288</t>
  </si>
  <si>
    <t xml:space="preserve">43036-1821   </t>
  </si>
  <si>
    <t xml:space="preserve">Výstuž schodišťových konštrukcií BSt 500 (10505)                                                                        </t>
  </si>
  <si>
    <t>0,711*0,06 =   0.043</t>
  </si>
  <si>
    <t xml:space="preserve">43435-1141   </t>
  </si>
  <si>
    <t xml:space="preserve">Debnenie stupňov priamočiarych zhotovenie                                                                               </t>
  </si>
  <si>
    <t>0,15*2*3 =   0.900</t>
  </si>
  <si>
    <t xml:space="preserve">43435-1142   </t>
  </si>
  <si>
    <t xml:space="preserve">Debnenie stupňov priamočiarych odstránenie                                                                              </t>
  </si>
  <si>
    <t xml:space="preserve">4 - VODOROVNÉ KONŠTRUKCIE  spolu: </t>
  </si>
  <si>
    <t>5 - KOMUNIKÁCIE</t>
  </si>
  <si>
    <t>221</t>
  </si>
  <si>
    <t xml:space="preserve">56487-1111   </t>
  </si>
  <si>
    <t xml:space="preserve">Podklad zo štrkodrte hr. 250 mm                                                                                         </t>
  </si>
  <si>
    <t>2*36,33+1*10,14 =   82.800</t>
  </si>
  <si>
    <t xml:space="preserve">59621-1221   </t>
  </si>
  <si>
    <t xml:space="preserve">Kladenie zámkovej dlažby pre chodcov hr. 80 mm sk. B 50-100 m2                                                          </t>
  </si>
  <si>
    <t>MAT</t>
  </si>
  <si>
    <t xml:space="preserve">592 450040   </t>
  </si>
  <si>
    <t xml:space="preserve">Dlažba zámková prírodná hr. 80 mm                                                                                       </t>
  </si>
  <si>
    <t xml:space="preserve">5 - KOMUNIKÁCIE  spolu: </t>
  </si>
  <si>
    <t>6 - ÚPRAVY POVRCHOV, PODLAHY, VÝPLNE</t>
  </si>
  <si>
    <t xml:space="preserve">61147-3112   </t>
  </si>
  <si>
    <t xml:space="preserve">Omietka vnút. stropov zo suchých zmesí štuková                                                                          </t>
  </si>
  <si>
    <t>3,9+89,36+2,1*2,7 =   98.930</t>
  </si>
  <si>
    <t xml:space="preserve">61247-3185   </t>
  </si>
  <si>
    <t xml:space="preserve">Prípl. za zabudované omietniky k vnút. omietke zo suchých zmesí                                                         </t>
  </si>
  <si>
    <t xml:space="preserve">61247-4111   </t>
  </si>
  <si>
    <t xml:space="preserve">Omietka vnút. stien zo such.zm. hladká+cem. prednástrek                                                                 </t>
  </si>
  <si>
    <t xml:space="preserve">obklad 1.NP                                                                     </t>
  </si>
  <si>
    <t>2*(6,1*2+14,65*2+0,3*16-2,1*3-0,9*2-1,5)-0,4*2,1*5 =   69.200</t>
  </si>
  <si>
    <t>2*(2,7*2+4,9*2-2,1-0,8)-0,4*2,1 =   23.760</t>
  </si>
  <si>
    <t>2*(1,5*2+1,35-0,8+1,85*2+2,75*2+1*2-0,8)-0,4*1,2 =   27.420</t>
  </si>
  <si>
    <t>2*(4,15*4+2,95*2+5,86*2-2,1*3-0,8)-2,15*2,57*2 =   43.189</t>
  </si>
  <si>
    <t xml:space="preserve">61247-4112   </t>
  </si>
  <si>
    <t xml:space="preserve">Omietka vnút. stien zo such.zm. štuková+cem. prednástrek                                                                </t>
  </si>
  <si>
    <t>0,7*(14,65*2+6,1*2+0,3*16+1,35*2+1,5*2)-0,2*2,1*5 =   34.300</t>
  </si>
  <si>
    <t>2,7*(2,7+2,1*2)-2,1*0,6-1,5*2,2+2,7*(2,6+1,45*2)-1,8*2,2 =   24.960</t>
  </si>
  <si>
    <t>0,25*(1,8+2,2*4+1,5+2,1*6+0,6*12) =   7.975</t>
  </si>
  <si>
    <t xml:space="preserve">61248-1119   </t>
  </si>
  <si>
    <t xml:space="preserve">Potiahnutie vnút., alebo vonk. stien a ostatných plôch sklotextilnou mriežkou                                           </t>
  </si>
  <si>
    <t xml:space="preserve">62099-1121   </t>
  </si>
  <si>
    <t xml:space="preserve">Zakrývanie výplní vonk. otvorov z lešenia                                                                               </t>
  </si>
  <si>
    <t xml:space="preserve">okná                                                                            </t>
  </si>
  <si>
    <t>2,1*1,2*27+2,1*0,6*6+0,9*0,9*8+1,2*1,2*4+1,5*2,96 =   92.280</t>
  </si>
  <si>
    <t>1,1*1,2+1,2*0,6+1,1*0,6 =   2.700</t>
  </si>
  <si>
    <t xml:space="preserve">dvere                                                                           </t>
  </si>
  <si>
    <t>1,45*2,15*3+1,4*2,15*3+1,8*2,57+1,8*2,2 =   26.969</t>
  </si>
  <si>
    <t xml:space="preserve">62242-2231   </t>
  </si>
  <si>
    <t xml:space="preserve">Oprava omietok vápenných a vápennocem. st. člen. 1-2 driapaných 10-20%                                                  </t>
  </si>
  <si>
    <t>395,249+48,39 =   443.639</t>
  </si>
  <si>
    <t xml:space="preserve">62246-4233   </t>
  </si>
  <si>
    <t xml:space="preserve">Omietka vonk. stien tenkovrstv. silikónová základ a škrabaná 3 mm                                                       </t>
  </si>
  <si>
    <t xml:space="preserve">sokel                                                                           </t>
  </si>
  <si>
    <t>38,48+2,34+24,213/0,65*0,45 =   57.583</t>
  </si>
  <si>
    <t xml:space="preserve">62248-4010   </t>
  </si>
  <si>
    <t xml:space="preserve">Potiahnutie vonk. stien sklotextilnou mriežkou                                                                          </t>
  </si>
  <si>
    <t xml:space="preserve">62290-9010   </t>
  </si>
  <si>
    <t xml:space="preserve">Očistenie vonkajš.omietky vysokotlak.súpravou WAP                                                                       </t>
  </si>
  <si>
    <t xml:space="preserve">62525-8110   </t>
  </si>
  <si>
    <t xml:space="preserve">Doteplenie vonk. konštr. bez povrch. úpravy polystyrén XPS hr. izol. 120 mm - A2                                        </t>
  </si>
  <si>
    <t>0,45*(5,3+10,9*2+0,5*2+32,88+3,1+9,13+0,3*6+0,5*21) =   38.480</t>
  </si>
  <si>
    <t>1*0,45*4+1/2*0,6*0,45*4 =   2.340</t>
  </si>
  <si>
    <t>0,65*(6,4+15,25+3+6+1,75*2+3,1) =   24.213</t>
  </si>
  <si>
    <t xml:space="preserve">62599-1100   </t>
  </si>
  <si>
    <t xml:space="preserve">Zatepl. vonk. stien systém minerálna vlna hr.30 mm, silikónová omietka - A6                                             </t>
  </si>
  <si>
    <t xml:space="preserve">strešná rímsa                                                                   </t>
  </si>
  <si>
    <t>0,65*(24,08*2+3) =   33.254</t>
  </si>
  <si>
    <t xml:space="preserve">62599-1102   </t>
  </si>
  <si>
    <t xml:space="preserve">Zatepl. vonk. stien systém minerálna vlna hr.50 mm, silikónová omietka - A8                                             </t>
  </si>
  <si>
    <t>1/2*(0,35+1,01)*6,25*6+0,6*(5,85+5,55+17,75+1,75*2) =   45.090</t>
  </si>
  <si>
    <t>1/2*0,66*5*2 =   3.300</t>
  </si>
  <si>
    <t xml:space="preserve">62599-1118   </t>
  </si>
  <si>
    <t xml:space="preserve">Zatepl. vonk. stien systém minerálna vlna hr.120 mm, silikónová omietka - A1                                            </t>
  </si>
  <si>
    <t>7,07*(12,5*2+5,5*2+0,3*10)+3,7*1,75*2+6,06*2,7 =   305.042</t>
  </si>
  <si>
    <t>3,6*(3,7+6,4*2)+3,47*0,3*5+3,43*14,65-2,1*0,6*6-1,5*2,2*2 =   100.695</t>
  </si>
  <si>
    <t>-1,8*2,2-1,2*0,6*3-0,9*0,9*8-1,5*2,96-1,55*2,2*2-2,35*0,6 =   -25.270</t>
  </si>
  <si>
    <t>0,35*10,12-1,2*1,2*4+1/2*(0,35+1,01)*6,25*4 =   14.782</t>
  </si>
  <si>
    <t xml:space="preserve">62599-1211   </t>
  </si>
  <si>
    <t xml:space="preserve">Zatepl. vonk. ostení systém minerálna vlna hr.30 mm, silikónová omietka - A3                                            </t>
  </si>
  <si>
    <t>141,86+98,15 =   240.010</t>
  </si>
  <si>
    <t xml:space="preserve">62999-1270   </t>
  </si>
  <si>
    <t xml:space="preserve">Rohový profil AL                                                                                                        </t>
  </si>
  <si>
    <t>2*19 =   38.000</t>
  </si>
  <si>
    <t xml:space="preserve">62999-4009   </t>
  </si>
  <si>
    <t xml:space="preserve">Rohová lišta okenná PVC 10/10                                                                                           </t>
  </si>
  <si>
    <t>1,2*64+0,6*16+0,9*16+2,96*2 =   106.720</t>
  </si>
  <si>
    <t>2,15*14+2,52*2 =   35.140</t>
  </si>
  <si>
    <t xml:space="preserve">62999-4019   </t>
  </si>
  <si>
    <t xml:space="preserve">Rohová lišta okenná PVC s okapničkou                                                                                    </t>
  </si>
  <si>
    <t>2,1*33+0,9*8+1,2*5+1,5+1,1*2 =   86.200</t>
  </si>
  <si>
    <t>1,45*3+1,4*3+1,7*2 =   11.950</t>
  </si>
  <si>
    <t xml:space="preserve">63134-2132   </t>
  </si>
  <si>
    <t xml:space="preserve">Mazanina hr. do 24 cm z betónu ľahč. tepel-izol. polystyr. obj. hmot. 500 kg/m3                                         </t>
  </si>
  <si>
    <t>1/2*(0,05+0,2)*(1,75*2,6+14,75*6+3*2) =   12.381</t>
  </si>
  <si>
    <t xml:space="preserve">63157-1003   </t>
  </si>
  <si>
    <t xml:space="preserve">Násyp zo štrkopiesku 0-32 spevňujúceho                                                                                  </t>
  </si>
  <si>
    <t>0,15*98,93 =   14.840</t>
  </si>
  <si>
    <t xml:space="preserve">63157-1010   </t>
  </si>
  <si>
    <t xml:space="preserve">Vymývaný štrk                                                                                                           </t>
  </si>
  <si>
    <t xml:space="preserve">strecha                                                                         </t>
  </si>
  <si>
    <t>0,06*99,05 =   5.943</t>
  </si>
  <si>
    <t xml:space="preserve">63244-1227   </t>
  </si>
  <si>
    <t xml:space="preserve">Poter anhydridový samonivelizačný hr. do 60 mm C30 liaty                                                                </t>
  </si>
  <si>
    <t xml:space="preserve">63290-2211   </t>
  </si>
  <si>
    <t xml:space="preserve">Príprava zatvrdlého  povrchu mazanín cementovým mliekom s prísadou PVAC                                                 </t>
  </si>
  <si>
    <t>6,35+7,56+5,08+2,03+2,7*1,15+1,65*1,2+43,16 =   69.265</t>
  </si>
  <si>
    <t>36,81+12,05*2+23,06 =   83.970</t>
  </si>
  <si>
    <t xml:space="preserve">63381-1111   </t>
  </si>
  <si>
    <t xml:space="preserve">Brúsenie nerovností betónových podláh do 2 mm - stiahnutie výstupku                                                     </t>
  </si>
  <si>
    <t xml:space="preserve">64199-1611   </t>
  </si>
  <si>
    <t xml:space="preserve">Osadenie rámov okien z plastov do 1 m2 s montážnou penou                                                                </t>
  </si>
  <si>
    <t xml:space="preserve">64199-1721   </t>
  </si>
  <si>
    <t xml:space="preserve">Osadenie rámov okien z plastov do 4 m2 s montážnou penou                                                                </t>
  </si>
  <si>
    <t xml:space="preserve">64199-1831   </t>
  </si>
  <si>
    <t xml:space="preserve">Osadenie rámov okien z plastov do 10 m2 s montážnou penou                                                               </t>
  </si>
  <si>
    <t xml:space="preserve">64294-2611   </t>
  </si>
  <si>
    <t xml:space="preserve">Osadenie dverných zárubní kovových do 2,5 m2 s mont. penou                                                              </t>
  </si>
  <si>
    <t xml:space="preserve">553 300780   </t>
  </si>
  <si>
    <t xml:space="preserve">Zárubňa oceľová 90x197x10cm                                                                                             </t>
  </si>
  <si>
    <t xml:space="preserve">64295-2610   </t>
  </si>
  <si>
    <t xml:space="preserve">Osadenie dverných zárubní drevených do 2,5 m2 s montážnou penou                                                         </t>
  </si>
  <si>
    <t xml:space="preserve">64295-2720   </t>
  </si>
  <si>
    <t xml:space="preserve">Osadenie dverných zárubní drevených do 4 m2 s montážnou penou                                                           </t>
  </si>
  <si>
    <t xml:space="preserve">64299-2720   </t>
  </si>
  <si>
    <t xml:space="preserve">Osadenie dverných zárubní z plastov do 4 m2 s montážnou penou                                                           </t>
  </si>
  <si>
    <t xml:space="preserve">64899-1113   </t>
  </si>
  <si>
    <t xml:space="preserve">Osadenie parapetných dosák z plastických hmôt š. nad 20 cm                                                              </t>
  </si>
  <si>
    <t xml:space="preserve">6 - ÚPRAVY POVRCHOV, PODLAHY, VÝPLNE  spolu: </t>
  </si>
  <si>
    <t>9 - OSTATNÉ KONŠTRUKCIE A PRÁCE</t>
  </si>
  <si>
    <t xml:space="preserve">91656-1111   </t>
  </si>
  <si>
    <t xml:space="preserve">Osadenie záhon. obrubníka betón. do lôžka z betónu tr. C 12/15 s bočnou oporou                                          </t>
  </si>
  <si>
    <t>36,33+37,33+1+10,14*2-1,55 =   93.390</t>
  </si>
  <si>
    <t xml:space="preserve">592 173208   </t>
  </si>
  <si>
    <t xml:space="preserve">Obrubník záhonový 100x5x20                                                                                              </t>
  </si>
  <si>
    <t>003</t>
  </si>
  <si>
    <t xml:space="preserve">94194-1031   </t>
  </si>
  <si>
    <t xml:space="preserve">Montáž lešenia ľahk. radového s podlahami š. do 1 m v. do 10 m                                                          </t>
  </si>
  <si>
    <t>6,5*(32,65*2+12,5*2)+3,9*(1,75*2+6,4+5,25) =   646.035</t>
  </si>
  <si>
    <t xml:space="preserve">94194-1191   </t>
  </si>
  <si>
    <t xml:space="preserve">Príplatok za prvý a každý ďalší mesiac použitia lešenia k pol. -1031                                                    </t>
  </si>
  <si>
    <t xml:space="preserve">94194-1831   </t>
  </si>
  <si>
    <t xml:space="preserve">Demontáž lešenia ľahk. radového s podlahami š. do 1 m v. do 10 m                                                        </t>
  </si>
  <si>
    <t xml:space="preserve">94195-5001   </t>
  </si>
  <si>
    <t xml:space="preserve">Lešenie ľahké prac. pomocné výš. podlahy do 1,2 m                                                                       </t>
  </si>
  <si>
    <t>98,93+153,235 =   252.165</t>
  </si>
  <si>
    <t xml:space="preserve">95290-1111   </t>
  </si>
  <si>
    <t xml:space="preserve">Vyčistenie budov byt. alebo občian. výstavby pri výške podlažia do 4 m                                                  </t>
  </si>
  <si>
    <t>013</t>
  </si>
  <si>
    <t xml:space="preserve">96203-1135   </t>
  </si>
  <si>
    <t xml:space="preserve">Búranie priečok z tvárnic MV, MVC hr. do 5 cm, plocha nad 4 m2                                                          </t>
  </si>
  <si>
    <t>2,57*4,15+2,57*2,15*3 =   27.242</t>
  </si>
  <si>
    <t xml:space="preserve">96203-1136   </t>
  </si>
  <si>
    <t xml:space="preserve">Búranie priečok z tvár. MV, MVC hr. do 15 cm, plocha nad 4 m2                                                           </t>
  </si>
  <si>
    <t>2,57*(1,6+3,7*1)-0,8*2*4 =   7.221</t>
  </si>
  <si>
    <t xml:space="preserve">96204-2321   </t>
  </si>
  <si>
    <t xml:space="preserve">Búranie muriva z betónu alebo otvorov nad 4 m2                                                                          </t>
  </si>
  <si>
    <t>0,45*0,1*3*5+0,45*0,55*0,45*5 =   1.232</t>
  </si>
  <si>
    <t xml:space="preserve">96508-1713   </t>
  </si>
  <si>
    <t xml:space="preserve">Búranie dlažieb xylolit. alebo keram. hr. do 1 cm nad 1 m2                                                              </t>
  </si>
  <si>
    <t>19,75+27,8+42,8 =   90.350</t>
  </si>
  <si>
    <t xml:space="preserve">96703-1132   </t>
  </si>
  <si>
    <t xml:space="preserve">Prisekanie rovného ostenia v murive tehlovom na MV, MVC                                                                 </t>
  </si>
  <si>
    <t>0,3*(0,9*2+2,02*2+2,1*2+1,2*2) =   3.732</t>
  </si>
  <si>
    <t xml:space="preserve">96704-1112   </t>
  </si>
  <si>
    <t xml:space="preserve">Prisekanie rovných ostení v betóne                                                                                      </t>
  </si>
  <si>
    <t>0,45*(3*5+0,55*5*2) =   9.225</t>
  </si>
  <si>
    <t xml:space="preserve">96806-1112   </t>
  </si>
  <si>
    <t xml:space="preserve">Vyvesenie alebo zavesenie drev. krídiel okien do 1,5 m2                                                                 </t>
  </si>
  <si>
    <t xml:space="preserve">96806-1113   </t>
  </si>
  <si>
    <t xml:space="preserve">Vyvesenie alebo zavesenie drev. krídiel okien nad 1,5 m2                                                                </t>
  </si>
  <si>
    <t xml:space="preserve">96806-1125   </t>
  </si>
  <si>
    <t xml:space="preserve">Vyvesenie alebo zavesenie drev. krídiel dvier do 2 m2                                                                   </t>
  </si>
  <si>
    <t xml:space="preserve">96806-2354   </t>
  </si>
  <si>
    <t xml:space="preserve">Vybúranie rámov okien drev. dvojitých alebo zdvoj. do 1 m2                                                              </t>
  </si>
  <si>
    <t>0,9*0,9*8 =   6.480</t>
  </si>
  <si>
    <t xml:space="preserve">96806-2355   </t>
  </si>
  <si>
    <t xml:space="preserve">Vybúranie rámov okien drev. dvojitých alebo zdvoj. do 2 m2                                                              </t>
  </si>
  <si>
    <t>1,2*1,2*8 =   11.520</t>
  </si>
  <si>
    <t xml:space="preserve">96806-2356   </t>
  </si>
  <si>
    <t xml:space="preserve">Vybúranie rámov okien drev. dvojitých alebo zdvoj. do 4 m2                                                              </t>
  </si>
  <si>
    <t>2,1*1,2*16*2+1,5*2,96 =   85.080</t>
  </si>
  <si>
    <t xml:space="preserve">96806-2456   </t>
  </si>
  <si>
    <t xml:space="preserve">Vybúranie drevených dverových zárubní nad 2 m2                                                                          </t>
  </si>
  <si>
    <t>2,7*2,2+1,55*2,2*2+1,8*2,2 =   16.720</t>
  </si>
  <si>
    <t xml:space="preserve">96807-2455   </t>
  </si>
  <si>
    <t xml:space="preserve">Vybúranie kov. dverných zárubní do 2 m2                                                                                 </t>
  </si>
  <si>
    <t>0,8*2+0,9*2*4 =   8.800</t>
  </si>
  <si>
    <t xml:space="preserve">97103-3631   </t>
  </si>
  <si>
    <t xml:space="preserve">Vybúr. otvorov do 4 m2 v murive tehl. MV, MVC hr. do 15 cm                                                              </t>
  </si>
  <si>
    <t xml:space="preserve">97103-3641   </t>
  </si>
  <si>
    <t xml:space="preserve">Vybúr. otvorov do 4 m2 v murive tehl. MV, MVC hr. do 30 cm                                                              </t>
  </si>
  <si>
    <t>0,3*(0,9*2,0+2,1*1,2) =   1.296</t>
  </si>
  <si>
    <t xml:space="preserve">97303-1514   </t>
  </si>
  <si>
    <t xml:space="preserve">Vysek. kapies pre kotvenie v murive z tehál hĺ. nad 15 cm                                                               </t>
  </si>
  <si>
    <t xml:space="preserve">97303-1824   </t>
  </si>
  <si>
    <t xml:space="preserve">Vysek. kapies pre zaviazanie nových múrov v murive tehel. hr. do 30 cm                                                  </t>
  </si>
  <si>
    <t>2,7*5 =   13.500</t>
  </si>
  <si>
    <t xml:space="preserve">97403-1666   </t>
  </si>
  <si>
    <t xml:space="preserve">Vysekanie rýh v tehel. murive pre nosníky do 15 x 25 cm                                                                 </t>
  </si>
  <si>
    <t>1,2*2+2,5*2 =   7.400</t>
  </si>
  <si>
    <t xml:space="preserve">97607-1111   </t>
  </si>
  <si>
    <t xml:space="preserve">Vybúranie kovových zábradlí a madiel                                                                                    </t>
  </si>
  <si>
    <t>2,7+0,45*2 =   3.600</t>
  </si>
  <si>
    <t xml:space="preserve">97805-9531   </t>
  </si>
  <si>
    <t xml:space="preserve">Vybúranie obkladov vnút. z obkladačiek plochy nad 2 m2                                                                  </t>
  </si>
  <si>
    <t>2*(4,7*2+4,2*2)-0,8*2*3-1*1*3 =   27.800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</si>
  <si>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</si>
  <si>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</si>
  <si>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</si>
  <si>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</si>
  <si>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</si>
  <si>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</si>
  <si>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97908-2121   </t>
  </si>
  <si>
    <t xml:space="preserve">Vnútrost. doprava sute a vybúraných hmôt každých ďalších 5 m                                                     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</si>
  <si>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</si>
  <si>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</si>
  <si>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97913-1415   </t>
  </si>
  <si>
    <t xml:space="preserve">Poplatok za uloženie vykopanej zeminy                                                                                   </t>
  </si>
  <si>
    <t xml:space="preserve">99928-1111   </t>
  </si>
  <si>
    <t xml:space="preserve">Presun hmôt pre opravy v objektoch výšky do 25 m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</si>
  <si>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</si>
  <si>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</si>
  <si>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</si>
  <si>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</si>
  <si>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</si>
  <si>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71111-1001   </t>
  </si>
  <si>
    <t xml:space="preserve">Zhotovenie izolácie proti vlhkosti za studena vodor. náterom asfalt. penetr.                                            </t>
  </si>
  <si>
    <t>I</t>
  </si>
  <si>
    <t xml:space="preserve">111 631500   </t>
  </si>
  <si>
    <t xml:space="preserve">Lak asfaltový ALP-PENETRAL sudy                                                                                         </t>
  </si>
  <si>
    <t>101,075*0,00025 =   0.025</t>
  </si>
  <si>
    <t xml:space="preserve">71144-1559   </t>
  </si>
  <si>
    <t xml:space="preserve">Zhotovenie izolácie tlakovej pritavením NAIP vodor.                                                                     </t>
  </si>
  <si>
    <t>101,075+99,05 =   200.125</t>
  </si>
  <si>
    <t xml:space="preserve">628 331580   </t>
  </si>
  <si>
    <t xml:space="preserve">Pás ťažký asfaltový (GLASBIT G 200 S 40)                                                                                </t>
  </si>
  <si>
    <t>101,075*1,15 =   116.236</t>
  </si>
  <si>
    <t xml:space="preserve">628 361670   </t>
  </si>
  <si>
    <t xml:space="preserve">Pás ťažký asfaltový ALVENTBIT AL S 42 H                                                                                 </t>
  </si>
  <si>
    <t>99,05*1,15 =   113.908</t>
  </si>
  <si>
    <t xml:space="preserve">99871-1202   </t>
  </si>
  <si>
    <t xml:space="preserve">Presun hmôt pre izolácie proti vode v objektoch výšky do 12 m                                                           </t>
  </si>
  <si>
    <t xml:space="preserve">%       </t>
  </si>
  <si>
    <t xml:space="preserve">711 - Izolácie proti vode a vlhkosti  spolu: </t>
  </si>
  <si>
    <t>712 - Povlakové krytiny</t>
  </si>
  <si>
    <t>712</t>
  </si>
  <si>
    <t xml:space="preserve">71237-1801   </t>
  </si>
  <si>
    <t xml:space="preserve">Zhotovenie povl. krytiny striech do 10° voľne termoplast                                                                </t>
  </si>
  <si>
    <t xml:space="preserve">283 220280   </t>
  </si>
  <si>
    <t xml:space="preserve">Fólia  FATRAFOL DR.810 hr. 1,5 š.1300mm                                                                                 </t>
  </si>
  <si>
    <t xml:space="preserve">71239-1171   </t>
  </si>
  <si>
    <t xml:space="preserve">Zhotov. povl. krytiny striech do 10° na sucho z podkladnej textílie                                                     </t>
  </si>
  <si>
    <t xml:space="preserve">693 665120   </t>
  </si>
  <si>
    <t xml:space="preserve">Geotextília polypropylénová TATRATEX PP 300g/m2 alt.rohož SIKA                                                          </t>
  </si>
  <si>
    <t xml:space="preserve">99871-2202   </t>
  </si>
  <si>
    <t xml:space="preserve">Presun hmôt pre izolácie povlakové v objektoch výšky do 12 m                                                            </t>
  </si>
  <si>
    <t xml:space="preserve">712 - Povlakové krytiny  spolu: </t>
  </si>
  <si>
    <t>713 - Izolácie tepelné</t>
  </si>
  <si>
    <t>713</t>
  </si>
  <si>
    <t xml:space="preserve">71311-2211   </t>
  </si>
  <si>
    <t xml:space="preserve">Montáž tepelnej izolácie fúkanej z minerálnych vlákien hr. do 10 cm vodorovne                                           </t>
  </si>
  <si>
    <t>32*10,4 =   332.800</t>
  </si>
  <si>
    <t xml:space="preserve">71311-2213   </t>
  </si>
  <si>
    <t xml:space="preserve">Montáž tepelnej izolácie fúkanej z minerálnych vlákien hr. do 15 cm vodorovne                                           </t>
  </si>
  <si>
    <t xml:space="preserve">631 5CA406   </t>
  </si>
  <si>
    <t xml:space="preserve">Fúkaná minerána izolácia                                                                                                </t>
  </si>
  <si>
    <t>332,8*0,25 =   83.200</t>
  </si>
  <si>
    <t xml:space="preserve">71312-1111   </t>
  </si>
  <si>
    <t xml:space="preserve">Montáž tep. izolácie podláh 1 x položenie                                                                               </t>
  </si>
  <si>
    <t xml:space="preserve">283 1B0306   </t>
  </si>
  <si>
    <t xml:space="preserve">Polystyrén extrudovaný Styrodur 2800 C hr.80 mm                                                                         </t>
  </si>
  <si>
    <t xml:space="preserve">71313-2212   </t>
  </si>
  <si>
    <t xml:space="preserve">Montáž tep. izol. stien z minerálnych vlákien hr. do 12 cm                                                              </t>
  </si>
  <si>
    <t xml:space="preserve">A4                                                                              </t>
  </si>
  <si>
    <t>6,06*24,08*2-3,1*1,2*28+3*2,46-2,61*15,25 =   155.267</t>
  </si>
  <si>
    <t xml:space="preserve">631 5A0106   </t>
  </si>
  <si>
    <t xml:space="preserve">Doska izolačná z minerálnych vlákien hr.120mm                                                                           </t>
  </si>
  <si>
    <t xml:space="preserve">71314-1151   </t>
  </si>
  <si>
    <t xml:space="preserve">Montáž tep. izolácie striech, položenie na sucho                                                                        </t>
  </si>
  <si>
    <t xml:space="preserve">283 1BA240   </t>
  </si>
  <si>
    <t xml:space="preserve">Doska  izolačná Isover  eps 150 S-10 hr.100mm 1000x500mm                                                                </t>
  </si>
  <si>
    <t xml:space="preserve">283 1BA242   </t>
  </si>
  <si>
    <t xml:space="preserve">Doska  izolačná Isover  eps 150 S-15 hr.150mm 1000x500mm                                                                </t>
  </si>
  <si>
    <t xml:space="preserve">71319-1120   </t>
  </si>
  <si>
    <t xml:space="preserve">Izolácia tepelná podláh, stropov, striech vrchom, položením PE fólia                                                    </t>
  </si>
  <si>
    <t xml:space="preserve">71319-1410   </t>
  </si>
  <si>
    <t xml:space="preserve">Izolácia tepelná položenie parozábrany                                                                                  </t>
  </si>
  <si>
    <t>332,8+155,267 =   488.067</t>
  </si>
  <si>
    <t xml:space="preserve">99871-3202   </t>
  </si>
  <si>
    <t xml:space="preserve">Presun hmôt pre izolácie tepelné v objektoch výšky do 12 m                                                              </t>
  </si>
  <si>
    <t xml:space="preserve">713 - Izolácie tepelné  spolu: </t>
  </si>
  <si>
    <t>721 - Vnútorná kanalizácia</t>
  </si>
  <si>
    <t>721</t>
  </si>
  <si>
    <t xml:space="preserve">721  -       </t>
  </si>
  <si>
    <t xml:space="preserve">Vnútorná zdravotechnika                                                                                                 </t>
  </si>
  <si>
    <t xml:space="preserve">súbor   </t>
  </si>
  <si>
    <t xml:space="preserve">72121-0817   </t>
  </si>
  <si>
    <t xml:space="preserve">Demontáž vpustov vaňových DN 70                                                                                         </t>
  </si>
  <si>
    <t xml:space="preserve">72122-0801   </t>
  </si>
  <si>
    <t xml:space="preserve">Demontáž zápachových uzáverov DN 70                                                                                     </t>
  </si>
  <si>
    <t xml:space="preserve">721 - Vnútorná kanalizácia  spolu: </t>
  </si>
  <si>
    <t>723 - Vnútorný plynovod</t>
  </si>
  <si>
    <t xml:space="preserve">723  -       </t>
  </si>
  <si>
    <t xml:space="preserve">Vnútorný plynovod                                                                                                       </t>
  </si>
  <si>
    <t xml:space="preserve">723 - Vnútorný plynovod  spolu: </t>
  </si>
  <si>
    <t>725 - Zariaďovacie predmety</t>
  </si>
  <si>
    <t xml:space="preserve">72521-0821   </t>
  </si>
  <si>
    <t xml:space="preserve">Demontáž umývadiel bez výtokových armatúr                                                                               </t>
  </si>
  <si>
    <t xml:space="preserve">72524-0811   </t>
  </si>
  <si>
    <t xml:space="preserve">Demontáž sprchových kabín bez výtokových armatúr                                                                        </t>
  </si>
  <si>
    <t xml:space="preserve">72533-0820   </t>
  </si>
  <si>
    <t xml:space="preserve">Demontáž výleviek diturvitových bez výtokových armatúr                                                                  </t>
  </si>
  <si>
    <t xml:space="preserve">72582-0801   </t>
  </si>
  <si>
    <t xml:space="preserve">Demontáž batérií nástenných do G 3/4                                                                                    </t>
  </si>
  <si>
    <t xml:space="preserve">725 - Zariaďovacie predmety  spolu: </t>
  </si>
  <si>
    <t>73 - ÚSTREDNE VYKUROVANIE</t>
  </si>
  <si>
    <t>731</t>
  </si>
  <si>
    <t xml:space="preserve">73   -       </t>
  </si>
  <si>
    <t xml:space="preserve">Ústredné kúrenie                                                                                                        </t>
  </si>
  <si>
    <t xml:space="preserve">73 - ÚSTREDNE VYKUROVANIE  spolu: </t>
  </si>
  <si>
    <t>762 - Konštrukcie tesárske</t>
  </si>
  <si>
    <t>762</t>
  </si>
  <si>
    <t xml:space="preserve">76210-4912   </t>
  </si>
  <si>
    <t xml:space="preserve">Vyrezanie otvorov v stenách s drevocem. doskami do 50 mm obojstr. pl. do 4 m2                                           </t>
  </si>
  <si>
    <t>1*2,1*3+1*1,2+1*1*2+1,5*1 =   11.000</t>
  </si>
  <si>
    <t xml:space="preserve">76234-1630   </t>
  </si>
  <si>
    <t xml:space="preserve">Montáž debnenia štít. odkvapových ríms, atýk  z dosiek aglomerovaných                                                   </t>
  </si>
  <si>
    <t xml:space="preserve">607 262460   </t>
  </si>
  <si>
    <t xml:space="preserve">Doska OSB 3 SE 2500x1250x20,5 mm                                                                                        </t>
  </si>
  <si>
    <t xml:space="preserve">76243-1130   </t>
  </si>
  <si>
    <t xml:space="preserve">Montáž obloženia stien cementotrieskové dosky                                                                           </t>
  </si>
  <si>
    <t xml:space="preserve">595 907650   </t>
  </si>
  <si>
    <t xml:space="preserve">Doska cementotriesk. CETRIS FINISCH hr.20 mm                                                                            </t>
  </si>
  <si>
    <t xml:space="preserve">76243-9001   </t>
  </si>
  <si>
    <t xml:space="preserve">Montáž obloženia stien podkladový rošt                                                                                  </t>
  </si>
  <si>
    <t>155,267/0,5*2 =   621.068</t>
  </si>
  <si>
    <t xml:space="preserve">605 150000   </t>
  </si>
  <si>
    <t xml:space="preserve">Hranolček SM 1 S25-75 L100-175                                                                                          </t>
  </si>
  <si>
    <t>621,068/2*0,08*0,05*1,05 =   1.304</t>
  </si>
  <si>
    <t xml:space="preserve">605 150090   </t>
  </si>
  <si>
    <t xml:space="preserve">Hranolček SM 1 S76-100 L200-375                                                                                         </t>
  </si>
  <si>
    <t>621,068/2*0,12*0,08*1,05 =   3.130</t>
  </si>
  <si>
    <t xml:space="preserve">76249-5000   </t>
  </si>
  <si>
    <t xml:space="preserve">Spojovacie a ochranné prostriedky k montáži obloženia stropov alebo stien                                               </t>
  </si>
  <si>
    <t xml:space="preserve">99876-2202   </t>
  </si>
  <si>
    <t xml:space="preserve">Presun hmôt pre tesárske konštr. v objektoch  výšky do 12 m                                                             </t>
  </si>
  <si>
    <t xml:space="preserve">762 - Konštrukcie tesárske  spolu: </t>
  </si>
  <si>
    <t>763 - Konštrukcie  - drevostavby</t>
  </si>
  <si>
    <t>763</t>
  </si>
  <si>
    <t xml:space="preserve">76311-1132   </t>
  </si>
  <si>
    <t xml:space="preserve">Priečky sadrokartónové W111 12,5 mm GKBI 100 mm                                                                         </t>
  </si>
  <si>
    <t>2,7*2,9-1,45*2 =   4.930</t>
  </si>
  <si>
    <t xml:space="preserve">99876-3201   </t>
  </si>
  <si>
    <t xml:space="preserve">Presun hmôt pre drevostavby v objektoch  výšky do 12 m                                                                  </t>
  </si>
  <si>
    <t xml:space="preserve">763 - Konštrukcie  - drevostavby  spolu: </t>
  </si>
  <si>
    <t>764 - Konštrukcie klampiarske</t>
  </si>
  <si>
    <t>764</t>
  </si>
  <si>
    <t xml:space="preserve">76435-2811   </t>
  </si>
  <si>
    <t xml:space="preserve">Klamp. demont. žľaby polkruhové rš 330, nad 30° do 45°                                                                  </t>
  </si>
  <si>
    <t>23,8*2+2,4*2+10,1 =   62.500</t>
  </si>
  <si>
    <t xml:space="preserve">76437-2257   </t>
  </si>
  <si>
    <t xml:space="preserve">Oplechovanie parapetov MASLEN hliníkové lakované 1,0 mm š. 250mm                                                        </t>
  </si>
  <si>
    <t xml:space="preserve">76437-2383   </t>
  </si>
  <si>
    <t xml:space="preserve">Oplechovanie parapetov MASLEN hliníkové lakované 1,0 mm š. 400mm                                                        </t>
  </si>
  <si>
    <t>12,6+9,6+7,2+6+1,5+2,2 =   39.100</t>
  </si>
  <si>
    <t xml:space="preserve">76441-0850   </t>
  </si>
  <si>
    <t xml:space="preserve">Klamp. demont. parapetov rš 330                                                                                         </t>
  </si>
  <si>
    <t>0,9*8+1,2*8+2,1*32+1,5 =   85.500</t>
  </si>
  <si>
    <t xml:space="preserve">76443-0250   </t>
  </si>
  <si>
    <t xml:space="preserve">Klamp. PZ pl. oplechovanie múrov rš 600                                                                                 </t>
  </si>
  <si>
    <t xml:space="preserve">76443-0260   </t>
  </si>
  <si>
    <t xml:space="preserve">Klamp. PZ pl. oplechovanie múrov rš 750                                                                                 </t>
  </si>
  <si>
    <t xml:space="preserve">76443-0840   </t>
  </si>
  <si>
    <t xml:space="preserve">Klamp. demont. oplechovanie múrov rš 500                                                                                </t>
  </si>
  <si>
    <t xml:space="preserve">76445-4802   </t>
  </si>
  <si>
    <t xml:space="preserve">Klamp. demont. rúr odpadových kruhových d-120                                                                           </t>
  </si>
  <si>
    <t>6,4*4 =   25.600</t>
  </si>
  <si>
    <t xml:space="preserve">76476-2111   </t>
  </si>
  <si>
    <t xml:space="preserve">Odkvapový systém AL žľab pododkvapový polkruhový s hákmi veľkosť 150 mm                                                 </t>
  </si>
  <si>
    <t>47,6+14,6+10,1+2,53+2,4+14,6 =   91.830</t>
  </si>
  <si>
    <t xml:space="preserve">76477-1111   </t>
  </si>
  <si>
    <t xml:space="preserve">Odkvapový systém AL odpadná rúra zvodová kruhová rovná DN 150 mm                                                        </t>
  </si>
  <si>
    <t>25,6+5+6,5+3,15 =   40.250</t>
  </si>
  <si>
    <t xml:space="preserve">99876-4202   </t>
  </si>
  <si>
    <t xml:space="preserve">Presun hmôt pre klampiarske konštr. v objektoch  výšky do 12 m                                                          </t>
  </si>
  <si>
    <t xml:space="preserve">764 - Konštrukcie klampiarske  spolu: </t>
  </si>
  <si>
    <t>766 - Konštrukcie stolárske</t>
  </si>
  <si>
    <t>766</t>
  </si>
  <si>
    <t xml:space="preserve">76666-1112   </t>
  </si>
  <si>
    <t xml:space="preserve">Montáž dvier kompl. otvár. do zárubne 1-krídl. do 0,8m                                                                  </t>
  </si>
  <si>
    <t xml:space="preserve">611 617900   </t>
  </si>
  <si>
    <t xml:space="preserve">Dvere vnútorné plné 80x197                                                                                              </t>
  </si>
  <si>
    <t xml:space="preserve">76666-1122   </t>
  </si>
  <si>
    <t xml:space="preserve">Montáž dvier kompl. otvár. do zárubne 1-krídl. nad 0,8m                                                                 </t>
  </si>
  <si>
    <t xml:space="preserve">611 617300   </t>
  </si>
  <si>
    <t xml:space="preserve">Dvere vnútorné 1kr s bočným presklením 115x197                                                                          </t>
  </si>
  <si>
    <t xml:space="preserve">611 617310   </t>
  </si>
  <si>
    <t xml:space="preserve">Dvere vnútorné 1 kr sbočným presklením 140x197                                                                          </t>
  </si>
  <si>
    <t xml:space="preserve">76666-1422   </t>
  </si>
  <si>
    <t xml:space="preserve">Montáž dvier kom. otv. protipož. do zár. 1-kr. nad 0,8m                                                                 </t>
  </si>
  <si>
    <t xml:space="preserve">76666-1432   </t>
  </si>
  <si>
    <t xml:space="preserve">Montáž dvier kom. otv. protipož. do zár. 2-kr. 1,7x1,97                                                                 </t>
  </si>
  <si>
    <t xml:space="preserve">611 653330   </t>
  </si>
  <si>
    <t xml:space="preserve">Dvere vnútor. s pož. odoln. EW 30 90x197 plné                                                                           </t>
  </si>
  <si>
    <t xml:space="preserve">611 653370   </t>
  </si>
  <si>
    <t xml:space="preserve">Dvere vnútor. s pož. odoln. EW 30 170x197 presklené                                                                     </t>
  </si>
  <si>
    <t xml:space="preserve">76668-2111   </t>
  </si>
  <si>
    <t xml:space="preserve">Montáž zárubní obložkových pre dvere  jednokrídl. hr.steny do 350 mm                                                    </t>
  </si>
  <si>
    <t xml:space="preserve">611 810500   </t>
  </si>
  <si>
    <t xml:space="preserve">Zárubne drevené obložkové š. 60, 70, 80, 90                                                                             </t>
  </si>
  <si>
    <t xml:space="preserve">76668-2122   </t>
  </si>
  <si>
    <t xml:space="preserve">Montáž zárubní obložkových pre dvere dvojkrídlové hr. steny do 350 mm                                                   </t>
  </si>
  <si>
    <t xml:space="preserve">611 812260   </t>
  </si>
  <si>
    <t xml:space="preserve">Zárubňa drevená obložková š. 115, 140 cm                                                                                </t>
  </si>
  <si>
    <t xml:space="preserve">611 812265   </t>
  </si>
  <si>
    <t xml:space="preserve">Zárubňa drevená obložková š. 170 cm                                                                                     </t>
  </si>
  <si>
    <t xml:space="preserve">76669-5212   </t>
  </si>
  <si>
    <t xml:space="preserve">Montáž prahov dvier 1-krídl. š. do 10cm                                                                                 </t>
  </si>
  <si>
    <t xml:space="preserve">611 871560   </t>
  </si>
  <si>
    <t xml:space="preserve">Prah dubový dĺžka 80 šírka 10cm                                                                                         </t>
  </si>
  <si>
    <t xml:space="preserve">611 871760   </t>
  </si>
  <si>
    <t xml:space="preserve">Prah dubový dĺžka 90 šírka 10cm                                                                                         </t>
  </si>
  <si>
    <t xml:space="preserve">76669-5232   </t>
  </si>
  <si>
    <t xml:space="preserve">Montáž prahov dvier 2-krídl. š. do 10cm                                                                                 </t>
  </si>
  <si>
    <t xml:space="preserve">611 872160   </t>
  </si>
  <si>
    <t xml:space="preserve">Prah dubový dĺžka 115 šírka 10cm                                                                                        </t>
  </si>
  <si>
    <t xml:space="preserve">611 872520   </t>
  </si>
  <si>
    <t xml:space="preserve">Prah dubový dĺžka 140 šírka 10cm                                                                                        </t>
  </si>
  <si>
    <t xml:space="preserve">611 872560   </t>
  </si>
  <si>
    <t xml:space="preserve">Prah dubový dĺžka 170 šírka 10cm                                                                                        </t>
  </si>
  <si>
    <t xml:space="preserve">99876-6202   </t>
  </si>
  <si>
    <t xml:space="preserve">Presun hmôt pre konštr. stolárske v objektoch výšky do 12 m                                                             </t>
  </si>
  <si>
    <t xml:space="preserve">766 - Konštrukcie stolárske  spolu: </t>
  </si>
  <si>
    <t>767 - Konštrukcie doplnk. kovové stavebné</t>
  </si>
  <si>
    <t>767</t>
  </si>
  <si>
    <t xml:space="preserve">76713-1801   </t>
  </si>
  <si>
    <t xml:space="preserve">Demontáž priečok sprchových                                                                                             </t>
  </si>
  <si>
    <t>1,6*2*3 =   9.600</t>
  </si>
  <si>
    <t xml:space="preserve">76713-4831   </t>
  </si>
  <si>
    <t xml:space="preserve">Demontáž obloženia stien lamelami                                                                                       </t>
  </si>
  <si>
    <t>6,06*(23,88*2+0,55*32)-2,1*1,2*32 =   315.442</t>
  </si>
  <si>
    <t xml:space="preserve">76763-1510   </t>
  </si>
  <si>
    <t xml:space="preserve">Montáž okien plastových                                                                                                 </t>
  </si>
  <si>
    <t>(2,1+1,2)*2*27+(2,1+0,6)*2*6+0,9*4*8+1,2*4*4+(2,96+1,5)*2 =   267.520</t>
  </si>
  <si>
    <t>(1,1+1,2)*2+(1,2+0,6)*2+(1,1+0,6)*2 =   11.600</t>
  </si>
  <si>
    <t xml:space="preserve">611 430720   </t>
  </si>
  <si>
    <t xml:space="preserve">Okná plastové podľa tabuľky výrobkov PL 1 -  PL 8                                                                       </t>
  </si>
  <si>
    <t xml:space="preserve">611 9A0202   </t>
  </si>
  <si>
    <t xml:space="preserve">Parapeta vnútorná komôrkové plastová šír.250 mm                                                                         </t>
  </si>
  <si>
    <t xml:space="preserve">76764-1510   </t>
  </si>
  <si>
    <t xml:space="preserve">Montáž dverí plastových                                                                                                 </t>
  </si>
  <si>
    <t>(1,45+2,15)*2*3+(1,4+2,15)*2*3+(1,7+2,52)*2+(1,7+2,15)*2 =   59.040</t>
  </si>
  <si>
    <t xml:space="preserve">611 436790   </t>
  </si>
  <si>
    <t xml:space="preserve">Dvere plastové exter. celosklenné PL 9 - PL 12                                                                          </t>
  </si>
  <si>
    <t xml:space="preserve">76799-1310   </t>
  </si>
  <si>
    <t xml:space="preserve">Montáž  a dodávka doplnkov - rohož čistiaca 1000x500                                                                    </t>
  </si>
  <si>
    <t xml:space="preserve">76799-1390   </t>
  </si>
  <si>
    <t xml:space="preserve">Prestrešenie vstupu 2000x1200 mm D+M                                                                                    </t>
  </si>
  <si>
    <t xml:space="preserve">99876-7202   </t>
  </si>
  <si>
    <t xml:space="preserve">Presun hmôt pre kovové stav. doplnk. konštr. v objektoch výšky do 12 m                                                  </t>
  </si>
  <si>
    <t xml:space="preserve">767 - Konštrukcie doplnk. kovové stavebné  spolu: </t>
  </si>
  <si>
    <t>771 - Podlahy z dlaždíc  keramických</t>
  </si>
  <si>
    <t>771</t>
  </si>
  <si>
    <t xml:space="preserve">77127-3113   </t>
  </si>
  <si>
    <t xml:space="preserve">Montáž obkl.stupňov hlad.keram.do lep.do 30cm                                                                           </t>
  </si>
  <si>
    <t>2*3+1,55*3 =   10.650</t>
  </si>
  <si>
    <t xml:space="preserve">77127-3232   </t>
  </si>
  <si>
    <t xml:space="preserve">Montáž obkl.podstup.hlad.keram.do lep.do 20cm                                                                           </t>
  </si>
  <si>
    <t xml:space="preserve">77147-4113   </t>
  </si>
  <si>
    <t xml:space="preserve">Montáž soklov keram.rovných do flexib.lep.do 12cm                                                                       </t>
  </si>
  <si>
    <t>1,5*2+2,6*2-1,8-1,3+4,7*2+1,35*2-0,8*3-1,3 =   13.500</t>
  </si>
  <si>
    <t>2,75*4-0,8*4+1,8*2+23,78*2-1,55*2-0,8*11+4,15*6 =   71.960</t>
  </si>
  <si>
    <t>2,9*4+8,93*2+2,1*4-0,8*3-0,9*2 =   33.660</t>
  </si>
  <si>
    <t xml:space="preserve">77157-5109   </t>
  </si>
  <si>
    <t xml:space="preserve">Montáž podláh z dlaždíc keram. rež. hlad. 300x300 do tmelu                                                              </t>
  </si>
  <si>
    <t>98,93+153,235+0,6*1,55+0,6*2 =   254.295</t>
  </si>
  <si>
    <t xml:space="preserve">597 638230   </t>
  </si>
  <si>
    <t xml:space="preserve">Dlažba keramická protišmyková mrazuvzdorná 300x300                                                                      </t>
  </si>
  <si>
    <t>254,235*1,03+119,12*1,05+10,65*(0,15+0,3)*1,1 =   392.210</t>
  </si>
  <si>
    <t xml:space="preserve">99877-1202   </t>
  </si>
  <si>
    <t xml:space="preserve">Presun hmôt pre podlahy z dlaždíc v objektoch výšky do 12 m                                                             </t>
  </si>
  <si>
    <t xml:space="preserve">771 - Podlahy z dlaždíc  keramických  spolu: </t>
  </si>
  <si>
    <t>776 - Podlahy povlakové</t>
  </si>
  <si>
    <t>775</t>
  </si>
  <si>
    <t xml:space="preserve">77640-1800   </t>
  </si>
  <si>
    <t xml:space="preserve">Demontáž soklíkov alebo líšt gumených alebo plastových                                                                  </t>
  </si>
  <si>
    <t xml:space="preserve">77651-1820   </t>
  </si>
  <si>
    <t xml:space="preserve">Odstránenie povlakových podláh lepených s podložkou                                                                     </t>
  </si>
  <si>
    <t>12,25+12,05*6+12,5 =   97.050</t>
  </si>
  <si>
    <t xml:space="preserve">776 - Podlahy povlakové  spolu: </t>
  </si>
  <si>
    <t>781 - Obklady z obkladačiek a dosiek</t>
  </si>
  <si>
    <t xml:space="preserve">78141-5015   </t>
  </si>
  <si>
    <t xml:space="preserve">Montáž obkladov vnút. z obklad. pórovin. 200x250 do tmelu                                                               </t>
  </si>
  <si>
    <t xml:space="preserve">597 821750   </t>
  </si>
  <si>
    <t xml:space="preserve">Obklad keramický 300x200                                                                                                </t>
  </si>
  <si>
    <t xml:space="preserve">99878-1202   </t>
  </si>
  <si>
    <t xml:space="preserve">Presun hmôt pre obklady keramické v objektoch výšky do 12 m                                                             </t>
  </si>
  <si>
    <t xml:space="preserve">781 - Obklady z obkladačiek a dosiek  spolu: </t>
  </si>
  <si>
    <t>783 - Nátery</t>
  </si>
  <si>
    <t>783</t>
  </si>
  <si>
    <t xml:space="preserve">78378-2203   </t>
  </si>
  <si>
    <t xml:space="preserve">Nátery tesárskych konštr. Lastanoxom Q (Bochemit QB-inovovaná náhrada)                                                  </t>
  </si>
  <si>
    <t>621,068/2*(0,12+0,08)*2+621,068/2*(0,08+0,05)*2 =   204.952</t>
  </si>
  <si>
    <t xml:space="preserve">783 - Nátery  spolu: </t>
  </si>
  <si>
    <t>784 - Maľby</t>
  </si>
  <si>
    <t>784</t>
  </si>
  <si>
    <t xml:space="preserve">78445-2571   </t>
  </si>
  <si>
    <t xml:space="preserve">Maľba zo zmesí tekut. 1far. dvojnás. v miest. do 3,8m                                                                   </t>
  </si>
  <si>
    <t>252,165+153,235+67,235+4,93*2 =   482.495</t>
  </si>
  <si>
    <t xml:space="preserve">784 - Maľby  spolu: </t>
  </si>
  <si>
    <t xml:space="preserve">PRÁCE A DODÁVKY PSV  spolu: </t>
  </si>
  <si>
    <t>PRÁCE A DODÁVKY M</t>
  </si>
  <si>
    <t>M21 - 155 Elektromontáže</t>
  </si>
  <si>
    <t>900</t>
  </si>
  <si>
    <t xml:space="preserve">21-01-       </t>
  </si>
  <si>
    <t xml:space="preserve">Elektromontáže                                                                                                          </t>
  </si>
  <si>
    <t xml:space="preserve">EUR     </t>
  </si>
  <si>
    <t>M</t>
  </si>
  <si>
    <t xml:space="preserve">M21 - 155 Elektromontáže  spolu: </t>
  </si>
  <si>
    <t>M24 - 158 Montáž VZT zariadení a sušiarní</t>
  </si>
  <si>
    <t>921</t>
  </si>
  <si>
    <t xml:space="preserve">240-0-1      </t>
  </si>
  <si>
    <t xml:space="preserve">Vzduchotechnické zariadenia                                                                                             </t>
  </si>
  <si>
    <t xml:space="preserve">súb     </t>
  </si>
  <si>
    <t xml:space="preserve">M24 - 158 Montáž VZT zariadení a sušiarní  spolu: </t>
  </si>
  <si>
    <t xml:space="preserve">PRÁCE A DODÁVKY M  spolu: </t>
  </si>
  <si>
    <t>Za rozpočet celkom</t>
  </si>
  <si>
    <t>orientačný rozpočet k PD pre stavebné povolenie</t>
  </si>
  <si>
    <t>upresniť na základe realizačnej dokumentácie zhotoviteľa a projektu statiky</t>
  </si>
  <si>
    <t>materiály upresniť na základe dohody s investorom</t>
  </si>
  <si>
    <t>Dátum: 20.3.2018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</si>
</sst>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righ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4" fillId="0" borderId="33" xfId="71" applyFont="1" applyBorder="1" applyAlignment="1">
      <alignment horizontal="righ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34" xfId="71" applyFont="1" applyBorder="1" applyAlignment="1">
      <alignment horizontal="left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right" vertical="center"/>
      <protection/>
    </xf>
    <xf numFmtId="0" fontId="4" fillId="0" borderId="36" xfId="71" applyFont="1" applyBorder="1" applyAlignment="1">
      <alignment horizontal="lef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center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center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center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left" vertical="center"/>
      <protection/>
    </xf>
    <xf numFmtId="0" fontId="4" fillId="0" borderId="50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51" xfId="71" applyFont="1" applyBorder="1" applyAlignment="1">
      <alignment horizontal="left" vertical="center"/>
      <protection/>
    </xf>
    <xf numFmtId="0" fontId="4" fillId="0" borderId="52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left" vertical="center"/>
      <protection/>
    </xf>
    <xf numFmtId="0" fontId="4" fillId="0" borderId="54" xfId="71" applyFont="1" applyBorder="1" applyAlignment="1">
      <alignment horizontal="center" vertical="center"/>
      <protection/>
    </xf>
    <xf numFmtId="0" fontId="4" fillId="0" borderId="55" xfId="71" applyFont="1" applyBorder="1" applyAlignment="1">
      <alignment horizontal="left" vertical="center"/>
      <protection/>
    </xf>
    <xf numFmtId="10" fontId="4" fillId="0" borderId="55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left" vertical="center"/>
      <protection/>
    </xf>
    <xf numFmtId="0" fontId="4" fillId="0" borderId="54" xfId="71" applyFont="1" applyBorder="1" applyAlignment="1">
      <alignment horizontal="right" vertical="center"/>
      <protection/>
    </xf>
    <xf numFmtId="0" fontId="4" fillId="0" borderId="57" xfId="71" applyFont="1" applyBorder="1" applyAlignment="1">
      <alignment horizontal="center" vertical="center"/>
      <protection/>
    </xf>
    <xf numFmtId="0" fontId="4" fillId="0" borderId="58" xfId="71" applyFont="1" applyBorder="1" applyAlignment="1">
      <alignment horizontal="left" vertical="center"/>
      <protection/>
    </xf>
    <xf numFmtId="0" fontId="4" fillId="0" borderId="58" xfId="71" applyFont="1" applyBorder="1" applyAlignment="1">
      <alignment horizontal="right" vertical="center"/>
      <protection/>
    </xf>
    <xf numFmtId="0" fontId="4" fillId="0" borderId="59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57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60" xfId="71" applyFont="1" applyBorder="1" applyAlignment="1">
      <alignment horizontal="right" vertical="center"/>
      <protection/>
    </xf>
    <xf numFmtId="0" fontId="4" fillId="0" borderId="61" xfId="71" applyFont="1" applyBorder="1" applyAlignment="1">
      <alignment horizontal="right" vertical="center"/>
      <protection/>
    </xf>
    <xf numFmtId="3" fontId="4" fillId="0" borderId="60" xfId="71" applyNumberFormat="1" applyFont="1" applyBorder="1" applyAlignment="1">
      <alignment horizontal="right" vertical="center"/>
      <protection/>
    </xf>
    <xf numFmtId="3" fontId="4" fillId="0" borderId="62" xfId="71" applyNumberFormat="1" applyFont="1" applyBorder="1" applyAlignment="1">
      <alignment horizontal="right" vertical="center"/>
      <protection/>
    </xf>
    <xf numFmtId="0" fontId="4" fillId="0" borderId="63" xfId="71" applyFont="1" applyBorder="1" applyAlignment="1">
      <alignment horizontal="left" vertical="center"/>
      <protection/>
    </xf>
    <xf numFmtId="0" fontId="4" fillId="0" borderId="58" xfId="71" applyFont="1" applyBorder="1" applyAlignment="1">
      <alignment horizontal="center" vertical="center"/>
      <protection/>
    </xf>
    <xf numFmtId="0" fontId="4" fillId="0" borderId="64" xfId="71" applyFont="1" applyBorder="1" applyAlignment="1">
      <alignment horizontal="center" vertical="center"/>
      <protection/>
    </xf>
    <xf numFmtId="0" fontId="4" fillId="0" borderId="65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44" xfId="71" applyFont="1" applyBorder="1" applyAlignment="1">
      <alignment horizontal="left" vertical="center"/>
      <protection/>
    </xf>
    <xf numFmtId="0" fontId="6" fillId="0" borderId="66" xfId="71" applyFont="1" applyBorder="1" applyAlignment="1">
      <alignment horizontal="center" vertical="center"/>
      <protection/>
    </xf>
    <xf numFmtId="0" fontId="6" fillId="0" borderId="67" xfId="71" applyFont="1" applyBorder="1" applyAlignment="1">
      <alignment horizontal="center" vertical="center"/>
      <protection/>
    </xf>
    <xf numFmtId="0" fontId="4" fillId="0" borderId="68" xfId="71" applyFont="1" applyBorder="1" applyAlignment="1">
      <alignment horizontal="left" vertical="center"/>
      <protection/>
    </xf>
    <xf numFmtId="190" fontId="4" fillId="0" borderId="69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right" vertical="center"/>
      <protection/>
    </xf>
    <xf numFmtId="0" fontId="4" fillId="0" borderId="70" xfId="71" applyNumberFormat="1" applyFont="1" applyBorder="1" applyAlignment="1">
      <alignment horizontal="left" vertical="center"/>
      <protection/>
    </xf>
    <xf numFmtId="10" fontId="4" fillId="0" borderId="36" xfId="71" applyNumberFormat="1" applyFont="1" applyBorder="1" applyAlignment="1">
      <alignment horizontal="right" vertical="center"/>
      <protection/>
    </xf>
    <xf numFmtId="10" fontId="4" fillId="0" borderId="27" xfId="71" applyNumberFormat="1" applyFont="1" applyBorder="1" applyAlignment="1">
      <alignment horizontal="right" vertical="center"/>
      <protection/>
    </xf>
    <xf numFmtId="10" fontId="4" fillId="0" borderId="71" xfId="71" applyNumberFormat="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right" vertical="center"/>
      <protection/>
    </xf>
    <xf numFmtId="0" fontId="4" fillId="0" borderId="35" xfId="71" applyFont="1" applyBorder="1" applyAlignment="1">
      <alignment horizontal="right" vertical="center"/>
      <protection/>
    </xf>
    <xf numFmtId="0" fontId="4" fillId="0" borderId="38" xfId="71" applyFont="1" applyBorder="1" applyAlignment="1">
      <alignment horizontal="right" vertical="center"/>
      <protection/>
    </xf>
    <xf numFmtId="0" fontId="4" fillId="0" borderId="39" xfId="71" applyFont="1" applyBorder="1" applyAlignment="1">
      <alignment horizontal="right" vertical="center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74" xfId="0" applyNumberFormat="1" applyFont="1" applyBorder="1" applyAlignment="1" applyProtection="1">
      <alignment horizontal="center"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75" xfId="71" applyNumberFormat="1" applyFont="1" applyBorder="1" applyAlignment="1">
      <alignment horizontal="right" vertical="center"/>
      <protection/>
    </xf>
    <xf numFmtId="3" fontId="4" fillId="0" borderId="61" xfId="71" applyNumberFormat="1" applyFont="1" applyBorder="1" applyAlignment="1">
      <alignment horizontal="right" vertical="center"/>
      <protection/>
    </xf>
    <xf numFmtId="3" fontId="4" fillId="0" borderId="76" xfId="71" applyNumberFormat="1" applyFont="1" applyBorder="1" applyAlignment="1">
      <alignment horizontal="right" vertical="center"/>
      <protection/>
    </xf>
    <xf numFmtId="3" fontId="4" fillId="0" borderId="25" xfId="71" applyNumberFormat="1" applyFont="1" applyBorder="1" applyAlignment="1">
      <alignment horizontal="right" vertical="center"/>
      <protection/>
    </xf>
    <xf numFmtId="3" fontId="4" fillId="0" borderId="37" xfId="71" applyNumberFormat="1" applyFont="1" applyBorder="1" applyAlignment="1">
      <alignment horizontal="right" vertical="center"/>
      <protection/>
    </xf>
    <xf numFmtId="3" fontId="4" fillId="0" borderId="40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4" fontId="4" fillId="0" borderId="48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53" xfId="71" applyNumberFormat="1" applyFont="1" applyBorder="1" applyAlignment="1">
      <alignment horizontal="right" vertical="center"/>
      <protection/>
    </xf>
    <xf numFmtId="4" fontId="4" fillId="0" borderId="56" xfId="71" applyNumberFormat="1" applyFont="1" applyBorder="1" applyAlignment="1">
      <alignment horizontal="right" vertical="center"/>
      <protection/>
    </xf>
    <xf numFmtId="4" fontId="4" fillId="0" borderId="80" xfId="71" applyNumberFormat="1" applyFont="1" applyBorder="1" applyAlignment="1">
      <alignment horizontal="right" vertical="center"/>
      <protection/>
    </xf>
    <xf numFmtId="4" fontId="4" fillId="0" borderId="55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13">
      <selection activeCell="B1" sqref="B1"/>
    </sheetView>
  </sheetViews>
  <sheetFormatPr defaultColWidth="9.140625" defaultRowHeight="12.75"/>
  <cols>
    <col min="1" max="1" width="0.71875" style="81" customWidth="1"/>
    <col min="2" max="2" width="3.7109375" style="81" customWidth="1"/>
    <col min="3" max="3" width="6.8515625" style="81" customWidth="1"/>
    <col min="4" max="6" width="14.00390625" style="81" customWidth="1"/>
    <col min="7" max="7" width="3.8515625" style="81" customWidth="1"/>
    <col min="8" max="8" width="17.7109375" style="81" customWidth="1"/>
    <col min="9" max="9" width="8.7109375" style="81" customWidth="1"/>
    <col min="10" max="10" width="14.00390625" style="81" customWidth="1"/>
    <col min="11" max="11" width="2.28125" style="81" customWidth="1"/>
    <col min="12" max="12" width="6.8515625" style="81" customWidth="1"/>
    <col min="13" max="23" width="9.140625" style="81" customWidth="1"/>
    <col min="24" max="25" width="5.7109375" style="81" customWidth="1"/>
    <col min="26" max="26" width="6.57421875" style="81" customWidth="1"/>
    <col min="27" max="27" width="21.421875" style="81" customWidth="1"/>
    <col min="28" max="28" width="4.28125" style="81" customWidth="1"/>
    <col min="29" max="29" width="8.28125" style="81" customWidth="1"/>
    <col min="30" max="30" width="8.7109375" style="81" customWidth="1"/>
    <col min="31" max="16384" width="9.140625" style="81" customWidth="1"/>
  </cols>
  <sheetData>
    <row r="1" spans="2:30" ht="28.5" customHeight="1" thickBot="1">
      <c r="B1" s="82"/>
      <c r="C1" s="82"/>
      <c r="D1" s="82"/>
      <c r="F1" s="104" t="str">
        <f>CONCATENATE(AA2," ",AB2," ",AC2," ",AD2)</f>
        <v>Krycí list rozpočtu v EUR  </v>
      </c>
      <c r="G1" s="82"/>
      <c r="H1" s="82"/>
      <c r="I1" s="82"/>
      <c r="J1" s="82"/>
      <c r="Z1" s="123" t="s">
        <v>5</v>
      </c>
      <c r="AA1" s="123" t="s">
        <v>6</v>
      </c>
      <c r="AB1" s="123" t="s">
        <v>7</v>
      </c>
      <c r="AC1" s="123" t="s">
        <v>8</v>
      </c>
      <c r="AD1" s="123" t="s">
        <v>9</v>
      </c>
    </row>
    <row r="2" spans="2:30" ht="18" customHeight="1" thickTop="1">
      <c r="B2" s="22"/>
      <c r="C2" s="23" t="s">
        <v>101</v>
      </c>
      <c r="D2" s="23"/>
      <c r="E2" s="23"/>
      <c r="F2" s="23"/>
      <c r="G2" s="24" t="s">
        <v>10</v>
      </c>
      <c r="H2" s="23" t="s">
        <v>105</v>
      </c>
      <c r="I2" s="23"/>
      <c r="J2" s="25"/>
      <c r="Z2" s="123" t="s">
        <v>11</v>
      </c>
      <c r="AA2" s="124" t="s">
        <v>12</v>
      </c>
      <c r="AB2" s="124" t="s">
        <v>13</v>
      </c>
      <c r="AC2" s="124"/>
      <c r="AD2" s="125"/>
    </row>
    <row r="3" spans="2:30" ht="18" customHeight="1">
      <c r="B3" s="26"/>
      <c r="C3" s="27" t="s">
        <v>103</v>
      </c>
      <c r="D3" s="27"/>
      <c r="E3" s="27"/>
      <c r="F3" s="27"/>
      <c r="G3" s="28" t="s">
        <v>106</v>
      </c>
      <c r="H3" s="27"/>
      <c r="I3" s="27"/>
      <c r="J3" s="29"/>
      <c r="Z3" s="123" t="s">
        <v>14</v>
      </c>
      <c r="AA3" s="124" t="s">
        <v>15</v>
      </c>
      <c r="AB3" s="124" t="s">
        <v>13</v>
      </c>
      <c r="AC3" s="124" t="s">
        <v>16</v>
      </c>
      <c r="AD3" s="125" t="s">
        <v>17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23" t="s">
        <v>18</v>
      </c>
      <c r="AA4" s="124" t="s">
        <v>19</v>
      </c>
      <c r="AB4" s="124" t="s">
        <v>13</v>
      </c>
      <c r="AC4" s="124"/>
      <c r="AD4" s="125"/>
    </row>
    <row r="5" spans="2:30" ht="18" customHeight="1" thickBot="1">
      <c r="B5" s="34"/>
      <c r="C5" s="36" t="s">
        <v>107</v>
      </c>
      <c r="D5" s="36"/>
      <c r="E5" s="36" t="s">
        <v>20</v>
      </c>
      <c r="F5" s="35"/>
      <c r="G5" s="35" t="s">
        <v>21</v>
      </c>
      <c r="H5" s="36"/>
      <c r="I5" s="35" t="s">
        <v>22</v>
      </c>
      <c r="J5" s="37" t="s">
        <v>108</v>
      </c>
      <c r="Z5" s="123" t="s">
        <v>23</v>
      </c>
      <c r="AA5" s="124" t="s">
        <v>15</v>
      </c>
      <c r="AB5" s="124" t="s">
        <v>13</v>
      </c>
      <c r="AC5" s="124" t="s">
        <v>16</v>
      </c>
      <c r="AD5" s="125" t="s">
        <v>17</v>
      </c>
    </row>
    <row r="6" spans="2:10" ht="18" customHeight="1" thickTop="1">
      <c r="B6" s="22"/>
      <c r="C6" s="23" t="s">
        <v>2</v>
      </c>
      <c r="D6" s="23"/>
      <c r="E6" s="23"/>
      <c r="F6" s="23"/>
      <c r="G6" s="23" t="s">
        <v>24</v>
      </c>
      <c r="H6" s="23"/>
      <c r="I6" s="23"/>
      <c r="J6" s="25"/>
    </row>
    <row r="7" spans="2:10" ht="18" customHeight="1">
      <c r="B7" s="38"/>
      <c r="C7" s="39"/>
      <c r="D7" s="40"/>
      <c r="E7" s="40"/>
      <c r="F7" s="40"/>
      <c r="G7" s="40" t="s">
        <v>25</v>
      </c>
      <c r="H7" s="40"/>
      <c r="I7" s="40"/>
      <c r="J7" s="41"/>
    </row>
    <row r="8" spans="2:10" ht="18" customHeight="1">
      <c r="B8" s="26"/>
      <c r="C8" s="27" t="s">
        <v>1</v>
      </c>
      <c r="D8" s="27"/>
      <c r="E8" s="27"/>
      <c r="F8" s="27"/>
      <c r="G8" s="27" t="s">
        <v>24</v>
      </c>
      <c r="H8" s="27"/>
      <c r="I8" s="27"/>
      <c r="J8" s="29"/>
    </row>
    <row r="9" spans="2:10" ht="18" customHeight="1">
      <c r="B9" s="30"/>
      <c r="C9" s="32"/>
      <c r="D9" s="31"/>
      <c r="E9" s="31"/>
      <c r="F9" s="31"/>
      <c r="G9" s="40" t="s">
        <v>25</v>
      </c>
      <c r="H9" s="31"/>
      <c r="I9" s="31"/>
      <c r="J9" s="33"/>
    </row>
    <row r="10" spans="2:10" ht="18" customHeight="1">
      <c r="B10" s="26"/>
      <c r="C10" s="27" t="s">
        <v>26</v>
      </c>
      <c r="D10" s="27" t="s">
        <v>109</v>
      </c>
      <c r="E10" s="27"/>
      <c r="F10" s="27"/>
      <c r="G10" s="27" t="s">
        <v>24</v>
      </c>
      <c r="H10" s="27"/>
      <c r="I10" s="27"/>
      <c r="J10" s="29"/>
    </row>
    <row r="11" spans="2:10" ht="18" customHeight="1" thickBot="1">
      <c r="B11" s="42"/>
      <c r="C11" s="43"/>
      <c r="D11" s="43"/>
      <c r="E11" s="43"/>
      <c r="F11" s="43"/>
      <c r="G11" s="43" t="s">
        <v>25</v>
      </c>
      <c r="H11" s="43"/>
      <c r="I11" s="43"/>
      <c r="J11" s="44"/>
    </row>
    <row r="12" spans="2:10" ht="18" customHeight="1" thickTop="1">
      <c r="B12" s="93"/>
      <c r="C12" s="23"/>
      <c r="D12" s="23"/>
      <c r="E12" s="23"/>
      <c r="F12" s="107">
        <f>IF(B12&lt;&gt;0,ROUND($J$31/B12,0),0)</f>
        <v>0</v>
      </c>
      <c r="G12" s="24"/>
      <c r="H12" s="23"/>
      <c r="I12" s="23"/>
      <c r="J12" s="110">
        <f>IF(G12&lt;&gt;0,ROUND($J$31/G12,0),0)</f>
        <v>0</v>
      </c>
    </row>
    <row r="13" spans="2:10" ht="18" customHeight="1">
      <c r="B13" s="94"/>
      <c r="C13" s="40"/>
      <c r="D13" s="40"/>
      <c r="E13" s="40"/>
      <c r="F13" s="108">
        <f>IF(B13&lt;&gt;0,ROUND($J$31/B13,0),0)</f>
        <v>0</v>
      </c>
      <c r="G13" s="39"/>
      <c r="H13" s="40"/>
      <c r="I13" s="40"/>
      <c r="J13" s="111">
        <f>IF(G13&lt;&gt;0,ROUND($J$31/G13,0),0)</f>
        <v>0</v>
      </c>
    </row>
    <row r="14" spans="2:10" ht="18" customHeight="1" thickBot="1">
      <c r="B14" s="95"/>
      <c r="C14" s="43"/>
      <c r="D14" s="43"/>
      <c r="E14" s="43"/>
      <c r="F14" s="109">
        <f>IF(B14&lt;&gt;0,ROUND($J$31/B14,0),0)</f>
        <v>0</v>
      </c>
      <c r="G14" s="96"/>
      <c r="H14" s="43"/>
      <c r="I14" s="43"/>
      <c r="J14" s="112">
        <f>IF(G14&lt;&gt;0,ROUND($J$31/G14,0),0)</f>
        <v>0</v>
      </c>
    </row>
    <row r="15" spans="2:10" ht="18" customHeight="1" thickTop="1">
      <c r="B15" s="84" t="s">
        <v>27</v>
      </c>
      <c r="C15" s="46" t="s">
        <v>28</v>
      </c>
      <c r="D15" s="47" t="s">
        <v>29</v>
      </c>
      <c r="E15" s="47" t="s">
        <v>30</v>
      </c>
      <c r="F15" s="48" t="s">
        <v>31</v>
      </c>
      <c r="G15" s="84" t="s">
        <v>32</v>
      </c>
      <c r="H15" s="49" t="s">
        <v>33</v>
      </c>
      <c r="I15" s="50"/>
      <c r="J15" s="51"/>
    </row>
    <row r="16" spans="2:10" ht="18" customHeight="1">
      <c r="B16" s="52">
        <v>1</v>
      </c>
      <c r="C16" s="53" t="s">
        <v>34</v>
      </c>
      <c r="D16" s="126">
        <f>Prehlad!H250</f>
        <v>0</v>
      </c>
      <c r="E16" s="126">
        <f>Prehlad!I250</f>
        <v>0</v>
      </c>
      <c r="F16" s="127">
        <f>D16+E16</f>
        <v>0</v>
      </c>
      <c r="G16" s="52">
        <v>6</v>
      </c>
      <c r="H16" s="54" t="s">
        <v>110</v>
      </c>
      <c r="I16" s="89"/>
      <c r="J16" s="127">
        <v>0</v>
      </c>
    </row>
    <row r="17" spans="2:10" ht="18" customHeight="1">
      <c r="B17" s="55">
        <v>2</v>
      </c>
      <c r="C17" s="56" t="s">
        <v>35</v>
      </c>
      <c r="D17" s="128">
        <f>Prehlad!H439</f>
        <v>0</v>
      </c>
      <c r="E17" s="128">
        <f>Prehlad!I439</f>
        <v>0</v>
      </c>
      <c r="F17" s="127">
        <f>D17+E17</f>
        <v>0</v>
      </c>
      <c r="G17" s="55">
        <v>7</v>
      </c>
      <c r="H17" s="57" t="s">
        <v>111</v>
      </c>
      <c r="I17" s="27"/>
      <c r="J17" s="129">
        <v>0</v>
      </c>
    </row>
    <row r="18" spans="2:10" ht="18" customHeight="1">
      <c r="B18" s="55">
        <v>3</v>
      </c>
      <c r="C18" s="56" t="s">
        <v>36</v>
      </c>
      <c r="D18" s="128">
        <f>Prehlad!H450</f>
        <v>0</v>
      </c>
      <c r="E18" s="128">
        <f>Prehlad!I450</f>
        <v>0</v>
      </c>
      <c r="F18" s="127">
        <f>D18+E18</f>
        <v>0</v>
      </c>
      <c r="G18" s="55">
        <v>8</v>
      </c>
      <c r="H18" s="57" t="s">
        <v>112</v>
      </c>
      <c r="I18" s="27"/>
      <c r="J18" s="129">
        <v>0</v>
      </c>
    </row>
    <row r="19" spans="2:10" ht="18" customHeight="1" thickBot="1">
      <c r="B19" s="55">
        <v>4</v>
      </c>
      <c r="C19" s="56" t="s">
        <v>37</v>
      </c>
      <c r="D19" s="128"/>
      <c r="E19" s="128"/>
      <c r="F19" s="130">
        <f>D19+E19</f>
        <v>0</v>
      </c>
      <c r="G19" s="55">
        <v>9</v>
      </c>
      <c r="H19" s="57" t="s">
        <v>3</v>
      </c>
      <c r="I19" s="27"/>
      <c r="J19" s="129">
        <v>0</v>
      </c>
    </row>
    <row r="20" spans="2:10" ht="18" customHeight="1" thickBot="1">
      <c r="B20" s="58">
        <v>5</v>
      </c>
      <c r="C20" s="59" t="s">
        <v>38</v>
      </c>
      <c r="D20" s="131">
        <f>SUM(D16:D19)</f>
        <v>0</v>
      </c>
      <c r="E20" s="132">
        <f>SUM(E16:E19)</f>
        <v>0</v>
      </c>
      <c r="F20" s="133">
        <f>SUM(F16:F19)</f>
        <v>0</v>
      </c>
      <c r="G20" s="60">
        <v>10</v>
      </c>
      <c r="I20" s="88" t="s">
        <v>39</v>
      </c>
      <c r="J20" s="133">
        <f>SUM(J16:J19)</f>
        <v>0</v>
      </c>
    </row>
    <row r="21" spans="2:10" ht="18" customHeight="1" thickTop="1">
      <c r="B21" s="84" t="s">
        <v>40</v>
      </c>
      <c r="C21" s="83"/>
      <c r="D21" s="50" t="s">
        <v>41</v>
      </c>
      <c r="E21" s="50"/>
      <c r="F21" s="51"/>
      <c r="G21" s="84" t="s">
        <v>42</v>
      </c>
      <c r="H21" s="49" t="s">
        <v>43</v>
      </c>
      <c r="I21" s="50"/>
      <c r="J21" s="51"/>
    </row>
    <row r="22" spans="2:10" ht="18" customHeight="1">
      <c r="B22" s="52">
        <v>11</v>
      </c>
      <c r="C22" s="54" t="s">
        <v>113</v>
      </c>
      <c r="D22" s="90" t="s">
        <v>3</v>
      </c>
      <c r="E22" s="92">
        <v>0</v>
      </c>
      <c r="F22" s="127">
        <v>0</v>
      </c>
      <c r="G22" s="55">
        <v>16</v>
      </c>
      <c r="H22" s="57" t="s">
        <v>44</v>
      </c>
      <c r="I22" s="61"/>
      <c r="J22" s="129">
        <v>0</v>
      </c>
    </row>
    <row r="23" spans="2:10" ht="18" customHeight="1">
      <c r="B23" s="55">
        <v>12</v>
      </c>
      <c r="C23" s="57" t="s">
        <v>114</v>
      </c>
      <c r="D23" s="91"/>
      <c r="E23" s="62">
        <v>0</v>
      </c>
      <c r="F23" s="129">
        <v>0</v>
      </c>
      <c r="G23" s="55">
        <v>17</v>
      </c>
      <c r="H23" s="57" t="s">
        <v>116</v>
      </c>
      <c r="I23" s="61"/>
      <c r="J23" s="129">
        <v>0</v>
      </c>
    </row>
    <row r="24" spans="2:10" ht="18" customHeight="1">
      <c r="B24" s="55">
        <v>13</v>
      </c>
      <c r="C24" s="57" t="s">
        <v>115</v>
      </c>
      <c r="D24" s="91"/>
      <c r="E24" s="62">
        <v>0</v>
      </c>
      <c r="F24" s="129">
        <v>0</v>
      </c>
      <c r="G24" s="55">
        <v>18</v>
      </c>
      <c r="H24" s="57" t="s">
        <v>117</v>
      </c>
      <c r="I24" s="61"/>
      <c r="J24" s="129">
        <v>0</v>
      </c>
    </row>
    <row r="25" spans="2:10" ht="18" customHeight="1" thickBot="1">
      <c r="B25" s="55">
        <v>14</v>
      </c>
      <c r="C25" s="57" t="s">
        <v>3</v>
      </c>
      <c r="D25" s="91"/>
      <c r="E25" s="62">
        <v>0</v>
      </c>
      <c r="F25" s="129">
        <v>0</v>
      </c>
      <c r="G25" s="55">
        <v>19</v>
      </c>
      <c r="H25" s="57" t="s">
        <v>3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45</v>
      </c>
      <c r="F26" s="133">
        <f>SUM(F22:F25)</f>
        <v>0</v>
      </c>
      <c r="G26" s="58">
        <v>20</v>
      </c>
      <c r="H26" s="63"/>
      <c r="I26" s="64" t="s">
        <v>46</v>
      </c>
      <c r="J26" s="133">
        <f>SUM(J22:J25)</f>
        <v>0</v>
      </c>
    </row>
    <row r="27" spans="2:10" ht="18" customHeight="1" thickTop="1">
      <c r="B27" s="65"/>
      <c r="C27" s="66" t="s">
        <v>47</v>
      </c>
      <c r="D27" s="67"/>
      <c r="E27" s="68" t="s">
        <v>48</v>
      </c>
      <c r="F27" s="69"/>
      <c r="G27" s="84" t="s">
        <v>49</v>
      </c>
      <c r="H27" s="49" t="s">
        <v>50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51</v>
      </c>
      <c r="J28" s="127">
        <f>ROUND(F20,2)+J20+F26+J26</f>
        <v>0</v>
      </c>
    </row>
    <row r="29" spans="2:10" ht="18" customHeight="1">
      <c r="B29" s="70"/>
      <c r="C29" s="72" t="s">
        <v>52</v>
      </c>
      <c r="D29" s="72"/>
      <c r="E29" s="75"/>
      <c r="F29" s="69"/>
      <c r="G29" s="55">
        <v>22</v>
      </c>
      <c r="H29" s="57" t="s">
        <v>118</v>
      </c>
      <c r="I29" s="134">
        <f>J28-I30</f>
        <v>0</v>
      </c>
      <c r="J29" s="129">
        <f>ROUND((I29*20)/100,2)</f>
        <v>0</v>
      </c>
    </row>
    <row r="30" spans="2:10" ht="18" customHeight="1" thickBot="1">
      <c r="B30" s="26"/>
      <c r="C30" s="27" t="s">
        <v>53</v>
      </c>
      <c r="D30" s="27"/>
      <c r="E30" s="75"/>
      <c r="F30" s="69"/>
      <c r="G30" s="55">
        <v>23</v>
      </c>
      <c r="H30" s="57" t="s">
        <v>119</v>
      </c>
      <c r="I30" s="134">
        <f>SUMIF(Prehlad!O11:O9999,0,Prehlad!J11:J9999)</f>
        <v>0</v>
      </c>
      <c r="J30" s="129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54</v>
      </c>
      <c r="J31" s="133">
        <f>SUM(J28:J30)</f>
        <v>0</v>
      </c>
    </row>
    <row r="32" spans="2:10" ht="18" customHeight="1" thickBot="1" thickTop="1">
      <c r="B32" s="65"/>
      <c r="C32" s="72"/>
      <c r="D32" s="69"/>
      <c r="E32" s="76"/>
      <c r="F32" s="69"/>
      <c r="G32" s="85" t="s">
        <v>55</v>
      </c>
      <c r="H32" s="86" t="s">
        <v>120</v>
      </c>
      <c r="I32" s="45"/>
      <c r="J32" s="87">
        <v>0</v>
      </c>
    </row>
    <row r="33" spans="2:10" ht="18" customHeight="1" thickTop="1">
      <c r="B33" s="77"/>
      <c r="C33" s="78"/>
      <c r="D33" s="66" t="s">
        <v>56</v>
      </c>
      <c r="E33" s="78"/>
      <c r="F33" s="78"/>
      <c r="G33" s="78"/>
      <c r="H33" s="78" t="s">
        <v>57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52</v>
      </c>
      <c r="D35" s="72"/>
      <c r="E35" s="72"/>
      <c r="F35" s="71"/>
      <c r="G35" s="72" t="s">
        <v>52</v>
      </c>
      <c r="H35" s="72"/>
      <c r="I35" s="72"/>
      <c r="J35" s="80"/>
    </row>
    <row r="36" spans="2:10" ht="18" customHeight="1">
      <c r="B36" s="26"/>
      <c r="C36" s="27" t="s">
        <v>53</v>
      </c>
      <c r="D36" s="27"/>
      <c r="E36" s="27"/>
      <c r="F36" s="28"/>
      <c r="G36" s="27" t="s">
        <v>53</v>
      </c>
      <c r="H36" s="27"/>
      <c r="I36" s="27"/>
      <c r="J36" s="29"/>
    </row>
    <row r="37" spans="2:10" ht="18" customHeight="1">
      <c r="B37" s="70"/>
      <c r="C37" s="72" t="s">
        <v>48</v>
      </c>
      <c r="D37" s="72"/>
      <c r="E37" s="72"/>
      <c r="F37" s="71"/>
      <c r="G37" s="72" t="s">
        <v>48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showGridLines="0" zoomScalePageLayoutView="0" workbookViewId="0" topLeftCell="A1">
      <pane ySplit="10" topLeftCell="A21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21" t="s">
        <v>58</v>
      </c>
      <c r="C1" s="1"/>
      <c r="E1" s="21" t="s">
        <v>97</v>
      </c>
      <c r="F1" s="1"/>
      <c r="G1" s="1"/>
      <c r="Z1" s="123" t="s">
        <v>5</v>
      </c>
      <c r="AA1" s="123" t="s">
        <v>6</v>
      </c>
      <c r="AB1" s="123" t="s">
        <v>7</v>
      </c>
      <c r="AC1" s="123" t="s">
        <v>8</v>
      </c>
      <c r="AD1" s="123" t="s">
        <v>9</v>
      </c>
    </row>
    <row r="2" spans="1:30" ht="12.75">
      <c r="A2" s="21" t="s">
        <v>98</v>
      </c>
      <c r="C2" s="1"/>
      <c r="E2" s="21" t="s">
        <v>99</v>
      </c>
      <c r="F2" s="1"/>
      <c r="G2" s="1"/>
      <c r="Z2" s="123" t="s">
        <v>11</v>
      </c>
      <c r="AA2" s="124" t="s">
        <v>59</v>
      </c>
      <c r="AB2" s="124" t="s">
        <v>13</v>
      </c>
      <c r="AC2" s="124"/>
      <c r="AD2" s="125"/>
    </row>
    <row r="3" spans="1:30" ht="12.75">
      <c r="A3" s="21" t="s">
        <v>60</v>
      </c>
      <c r="C3" s="1"/>
      <c r="E3" s="21" t="s">
        <v>100</v>
      </c>
      <c r="F3" s="1"/>
      <c r="G3" s="1"/>
      <c r="Z3" s="123" t="s">
        <v>14</v>
      </c>
      <c r="AA3" s="124" t="s">
        <v>61</v>
      </c>
      <c r="AB3" s="124" t="s">
        <v>13</v>
      </c>
      <c r="AC3" s="124" t="s">
        <v>16</v>
      </c>
      <c r="AD3" s="125" t="s">
        <v>17</v>
      </c>
    </row>
    <row r="4" spans="2:30" ht="12.75">
      <c r="B4" s="1"/>
      <c r="C4" s="1"/>
      <c r="D4" s="1"/>
      <c r="E4" s="1"/>
      <c r="F4" s="1"/>
      <c r="G4" s="1"/>
      <c r="Z4" s="123" t="s">
        <v>18</v>
      </c>
      <c r="AA4" s="124" t="s">
        <v>62</v>
      </c>
      <c r="AB4" s="124" t="s">
        <v>13</v>
      </c>
      <c r="AC4" s="124"/>
      <c r="AD4" s="125"/>
    </row>
    <row r="5" spans="1:30" ht="12.75">
      <c r="A5" s="21" t="s">
        <v>101</v>
      </c>
      <c r="B5" s="1"/>
      <c r="C5" s="1"/>
      <c r="D5" s="1"/>
      <c r="E5" s="1"/>
      <c r="F5" s="1"/>
      <c r="G5" s="1"/>
      <c r="Z5" s="123" t="s">
        <v>23</v>
      </c>
      <c r="AA5" s="124" t="s">
        <v>61</v>
      </c>
      <c r="AB5" s="124" t="s">
        <v>13</v>
      </c>
      <c r="AC5" s="124" t="s">
        <v>16</v>
      </c>
      <c r="AD5" s="125" t="s">
        <v>17</v>
      </c>
    </row>
    <row r="6" spans="1:7" ht="12.75">
      <c r="A6" s="21" t="s">
        <v>103</v>
      </c>
      <c r="B6" s="1"/>
      <c r="C6" s="1"/>
      <c r="D6" s="1"/>
      <c r="E6" s="1"/>
      <c r="F6" s="1"/>
      <c r="G6" s="1"/>
    </row>
    <row r="7" spans="1:7" ht="12.75">
      <c r="A7" s="21"/>
      <c r="B7" s="1"/>
      <c r="C7" s="1"/>
      <c r="D7" s="1"/>
      <c r="E7" s="1"/>
      <c r="F7" s="1"/>
      <c r="G7" s="1"/>
    </row>
    <row r="8" spans="2:7" ht="14.25" thickBot="1">
      <c r="B8" s="4" t="str">
        <f>CONCATENATE(AA2," ",AB2," ",AC2," ",AD2)</f>
        <v>Rekapitulácia rozpočtu v EUR  </v>
      </c>
      <c r="G8" s="1"/>
    </row>
    <row r="9" spans="1:7" ht="13.5" thickTop="1">
      <c r="A9" s="9" t="s">
        <v>63</v>
      </c>
      <c r="B9" s="10" t="s">
        <v>29</v>
      </c>
      <c r="C9" s="10" t="s">
        <v>64</v>
      </c>
      <c r="D9" s="10" t="s">
        <v>65</v>
      </c>
      <c r="E9" s="18" t="s">
        <v>66</v>
      </c>
      <c r="F9" s="19" t="s">
        <v>67</v>
      </c>
      <c r="G9" s="1"/>
    </row>
    <row r="10" spans="1:7" ht="13.5" thickBot="1">
      <c r="A10" s="14"/>
      <c r="B10" s="15"/>
      <c r="C10" s="15" t="s">
        <v>68</v>
      </c>
      <c r="D10" s="15"/>
      <c r="E10" s="15" t="s">
        <v>65</v>
      </c>
      <c r="F10" s="20" t="s">
        <v>65</v>
      </c>
      <c r="G10" s="106"/>
    </row>
    <row r="11" ht="13.5" thickTop="1"/>
    <row r="12" spans="1:6" ht="12.75">
      <c r="A12" s="1" t="s">
        <v>122</v>
      </c>
      <c r="B12" s="6">
        <f>Prehlad!H20</f>
        <v>0</v>
      </c>
      <c r="C12" s="6">
        <f>Prehlad!I20</f>
        <v>0</v>
      </c>
      <c r="D12" s="6">
        <f>Prehlad!J20</f>
        <v>0</v>
      </c>
      <c r="E12" s="7">
        <f>Prehlad!L20</f>
        <v>0</v>
      </c>
      <c r="F12" s="5">
        <f>Prehlad!N20</f>
        <v>0</v>
      </c>
    </row>
    <row r="13" spans="1:6" ht="12.75">
      <c r="A13" s="1" t="s">
        <v>139</v>
      </c>
      <c r="B13" s="6">
        <f>Prehlad!H34</f>
        <v>0</v>
      </c>
      <c r="C13" s="6">
        <f>Prehlad!I34</f>
        <v>0</v>
      </c>
      <c r="D13" s="6">
        <f>Prehlad!J34</f>
        <v>0</v>
      </c>
      <c r="E13" s="7">
        <f>Prehlad!L34</f>
        <v>86.92088587999999</v>
      </c>
      <c r="F13" s="5">
        <f>Prehlad!N34</f>
        <v>0</v>
      </c>
    </row>
    <row r="14" spans="1:6" ht="12.75">
      <c r="A14" s="1" t="s">
        <v>161</v>
      </c>
      <c r="B14" s="6">
        <f>Prehlad!H68</f>
        <v>0</v>
      </c>
      <c r="C14" s="6">
        <f>Prehlad!I68</f>
        <v>0</v>
      </c>
      <c r="D14" s="6">
        <f>Prehlad!J68</f>
        <v>0</v>
      </c>
      <c r="E14" s="7">
        <f>Prehlad!L68</f>
        <v>65.73281012</v>
      </c>
      <c r="F14" s="5">
        <f>Prehlad!N68</f>
        <v>0</v>
      </c>
    </row>
    <row r="15" spans="1:6" ht="12.75">
      <c r="A15" s="1" t="s">
        <v>214</v>
      </c>
      <c r="B15" s="6">
        <f>Prehlad!H106</f>
        <v>0</v>
      </c>
      <c r="C15" s="6">
        <f>Prehlad!I106</f>
        <v>0</v>
      </c>
      <c r="D15" s="6">
        <f>Prehlad!J106</f>
        <v>0</v>
      </c>
      <c r="E15" s="7">
        <f>Prehlad!L106</f>
        <v>61.62438400000001</v>
      </c>
      <c r="F15" s="5">
        <f>Prehlad!N106</f>
        <v>0</v>
      </c>
    </row>
    <row r="16" spans="1:6" ht="12.75">
      <c r="A16" s="1" t="s">
        <v>271</v>
      </c>
      <c r="B16" s="6">
        <f>Prehlad!H113</f>
        <v>0</v>
      </c>
      <c r="C16" s="6">
        <f>Prehlad!I113</f>
        <v>0</v>
      </c>
      <c r="D16" s="6">
        <f>Prehlad!J113</f>
        <v>0</v>
      </c>
      <c r="E16" s="7">
        <f>Prehlad!L113</f>
        <v>60.172830000000005</v>
      </c>
      <c r="F16" s="5">
        <f>Prehlad!N113</f>
        <v>0</v>
      </c>
    </row>
    <row r="17" spans="1:6" ht="12.75">
      <c r="A17" s="1" t="s">
        <v>282</v>
      </c>
      <c r="B17" s="6">
        <f>Prehlad!H191</f>
        <v>0</v>
      </c>
      <c r="C17" s="6">
        <f>Prehlad!I191</f>
        <v>0</v>
      </c>
      <c r="D17" s="6">
        <f>Prehlad!J191</f>
        <v>0</v>
      </c>
      <c r="E17" s="7">
        <f>Prehlad!L191</f>
        <v>93.8532178</v>
      </c>
      <c r="F17" s="5">
        <f>Prehlad!N191</f>
        <v>0</v>
      </c>
    </row>
    <row r="18" spans="1:6" ht="12.75">
      <c r="A18" s="1" t="s">
        <v>390</v>
      </c>
      <c r="B18" s="6">
        <f>Prehlad!H248</f>
        <v>0</v>
      </c>
      <c r="C18" s="6">
        <f>Prehlad!I248</f>
        <v>0</v>
      </c>
      <c r="D18" s="6">
        <f>Prehlad!J248</f>
        <v>0</v>
      </c>
      <c r="E18" s="7">
        <f>Prehlad!L248</f>
        <v>12.839454760000002</v>
      </c>
      <c r="F18" s="5">
        <f>Prehlad!N248</f>
        <v>22.303213000000003</v>
      </c>
    </row>
    <row r="19" spans="1:6" ht="12.75">
      <c r="A19" s="1" t="s">
        <v>483</v>
      </c>
      <c r="B19" s="6">
        <f>Prehlad!H250</f>
        <v>0</v>
      </c>
      <c r="C19" s="6">
        <f>Prehlad!I250</f>
        <v>0</v>
      </c>
      <c r="D19" s="6">
        <f>Prehlad!J250</f>
        <v>0</v>
      </c>
      <c r="E19" s="7">
        <f>Prehlad!L250</f>
        <v>381.14358256</v>
      </c>
      <c r="F19" s="5">
        <f>Prehlad!N250</f>
        <v>22.303213000000003</v>
      </c>
    </row>
    <row r="21" spans="1:6" ht="12.75">
      <c r="A21" s="1" t="s">
        <v>485</v>
      </c>
      <c r="B21" s="6">
        <f>Prehlad!H264</f>
        <v>0</v>
      </c>
      <c r="C21" s="6">
        <f>Prehlad!I264</f>
        <v>0</v>
      </c>
      <c r="D21" s="6">
        <f>Prehlad!J264</f>
        <v>0</v>
      </c>
      <c r="E21" s="7">
        <f>Prehlad!L264</f>
        <v>1.2090428000000002</v>
      </c>
      <c r="F21" s="5">
        <f>Prehlad!N264</f>
        <v>0</v>
      </c>
    </row>
    <row r="22" spans="1:6" ht="12.75">
      <c r="A22" s="1" t="s">
        <v>506</v>
      </c>
      <c r="B22" s="6">
        <f>Prehlad!H272</f>
        <v>0</v>
      </c>
      <c r="C22" s="6">
        <f>Prehlad!I272</f>
        <v>0</v>
      </c>
      <c r="D22" s="6">
        <f>Prehlad!J272</f>
        <v>0</v>
      </c>
      <c r="E22" s="7">
        <f>Prehlad!L272</f>
        <v>0.24227645</v>
      </c>
      <c r="F22" s="5">
        <f>Prehlad!N272</f>
        <v>0</v>
      </c>
    </row>
    <row r="23" spans="1:6" ht="12.75">
      <c r="A23" s="1" t="s">
        <v>519</v>
      </c>
      <c r="B23" s="6">
        <f>Prehlad!H293</f>
        <v>0</v>
      </c>
      <c r="C23" s="6">
        <f>Prehlad!I293</f>
        <v>0</v>
      </c>
      <c r="D23" s="6">
        <f>Prehlad!J293</f>
        <v>0</v>
      </c>
      <c r="E23" s="7">
        <f>Prehlad!L293</f>
        <v>0.03713259</v>
      </c>
      <c r="F23" s="5">
        <f>Prehlad!N293</f>
        <v>0</v>
      </c>
    </row>
    <row r="24" spans="1:6" ht="12.75">
      <c r="A24" s="1" t="s">
        <v>553</v>
      </c>
      <c r="B24" s="6">
        <f>Prehlad!H299</f>
        <v>0</v>
      </c>
      <c r="C24" s="6">
        <f>Prehlad!I299</f>
        <v>0</v>
      </c>
      <c r="D24" s="6">
        <f>Prehlad!J299</f>
        <v>0</v>
      </c>
      <c r="E24" s="7">
        <f>Prehlad!L299</f>
        <v>0</v>
      </c>
      <c r="F24" s="5">
        <f>Prehlad!N299</f>
        <v>0.06</v>
      </c>
    </row>
    <row r="25" spans="1:6" ht="12.75">
      <c r="A25" s="1" t="s">
        <v>563</v>
      </c>
      <c r="B25" s="6">
        <f>Prehlad!H303</f>
        <v>0</v>
      </c>
      <c r="C25" s="6">
        <f>Prehlad!I303</f>
        <v>0</v>
      </c>
      <c r="D25" s="6">
        <f>Prehlad!J303</f>
        <v>0</v>
      </c>
      <c r="E25" s="7">
        <f>Prehlad!L303</f>
        <v>0</v>
      </c>
      <c r="F25" s="5">
        <f>Prehlad!N303</f>
        <v>0</v>
      </c>
    </row>
    <row r="26" spans="1:6" ht="12.75">
      <c r="A26" s="1" t="s">
        <v>567</v>
      </c>
      <c r="B26" s="6">
        <f>Prehlad!H310</f>
        <v>0</v>
      </c>
      <c r="C26" s="6">
        <f>Prehlad!I310</f>
        <v>0</v>
      </c>
      <c r="D26" s="6">
        <f>Prehlad!J310</f>
        <v>0</v>
      </c>
      <c r="E26" s="7">
        <f>Prehlad!L310</f>
        <v>0</v>
      </c>
      <c r="F26" s="5">
        <f>Prehlad!N310</f>
        <v>0.45099999999999996</v>
      </c>
    </row>
    <row r="27" spans="1:6" ht="12.75">
      <c r="A27" s="1" t="s">
        <v>577</v>
      </c>
      <c r="B27" s="6">
        <f>Prehlad!H314</f>
        <v>0</v>
      </c>
      <c r="C27" s="6">
        <f>Prehlad!I314</f>
        <v>0</v>
      </c>
      <c r="D27" s="6">
        <f>Prehlad!J314</f>
        <v>0</v>
      </c>
      <c r="E27" s="7">
        <f>Prehlad!L314</f>
        <v>0</v>
      </c>
      <c r="F27" s="5">
        <f>Prehlad!N314</f>
        <v>0</v>
      </c>
    </row>
    <row r="28" spans="1:6" ht="12.75">
      <c r="A28" s="1" t="s">
        <v>582</v>
      </c>
      <c r="B28" s="6">
        <f>Prehlad!H331</f>
        <v>0</v>
      </c>
      <c r="C28" s="6">
        <f>Prehlad!I331</f>
        <v>0</v>
      </c>
      <c r="D28" s="6">
        <f>Prehlad!J331</f>
        <v>0</v>
      </c>
      <c r="E28" s="7">
        <f>Prehlad!L331</f>
        <v>2.61570438</v>
      </c>
      <c r="F28" s="5">
        <f>Prehlad!N331</f>
        <v>0</v>
      </c>
    </row>
    <row r="29" spans="1:6" ht="12.75">
      <c r="A29" s="1" t="s">
        <v>609</v>
      </c>
      <c r="B29" s="6">
        <f>Prehlad!H337</f>
        <v>0</v>
      </c>
      <c r="C29" s="6">
        <f>Prehlad!I337</f>
        <v>0</v>
      </c>
      <c r="D29" s="6">
        <f>Prehlad!J337</f>
        <v>0</v>
      </c>
      <c r="E29" s="7">
        <f>Prehlad!L337</f>
        <v>0.1522384</v>
      </c>
      <c r="F29" s="5">
        <f>Prehlad!N337</f>
        <v>0</v>
      </c>
    </row>
    <row r="30" spans="1:6" ht="12.75">
      <c r="A30" s="1" t="s">
        <v>617</v>
      </c>
      <c r="B30" s="6">
        <f>Prehlad!H357</f>
        <v>0</v>
      </c>
      <c r="C30" s="6">
        <f>Prehlad!I357</f>
        <v>0</v>
      </c>
      <c r="D30" s="6">
        <f>Prehlad!J357</f>
        <v>0</v>
      </c>
      <c r="E30" s="7">
        <f>Prehlad!L357</f>
        <v>0.42612479999999997</v>
      </c>
      <c r="F30" s="5">
        <f>Prehlad!N357</f>
        <v>0.4242</v>
      </c>
    </row>
    <row r="31" spans="1:6" ht="12.75">
      <c r="A31" s="1" t="s">
        <v>648</v>
      </c>
      <c r="B31" s="6">
        <f>Prehlad!H382</f>
        <v>0</v>
      </c>
      <c r="C31" s="6">
        <f>Prehlad!I382</f>
        <v>0</v>
      </c>
      <c r="D31" s="6">
        <f>Prehlad!J382</f>
        <v>0</v>
      </c>
      <c r="E31" s="7">
        <f>Prehlad!L382</f>
        <v>1.0369400000000004</v>
      </c>
      <c r="F31" s="5">
        <f>Prehlad!N382</f>
        <v>0</v>
      </c>
    </row>
    <row r="32" spans="1:6" ht="12.75">
      <c r="A32" s="1" t="s">
        <v>695</v>
      </c>
      <c r="B32" s="6">
        <f>Prehlad!H400</f>
        <v>0</v>
      </c>
      <c r="C32" s="6">
        <f>Prehlad!I400</f>
        <v>0</v>
      </c>
      <c r="D32" s="6">
        <f>Prehlad!J400</f>
        <v>0</v>
      </c>
      <c r="E32" s="7">
        <f>Prehlad!L400</f>
        <v>6.2441988</v>
      </c>
      <c r="F32" s="5">
        <f>Prehlad!N400</f>
        <v>1.157526</v>
      </c>
    </row>
    <row r="33" spans="1:6" ht="12.75">
      <c r="A33" s="1" t="s">
        <v>723</v>
      </c>
      <c r="B33" s="6">
        <f>Prehlad!H415</f>
        <v>0</v>
      </c>
      <c r="C33" s="6">
        <f>Prehlad!I415</f>
        <v>0</v>
      </c>
      <c r="D33" s="6">
        <f>Prehlad!J415</f>
        <v>0</v>
      </c>
      <c r="E33" s="7">
        <f>Prehlad!L415</f>
        <v>8.79912115</v>
      </c>
      <c r="F33" s="5">
        <f>Prehlad!N415</f>
        <v>0</v>
      </c>
    </row>
    <row r="34" spans="1:6" ht="12.75">
      <c r="A34" s="1" t="s">
        <v>744</v>
      </c>
      <c r="B34" s="6">
        <f>Prehlad!H421</f>
        <v>0</v>
      </c>
      <c r="C34" s="6">
        <f>Prehlad!I421</f>
        <v>0</v>
      </c>
      <c r="D34" s="6">
        <f>Prehlad!J421</f>
        <v>0</v>
      </c>
      <c r="E34" s="7">
        <f>Prehlad!L421</f>
        <v>0</v>
      </c>
      <c r="F34" s="5">
        <f>Prehlad!N421</f>
        <v>0.09705</v>
      </c>
    </row>
    <row r="35" spans="1:6" ht="12.75">
      <c r="A35" s="1" t="s">
        <v>752</v>
      </c>
      <c r="B35" s="6">
        <f>Prehlad!H427</f>
        <v>0</v>
      </c>
      <c r="C35" s="6">
        <f>Prehlad!I427</f>
        <v>0</v>
      </c>
      <c r="D35" s="6">
        <f>Prehlad!J427</f>
        <v>0</v>
      </c>
      <c r="E35" s="7">
        <f>Prehlad!L427</f>
        <v>2.32022546</v>
      </c>
      <c r="F35" s="5">
        <f>Prehlad!N427</f>
        <v>0</v>
      </c>
    </row>
    <row r="36" spans="1:6" ht="12.75">
      <c r="A36" s="1" t="s">
        <v>760</v>
      </c>
      <c r="B36" s="6">
        <f>Prehlad!H432</f>
        <v>0</v>
      </c>
      <c r="C36" s="6">
        <f>Prehlad!I432</f>
        <v>0</v>
      </c>
      <c r="D36" s="6">
        <f>Prehlad!J432</f>
        <v>0</v>
      </c>
      <c r="E36" s="7">
        <f>Prehlad!L432</f>
        <v>0.06968368</v>
      </c>
      <c r="F36" s="5">
        <f>Prehlad!N432</f>
        <v>0</v>
      </c>
    </row>
    <row r="37" spans="1:6" ht="12.75">
      <c r="A37" s="1" t="s">
        <v>766</v>
      </c>
      <c r="B37" s="6">
        <f>Prehlad!H437</f>
        <v>0</v>
      </c>
      <c r="C37" s="6">
        <f>Prehlad!I437</f>
        <v>0</v>
      </c>
      <c r="D37" s="6">
        <f>Prehlad!J437</f>
        <v>0</v>
      </c>
      <c r="E37" s="7">
        <f>Prehlad!L437</f>
        <v>0.1447485</v>
      </c>
      <c r="F37" s="5">
        <f>Prehlad!N437</f>
        <v>0</v>
      </c>
    </row>
    <row r="38" spans="1:6" ht="12.75">
      <c r="A38" s="1" t="s">
        <v>772</v>
      </c>
      <c r="B38" s="6">
        <f>Prehlad!H439</f>
        <v>0</v>
      </c>
      <c r="C38" s="6">
        <f>Prehlad!I439</f>
        <v>0</v>
      </c>
      <c r="D38" s="6">
        <f>Prehlad!J439</f>
        <v>0</v>
      </c>
      <c r="E38" s="7">
        <f>Prehlad!L439</f>
        <v>23.29743701</v>
      </c>
      <c r="F38" s="5">
        <f>Prehlad!N439</f>
        <v>2.1897759999999997</v>
      </c>
    </row>
    <row r="40" spans="1:6" ht="12.75">
      <c r="A40" s="1" t="s">
        <v>774</v>
      </c>
      <c r="B40" s="6">
        <f>Prehlad!H444</f>
        <v>0</v>
      </c>
      <c r="C40" s="6">
        <f>Prehlad!I444</f>
        <v>0</v>
      </c>
      <c r="D40" s="6">
        <f>Prehlad!J444</f>
        <v>0</v>
      </c>
      <c r="E40" s="7">
        <f>Prehlad!L444</f>
        <v>0</v>
      </c>
      <c r="F40" s="5">
        <f>Prehlad!N444</f>
        <v>0</v>
      </c>
    </row>
    <row r="41" spans="1:6" ht="12.75">
      <c r="A41" s="1" t="s">
        <v>781</v>
      </c>
      <c r="B41" s="6">
        <f>Prehlad!H448</f>
        <v>0</v>
      </c>
      <c r="C41" s="6">
        <f>Prehlad!I448</f>
        <v>0</v>
      </c>
      <c r="D41" s="6">
        <f>Prehlad!J448</f>
        <v>0</v>
      </c>
      <c r="E41" s="7">
        <f>Prehlad!L448</f>
        <v>0</v>
      </c>
      <c r="F41" s="5">
        <f>Prehlad!N448</f>
        <v>0</v>
      </c>
    </row>
    <row r="42" spans="1:6" ht="12.75">
      <c r="A42" s="1" t="s">
        <v>787</v>
      </c>
      <c r="B42" s="6">
        <f>Prehlad!H450</f>
        <v>0</v>
      </c>
      <c r="C42" s="6">
        <f>Prehlad!I450</f>
        <v>0</v>
      </c>
      <c r="D42" s="6">
        <f>Prehlad!J450</f>
        <v>0</v>
      </c>
      <c r="E42" s="7">
        <f>Prehlad!L450</f>
        <v>0</v>
      </c>
      <c r="F42" s="5">
        <f>Prehlad!N450</f>
        <v>0</v>
      </c>
    </row>
    <row r="45" spans="1:6" ht="12.75">
      <c r="A45" s="1" t="s">
        <v>788</v>
      </c>
      <c r="B45" s="6">
        <f>Prehlad!H452</f>
        <v>0</v>
      </c>
      <c r="C45" s="6">
        <f>Prehlad!I452</f>
        <v>0</v>
      </c>
      <c r="D45" s="6">
        <f>Prehlad!J452</f>
        <v>0</v>
      </c>
      <c r="E45" s="7">
        <f>Prehlad!L452</f>
        <v>404.44101957000004</v>
      </c>
      <c r="F45" s="5">
        <f>Prehlad!N452</f>
        <v>24.492989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7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140625" style="113" customWidth="1"/>
    <col min="2" max="2" width="5.00390625" style="114" customWidth="1"/>
    <col min="3" max="3" width="13.00390625" style="115" customWidth="1"/>
    <col min="4" max="4" width="35.7109375" style="122" customWidth="1"/>
    <col min="5" max="5" width="10.7109375" style="117" customWidth="1"/>
    <col min="6" max="6" width="5.28125" style="116" customWidth="1"/>
    <col min="7" max="7" width="9.7109375" style="118" customWidth="1"/>
    <col min="8" max="9" width="9.7109375" style="118" hidden="1" customWidth="1"/>
    <col min="10" max="10" width="10.7109375" style="118" customWidth="1"/>
    <col min="11" max="11" width="7.421875" style="119" hidden="1" customWidth="1"/>
    <col min="12" max="12" width="8.28125" style="119" hidden="1" customWidth="1"/>
    <col min="13" max="13" width="9.140625" style="117" hidden="1" customWidth="1"/>
    <col min="14" max="14" width="7.00390625" style="117" hidden="1" customWidth="1"/>
    <col min="15" max="15" width="3.57421875" style="116" customWidth="1"/>
    <col min="16" max="16" width="12.7109375" style="116" hidden="1" customWidth="1"/>
    <col min="17" max="19" width="13.28125" style="117" hidden="1" customWidth="1"/>
    <col min="20" max="20" width="10.57421875" style="120" hidden="1" customWidth="1"/>
    <col min="21" max="21" width="10.28125" style="120" hidden="1" customWidth="1"/>
    <col min="22" max="22" width="5.7109375" style="120" hidden="1" customWidth="1"/>
    <col min="23" max="23" width="9.140625" style="121" customWidth="1"/>
    <col min="24" max="25" width="5.7109375" style="116" customWidth="1"/>
    <col min="26" max="26" width="6.57421875" style="116" customWidth="1"/>
    <col min="27" max="27" width="24.8515625" style="116" customWidth="1"/>
    <col min="28" max="28" width="4.28125" style="116" customWidth="1"/>
    <col min="29" max="29" width="8.28125" style="116" customWidth="1"/>
    <col min="30" max="30" width="8.7109375" style="116" customWidth="1"/>
    <col min="31" max="34" width="9.140625" style="116" customWidth="1"/>
    <col min="35" max="16384" width="9.140625" style="1" customWidth="1"/>
  </cols>
  <sheetData>
    <row r="1" spans="1:34" ht="12.75">
      <c r="A1" s="21" t="s">
        <v>58</v>
      </c>
      <c r="B1" s="1"/>
      <c r="C1" s="1"/>
      <c r="D1" s="1"/>
      <c r="E1" s="21" t="s">
        <v>97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23" t="s">
        <v>5</v>
      </c>
      <c r="AA1" s="123" t="s">
        <v>6</v>
      </c>
      <c r="AB1" s="123" t="s">
        <v>7</v>
      </c>
      <c r="AC1" s="123" t="s">
        <v>8</v>
      </c>
      <c r="AD1" s="123" t="s">
        <v>9</v>
      </c>
      <c r="AE1" s="1"/>
      <c r="AF1" s="1"/>
      <c r="AG1" s="1"/>
      <c r="AH1" s="1"/>
    </row>
    <row r="2" spans="1:34" ht="12.75">
      <c r="A2" s="21" t="s">
        <v>98</v>
      </c>
      <c r="B2" s="1"/>
      <c r="C2" s="1"/>
      <c r="D2" s="1"/>
      <c r="E2" s="21" t="s">
        <v>99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23" t="s">
        <v>11</v>
      </c>
      <c r="AA2" s="124" t="s">
        <v>69</v>
      </c>
      <c r="AB2" s="124" t="s">
        <v>13</v>
      </c>
      <c r="AC2" s="124"/>
      <c r="AD2" s="125"/>
      <c r="AE2" s="1"/>
      <c r="AF2" s="1"/>
      <c r="AG2" s="1"/>
      <c r="AH2" s="1"/>
    </row>
    <row r="3" spans="1:34" ht="12.75">
      <c r="A3" s="21" t="s">
        <v>60</v>
      </c>
      <c r="B3" s="1"/>
      <c r="C3" s="1"/>
      <c r="D3" s="1"/>
      <c r="E3" s="21" t="s">
        <v>792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23" t="s">
        <v>14</v>
      </c>
      <c r="AA3" s="124" t="s">
        <v>70</v>
      </c>
      <c r="AB3" s="124" t="s">
        <v>13</v>
      </c>
      <c r="AC3" s="124" t="s">
        <v>16</v>
      </c>
      <c r="AD3" s="125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23" t="s">
        <v>18</v>
      </c>
      <c r="AA4" s="124" t="s">
        <v>71</v>
      </c>
      <c r="AB4" s="124" t="s">
        <v>13</v>
      </c>
      <c r="AC4" s="124"/>
      <c r="AD4" s="125"/>
      <c r="AE4" s="1"/>
      <c r="AF4" s="1"/>
      <c r="AG4" s="1"/>
      <c r="AH4" s="1"/>
    </row>
    <row r="5" spans="1:34" ht="12.75">
      <c r="A5" s="21" t="s">
        <v>101</v>
      </c>
      <c r="B5" s="1"/>
      <c r="C5" s="1"/>
      <c r="D5" s="1"/>
      <c r="E5" s="1" t="s">
        <v>102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23" t="s">
        <v>23</v>
      </c>
      <c r="AA5" s="124" t="s">
        <v>70</v>
      </c>
      <c r="AB5" s="124" t="s">
        <v>13</v>
      </c>
      <c r="AC5" s="124" t="s">
        <v>16</v>
      </c>
      <c r="AD5" s="125" t="s">
        <v>17</v>
      </c>
      <c r="AE5" s="1"/>
      <c r="AF5" s="1"/>
      <c r="AG5" s="1"/>
      <c r="AH5" s="1"/>
    </row>
    <row r="6" spans="1:34" ht="12.75">
      <c r="A6" s="21" t="s">
        <v>103</v>
      </c>
      <c r="B6" s="1"/>
      <c r="C6" s="1"/>
      <c r="D6" s="1"/>
      <c r="E6" s="1" t="s">
        <v>104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72</v>
      </c>
      <c r="B9" s="10" t="s">
        <v>73</v>
      </c>
      <c r="C9" s="10" t="s">
        <v>74</v>
      </c>
      <c r="D9" s="10" t="s">
        <v>75</v>
      </c>
      <c r="E9" s="10" t="s">
        <v>76</v>
      </c>
      <c r="F9" s="10" t="s">
        <v>77</v>
      </c>
      <c r="G9" s="10" t="s">
        <v>78</v>
      </c>
      <c r="H9" s="10" t="s">
        <v>29</v>
      </c>
      <c r="I9" s="10" t="s">
        <v>64</v>
      </c>
      <c r="J9" s="10" t="s">
        <v>65</v>
      </c>
      <c r="K9" s="11" t="s">
        <v>66</v>
      </c>
      <c r="L9" s="12"/>
      <c r="M9" s="13" t="s">
        <v>67</v>
      </c>
      <c r="N9" s="12"/>
      <c r="O9" s="97" t="s">
        <v>4</v>
      </c>
      <c r="P9" s="98" t="s">
        <v>79</v>
      </c>
      <c r="Q9" s="99" t="s">
        <v>76</v>
      </c>
      <c r="R9" s="99" t="s">
        <v>76</v>
      </c>
      <c r="S9" s="100" t="s">
        <v>76</v>
      </c>
      <c r="T9" s="105" t="s">
        <v>80</v>
      </c>
      <c r="U9" s="105" t="s">
        <v>81</v>
      </c>
      <c r="V9" s="105" t="s">
        <v>82</v>
      </c>
      <c r="W9" s="106"/>
      <c r="X9" s="106"/>
      <c r="Y9" s="106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83</v>
      </c>
      <c r="B10" s="15" t="s">
        <v>84</v>
      </c>
      <c r="C10" s="16"/>
      <c r="D10" s="15" t="s">
        <v>85</v>
      </c>
      <c r="E10" s="15" t="s">
        <v>86</v>
      </c>
      <c r="F10" s="15" t="s">
        <v>87</v>
      </c>
      <c r="G10" s="15" t="s">
        <v>88</v>
      </c>
      <c r="H10" s="15" t="s">
        <v>89</v>
      </c>
      <c r="I10" s="15" t="s">
        <v>68</v>
      </c>
      <c r="J10" s="15"/>
      <c r="K10" s="15" t="s">
        <v>78</v>
      </c>
      <c r="L10" s="15" t="s">
        <v>65</v>
      </c>
      <c r="M10" s="17" t="s">
        <v>78</v>
      </c>
      <c r="N10" s="15" t="s">
        <v>65</v>
      </c>
      <c r="O10" s="20" t="s">
        <v>90</v>
      </c>
      <c r="P10" s="101"/>
      <c r="Q10" s="102" t="s">
        <v>91</v>
      </c>
      <c r="R10" s="102" t="s">
        <v>92</v>
      </c>
      <c r="S10" s="103" t="s">
        <v>93</v>
      </c>
      <c r="T10" s="105" t="s">
        <v>94</v>
      </c>
      <c r="U10" s="105" t="s">
        <v>95</v>
      </c>
      <c r="V10" s="105" t="s">
        <v>96</v>
      </c>
      <c r="W10" s="10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3.5" thickTop="1"/>
    <row r="12" ht="12.75">
      <c r="B12" s="135" t="s">
        <v>121</v>
      </c>
    </row>
    <row r="13" ht="12.75">
      <c r="B13" s="115" t="s">
        <v>122</v>
      </c>
    </row>
    <row r="14" spans="1:22" ht="12.75">
      <c r="A14" s="113">
        <v>1</v>
      </c>
      <c r="B14" s="114" t="s">
        <v>123</v>
      </c>
      <c r="C14" s="115" t="s">
        <v>124</v>
      </c>
      <c r="D14" s="122" t="s">
        <v>125</v>
      </c>
      <c r="E14" s="117">
        <v>31.56</v>
      </c>
      <c r="F14" s="116" t="s">
        <v>126</v>
      </c>
      <c r="H14" s="118">
        <f>ROUND(E14*G14,2)</f>
        <v>0</v>
      </c>
      <c r="J14" s="118">
        <f>ROUND(E14*G14,2)</f>
        <v>0</v>
      </c>
      <c r="O14" s="116">
        <v>20</v>
      </c>
      <c r="P14" s="116" t="s">
        <v>127</v>
      </c>
      <c r="V14" s="120" t="s">
        <v>49</v>
      </c>
    </row>
    <row r="15" spans="4:22" ht="12.75">
      <c r="D15" s="122" t="s">
        <v>128</v>
      </c>
      <c r="V15" s="120" t="s">
        <v>0</v>
      </c>
    </row>
    <row r="16" spans="1:22" ht="12.75">
      <c r="A16" s="113">
        <v>2</v>
      </c>
      <c r="B16" s="114" t="s">
        <v>123</v>
      </c>
      <c r="C16" s="115" t="s">
        <v>129</v>
      </c>
      <c r="D16" s="122" t="s">
        <v>130</v>
      </c>
      <c r="E16" s="117">
        <v>9.468</v>
      </c>
      <c r="F16" s="116" t="s">
        <v>126</v>
      </c>
      <c r="H16" s="118">
        <f>ROUND(E16*G16,2)</f>
        <v>0</v>
      </c>
      <c r="J16" s="118">
        <f>ROUND(E16*G16,2)</f>
        <v>0</v>
      </c>
      <c r="O16" s="116">
        <v>20</v>
      </c>
      <c r="P16" s="116" t="s">
        <v>127</v>
      </c>
      <c r="V16" s="120" t="s">
        <v>49</v>
      </c>
    </row>
    <row r="17" spans="1:22" ht="12.75" customHeight="1">
      <c r="A17" s="113">
        <v>3</v>
      </c>
      <c r="B17" s="114" t="s">
        <v>123</v>
      </c>
      <c r="C17" s="115" t="s">
        <v>131</v>
      </c>
      <c r="D17" s="122" t="s">
        <v>132</v>
      </c>
      <c r="E17" s="117">
        <v>31.56</v>
      </c>
      <c r="F17" s="116" t="s">
        <v>126</v>
      </c>
      <c r="H17" s="118">
        <f>ROUND(E17*G17,2)</f>
        <v>0</v>
      </c>
      <c r="J17" s="118">
        <f>ROUND(E17*G17,2)</f>
        <v>0</v>
      </c>
      <c r="O17" s="116">
        <v>20</v>
      </c>
      <c r="P17" s="116" t="s">
        <v>127</v>
      </c>
      <c r="V17" s="120" t="s">
        <v>49</v>
      </c>
    </row>
    <row r="18" spans="1:22" ht="12.75">
      <c r="A18" s="113">
        <v>4</v>
      </c>
      <c r="B18" s="114" t="s">
        <v>123</v>
      </c>
      <c r="C18" s="115" t="s">
        <v>133</v>
      </c>
      <c r="D18" s="122" t="s">
        <v>134</v>
      </c>
      <c r="E18" s="117">
        <v>31.56</v>
      </c>
      <c r="F18" s="116" t="s">
        <v>126</v>
      </c>
      <c r="H18" s="118">
        <f>ROUND(E18*G18,2)</f>
        <v>0</v>
      </c>
      <c r="J18" s="118">
        <f>ROUND(E18*G18,2)</f>
        <v>0</v>
      </c>
      <c r="O18" s="116">
        <v>20</v>
      </c>
      <c r="P18" s="116" t="s">
        <v>127</v>
      </c>
      <c r="V18" s="120" t="s">
        <v>49</v>
      </c>
    </row>
    <row r="19" spans="1:22" ht="12.75">
      <c r="A19" s="113">
        <v>5</v>
      </c>
      <c r="B19" s="114" t="s">
        <v>123</v>
      </c>
      <c r="C19" s="115" t="s">
        <v>135</v>
      </c>
      <c r="D19" s="122" t="s">
        <v>136</v>
      </c>
      <c r="E19" s="117">
        <v>82.8</v>
      </c>
      <c r="F19" s="116" t="s">
        <v>137</v>
      </c>
      <c r="H19" s="118">
        <f>ROUND(E19*G19,2)</f>
        <v>0</v>
      </c>
      <c r="J19" s="118">
        <f>ROUND(E19*G19,2)</f>
        <v>0</v>
      </c>
      <c r="O19" s="116">
        <v>20</v>
      </c>
      <c r="P19" s="116" t="s">
        <v>127</v>
      </c>
      <c r="V19" s="120" t="s">
        <v>49</v>
      </c>
    </row>
    <row r="20" spans="4:14" ht="12.75">
      <c r="D20" s="136" t="s">
        <v>138</v>
      </c>
      <c r="E20" s="137">
        <f>J20</f>
        <v>0</v>
      </c>
      <c r="H20" s="137">
        <f>SUM(H12:H19)</f>
        <v>0</v>
      </c>
      <c r="I20" s="137">
        <f>SUM(I12:I19)</f>
        <v>0</v>
      </c>
      <c r="J20" s="137">
        <f>SUM(J12:J19)</f>
        <v>0</v>
      </c>
      <c r="L20" s="138">
        <f>SUM(L12:L19)</f>
        <v>0</v>
      </c>
      <c r="N20" s="139">
        <f>SUM(N12:N19)</f>
        <v>0</v>
      </c>
    </row>
    <row r="22" ht="12.75">
      <c r="B22" s="115" t="s">
        <v>139</v>
      </c>
    </row>
    <row r="23" spans="1:22" ht="25.5">
      <c r="A23" s="113">
        <v>6</v>
      </c>
      <c r="B23" s="114" t="s">
        <v>140</v>
      </c>
      <c r="C23" s="115" t="s">
        <v>141</v>
      </c>
      <c r="D23" s="122" t="s">
        <v>142</v>
      </c>
      <c r="E23" s="117">
        <v>101.075</v>
      </c>
      <c r="F23" s="116" t="s">
        <v>137</v>
      </c>
      <c r="H23" s="118">
        <f>ROUND(E23*G23,2)</f>
        <v>0</v>
      </c>
      <c r="J23" s="118">
        <f>ROUND(E23*G23,2)</f>
        <v>0</v>
      </c>
      <c r="O23" s="116">
        <v>20</v>
      </c>
      <c r="P23" s="116" t="s">
        <v>127</v>
      </c>
      <c r="V23" s="120" t="s">
        <v>49</v>
      </c>
    </row>
    <row r="24" spans="4:22" ht="12.75">
      <c r="D24" s="122" t="s">
        <v>143</v>
      </c>
      <c r="V24" s="120" t="s">
        <v>0</v>
      </c>
    </row>
    <row r="25" spans="1:22" ht="12.75">
      <c r="A25" s="113">
        <v>7</v>
      </c>
      <c r="B25" s="114" t="s">
        <v>144</v>
      </c>
      <c r="C25" s="115" t="s">
        <v>145</v>
      </c>
      <c r="D25" s="122" t="s">
        <v>146</v>
      </c>
      <c r="E25" s="117">
        <v>15.161</v>
      </c>
      <c r="F25" s="116" t="s">
        <v>126</v>
      </c>
      <c r="H25" s="118">
        <f>ROUND(E25*G25,2)</f>
        <v>0</v>
      </c>
      <c r="J25" s="118">
        <f>ROUND(E25*G25,2)</f>
        <v>0</v>
      </c>
      <c r="K25" s="119">
        <v>2.4186</v>
      </c>
      <c r="L25" s="119">
        <f>E25*K25</f>
        <v>36.6683946</v>
      </c>
      <c r="O25" s="116">
        <v>20</v>
      </c>
      <c r="P25" s="116" t="s">
        <v>127</v>
      </c>
      <c r="V25" s="120" t="s">
        <v>49</v>
      </c>
    </row>
    <row r="26" spans="4:22" ht="12.75">
      <c r="D26" s="122" t="s">
        <v>147</v>
      </c>
      <c r="V26" s="120" t="s">
        <v>0</v>
      </c>
    </row>
    <row r="27" spans="1:22" ht="25.5">
      <c r="A27" s="113">
        <v>8</v>
      </c>
      <c r="B27" s="114" t="s">
        <v>144</v>
      </c>
      <c r="C27" s="115" t="s">
        <v>148</v>
      </c>
      <c r="D27" s="122" t="s">
        <v>149</v>
      </c>
      <c r="E27" s="117">
        <v>5.018</v>
      </c>
      <c r="F27" s="116" t="s">
        <v>137</v>
      </c>
      <c r="H27" s="118">
        <f>ROUND(E27*G27,2)</f>
        <v>0</v>
      </c>
      <c r="J27" s="118">
        <f>ROUND(E27*G27,2)</f>
        <v>0</v>
      </c>
      <c r="K27" s="119">
        <v>0.00388</v>
      </c>
      <c r="L27" s="119">
        <f>E27*K27</f>
        <v>0.01946984</v>
      </c>
      <c r="O27" s="116">
        <v>20</v>
      </c>
      <c r="P27" s="116" t="s">
        <v>127</v>
      </c>
      <c r="V27" s="120" t="s">
        <v>49</v>
      </c>
    </row>
    <row r="28" spans="4:22" ht="12.75">
      <c r="D28" s="122" t="s">
        <v>150</v>
      </c>
      <c r="V28" s="120" t="s">
        <v>0</v>
      </c>
    </row>
    <row r="29" spans="1:22" ht="25.5">
      <c r="A29" s="113">
        <v>9</v>
      </c>
      <c r="B29" s="114" t="s">
        <v>144</v>
      </c>
      <c r="C29" s="115" t="s">
        <v>151</v>
      </c>
      <c r="D29" s="122" t="s">
        <v>152</v>
      </c>
      <c r="E29" s="117">
        <v>5.018</v>
      </c>
      <c r="F29" s="116" t="s">
        <v>137</v>
      </c>
      <c r="H29" s="118">
        <f>ROUND(E29*G29,2)</f>
        <v>0</v>
      </c>
      <c r="J29" s="118">
        <f>ROUND(E29*G29,2)</f>
        <v>0</v>
      </c>
      <c r="O29" s="116">
        <v>20</v>
      </c>
      <c r="P29" s="116" t="s">
        <v>127</v>
      </c>
      <c r="V29" s="120" t="s">
        <v>49</v>
      </c>
    </row>
    <row r="30" spans="1:22" ht="12.75">
      <c r="A30" s="113">
        <v>10</v>
      </c>
      <c r="B30" s="114" t="s">
        <v>144</v>
      </c>
      <c r="C30" s="115" t="s">
        <v>153</v>
      </c>
      <c r="D30" s="122" t="s">
        <v>154</v>
      </c>
      <c r="E30" s="117">
        <v>0.61</v>
      </c>
      <c r="F30" s="116" t="s">
        <v>155</v>
      </c>
      <c r="H30" s="118">
        <f>ROUND(E30*G30,2)</f>
        <v>0</v>
      </c>
      <c r="J30" s="118">
        <f>ROUND(E30*G30,2)</f>
        <v>0</v>
      </c>
      <c r="K30" s="119">
        <v>0.98901</v>
      </c>
      <c r="L30" s="119">
        <f>E30*K30</f>
        <v>0.6032961</v>
      </c>
      <c r="O30" s="116">
        <v>20</v>
      </c>
      <c r="P30" s="116" t="s">
        <v>127</v>
      </c>
      <c r="V30" s="120" t="s">
        <v>49</v>
      </c>
    </row>
    <row r="31" spans="4:22" ht="12.75">
      <c r="D31" s="122" t="s">
        <v>156</v>
      </c>
      <c r="V31" s="120" t="s">
        <v>0</v>
      </c>
    </row>
    <row r="32" spans="1:22" ht="12.75">
      <c r="A32" s="113">
        <v>11</v>
      </c>
      <c r="B32" s="114" t="s">
        <v>144</v>
      </c>
      <c r="C32" s="115" t="s">
        <v>157</v>
      </c>
      <c r="D32" s="122" t="s">
        <v>158</v>
      </c>
      <c r="E32" s="117">
        <v>20.514</v>
      </c>
      <c r="F32" s="116" t="s">
        <v>126</v>
      </c>
      <c r="H32" s="118">
        <f>ROUND(E32*G32,2)</f>
        <v>0</v>
      </c>
      <c r="J32" s="118">
        <f>ROUND(E32*G32,2)</f>
        <v>0</v>
      </c>
      <c r="K32" s="119">
        <v>2.41931</v>
      </c>
      <c r="L32" s="119">
        <f>E32*K32</f>
        <v>49.62972533999999</v>
      </c>
      <c r="O32" s="116">
        <v>20</v>
      </c>
      <c r="P32" s="116" t="s">
        <v>127</v>
      </c>
      <c r="V32" s="120" t="s">
        <v>49</v>
      </c>
    </row>
    <row r="33" spans="4:22" ht="12.75">
      <c r="D33" s="122" t="s">
        <v>159</v>
      </c>
      <c r="V33" s="120" t="s">
        <v>0</v>
      </c>
    </row>
    <row r="34" spans="4:14" ht="12.75">
      <c r="D34" s="136" t="s">
        <v>160</v>
      </c>
      <c r="E34" s="137">
        <f>J34</f>
        <v>0</v>
      </c>
      <c r="H34" s="137">
        <f>SUM(H22:H33)</f>
        <v>0</v>
      </c>
      <c r="I34" s="137">
        <f>SUM(I22:I33)</f>
        <v>0</v>
      </c>
      <c r="J34" s="137">
        <f>SUM(J22:J33)</f>
        <v>0</v>
      </c>
      <c r="L34" s="138">
        <f>SUM(L22:L33)</f>
        <v>86.92088587999999</v>
      </c>
      <c r="N34" s="139">
        <f>SUM(N22:N33)</f>
        <v>0</v>
      </c>
    </row>
    <row r="36" ht="12.75">
      <c r="B36" s="115" t="s">
        <v>161</v>
      </c>
    </row>
    <row r="37" spans="1:22" ht="25.5">
      <c r="A37" s="113">
        <v>12</v>
      </c>
      <c r="B37" s="114" t="s">
        <v>162</v>
      </c>
      <c r="C37" s="115" t="s">
        <v>163</v>
      </c>
      <c r="D37" s="122" t="s">
        <v>164</v>
      </c>
      <c r="E37" s="117">
        <v>0.216</v>
      </c>
      <c r="F37" s="116" t="s">
        <v>126</v>
      </c>
      <c r="H37" s="118">
        <f>ROUND(E37*G37,2)</f>
        <v>0</v>
      </c>
      <c r="J37" s="118">
        <f>ROUND(E37*G37,2)</f>
        <v>0</v>
      </c>
      <c r="K37" s="119">
        <v>1.77807</v>
      </c>
      <c r="L37" s="119">
        <f>E37*K37</f>
        <v>0.38406312</v>
      </c>
      <c r="O37" s="116">
        <v>20</v>
      </c>
      <c r="P37" s="116" t="s">
        <v>127</v>
      </c>
      <c r="V37" s="120" t="s">
        <v>49</v>
      </c>
    </row>
    <row r="38" spans="4:22" ht="12.75">
      <c r="D38" s="122" t="s">
        <v>165</v>
      </c>
      <c r="V38" s="120" t="s">
        <v>0</v>
      </c>
    </row>
    <row r="39" spans="1:22" ht="13.5" customHeight="1">
      <c r="A39" s="113">
        <v>13</v>
      </c>
      <c r="B39" s="114" t="s">
        <v>144</v>
      </c>
      <c r="C39" s="115" t="s">
        <v>166</v>
      </c>
      <c r="D39" s="122" t="s">
        <v>167</v>
      </c>
      <c r="E39" s="117">
        <v>30.609</v>
      </c>
      <c r="F39" s="116" t="s">
        <v>126</v>
      </c>
      <c r="H39" s="118">
        <f>ROUND(E39*G39,2)</f>
        <v>0</v>
      </c>
      <c r="J39" s="118">
        <f>ROUND(E39*G39,2)</f>
        <v>0</v>
      </c>
      <c r="K39" s="119">
        <v>0.99586</v>
      </c>
      <c r="L39" s="119">
        <f>E39*K39</f>
        <v>30.48227874</v>
      </c>
      <c r="O39" s="116">
        <v>20</v>
      </c>
      <c r="P39" s="116" t="s">
        <v>127</v>
      </c>
      <c r="V39" s="120" t="s">
        <v>49</v>
      </c>
    </row>
    <row r="40" spans="4:22" ht="12.75">
      <c r="D40" s="122" t="s">
        <v>168</v>
      </c>
      <c r="V40" s="120" t="s">
        <v>0</v>
      </c>
    </row>
    <row r="41" spans="4:22" ht="12.75">
      <c r="D41" s="122" t="s">
        <v>169</v>
      </c>
      <c r="V41" s="120" t="s">
        <v>0</v>
      </c>
    </row>
    <row r="42" spans="1:22" ht="14.25" customHeight="1">
      <c r="A42" s="113">
        <v>14</v>
      </c>
      <c r="B42" s="114" t="s">
        <v>144</v>
      </c>
      <c r="C42" s="115" t="s">
        <v>170</v>
      </c>
      <c r="D42" s="122" t="s">
        <v>171</v>
      </c>
      <c r="E42" s="117">
        <v>8.363</v>
      </c>
      <c r="F42" s="116" t="s">
        <v>126</v>
      </c>
      <c r="H42" s="118">
        <f>ROUND(E42*G42,2)</f>
        <v>0</v>
      </c>
      <c r="J42" s="118">
        <f>ROUND(E42*G42,2)</f>
        <v>0</v>
      </c>
      <c r="K42" s="119">
        <v>1.03372</v>
      </c>
      <c r="L42" s="119">
        <f>E42*K42</f>
        <v>8.64500036</v>
      </c>
      <c r="O42" s="116">
        <v>20</v>
      </c>
      <c r="P42" s="116" t="s">
        <v>127</v>
      </c>
      <c r="V42" s="120" t="s">
        <v>49</v>
      </c>
    </row>
    <row r="43" spans="4:22" ht="12.75">
      <c r="D43" s="122" t="s">
        <v>172</v>
      </c>
      <c r="V43" s="120" t="s">
        <v>0</v>
      </c>
    </row>
    <row r="44" spans="4:22" ht="12.75">
      <c r="D44" s="122" t="s">
        <v>173</v>
      </c>
      <c r="V44" s="120" t="s">
        <v>0</v>
      </c>
    </row>
    <row r="45" spans="1:22" ht="25.5">
      <c r="A45" s="113">
        <v>15</v>
      </c>
      <c r="B45" s="114" t="s">
        <v>144</v>
      </c>
      <c r="C45" s="115" t="s">
        <v>174</v>
      </c>
      <c r="D45" s="122" t="s">
        <v>175</v>
      </c>
      <c r="E45" s="117">
        <v>7.89</v>
      </c>
      <c r="F45" s="116" t="s">
        <v>126</v>
      </c>
      <c r="H45" s="118">
        <f>ROUND(E45*G45,2)</f>
        <v>0</v>
      </c>
      <c r="J45" s="118">
        <f>ROUND(E45*G45,2)</f>
        <v>0</v>
      </c>
      <c r="K45" s="119">
        <v>2.28255</v>
      </c>
      <c r="L45" s="119">
        <f>E45*K45</f>
        <v>18.0093195</v>
      </c>
      <c r="O45" s="116">
        <v>20</v>
      </c>
      <c r="P45" s="116" t="s">
        <v>127</v>
      </c>
      <c r="V45" s="120" t="s">
        <v>49</v>
      </c>
    </row>
    <row r="46" spans="4:22" ht="12.75">
      <c r="D46" s="122" t="s">
        <v>176</v>
      </c>
      <c r="V46" s="120" t="s">
        <v>0</v>
      </c>
    </row>
    <row r="47" spans="1:22" ht="12.75">
      <c r="A47" s="113">
        <v>16</v>
      </c>
      <c r="B47" s="114" t="s">
        <v>144</v>
      </c>
      <c r="C47" s="115" t="s">
        <v>177</v>
      </c>
      <c r="D47" s="122" t="s">
        <v>178</v>
      </c>
      <c r="E47" s="117">
        <v>0.905</v>
      </c>
      <c r="F47" s="116" t="s">
        <v>126</v>
      </c>
      <c r="H47" s="118">
        <f>ROUND(E47*G47,2)</f>
        <v>0</v>
      </c>
      <c r="J47" s="118">
        <f>ROUND(E47*G47,2)</f>
        <v>0</v>
      </c>
      <c r="K47" s="119">
        <v>2.42101</v>
      </c>
      <c r="L47" s="119">
        <f>E47*K47</f>
        <v>2.19101405</v>
      </c>
      <c r="O47" s="116">
        <v>20</v>
      </c>
      <c r="P47" s="116" t="s">
        <v>127</v>
      </c>
      <c r="V47" s="120" t="s">
        <v>49</v>
      </c>
    </row>
    <row r="48" spans="4:22" ht="12.75">
      <c r="D48" s="122" t="s">
        <v>179</v>
      </c>
      <c r="V48" s="120" t="s">
        <v>0</v>
      </c>
    </row>
    <row r="49" spans="1:22" ht="25.5">
      <c r="A49" s="113">
        <v>17</v>
      </c>
      <c r="B49" s="114" t="s">
        <v>144</v>
      </c>
      <c r="C49" s="115" t="s">
        <v>180</v>
      </c>
      <c r="D49" s="122" t="s">
        <v>181</v>
      </c>
      <c r="E49" s="117">
        <v>12.06</v>
      </c>
      <c r="F49" s="116" t="s">
        <v>137</v>
      </c>
      <c r="H49" s="118">
        <f>ROUND(E49*G49,2)</f>
        <v>0</v>
      </c>
      <c r="J49" s="118">
        <f>ROUND(E49*G49,2)</f>
        <v>0</v>
      </c>
      <c r="K49" s="119">
        <v>0.00329</v>
      </c>
      <c r="L49" s="119">
        <f>E49*K49</f>
        <v>0.0396774</v>
      </c>
      <c r="O49" s="116">
        <v>20</v>
      </c>
      <c r="P49" s="116" t="s">
        <v>127</v>
      </c>
      <c r="V49" s="120" t="s">
        <v>49</v>
      </c>
    </row>
    <row r="50" spans="4:22" ht="12.75">
      <c r="D50" s="122" t="s">
        <v>182</v>
      </c>
      <c r="V50" s="120" t="s">
        <v>0</v>
      </c>
    </row>
    <row r="51" spans="1:22" ht="25.5">
      <c r="A51" s="113">
        <v>18</v>
      </c>
      <c r="B51" s="114" t="s">
        <v>144</v>
      </c>
      <c r="C51" s="115" t="s">
        <v>183</v>
      </c>
      <c r="D51" s="122" t="s">
        <v>184</v>
      </c>
      <c r="E51" s="117">
        <v>12.06</v>
      </c>
      <c r="F51" s="116" t="s">
        <v>137</v>
      </c>
      <c r="H51" s="118">
        <f>ROUND(E51*G51,2)</f>
        <v>0</v>
      </c>
      <c r="J51" s="118">
        <f>ROUND(E51*G51,2)</f>
        <v>0</v>
      </c>
      <c r="O51" s="116">
        <v>20</v>
      </c>
      <c r="P51" s="116" t="s">
        <v>127</v>
      </c>
      <c r="V51" s="120" t="s">
        <v>49</v>
      </c>
    </row>
    <row r="52" spans="1:22" ht="11.25" customHeight="1">
      <c r="A52" s="113">
        <v>19</v>
      </c>
      <c r="B52" s="114" t="s">
        <v>144</v>
      </c>
      <c r="C52" s="115" t="s">
        <v>185</v>
      </c>
      <c r="D52" s="122" t="s">
        <v>186</v>
      </c>
      <c r="E52" s="117">
        <v>0.291</v>
      </c>
      <c r="F52" s="116" t="s">
        <v>155</v>
      </c>
      <c r="H52" s="118">
        <f>ROUND(E52*G52,2)</f>
        <v>0</v>
      </c>
      <c r="J52" s="118">
        <f>ROUND(E52*G52,2)</f>
        <v>0</v>
      </c>
      <c r="K52" s="119">
        <v>1.0405</v>
      </c>
      <c r="L52" s="119">
        <f>E52*K52</f>
        <v>0.3027855</v>
      </c>
      <c r="O52" s="116">
        <v>20</v>
      </c>
      <c r="P52" s="116" t="s">
        <v>127</v>
      </c>
      <c r="V52" s="120" t="s">
        <v>49</v>
      </c>
    </row>
    <row r="53" spans="4:22" ht="12.75">
      <c r="D53" s="122" t="s">
        <v>187</v>
      </c>
      <c r="V53" s="120" t="s">
        <v>0</v>
      </c>
    </row>
    <row r="54" spans="1:22" ht="12.75">
      <c r="A54" s="113">
        <v>20</v>
      </c>
      <c r="B54" s="114" t="s">
        <v>144</v>
      </c>
      <c r="C54" s="115" t="s">
        <v>188</v>
      </c>
      <c r="D54" s="122" t="s">
        <v>189</v>
      </c>
      <c r="E54" s="117">
        <v>1</v>
      </c>
      <c r="F54" s="116" t="s">
        <v>190</v>
      </c>
      <c r="H54" s="118">
        <f>ROUND(E54*G54,2)</f>
        <v>0</v>
      </c>
      <c r="J54" s="118">
        <f>ROUND(E54*G54,2)</f>
        <v>0</v>
      </c>
      <c r="K54" s="119">
        <v>0.04969</v>
      </c>
      <c r="L54" s="119">
        <f>E54*K54</f>
        <v>0.04969</v>
      </c>
      <c r="O54" s="116">
        <v>20</v>
      </c>
      <c r="P54" s="116" t="s">
        <v>127</v>
      </c>
      <c r="V54" s="120" t="s">
        <v>49</v>
      </c>
    </row>
    <row r="55" spans="1:22" ht="12.75">
      <c r="A55" s="113">
        <v>21</v>
      </c>
      <c r="B55" s="114" t="s">
        <v>144</v>
      </c>
      <c r="C55" s="115" t="s">
        <v>191</v>
      </c>
      <c r="D55" s="122" t="s">
        <v>192</v>
      </c>
      <c r="E55" s="117">
        <v>2</v>
      </c>
      <c r="F55" s="116" t="s">
        <v>190</v>
      </c>
      <c r="H55" s="118">
        <f>ROUND(E55*G55,2)</f>
        <v>0</v>
      </c>
      <c r="J55" s="118">
        <f>ROUND(E55*G55,2)</f>
        <v>0</v>
      </c>
      <c r="K55" s="119">
        <v>0.07923</v>
      </c>
      <c r="L55" s="119">
        <f>E55*K55</f>
        <v>0.15846</v>
      </c>
      <c r="O55" s="116">
        <v>20</v>
      </c>
      <c r="P55" s="116" t="s">
        <v>127</v>
      </c>
      <c r="V55" s="120" t="s">
        <v>49</v>
      </c>
    </row>
    <row r="56" spans="1:22" ht="12.75">
      <c r="A56" s="113">
        <v>22</v>
      </c>
      <c r="B56" s="114" t="s">
        <v>144</v>
      </c>
      <c r="C56" s="115" t="s">
        <v>193</v>
      </c>
      <c r="D56" s="122" t="s">
        <v>194</v>
      </c>
      <c r="E56" s="117">
        <v>1</v>
      </c>
      <c r="F56" s="116" t="s">
        <v>190</v>
      </c>
      <c r="H56" s="118">
        <f>ROUND(E56*G56,2)</f>
        <v>0</v>
      </c>
      <c r="J56" s="118">
        <f>ROUND(E56*G56,2)</f>
        <v>0</v>
      </c>
      <c r="K56" s="119">
        <v>0.08908</v>
      </c>
      <c r="L56" s="119">
        <f>E56*K56</f>
        <v>0.08908</v>
      </c>
      <c r="O56" s="116">
        <v>20</v>
      </c>
      <c r="P56" s="116" t="s">
        <v>127</v>
      </c>
      <c r="V56" s="120" t="s">
        <v>49</v>
      </c>
    </row>
    <row r="57" spans="1:22" ht="12.75">
      <c r="A57" s="113">
        <v>23</v>
      </c>
      <c r="B57" s="114" t="s">
        <v>144</v>
      </c>
      <c r="C57" s="115" t="s">
        <v>195</v>
      </c>
      <c r="D57" s="122" t="s">
        <v>196</v>
      </c>
      <c r="E57" s="117">
        <v>7</v>
      </c>
      <c r="F57" s="116" t="s">
        <v>190</v>
      </c>
      <c r="H57" s="118">
        <f>ROUND(E57*G57,2)</f>
        <v>0</v>
      </c>
      <c r="J57" s="118">
        <f>ROUND(E57*G57,2)</f>
        <v>0</v>
      </c>
      <c r="K57" s="119">
        <v>0.09904</v>
      </c>
      <c r="L57" s="119">
        <f>E57*K57</f>
        <v>0.69328</v>
      </c>
      <c r="O57" s="116">
        <v>20</v>
      </c>
      <c r="P57" s="116" t="s">
        <v>127</v>
      </c>
      <c r="V57" s="120" t="s">
        <v>49</v>
      </c>
    </row>
    <row r="58" spans="1:22" ht="12.75">
      <c r="A58" s="113">
        <v>24</v>
      </c>
      <c r="B58" s="114" t="s">
        <v>144</v>
      </c>
      <c r="C58" s="115" t="s">
        <v>197</v>
      </c>
      <c r="D58" s="122" t="s">
        <v>198</v>
      </c>
      <c r="E58" s="117">
        <v>12.325</v>
      </c>
      <c r="F58" s="116" t="s">
        <v>137</v>
      </c>
      <c r="H58" s="118">
        <f>ROUND(E58*G58,2)</f>
        <v>0</v>
      </c>
      <c r="J58" s="118">
        <f>ROUND(E58*G58,2)</f>
        <v>0</v>
      </c>
      <c r="K58" s="119">
        <v>0.1372</v>
      </c>
      <c r="L58" s="119">
        <f>E58*K58</f>
        <v>1.6909899999999998</v>
      </c>
      <c r="O58" s="116">
        <v>20</v>
      </c>
      <c r="P58" s="116" t="s">
        <v>127</v>
      </c>
      <c r="V58" s="120" t="s">
        <v>49</v>
      </c>
    </row>
    <row r="59" spans="4:22" ht="12.75">
      <c r="D59" s="122" t="s">
        <v>199</v>
      </c>
      <c r="V59" s="120" t="s">
        <v>0</v>
      </c>
    </row>
    <row r="60" spans="1:22" ht="12.75">
      <c r="A60" s="113">
        <v>25</v>
      </c>
      <c r="B60" s="114" t="s">
        <v>144</v>
      </c>
      <c r="C60" s="115" t="s">
        <v>200</v>
      </c>
      <c r="D60" s="122" t="s">
        <v>201</v>
      </c>
      <c r="E60" s="117">
        <v>23.845</v>
      </c>
      <c r="F60" s="116" t="s">
        <v>137</v>
      </c>
      <c r="H60" s="118">
        <f>ROUND(E60*G60,2)</f>
        <v>0</v>
      </c>
      <c r="J60" s="118">
        <f>ROUND(E60*G60,2)</f>
        <v>0</v>
      </c>
      <c r="K60" s="119">
        <v>0.12501</v>
      </c>
      <c r="L60" s="119">
        <f>E60*K60</f>
        <v>2.98086345</v>
      </c>
      <c r="O60" s="116">
        <v>20</v>
      </c>
      <c r="P60" s="116" t="s">
        <v>127</v>
      </c>
      <c r="V60" s="120" t="s">
        <v>49</v>
      </c>
    </row>
    <row r="61" spans="4:22" ht="12.75">
      <c r="D61" s="122" t="s">
        <v>202</v>
      </c>
      <c r="V61" s="120" t="s">
        <v>0</v>
      </c>
    </row>
    <row r="62" spans="1:22" ht="25.5">
      <c r="A62" s="113">
        <v>26</v>
      </c>
      <c r="B62" s="114" t="s">
        <v>144</v>
      </c>
      <c r="C62" s="115" t="s">
        <v>203</v>
      </c>
      <c r="D62" s="122" t="s">
        <v>204</v>
      </c>
      <c r="E62" s="117">
        <v>8.1</v>
      </c>
      <c r="F62" s="116" t="s">
        <v>205</v>
      </c>
      <c r="H62" s="118">
        <f>ROUND(E62*G62,2)</f>
        <v>0</v>
      </c>
      <c r="J62" s="118">
        <f>ROUND(E62*G62,2)</f>
        <v>0</v>
      </c>
      <c r="O62" s="116">
        <v>20</v>
      </c>
      <c r="P62" s="116" t="s">
        <v>127</v>
      </c>
      <c r="V62" s="120" t="s">
        <v>49</v>
      </c>
    </row>
    <row r="63" spans="4:22" ht="12.75">
      <c r="D63" s="122" t="s">
        <v>206</v>
      </c>
      <c r="V63" s="120" t="s">
        <v>0</v>
      </c>
    </row>
    <row r="64" spans="1:22" ht="25.5">
      <c r="A64" s="113">
        <v>27</v>
      </c>
      <c r="B64" s="114" t="s">
        <v>144</v>
      </c>
      <c r="C64" s="115" t="s">
        <v>207</v>
      </c>
      <c r="D64" s="122" t="s">
        <v>208</v>
      </c>
      <c r="E64" s="117">
        <v>15.5</v>
      </c>
      <c r="F64" s="116" t="s">
        <v>205</v>
      </c>
      <c r="H64" s="118">
        <f>ROUND(E64*G64,2)</f>
        <v>0</v>
      </c>
      <c r="J64" s="118">
        <f>ROUND(E64*G64,2)</f>
        <v>0</v>
      </c>
      <c r="O64" s="116">
        <v>20</v>
      </c>
      <c r="P64" s="116" t="s">
        <v>127</v>
      </c>
      <c r="V64" s="120" t="s">
        <v>49</v>
      </c>
    </row>
    <row r="65" spans="4:22" ht="12.75">
      <c r="D65" s="122" t="s">
        <v>209</v>
      </c>
      <c r="V65" s="120" t="s">
        <v>0</v>
      </c>
    </row>
    <row r="66" spans="1:22" ht="25.5">
      <c r="A66" s="113">
        <v>28</v>
      </c>
      <c r="B66" s="114" t="s">
        <v>162</v>
      </c>
      <c r="C66" s="115" t="s">
        <v>210</v>
      </c>
      <c r="D66" s="122" t="s">
        <v>211</v>
      </c>
      <c r="E66" s="117">
        <v>0.06</v>
      </c>
      <c r="F66" s="116" t="s">
        <v>137</v>
      </c>
      <c r="H66" s="118">
        <f>ROUND(E66*G66,2)</f>
        <v>0</v>
      </c>
      <c r="J66" s="118">
        <f>ROUND(E66*G66,2)</f>
        <v>0</v>
      </c>
      <c r="K66" s="119">
        <v>0.2718</v>
      </c>
      <c r="L66" s="119">
        <f>E66*K66</f>
        <v>0.016308</v>
      </c>
      <c r="O66" s="116">
        <v>20</v>
      </c>
      <c r="P66" s="116" t="s">
        <v>127</v>
      </c>
      <c r="V66" s="120" t="s">
        <v>49</v>
      </c>
    </row>
    <row r="67" spans="4:22" ht="12.75">
      <c r="D67" s="122" t="s">
        <v>212</v>
      </c>
      <c r="V67" s="120" t="s">
        <v>0</v>
      </c>
    </row>
    <row r="68" spans="4:14" ht="12.75">
      <c r="D68" s="136" t="s">
        <v>213</v>
      </c>
      <c r="E68" s="137">
        <f>J68</f>
        <v>0</v>
      </c>
      <c r="H68" s="137">
        <f>SUM(H36:H67)</f>
        <v>0</v>
      </c>
      <c r="I68" s="137">
        <f>SUM(I36:I67)</f>
        <v>0</v>
      </c>
      <c r="J68" s="137">
        <f>SUM(J36:J67)</f>
        <v>0</v>
      </c>
      <c r="L68" s="138">
        <f>SUM(L36:L67)</f>
        <v>65.73281012</v>
      </c>
      <c r="N68" s="139">
        <f>SUM(N36:N67)</f>
        <v>0</v>
      </c>
    </row>
    <row r="70" ht="12.75">
      <c r="B70" s="115" t="s">
        <v>214</v>
      </c>
    </row>
    <row r="71" spans="1:22" ht="12.75">
      <c r="A71" s="113">
        <v>29</v>
      </c>
      <c r="B71" s="114" t="s">
        <v>144</v>
      </c>
      <c r="C71" s="115" t="s">
        <v>215</v>
      </c>
      <c r="D71" s="122" t="s">
        <v>216</v>
      </c>
      <c r="E71" s="117">
        <v>20.215</v>
      </c>
      <c r="F71" s="116" t="s">
        <v>126</v>
      </c>
      <c r="H71" s="118">
        <f>ROUND(E71*G71,2)</f>
        <v>0</v>
      </c>
      <c r="J71" s="118">
        <f>ROUND(E71*G71,2)</f>
        <v>0</v>
      </c>
      <c r="K71" s="119">
        <v>2.41828</v>
      </c>
      <c r="L71" s="119">
        <f>E71*K71</f>
        <v>48.885530200000005</v>
      </c>
      <c r="O71" s="116">
        <v>20</v>
      </c>
      <c r="P71" s="116" t="s">
        <v>127</v>
      </c>
      <c r="V71" s="120" t="s">
        <v>49</v>
      </c>
    </row>
    <row r="72" spans="4:22" ht="12.75">
      <c r="D72" s="122" t="s">
        <v>217</v>
      </c>
      <c r="V72" s="120" t="s">
        <v>0</v>
      </c>
    </row>
    <row r="73" spans="1:22" ht="12.75">
      <c r="A73" s="113">
        <v>30</v>
      </c>
      <c r="B73" s="114" t="s">
        <v>144</v>
      </c>
      <c r="C73" s="115" t="s">
        <v>218</v>
      </c>
      <c r="D73" s="122" t="s">
        <v>219</v>
      </c>
      <c r="E73" s="117">
        <v>105.66</v>
      </c>
      <c r="F73" s="116" t="s">
        <v>137</v>
      </c>
      <c r="H73" s="118">
        <f>ROUND(E73*G73,2)</f>
        <v>0</v>
      </c>
      <c r="J73" s="118">
        <f>ROUND(E73*G73,2)</f>
        <v>0</v>
      </c>
      <c r="K73" s="119">
        <v>0.00199</v>
      </c>
      <c r="L73" s="119">
        <f>E73*K73</f>
        <v>0.2102634</v>
      </c>
      <c r="O73" s="116">
        <v>20</v>
      </c>
      <c r="P73" s="116" t="s">
        <v>127</v>
      </c>
      <c r="V73" s="120" t="s">
        <v>49</v>
      </c>
    </row>
    <row r="74" spans="4:22" ht="12.75">
      <c r="D74" s="122" t="s">
        <v>220</v>
      </c>
      <c r="V74" s="120" t="s">
        <v>0</v>
      </c>
    </row>
    <row r="75" spans="4:22" ht="12.75">
      <c r="D75" s="122" t="s">
        <v>221</v>
      </c>
      <c r="V75" s="120" t="s">
        <v>0</v>
      </c>
    </row>
    <row r="76" spans="1:22" ht="12.75">
      <c r="A76" s="113">
        <v>31</v>
      </c>
      <c r="B76" s="114" t="s">
        <v>144</v>
      </c>
      <c r="C76" s="115" t="s">
        <v>222</v>
      </c>
      <c r="D76" s="122" t="s">
        <v>223</v>
      </c>
      <c r="E76" s="117">
        <v>105.66</v>
      </c>
      <c r="F76" s="116" t="s">
        <v>137</v>
      </c>
      <c r="H76" s="118">
        <f>ROUND(E76*G76,2)</f>
        <v>0</v>
      </c>
      <c r="J76" s="118">
        <f>ROUND(E76*G76,2)</f>
        <v>0</v>
      </c>
      <c r="O76" s="116">
        <v>20</v>
      </c>
      <c r="P76" s="116" t="s">
        <v>127</v>
      </c>
      <c r="V76" s="120" t="s">
        <v>49</v>
      </c>
    </row>
    <row r="77" spans="1:22" ht="25.5">
      <c r="A77" s="113">
        <v>32</v>
      </c>
      <c r="B77" s="114" t="s">
        <v>144</v>
      </c>
      <c r="C77" s="115" t="s">
        <v>224</v>
      </c>
      <c r="D77" s="122" t="s">
        <v>225</v>
      </c>
      <c r="E77" s="117">
        <v>98.93</v>
      </c>
      <c r="F77" s="116" t="s">
        <v>137</v>
      </c>
      <c r="H77" s="118">
        <f>ROUND(E77*G77,2)</f>
        <v>0</v>
      </c>
      <c r="J77" s="118">
        <f>ROUND(E77*G77,2)</f>
        <v>0</v>
      </c>
      <c r="K77" s="119">
        <v>0.00179</v>
      </c>
      <c r="L77" s="119">
        <f>E77*K77</f>
        <v>0.1770847</v>
      </c>
      <c r="O77" s="116">
        <v>20</v>
      </c>
      <c r="P77" s="116" t="s">
        <v>127</v>
      </c>
      <c r="V77" s="120" t="s">
        <v>49</v>
      </c>
    </row>
    <row r="78" spans="1:22" ht="25.5">
      <c r="A78" s="113">
        <v>33</v>
      </c>
      <c r="B78" s="114" t="s">
        <v>144</v>
      </c>
      <c r="C78" s="115" t="s">
        <v>226</v>
      </c>
      <c r="D78" s="122" t="s">
        <v>227</v>
      </c>
      <c r="E78" s="117">
        <v>98.93</v>
      </c>
      <c r="F78" s="116" t="s">
        <v>137</v>
      </c>
      <c r="H78" s="118">
        <f>ROUND(E78*G78,2)</f>
        <v>0</v>
      </c>
      <c r="J78" s="118">
        <f>ROUND(E78*G78,2)</f>
        <v>0</v>
      </c>
      <c r="O78" s="116">
        <v>20</v>
      </c>
      <c r="P78" s="116" t="s">
        <v>127</v>
      </c>
      <c r="V78" s="120" t="s">
        <v>49</v>
      </c>
    </row>
    <row r="79" spans="1:22" ht="12.75">
      <c r="A79" s="113">
        <v>34</v>
      </c>
      <c r="B79" s="114" t="s">
        <v>144</v>
      </c>
      <c r="C79" s="115" t="s">
        <v>228</v>
      </c>
      <c r="D79" s="122" t="s">
        <v>229</v>
      </c>
      <c r="E79" s="117">
        <v>1.213</v>
      </c>
      <c r="F79" s="116" t="s">
        <v>155</v>
      </c>
      <c r="H79" s="118">
        <f>ROUND(E79*G79,2)</f>
        <v>0</v>
      </c>
      <c r="J79" s="118">
        <f>ROUND(E79*G79,2)</f>
        <v>0</v>
      </c>
      <c r="K79" s="119">
        <v>1.04424</v>
      </c>
      <c r="L79" s="119">
        <f>E79*K79</f>
        <v>1.2666631200000003</v>
      </c>
      <c r="O79" s="116">
        <v>20</v>
      </c>
      <c r="P79" s="116" t="s">
        <v>127</v>
      </c>
      <c r="V79" s="120" t="s">
        <v>49</v>
      </c>
    </row>
    <row r="80" spans="4:22" ht="12.75">
      <c r="D80" s="122" t="s">
        <v>230</v>
      </c>
      <c r="V80" s="120" t="s">
        <v>0</v>
      </c>
    </row>
    <row r="81" spans="1:22" ht="12.75">
      <c r="A81" s="113">
        <v>35</v>
      </c>
      <c r="B81" s="114" t="s">
        <v>144</v>
      </c>
      <c r="C81" s="115" t="s">
        <v>231</v>
      </c>
      <c r="D81" s="122" t="s">
        <v>232</v>
      </c>
      <c r="E81" s="117">
        <v>1.099</v>
      </c>
      <c r="F81" s="116" t="s">
        <v>126</v>
      </c>
      <c r="H81" s="118">
        <f>ROUND(E81*G81,2)</f>
        <v>0</v>
      </c>
      <c r="J81" s="118">
        <f>ROUND(E81*G81,2)</f>
        <v>0</v>
      </c>
      <c r="K81" s="119">
        <v>2.41828</v>
      </c>
      <c r="L81" s="119">
        <f>E81*K81</f>
        <v>2.65768972</v>
      </c>
      <c r="O81" s="116">
        <v>20</v>
      </c>
      <c r="P81" s="116" t="s">
        <v>127</v>
      </c>
      <c r="V81" s="120" t="s">
        <v>49</v>
      </c>
    </row>
    <row r="82" spans="4:22" ht="12.75">
      <c r="D82" s="122" t="s">
        <v>233</v>
      </c>
      <c r="V82" s="120" t="s">
        <v>0</v>
      </c>
    </row>
    <row r="83" spans="1:22" ht="13.5" customHeight="1">
      <c r="A83" s="113">
        <v>36</v>
      </c>
      <c r="B83" s="114" t="s">
        <v>144</v>
      </c>
      <c r="C83" s="115" t="s">
        <v>234</v>
      </c>
      <c r="D83" s="122" t="s">
        <v>235</v>
      </c>
      <c r="E83" s="117">
        <v>11.36</v>
      </c>
      <c r="F83" s="116" t="s">
        <v>137</v>
      </c>
      <c r="H83" s="118">
        <f>ROUND(E83*G83,2)</f>
        <v>0</v>
      </c>
      <c r="J83" s="118">
        <f>ROUND(E83*G83,2)</f>
        <v>0</v>
      </c>
      <c r="K83" s="119">
        <v>0.00392</v>
      </c>
      <c r="L83" s="119">
        <f>E83*K83</f>
        <v>0.04453119999999999</v>
      </c>
      <c r="O83" s="116">
        <v>20</v>
      </c>
      <c r="P83" s="116" t="s">
        <v>127</v>
      </c>
      <c r="V83" s="120" t="s">
        <v>49</v>
      </c>
    </row>
    <row r="84" spans="4:22" ht="12.75">
      <c r="D84" s="122" t="s">
        <v>236</v>
      </c>
      <c r="V84" s="120" t="s">
        <v>0</v>
      </c>
    </row>
    <row r="85" spans="4:22" ht="12.75">
      <c r="D85" s="122" t="s">
        <v>237</v>
      </c>
      <c r="V85" s="120" t="s">
        <v>0</v>
      </c>
    </row>
    <row r="86" spans="1:22" ht="13.5" customHeight="1">
      <c r="A86" s="113">
        <v>37</v>
      </c>
      <c r="B86" s="114" t="s">
        <v>144</v>
      </c>
      <c r="C86" s="115" t="s">
        <v>238</v>
      </c>
      <c r="D86" s="122" t="s">
        <v>239</v>
      </c>
      <c r="E86" s="117">
        <v>11.36</v>
      </c>
      <c r="F86" s="116" t="s">
        <v>137</v>
      </c>
      <c r="H86" s="118">
        <f>ROUND(E86*G86,2)</f>
        <v>0</v>
      </c>
      <c r="J86" s="118">
        <f>ROUND(E86*G86,2)</f>
        <v>0</v>
      </c>
      <c r="O86" s="116">
        <v>20</v>
      </c>
      <c r="P86" s="116" t="s">
        <v>127</v>
      </c>
      <c r="V86" s="120" t="s">
        <v>49</v>
      </c>
    </row>
    <row r="87" spans="1:22" ht="25.5">
      <c r="A87" s="113">
        <v>38</v>
      </c>
      <c r="B87" s="114" t="s">
        <v>144</v>
      </c>
      <c r="C87" s="115" t="s">
        <v>240</v>
      </c>
      <c r="D87" s="122" t="s">
        <v>241</v>
      </c>
      <c r="E87" s="117">
        <v>4.035</v>
      </c>
      <c r="F87" s="116" t="s">
        <v>137</v>
      </c>
      <c r="H87" s="118">
        <f>ROUND(E87*G87,2)</f>
        <v>0</v>
      </c>
      <c r="J87" s="118">
        <f>ROUND(E87*G87,2)</f>
        <v>0</v>
      </c>
      <c r="K87" s="119">
        <v>0.00454</v>
      </c>
      <c r="L87" s="119">
        <f>E87*K87</f>
        <v>0.0183189</v>
      </c>
      <c r="O87" s="116">
        <v>20</v>
      </c>
      <c r="P87" s="116" t="s">
        <v>127</v>
      </c>
      <c r="V87" s="120" t="s">
        <v>49</v>
      </c>
    </row>
    <row r="88" spans="1:22" ht="25.5">
      <c r="A88" s="113">
        <v>39</v>
      </c>
      <c r="B88" s="114" t="s">
        <v>144</v>
      </c>
      <c r="C88" s="115" t="s">
        <v>242</v>
      </c>
      <c r="D88" s="122" t="s">
        <v>243</v>
      </c>
      <c r="E88" s="117">
        <v>4.035</v>
      </c>
      <c r="F88" s="116" t="s">
        <v>137</v>
      </c>
      <c r="H88" s="118">
        <f>ROUND(E88*G88,2)</f>
        <v>0</v>
      </c>
      <c r="J88" s="118">
        <f>ROUND(E88*G88,2)</f>
        <v>0</v>
      </c>
      <c r="O88" s="116">
        <v>20</v>
      </c>
      <c r="P88" s="116" t="s">
        <v>127</v>
      </c>
      <c r="V88" s="120" t="s">
        <v>49</v>
      </c>
    </row>
    <row r="89" spans="1:22" ht="12.75">
      <c r="A89" s="113">
        <v>40</v>
      </c>
      <c r="B89" s="114" t="s">
        <v>144</v>
      </c>
      <c r="C89" s="115" t="s">
        <v>244</v>
      </c>
      <c r="D89" s="122" t="s">
        <v>245</v>
      </c>
      <c r="E89" s="117">
        <v>0.066</v>
      </c>
      <c r="F89" s="116" t="s">
        <v>155</v>
      </c>
      <c r="H89" s="118">
        <f>ROUND(E89*G89,2)</f>
        <v>0</v>
      </c>
      <c r="J89" s="118">
        <f>ROUND(E89*G89,2)</f>
        <v>0</v>
      </c>
      <c r="K89" s="119">
        <v>1.04674</v>
      </c>
      <c r="L89" s="119">
        <f>E89*K89</f>
        <v>0.06908484000000001</v>
      </c>
      <c r="O89" s="116">
        <v>20</v>
      </c>
      <c r="P89" s="116" t="s">
        <v>127</v>
      </c>
      <c r="V89" s="120" t="s">
        <v>49</v>
      </c>
    </row>
    <row r="90" spans="4:22" ht="12.75">
      <c r="D90" s="122" t="s">
        <v>246</v>
      </c>
      <c r="V90" s="120" t="s">
        <v>0</v>
      </c>
    </row>
    <row r="91" spans="1:22" ht="12.75">
      <c r="A91" s="113">
        <v>41</v>
      </c>
      <c r="B91" s="114" t="s">
        <v>144</v>
      </c>
      <c r="C91" s="115" t="s">
        <v>247</v>
      </c>
      <c r="D91" s="122" t="s">
        <v>248</v>
      </c>
      <c r="E91" s="117">
        <v>2.603</v>
      </c>
      <c r="F91" s="116" t="s">
        <v>126</v>
      </c>
      <c r="H91" s="118">
        <f>ROUND(E91*G91,2)</f>
        <v>0</v>
      </c>
      <c r="J91" s="118">
        <f>ROUND(E91*G91,2)</f>
        <v>0</v>
      </c>
      <c r="K91" s="119">
        <v>2.42103</v>
      </c>
      <c r="L91" s="119">
        <f>E91*K91</f>
        <v>6.301941090000001</v>
      </c>
      <c r="O91" s="116">
        <v>20</v>
      </c>
      <c r="P91" s="116" t="s">
        <v>127</v>
      </c>
      <c r="V91" s="120" t="s">
        <v>49</v>
      </c>
    </row>
    <row r="92" spans="4:22" ht="25.5">
      <c r="D92" s="122" t="s">
        <v>249</v>
      </c>
      <c r="V92" s="120" t="s">
        <v>0</v>
      </c>
    </row>
    <row r="93" spans="1:22" ht="12.75">
      <c r="A93" s="113">
        <v>42</v>
      </c>
      <c r="B93" s="114" t="s">
        <v>144</v>
      </c>
      <c r="C93" s="115" t="s">
        <v>250</v>
      </c>
      <c r="D93" s="122" t="s">
        <v>251</v>
      </c>
      <c r="E93" s="117">
        <v>18.075</v>
      </c>
      <c r="F93" s="116" t="s">
        <v>137</v>
      </c>
      <c r="H93" s="118">
        <f>ROUND(E93*G93,2)</f>
        <v>0</v>
      </c>
      <c r="J93" s="118">
        <f>ROUND(E93*G93,2)</f>
        <v>0</v>
      </c>
      <c r="K93" s="119">
        <v>0.00335</v>
      </c>
      <c r="L93" s="119">
        <f>E93*K93</f>
        <v>0.06055125</v>
      </c>
      <c r="O93" s="116">
        <v>20</v>
      </c>
      <c r="P93" s="116" t="s">
        <v>127</v>
      </c>
      <c r="V93" s="120" t="s">
        <v>49</v>
      </c>
    </row>
    <row r="94" spans="4:22" ht="12.75">
      <c r="D94" s="122" t="s">
        <v>252</v>
      </c>
      <c r="V94" s="120" t="s">
        <v>0</v>
      </c>
    </row>
    <row r="95" spans="1:22" ht="12.75">
      <c r="A95" s="113">
        <v>43</v>
      </c>
      <c r="B95" s="114" t="s">
        <v>144</v>
      </c>
      <c r="C95" s="115" t="s">
        <v>253</v>
      </c>
      <c r="D95" s="122" t="s">
        <v>254</v>
      </c>
      <c r="E95" s="117">
        <v>18.075</v>
      </c>
      <c r="F95" s="116" t="s">
        <v>137</v>
      </c>
      <c r="H95" s="118">
        <f>ROUND(E95*G95,2)</f>
        <v>0</v>
      </c>
      <c r="J95" s="118">
        <f>ROUND(E95*G95,2)</f>
        <v>0</v>
      </c>
      <c r="O95" s="116">
        <v>20</v>
      </c>
      <c r="P95" s="116" t="s">
        <v>127</v>
      </c>
      <c r="V95" s="120" t="s">
        <v>49</v>
      </c>
    </row>
    <row r="96" spans="1:22" ht="12.75">
      <c r="A96" s="113">
        <v>44</v>
      </c>
      <c r="B96" s="114" t="s">
        <v>144</v>
      </c>
      <c r="C96" s="115" t="s">
        <v>255</v>
      </c>
      <c r="D96" s="122" t="s">
        <v>256</v>
      </c>
      <c r="E96" s="117">
        <v>0.156</v>
      </c>
      <c r="F96" s="116" t="s">
        <v>155</v>
      </c>
      <c r="H96" s="118">
        <f>ROUND(E96*G96,2)</f>
        <v>0</v>
      </c>
      <c r="J96" s="118">
        <f>ROUND(E96*G96,2)</f>
        <v>0</v>
      </c>
      <c r="K96" s="119">
        <v>1.04157</v>
      </c>
      <c r="L96" s="119">
        <f>E96*K96</f>
        <v>0.16248492</v>
      </c>
      <c r="O96" s="116">
        <v>20</v>
      </c>
      <c r="P96" s="116" t="s">
        <v>127</v>
      </c>
      <c r="V96" s="120" t="s">
        <v>49</v>
      </c>
    </row>
    <row r="97" spans="4:22" ht="12.75">
      <c r="D97" s="122" t="s">
        <v>257</v>
      </c>
      <c r="V97" s="120" t="s">
        <v>0</v>
      </c>
    </row>
    <row r="98" spans="1:22" ht="12.75">
      <c r="A98" s="113">
        <v>45</v>
      </c>
      <c r="B98" s="114" t="s">
        <v>144</v>
      </c>
      <c r="C98" s="115" t="s">
        <v>258</v>
      </c>
      <c r="D98" s="122" t="s">
        <v>259</v>
      </c>
      <c r="E98" s="117">
        <v>0.711</v>
      </c>
      <c r="F98" s="116" t="s">
        <v>126</v>
      </c>
      <c r="H98" s="118">
        <f>ROUND(E98*G98,2)</f>
        <v>0</v>
      </c>
      <c r="J98" s="118">
        <f>ROUND(E98*G98,2)</f>
        <v>0</v>
      </c>
      <c r="K98" s="119">
        <v>2.42103</v>
      </c>
      <c r="L98" s="119">
        <f>E98*K98</f>
        <v>1.72135233</v>
      </c>
      <c r="O98" s="116">
        <v>20</v>
      </c>
      <c r="P98" s="116" t="s">
        <v>127</v>
      </c>
      <c r="V98" s="120" t="s">
        <v>49</v>
      </c>
    </row>
    <row r="99" spans="4:22" ht="12.75">
      <c r="D99" s="122" t="s">
        <v>260</v>
      </c>
      <c r="V99" s="120" t="s">
        <v>0</v>
      </c>
    </row>
    <row r="100" spans="4:22" ht="12.75">
      <c r="D100" s="122" t="s">
        <v>261</v>
      </c>
      <c r="V100" s="120" t="s">
        <v>0</v>
      </c>
    </row>
    <row r="101" spans="1:22" ht="12.75">
      <c r="A101" s="113">
        <v>46</v>
      </c>
      <c r="B101" s="114" t="s">
        <v>144</v>
      </c>
      <c r="C101" s="115" t="s">
        <v>262</v>
      </c>
      <c r="D101" s="122" t="s">
        <v>263</v>
      </c>
      <c r="E101" s="117">
        <v>0.043</v>
      </c>
      <c r="F101" s="116" t="s">
        <v>155</v>
      </c>
      <c r="H101" s="118">
        <f>ROUND(E101*G101,2)</f>
        <v>0</v>
      </c>
      <c r="J101" s="118">
        <f>ROUND(E101*G101,2)</f>
        <v>0</v>
      </c>
      <c r="K101" s="119">
        <v>1.04631</v>
      </c>
      <c r="L101" s="119">
        <f>E101*K101</f>
        <v>0.04499133</v>
      </c>
      <c r="O101" s="116">
        <v>20</v>
      </c>
      <c r="P101" s="116" t="s">
        <v>127</v>
      </c>
      <c r="V101" s="120" t="s">
        <v>49</v>
      </c>
    </row>
    <row r="102" spans="4:22" ht="12.75">
      <c r="D102" s="122" t="s">
        <v>264</v>
      </c>
      <c r="V102" s="120" t="s">
        <v>0</v>
      </c>
    </row>
    <row r="103" spans="1:22" ht="12.75">
      <c r="A103" s="113">
        <v>47</v>
      </c>
      <c r="B103" s="114" t="s">
        <v>144</v>
      </c>
      <c r="C103" s="115" t="s">
        <v>265</v>
      </c>
      <c r="D103" s="122" t="s">
        <v>266</v>
      </c>
      <c r="E103" s="117">
        <v>0.9</v>
      </c>
      <c r="F103" s="116" t="s">
        <v>137</v>
      </c>
      <c r="H103" s="118">
        <f>ROUND(E103*G103,2)</f>
        <v>0</v>
      </c>
      <c r="J103" s="118">
        <f>ROUND(E103*G103,2)</f>
        <v>0</v>
      </c>
      <c r="K103" s="119">
        <v>0.00433</v>
      </c>
      <c r="L103" s="119">
        <f>E103*K103</f>
        <v>0.003897</v>
      </c>
      <c r="O103" s="116">
        <v>20</v>
      </c>
      <c r="P103" s="116" t="s">
        <v>127</v>
      </c>
      <c r="V103" s="120" t="s">
        <v>49</v>
      </c>
    </row>
    <row r="104" spans="4:22" ht="12.75">
      <c r="D104" s="122" t="s">
        <v>267</v>
      </c>
      <c r="V104" s="120" t="s">
        <v>0</v>
      </c>
    </row>
    <row r="105" spans="1:22" ht="12.75">
      <c r="A105" s="113">
        <v>48</v>
      </c>
      <c r="B105" s="114" t="s">
        <v>144</v>
      </c>
      <c r="C105" s="115" t="s">
        <v>268</v>
      </c>
      <c r="D105" s="122" t="s">
        <v>269</v>
      </c>
      <c r="E105" s="117">
        <v>0.9</v>
      </c>
      <c r="F105" s="116" t="s">
        <v>137</v>
      </c>
      <c r="H105" s="118">
        <f>ROUND(E105*G105,2)</f>
        <v>0</v>
      </c>
      <c r="J105" s="118">
        <f>ROUND(E105*G105,2)</f>
        <v>0</v>
      </c>
      <c r="O105" s="116">
        <v>20</v>
      </c>
      <c r="P105" s="116" t="s">
        <v>127</v>
      </c>
      <c r="V105" s="120" t="s">
        <v>49</v>
      </c>
    </row>
    <row r="106" spans="4:14" ht="12.75">
      <c r="D106" s="136" t="s">
        <v>270</v>
      </c>
      <c r="E106" s="137">
        <f>J106</f>
        <v>0</v>
      </c>
      <c r="H106" s="137">
        <f>SUM(H70:H105)</f>
        <v>0</v>
      </c>
      <c r="I106" s="137">
        <f>SUM(I70:I105)</f>
        <v>0</v>
      </c>
      <c r="J106" s="137">
        <f>SUM(J70:J105)</f>
        <v>0</v>
      </c>
      <c r="L106" s="138">
        <f>SUM(L70:L105)</f>
        <v>61.62438400000001</v>
      </c>
      <c r="N106" s="139">
        <f>SUM(N70:N105)</f>
        <v>0</v>
      </c>
    </row>
    <row r="108" ht="12.75">
      <c r="B108" s="115" t="s">
        <v>271</v>
      </c>
    </row>
    <row r="109" spans="1:22" ht="12.75">
      <c r="A109" s="113">
        <v>49</v>
      </c>
      <c r="B109" s="114" t="s">
        <v>272</v>
      </c>
      <c r="C109" s="115" t="s">
        <v>273</v>
      </c>
      <c r="D109" s="122" t="s">
        <v>274</v>
      </c>
      <c r="E109" s="117">
        <v>82.8</v>
      </c>
      <c r="F109" s="116" t="s">
        <v>137</v>
      </c>
      <c r="H109" s="118">
        <f>ROUND(E109*G109,2)</f>
        <v>0</v>
      </c>
      <c r="J109" s="118">
        <f>ROUND(E109*G109,2)</f>
        <v>0</v>
      </c>
      <c r="K109" s="119">
        <v>0.46166</v>
      </c>
      <c r="L109" s="119">
        <f>E109*K109</f>
        <v>38.225448</v>
      </c>
      <c r="O109" s="116">
        <v>20</v>
      </c>
      <c r="P109" s="116" t="s">
        <v>127</v>
      </c>
      <c r="V109" s="120" t="s">
        <v>49</v>
      </c>
    </row>
    <row r="110" spans="4:22" ht="12.75">
      <c r="D110" s="122" t="s">
        <v>275</v>
      </c>
      <c r="V110" s="120" t="s">
        <v>0</v>
      </c>
    </row>
    <row r="111" spans="1:22" ht="25.5">
      <c r="A111" s="113">
        <v>50</v>
      </c>
      <c r="B111" s="114" t="s">
        <v>272</v>
      </c>
      <c r="C111" s="115" t="s">
        <v>276</v>
      </c>
      <c r="D111" s="122" t="s">
        <v>277</v>
      </c>
      <c r="E111" s="117">
        <v>82.8</v>
      </c>
      <c r="F111" s="116" t="s">
        <v>137</v>
      </c>
      <c r="H111" s="118">
        <f>ROUND(E111*G111,2)</f>
        <v>0</v>
      </c>
      <c r="J111" s="118">
        <f>ROUND(E111*G111,2)</f>
        <v>0</v>
      </c>
      <c r="K111" s="119">
        <v>0.074</v>
      </c>
      <c r="L111" s="119">
        <f>E111*K111</f>
        <v>6.127199999999999</v>
      </c>
      <c r="O111" s="116">
        <v>20</v>
      </c>
      <c r="P111" s="116" t="s">
        <v>127</v>
      </c>
      <c r="V111" s="120" t="s">
        <v>49</v>
      </c>
    </row>
    <row r="112" spans="1:22" ht="12.75">
      <c r="A112" s="113">
        <v>51</v>
      </c>
      <c r="B112" s="114" t="s">
        <v>278</v>
      </c>
      <c r="C112" s="115" t="s">
        <v>279</v>
      </c>
      <c r="D112" s="122" t="s">
        <v>280</v>
      </c>
      <c r="E112" s="117">
        <v>85.284</v>
      </c>
      <c r="F112" s="116" t="s">
        <v>137</v>
      </c>
      <c r="I112" s="118">
        <f>ROUND(E112*G112,2)</f>
        <v>0</v>
      </c>
      <c r="J112" s="118">
        <f>ROUND(E112*G112,2)</f>
        <v>0</v>
      </c>
      <c r="K112" s="119">
        <v>0.1855</v>
      </c>
      <c r="L112" s="119">
        <f>E112*K112</f>
        <v>15.820182</v>
      </c>
      <c r="O112" s="116">
        <v>20</v>
      </c>
      <c r="P112" s="116" t="s">
        <v>127</v>
      </c>
      <c r="V112" s="120" t="s">
        <v>42</v>
      </c>
    </row>
    <row r="113" spans="4:14" ht="12.75">
      <c r="D113" s="136" t="s">
        <v>281</v>
      </c>
      <c r="E113" s="137">
        <f>J113</f>
        <v>0</v>
      </c>
      <c r="H113" s="137">
        <f>SUM(H108:H112)</f>
        <v>0</v>
      </c>
      <c r="I113" s="137">
        <f>SUM(I108:I112)</f>
        <v>0</v>
      </c>
      <c r="J113" s="137">
        <f>SUM(J108:J112)</f>
        <v>0</v>
      </c>
      <c r="L113" s="138">
        <f>SUM(L108:L112)</f>
        <v>60.172830000000005</v>
      </c>
      <c r="N113" s="139">
        <f>SUM(N108:N112)</f>
        <v>0</v>
      </c>
    </row>
    <row r="115" ht="12.75">
      <c r="B115" s="115" t="s">
        <v>282</v>
      </c>
    </row>
    <row r="116" spans="1:22" ht="12.75">
      <c r="A116" s="113">
        <v>52</v>
      </c>
      <c r="B116" s="114" t="s">
        <v>144</v>
      </c>
      <c r="C116" s="115" t="s">
        <v>283</v>
      </c>
      <c r="D116" s="122" t="s">
        <v>284</v>
      </c>
      <c r="E116" s="117">
        <v>98.93</v>
      </c>
      <c r="F116" s="116" t="s">
        <v>137</v>
      </c>
      <c r="H116" s="118">
        <f>ROUND(E116*G116,2)</f>
        <v>0</v>
      </c>
      <c r="J116" s="118">
        <f>ROUND(E116*G116,2)</f>
        <v>0</v>
      </c>
      <c r="K116" s="119">
        <v>0.02649</v>
      </c>
      <c r="L116" s="119">
        <f>E116*K116</f>
        <v>2.6206557000000004</v>
      </c>
      <c r="O116" s="116">
        <v>20</v>
      </c>
      <c r="P116" s="116" t="s">
        <v>127</v>
      </c>
      <c r="V116" s="120" t="s">
        <v>49</v>
      </c>
    </row>
    <row r="117" spans="4:22" ht="12.75">
      <c r="D117" s="122" t="s">
        <v>285</v>
      </c>
      <c r="V117" s="120" t="s">
        <v>0</v>
      </c>
    </row>
    <row r="118" spans="1:22" ht="25.5">
      <c r="A118" s="113">
        <v>53</v>
      </c>
      <c r="B118" s="114" t="s">
        <v>144</v>
      </c>
      <c r="C118" s="115" t="s">
        <v>286</v>
      </c>
      <c r="D118" s="122" t="s">
        <v>287</v>
      </c>
      <c r="E118" s="117">
        <v>67.235</v>
      </c>
      <c r="F118" s="116" t="s">
        <v>137</v>
      </c>
      <c r="H118" s="118">
        <f>ROUND(E118*G118,2)</f>
        <v>0</v>
      </c>
      <c r="J118" s="118">
        <f>ROUND(E118*G118,2)</f>
        <v>0</v>
      </c>
      <c r="O118" s="116">
        <v>20</v>
      </c>
      <c r="P118" s="116" t="s">
        <v>127</v>
      </c>
      <c r="V118" s="120" t="s">
        <v>49</v>
      </c>
    </row>
    <row r="119" spans="1:22" ht="12.75" customHeight="1">
      <c r="A119" s="113">
        <v>54</v>
      </c>
      <c r="B119" s="114" t="s">
        <v>144</v>
      </c>
      <c r="C119" s="115" t="s">
        <v>288</v>
      </c>
      <c r="D119" s="122" t="s">
        <v>289</v>
      </c>
      <c r="E119" s="117">
        <v>163.569</v>
      </c>
      <c r="F119" s="116" t="s">
        <v>137</v>
      </c>
      <c r="H119" s="118">
        <f>ROUND(E119*G119,2)</f>
        <v>0</v>
      </c>
      <c r="J119" s="118">
        <f>ROUND(E119*G119,2)</f>
        <v>0</v>
      </c>
      <c r="K119" s="119">
        <v>0.03063</v>
      </c>
      <c r="L119" s="119">
        <f>E119*K119</f>
        <v>5.01011847</v>
      </c>
      <c r="O119" s="116">
        <v>20</v>
      </c>
      <c r="P119" s="116" t="s">
        <v>127</v>
      </c>
      <c r="V119" s="120" t="s">
        <v>49</v>
      </c>
    </row>
    <row r="120" spans="4:22" ht="12.75">
      <c r="D120" s="122" t="s">
        <v>290</v>
      </c>
      <c r="V120" s="120" t="s">
        <v>0</v>
      </c>
    </row>
    <row r="121" spans="4:22" ht="25.5">
      <c r="D121" s="122" t="s">
        <v>291</v>
      </c>
      <c r="V121" s="120" t="s">
        <v>0</v>
      </c>
    </row>
    <row r="122" spans="4:22" ht="12.75">
      <c r="D122" s="122" t="s">
        <v>292</v>
      </c>
      <c r="V122" s="120" t="s">
        <v>0</v>
      </c>
    </row>
    <row r="123" spans="4:22" ht="25.5">
      <c r="D123" s="122" t="s">
        <v>293</v>
      </c>
      <c r="V123" s="120" t="s">
        <v>0</v>
      </c>
    </row>
    <row r="124" spans="4:22" ht="25.5">
      <c r="D124" s="122" t="s">
        <v>294</v>
      </c>
      <c r="V124" s="120" t="s">
        <v>0</v>
      </c>
    </row>
    <row r="125" spans="1:22" ht="25.5">
      <c r="A125" s="113">
        <v>55</v>
      </c>
      <c r="B125" s="114" t="s">
        <v>144</v>
      </c>
      <c r="C125" s="115" t="s">
        <v>295</v>
      </c>
      <c r="D125" s="122" t="s">
        <v>296</v>
      </c>
      <c r="E125" s="117">
        <v>67.235</v>
      </c>
      <c r="F125" s="116" t="s">
        <v>137</v>
      </c>
      <c r="H125" s="118">
        <f>ROUND(E125*G125,2)</f>
        <v>0</v>
      </c>
      <c r="J125" s="118">
        <f>ROUND(E125*G125,2)</f>
        <v>0</v>
      </c>
      <c r="K125" s="119">
        <v>0.03675</v>
      </c>
      <c r="L125" s="119">
        <f>E125*K125</f>
        <v>2.47088625</v>
      </c>
      <c r="O125" s="116">
        <v>20</v>
      </c>
      <c r="P125" s="116" t="s">
        <v>127</v>
      </c>
      <c r="V125" s="120" t="s">
        <v>49</v>
      </c>
    </row>
    <row r="126" spans="4:22" ht="25.5">
      <c r="D126" s="122" t="s">
        <v>297</v>
      </c>
      <c r="V126" s="120" t="s">
        <v>0</v>
      </c>
    </row>
    <row r="127" spans="4:22" ht="25.5">
      <c r="D127" s="122" t="s">
        <v>298</v>
      </c>
      <c r="V127" s="120" t="s">
        <v>0</v>
      </c>
    </row>
    <row r="128" spans="4:22" ht="12.75">
      <c r="D128" s="122" t="s">
        <v>299</v>
      </c>
      <c r="V128" s="120" t="s">
        <v>0</v>
      </c>
    </row>
    <row r="129" spans="1:22" ht="25.5">
      <c r="A129" s="113">
        <v>56</v>
      </c>
      <c r="B129" s="114" t="s">
        <v>144</v>
      </c>
      <c r="C129" s="115" t="s">
        <v>300</v>
      </c>
      <c r="D129" s="122" t="s">
        <v>301</v>
      </c>
      <c r="E129" s="117">
        <v>67.235</v>
      </c>
      <c r="F129" s="116" t="s">
        <v>137</v>
      </c>
      <c r="H129" s="118">
        <f>ROUND(E129*G129,2)</f>
        <v>0</v>
      </c>
      <c r="J129" s="118">
        <f>ROUND(E129*G129,2)</f>
        <v>0</v>
      </c>
      <c r="K129" s="119">
        <v>0.00033</v>
      </c>
      <c r="L129" s="119">
        <f>E129*K129</f>
        <v>0.02218755</v>
      </c>
      <c r="O129" s="116">
        <v>20</v>
      </c>
      <c r="P129" s="116" t="s">
        <v>127</v>
      </c>
      <c r="V129" s="120" t="s">
        <v>49</v>
      </c>
    </row>
    <row r="130" spans="1:22" ht="12.75">
      <c r="A130" s="113">
        <v>57</v>
      </c>
      <c r="B130" s="114" t="s">
        <v>144</v>
      </c>
      <c r="C130" s="115" t="s">
        <v>302</v>
      </c>
      <c r="D130" s="122" t="s">
        <v>303</v>
      </c>
      <c r="E130" s="117">
        <v>121.949</v>
      </c>
      <c r="F130" s="116" t="s">
        <v>137</v>
      </c>
      <c r="H130" s="118">
        <f>ROUND(E130*G130,2)</f>
        <v>0</v>
      </c>
      <c r="J130" s="118">
        <f>ROUND(E130*G130,2)</f>
        <v>0</v>
      </c>
      <c r="K130" s="119">
        <v>1E-05</v>
      </c>
      <c r="L130" s="119">
        <f>E130*K130</f>
        <v>0.0012194900000000002</v>
      </c>
      <c r="O130" s="116">
        <v>20</v>
      </c>
      <c r="P130" s="116" t="s">
        <v>127</v>
      </c>
      <c r="V130" s="120" t="s">
        <v>49</v>
      </c>
    </row>
    <row r="131" spans="4:22" ht="12.75">
      <c r="D131" s="122" t="s">
        <v>304</v>
      </c>
      <c r="V131" s="120" t="s">
        <v>0</v>
      </c>
    </row>
    <row r="132" spans="4:22" ht="25.5">
      <c r="D132" s="122" t="s">
        <v>305</v>
      </c>
      <c r="V132" s="120" t="s">
        <v>0</v>
      </c>
    </row>
    <row r="133" spans="4:22" ht="12.75">
      <c r="D133" s="122" t="s">
        <v>306</v>
      </c>
      <c r="V133" s="120" t="s">
        <v>0</v>
      </c>
    </row>
    <row r="134" spans="4:22" ht="12.75">
      <c r="D134" s="122" t="s">
        <v>307</v>
      </c>
      <c r="V134" s="120" t="s">
        <v>0</v>
      </c>
    </row>
    <row r="135" spans="4:22" ht="12.75">
      <c r="D135" s="122" t="s">
        <v>308</v>
      </c>
      <c r="V135" s="120" t="s">
        <v>0</v>
      </c>
    </row>
    <row r="136" spans="1:22" ht="25.5">
      <c r="A136" s="113">
        <v>58</v>
      </c>
      <c r="B136" s="114" t="s">
        <v>162</v>
      </c>
      <c r="C136" s="115" t="s">
        <v>309</v>
      </c>
      <c r="D136" s="122" t="s">
        <v>310</v>
      </c>
      <c r="E136" s="117">
        <v>443.639</v>
      </c>
      <c r="F136" s="116" t="s">
        <v>137</v>
      </c>
      <c r="H136" s="118">
        <f>ROUND(E136*G136,2)</f>
        <v>0</v>
      </c>
      <c r="J136" s="118">
        <f>ROUND(E136*G136,2)</f>
        <v>0</v>
      </c>
      <c r="K136" s="119">
        <v>0.02056</v>
      </c>
      <c r="L136" s="119">
        <f>E136*K136</f>
        <v>9.12121784</v>
      </c>
      <c r="O136" s="116">
        <v>20</v>
      </c>
      <c r="P136" s="116" t="s">
        <v>127</v>
      </c>
      <c r="V136" s="120" t="s">
        <v>49</v>
      </c>
    </row>
    <row r="137" spans="4:22" ht="12.75">
      <c r="D137" s="122" t="s">
        <v>311</v>
      </c>
      <c r="V137" s="120" t="s">
        <v>0</v>
      </c>
    </row>
    <row r="138" spans="1:22" ht="25.5">
      <c r="A138" s="113">
        <v>59</v>
      </c>
      <c r="B138" s="114" t="s">
        <v>144</v>
      </c>
      <c r="C138" s="115" t="s">
        <v>312</v>
      </c>
      <c r="D138" s="122" t="s">
        <v>313</v>
      </c>
      <c r="E138" s="117">
        <v>57.583</v>
      </c>
      <c r="F138" s="116" t="s">
        <v>137</v>
      </c>
      <c r="H138" s="118">
        <f>ROUND(E138*G138,2)</f>
        <v>0</v>
      </c>
      <c r="J138" s="118">
        <f>ROUND(E138*G138,2)</f>
        <v>0</v>
      </c>
      <c r="K138" s="119">
        <v>0.0044</v>
      </c>
      <c r="L138" s="119">
        <f>E138*K138</f>
        <v>0.2533652</v>
      </c>
      <c r="O138" s="116">
        <v>20</v>
      </c>
      <c r="P138" s="116" t="s">
        <v>127</v>
      </c>
      <c r="V138" s="120" t="s">
        <v>49</v>
      </c>
    </row>
    <row r="139" spans="4:22" ht="12.75">
      <c r="D139" s="122" t="s">
        <v>314</v>
      </c>
      <c r="V139" s="120" t="s">
        <v>0</v>
      </c>
    </row>
    <row r="140" spans="4:22" ht="12.75">
      <c r="D140" s="122" t="s">
        <v>315</v>
      </c>
      <c r="V140" s="120" t="s">
        <v>0</v>
      </c>
    </row>
    <row r="141" spans="1:22" ht="12.75">
      <c r="A141" s="113">
        <v>60</v>
      </c>
      <c r="B141" s="114" t="s">
        <v>144</v>
      </c>
      <c r="C141" s="115" t="s">
        <v>316</v>
      </c>
      <c r="D141" s="122" t="s">
        <v>317</v>
      </c>
      <c r="E141" s="117">
        <v>57.583</v>
      </c>
      <c r="F141" s="116" t="s">
        <v>137</v>
      </c>
      <c r="H141" s="118">
        <f>ROUND(E141*G141,2)</f>
        <v>0</v>
      </c>
      <c r="J141" s="118">
        <f>ROUND(E141*G141,2)</f>
        <v>0</v>
      </c>
      <c r="K141" s="119">
        <v>0.00013</v>
      </c>
      <c r="L141" s="119">
        <f>E141*K141</f>
        <v>0.007485789999999999</v>
      </c>
      <c r="O141" s="116">
        <v>20</v>
      </c>
      <c r="P141" s="116" t="s">
        <v>127</v>
      </c>
      <c r="V141" s="120" t="s">
        <v>49</v>
      </c>
    </row>
    <row r="142" spans="1:22" ht="12.75">
      <c r="A142" s="113">
        <v>61</v>
      </c>
      <c r="B142" s="114" t="s">
        <v>162</v>
      </c>
      <c r="C142" s="115" t="s">
        <v>318</v>
      </c>
      <c r="D142" s="122" t="s">
        <v>319</v>
      </c>
      <c r="E142" s="117">
        <v>443.639</v>
      </c>
      <c r="F142" s="116" t="s">
        <v>137</v>
      </c>
      <c r="H142" s="118">
        <f>ROUND(E142*G142,2)</f>
        <v>0</v>
      </c>
      <c r="J142" s="118">
        <f>ROUND(E142*G142,2)</f>
        <v>0</v>
      </c>
      <c r="O142" s="116">
        <v>20</v>
      </c>
      <c r="P142" s="116" t="s">
        <v>127</v>
      </c>
      <c r="V142" s="120" t="s">
        <v>49</v>
      </c>
    </row>
    <row r="143" spans="1:22" ht="25.5">
      <c r="A143" s="113">
        <v>62</v>
      </c>
      <c r="B143" s="114" t="s">
        <v>144</v>
      </c>
      <c r="C143" s="115" t="s">
        <v>320</v>
      </c>
      <c r="D143" s="122" t="s">
        <v>321</v>
      </c>
      <c r="E143" s="117">
        <v>65.033</v>
      </c>
      <c r="F143" s="116" t="s">
        <v>137</v>
      </c>
      <c r="H143" s="118">
        <f>ROUND(E143*G143,2)</f>
        <v>0</v>
      </c>
      <c r="J143" s="118">
        <f>ROUND(E143*G143,2)</f>
        <v>0</v>
      </c>
      <c r="K143" s="119">
        <v>0.01204</v>
      </c>
      <c r="L143" s="119">
        <f>E143*K143</f>
        <v>0.78299732</v>
      </c>
      <c r="O143" s="116">
        <v>20</v>
      </c>
      <c r="P143" s="116" t="s">
        <v>127</v>
      </c>
      <c r="V143" s="120" t="s">
        <v>49</v>
      </c>
    </row>
    <row r="144" spans="4:22" ht="25.5">
      <c r="D144" s="122" t="s">
        <v>322</v>
      </c>
      <c r="V144" s="120" t="s">
        <v>0</v>
      </c>
    </row>
    <row r="145" spans="4:22" ht="12.75">
      <c r="D145" s="122" t="s">
        <v>323</v>
      </c>
      <c r="V145" s="120" t="s">
        <v>0</v>
      </c>
    </row>
    <row r="146" spans="4:22" ht="12.75">
      <c r="D146" s="122" t="s">
        <v>324</v>
      </c>
      <c r="V146" s="120" t="s">
        <v>0</v>
      </c>
    </row>
    <row r="147" spans="1:22" ht="25.5">
      <c r="A147" s="113">
        <v>63</v>
      </c>
      <c r="B147" s="114" t="s">
        <v>144</v>
      </c>
      <c r="C147" s="115" t="s">
        <v>325</v>
      </c>
      <c r="D147" s="122" t="s">
        <v>326</v>
      </c>
      <c r="E147" s="117">
        <v>33.254</v>
      </c>
      <c r="F147" s="116" t="s">
        <v>137</v>
      </c>
      <c r="H147" s="118">
        <f>ROUND(E147*G147,2)</f>
        <v>0</v>
      </c>
      <c r="J147" s="118">
        <f>ROUND(E147*G147,2)</f>
        <v>0</v>
      </c>
      <c r="K147" s="119">
        <v>0.01968</v>
      </c>
      <c r="L147" s="119">
        <f>E147*K147</f>
        <v>0.6544387199999999</v>
      </c>
      <c r="O147" s="116">
        <v>20</v>
      </c>
      <c r="P147" s="116" t="s">
        <v>127</v>
      </c>
      <c r="V147" s="120" t="s">
        <v>49</v>
      </c>
    </row>
    <row r="148" spans="4:22" ht="12.75">
      <c r="D148" s="122" t="s">
        <v>327</v>
      </c>
      <c r="V148" s="120" t="s">
        <v>0</v>
      </c>
    </row>
    <row r="149" spans="4:22" ht="12.75">
      <c r="D149" s="122" t="s">
        <v>328</v>
      </c>
      <c r="V149" s="120" t="s">
        <v>0</v>
      </c>
    </row>
    <row r="150" spans="1:22" ht="25.5">
      <c r="A150" s="113">
        <v>64</v>
      </c>
      <c r="B150" s="114" t="s">
        <v>144</v>
      </c>
      <c r="C150" s="115" t="s">
        <v>329</v>
      </c>
      <c r="D150" s="122" t="s">
        <v>330</v>
      </c>
      <c r="E150" s="117">
        <v>48.39</v>
      </c>
      <c r="F150" s="116" t="s">
        <v>137</v>
      </c>
      <c r="H150" s="118">
        <f>ROUND(E150*G150,2)</f>
        <v>0</v>
      </c>
      <c r="J150" s="118">
        <f>ROUND(E150*G150,2)</f>
        <v>0</v>
      </c>
      <c r="K150" s="119">
        <v>0.02125</v>
      </c>
      <c r="L150" s="119">
        <f>E150*K150</f>
        <v>1.0282875</v>
      </c>
      <c r="O150" s="116">
        <v>20</v>
      </c>
      <c r="P150" s="116" t="s">
        <v>127</v>
      </c>
      <c r="V150" s="120" t="s">
        <v>49</v>
      </c>
    </row>
    <row r="151" spans="4:22" ht="25.5">
      <c r="D151" s="122" t="s">
        <v>331</v>
      </c>
      <c r="V151" s="120" t="s">
        <v>0</v>
      </c>
    </row>
    <row r="152" spans="4:22" ht="12.75">
      <c r="D152" s="122" t="s">
        <v>332</v>
      </c>
      <c r="V152" s="120" t="s">
        <v>0</v>
      </c>
    </row>
    <row r="153" spans="1:22" ht="25.5">
      <c r="A153" s="113">
        <v>65</v>
      </c>
      <c r="B153" s="114" t="s">
        <v>144</v>
      </c>
      <c r="C153" s="115" t="s">
        <v>333</v>
      </c>
      <c r="D153" s="122" t="s">
        <v>334</v>
      </c>
      <c r="E153" s="117">
        <v>395.249</v>
      </c>
      <c r="F153" s="116" t="s">
        <v>137</v>
      </c>
      <c r="H153" s="118">
        <f>ROUND(E153*G153,2)</f>
        <v>0</v>
      </c>
      <c r="J153" s="118">
        <f>ROUND(E153*G153,2)</f>
        <v>0</v>
      </c>
      <c r="K153" s="119">
        <v>0.02913</v>
      </c>
      <c r="L153" s="119">
        <f>E153*K153</f>
        <v>11.51360337</v>
      </c>
      <c r="O153" s="116">
        <v>20</v>
      </c>
      <c r="P153" s="116" t="s">
        <v>127</v>
      </c>
      <c r="V153" s="120" t="s">
        <v>49</v>
      </c>
    </row>
    <row r="154" spans="4:22" ht="25.5">
      <c r="D154" s="122" t="s">
        <v>335</v>
      </c>
      <c r="V154" s="120" t="s">
        <v>0</v>
      </c>
    </row>
    <row r="155" spans="4:22" ht="25.5">
      <c r="D155" s="122" t="s">
        <v>336</v>
      </c>
      <c r="V155" s="120" t="s">
        <v>0</v>
      </c>
    </row>
    <row r="156" spans="4:22" ht="25.5">
      <c r="D156" s="122" t="s">
        <v>337</v>
      </c>
      <c r="V156" s="120" t="s">
        <v>0</v>
      </c>
    </row>
    <row r="157" spans="4:22" ht="12.75">
      <c r="D157" s="122" t="s">
        <v>338</v>
      </c>
      <c r="V157" s="120" t="s">
        <v>0</v>
      </c>
    </row>
    <row r="158" spans="1:22" ht="25.5">
      <c r="A158" s="113">
        <v>66</v>
      </c>
      <c r="B158" s="114" t="s">
        <v>144</v>
      </c>
      <c r="C158" s="115" t="s">
        <v>339</v>
      </c>
      <c r="D158" s="122" t="s">
        <v>340</v>
      </c>
      <c r="E158" s="117">
        <v>240.01</v>
      </c>
      <c r="F158" s="116" t="s">
        <v>205</v>
      </c>
      <c r="H158" s="118">
        <f>ROUND(E158*G158,2)</f>
        <v>0</v>
      </c>
      <c r="J158" s="118">
        <f>ROUND(E158*G158,2)</f>
        <v>0</v>
      </c>
      <c r="K158" s="119">
        <v>0.01146</v>
      </c>
      <c r="L158" s="119">
        <f>E158*K158</f>
        <v>2.7505146</v>
      </c>
      <c r="O158" s="116">
        <v>20</v>
      </c>
      <c r="P158" s="116" t="s">
        <v>127</v>
      </c>
      <c r="V158" s="120" t="s">
        <v>49</v>
      </c>
    </row>
    <row r="159" spans="4:22" ht="12.75">
      <c r="D159" s="122" t="s">
        <v>341</v>
      </c>
      <c r="V159" s="120" t="s">
        <v>0</v>
      </c>
    </row>
    <row r="160" spans="1:22" ht="12.75">
      <c r="A160" s="113">
        <v>67</v>
      </c>
      <c r="B160" s="114" t="s">
        <v>144</v>
      </c>
      <c r="C160" s="115" t="s">
        <v>342</v>
      </c>
      <c r="D160" s="122" t="s">
        <v>343</v>
      </c>
      <c r="E160" s="117">
        <v>38</v>
      </c>
      <c r="F160" s="116" t="s">
        <v>205</v>
      </c>
      <c r="H160" s="118">
        <f>ROUND(E160*G160,2)</f>
        <v>0</v>
      </c>
      <c r="J160" s="118">
        <f>ROUND(E160*G160,2)</f>
        <v>0</v>
      </c>
      <c r="K160" s="119">
        <v>0.00158</v>
      </c>
      <c r="L160" s="119">
        <f>E160*K160</f>
        <v>0.06004</v>
      </c>
      <c r="O160" s="116">
        <v>20</v>
      </c>
      <c r="P160" s="116" t="s">
        <v>127</v>
      </c>
      <c r="V160" s="120" t="s">
        <v>49</v>
      </c>
    </row>
    <row r="161" spans="4:22" ht="12.75">
      <c r="D161" s="122" t="s">
        <v>344</v>
      </c>
      <c r="V161" s="120" t="s">
        <v>0</v>
      </c>
    </row>
    <row r="162" spans="1:22" ht="12.75">
      <c r="A162" s="113">
        <v>68</v>
      </c>
      <c r="B162" s="114" t="s">
        <v>144</v>
      </c>
      <c r="C162" s="115" t="s">
        <v>345</v>
      </c>
      <c r="D162" s="122" t="s">
        <v>346</v>
      </c>
      <c r="E162" s="117">
        <v>141.86</v>
      </c>
      <c r="F162" s="116" t="s">
        <v>205</v>
      </c>
      <c r="H162" s="118">
        <f>ROUND(E162*G162,2)</f>
        <v>0</v>
      </c>
      <c r="J162" s="118">
        <f>ROUND(E162*G162,2)</f>
        <v>0</v>
      </c>
      <c r="O162" s="116">
        <v>20</v>
      </c>
      <c r="P162" s="116" t="s">
        <v>127</v>
      </c>
      <c r="V162" s="120" t="s">
        <v>49</v>
      </c>
    </row>
    <row r="163" spans="4:22" ht="12.75">
      <c r="D163" s="122" t="s">
        <v>347</v>
      </c>
      <c r="V163" s="120" t="s">
        <v>0</v>
      </c>
    </row>
    <row r="164" spans="4:22" ht="12.75">
      <c r="D164" s="122" t="s">
        <v>348</v>
      </c>
      <c r="V164" s="120" t="s">
        <v>0</v>
      </c>
    </row>
    <row r="165" spans="1:22" ht="12.75">
      <c r="A165" s="113">
        <v>69</v>
      </c>
      <c r="B165" s="114" t="s">
        <v>144</v>
      </c>
      <c r="C165" s="115" t="s">
        <v>349</v>
      </c>
      <c r="D165" s="122" t="s">
        <v>350</v>
      </c>
      <c r="E165" s="117">
        <v>98.15</v>
      </c>
      <c r="F165" s="116" t="s">
        <v>205</v>
      </c>
      <c r="H165" s="118">
        <f>ROUND(E165*G165,2)</f>
        <v>0</v>
      </c>
      <c r="J165" s="118">
        <f>ROUND(E165*G165,2)</f>
        <v>0</v>
      </c>
      <c r="O165" s="116">
        <v>20</v>
      </c>
      <c r="P165" s="116" t="s">
        <v>127</v>
      </c>
      <c r="V165" s="120" t="s">
        <v>49</v>
      </c>
    </row>
    <row r="166" spans="4:22" ht="12.75">
      <c r="D166" s="122" t="s">
        <v>351</v>
      </c>
      <c r="V166" s="120" t="s">
        <v>0</v>
      </c>
    </row>
    <row r="167" spans="4:22" ht="12.75">
      <c r="D167" s="122" t="s">
        <v>352</v>
      </c>
      <c r="V167" s="120" t="s">
        <v>0</v>
      </c>
    </row>
    <row r="168" spans="1:22" ht="25.5">
      <c r="A168" s="113">
        <v>70</v>
      </c>
      <c r="B168" s="114" t="s">
        <v>144</v>
      </c>
      <c r="C168" s="115" t="s">
        <v>353</v>
      </c>
      <c r="D168" s="122" t="s">
        <v>354</v>
      </c>
      <c r="E168" s="117">
        <v>12.381</v>
      </c>
      <c r="F168" s="116" t="s">
        <v>126</v>
      </c>
      <c r="H168" s="118">
        <f>ROUND(E168*G168,2)</f>
        <v>0</v>
      </c>
      <c r="J168" s="118">
        <f>ROUND(E168*G168,2)</f>
        <v>0</v>
      </c>
      <c r="K168" s="119">
        <v>0.505</v>
      </c>
      <c r="L168" s="119">
        <f>E168*K168</f>
        <v>6.252405</v>
      </c>
      <c r="O168" s="116">
        <v>20</v>
      </c>
      <c r="P168" s="116" t="s">
        <v>127</v>
      </c>
      <c r="V168" s="120" t="s">
        <v>49</v>
      </c>
    </row>
    <row r="169" spans="4:22" ht="12.75">
      <c r="D169" s="122" t="s">
        <v>355</v>
      </c>
      <c r="V169" s="120" t="s">
        <v>0</v>
      </c>
    </row>
    <row r="170" spans="1:22" ht="12.75">
      <c r="A170" s="113">
        <v>71</v>
      </c>
      <c r="B170" s="114" t="s">
        <v>144</v>
      </c>
      <c r="C170" s="115" t="s">
        <v>356</v>
      </c>
      <c r="D170" s="122" t="s">
        <v>357</v>
      </c>
      <c r="E170" s="117">
        <v>14.84</v>
      </c>
      <c r="F170" s="116" t="s">
        <v>126</v>
      </c>
      <c r="H170" s="118">
        <f>ROUND(E170*G170,2)</f>
        <v>0</v>
      </c>
      <c r="J170" s="118">
        <f>ROUND(E170*G170,2)</f>
        <v>0</v>
      </c>
      <c r="K170" s="119">
        <v>1.837</v>
      </c>
      <c r="L170" s="119">
        <f>E170*K170</f>
        <v>27.26108</v>
      </c>
      <c r="O170" s="116">
        <v>20</v>
      </c>
      <c r="P170" s="116" t="s">
        <v>127</v>
      </c>
      <c r="V170" s="120" t="s">
        <v>49</v>
      </c>
    </row>
    <row r="171" spans="4:22" ht="12.75">
      <c r="D171" s="122" t="s">
        <v>358</v>
      </c>
      <c r="V171" s="120" t="s">
        <v>0</v>
      </c>
    </row>
    <row r="172" spans="1:22" ht="12.75">
      <c r="A172" s="113">
        <v>72</v>
      </c>
      <c r="B172" s="114" t="s">
        <v>144</v>
      </c>
      <c r="C172" s="115" t="s">
        <v>359</v>
      </c>
      <c r="D172" s="122" t="s">
        <v>360</v>
      </c>
      <c r="E172" s="117">
        <v>5.943</v>
      </c>
      <c r="F172" s="116" t="s">
        <v>126</v>
      </c>
      <c r="H172" s="118">
        <f>ROUND(E172*G172,2)</f>
        <v>0</v>
      </c>
      <c r="J172" s="118">
        <f>ROUND(E172*G172,2)</f>
        <v>0</v>
      </c>
      <c r="K172" s="119">
        <v>1.837</v>
      </c>
      <c r="L172" s="119">
        <f>E172*K172</f>
        <v>10.917290999999999</v>
      </c>
      <c r="O172" s="116">
        <v>20</v>
      </c>
      <c r="P172" s="116" t="s">
        <v>127</v>
      </c>
      <c r="V172" s="120" t="s">
        <v>49</v>
      </c>
    </row>
    <row r="173" spans="4:22" ht="12.75">
      <c r="D173" s="122" t="s">
        <v>361</v>
      </c>
      <c r="V173" s="120" t="s">
        <v>0</v>
      </c>
    </row>
    <row r="174" spans="4:22" ht="12.75">
      <c r="D174" s="122" t="s">
        <v>362</v>
      </c>
      <c r="V174" s="120" t="s">
        <v>0</v>
      </c>
    </row>
    <row r="175" spans="1:22" ht="25.5">
      <c r="A175" s="113">
        <v>73</v>
      </c>
      <c r="B175" s="114" t="s">
        <v>144</v>
      </c>
      <c r="C175" s="115" t="s">
        <v>363</v>
      </c>
      <c r="D175" s="122" t="s">
        <v>364</v>
      </c>
      <c r="E175" s="117">
        <v>98.93</v>
      </c>
      <c r="F175" s="116" t="s">
        <v>137</v>
      </c>
      <c r="H175" s="118">
        <f>ROUND(E175*G175,2)</f>
        <v>0</v>
      </c>
      <c r="J175" s="118">
        <f>ROUND(E175*G175,2)</f>
        <v>0</v>
      </c>
      <c r="K175" s="119">
        <v>0.1173</v>
      </c>
      <c r="L175" s="119">
        <f>E175*K175</f>
        <v>11.604489000000001</v>
      </c>
      <c r="O175" s="116">
        <v>20</v>
      </c>
      <c r="P175" s="116" t="s">
        <v>127</v>
      </c>
      <c r="V175" s="120" t="s">
        <v>49</v>
      </c>
    </row>
    <row r="176" spans="4:22" ht="12.75">
      <c r="D176" s="122" t="s">
        <v>220</v>
      </c>
      <c r="V176" s="120" t="s">
        <v>0</v>
      </c>
    </row>
    <row r="177" spans="1:22" ht="25.5">
      <c r="A177" s="113">
        <v>74</v>
      </c>
      <c r="B177" s="114" t="s">
        <v>162</v>
      </c>
      <c r="C177" s="115" t="s">
        <v>365</v>
      </c>
      <c r="D177" s="122" t="s">
        <v>366</v>
      </c>
      <c r="E177" s="117">
        <v>153.235</v>
      </c>
      <c r="F177" s="116" t="s">
        <v>137</v>
      </c>
      <c r="H177" s="118">
        <f>ROUND(E177*G177,2)</f>
        <v>0</v>
      </c>
      <c r="J177" s="118">
        <f>ROUND(E177*G177,2)</f>
        <v>0</v>
      </c>
      <c r="K177" s="119">
        <v>0.0042</v>
      </c>
      <c r="L177" s="119">
        <f>E177*K177</f>
        <v>0.643587</v>
      </c>
      <c r="O177" s="116">
        <v>20</v>
      </c>
      <c r="P177" s="116" t="s">
        <v>127</v>
      </c>
      <c r="V177" s="120" t="s">
        <v>49</v>
      </c>
    </row>
    <row r="178" spans="4:22" ht="13.5" customHeight="1">
      <c r="D178" s="122" t="s">
        <v>367</v>
      </c>
      <c r="V178" s="120" t="s">
        <v>0</v>
      </c>
    </row>
    <row r="179" spans="4:22" ht="12.75">
      <c r="D179" s="122" t="s">
        <v>368</v>
      </c>
      <c r="V179" s="120" t="s">
        <v>0</v>
      </c>
    </row>
    <row r="180" spans="1:22" ht="25.5">
      <c r="A180" s="113">
        <v>75</v>
      </c>
      <c r="B180" s="114" t="s">
        <v>144</v>
      </c>
      <c r="C180" s="115" t="s">
        <v>369</v>
      </c>
      <c r="D180" s="122" t="s">
        <v>370</v>
      </c>
      <c r="E180" s="117">
        <v>153.235</v>
      </c>
      <c r="F180" s="116" t="s">
        <v>137</v>
      </c>
      <c r="H180" s="118">
        <f>ROUND(E180*G180,2)</f>
        <v>0</v>
      </c>
      <c r="J180" s="118">
        <f aca="true" t="shared" si="0" ref="J180:J189">ROUND(E180*G180,2)</f>
        <v>0</v>
      </c>
      <c r="O180" s="116">
        <v>20</v>
      </c>
      <c r="P180" s="116" t="s">
        <v>127</v>
      </c>
      <c r="V180" s="120" t="s">
        <v>49</v>
      </c>
    </row>
    <row r="181" spans="1:22" ht="25.5">
      <c r="A181" s="113">
        <v>76</v>
      </c>
      <c r="B181" s="114" t="s">
        <v>144</v>
      </c>
      <c r="C181" s="115" t="s">
        <v>371</v>
      </c>
      <c r="D181" s="122" t="s">
        <v>372</v>
      </c>
      <c r="E181" s="117">
        <v>10</v>
      </c>
      <c r="F181" s="116" t="s">
        <v>190</v>
      </c>
      <c r="H181" s="118">
        <f>ROUND(E181*G181,2)</f>
        <v>0</v>
      </c>
      <c r="J181" s="118">
        <f t="shared" si="0"/>
        <v>0</v>
      </c>
      <c r="K181" s="119">
        <v>0.00072</v>
      </c>
      <c r="L181" s="119">
        <f aca="true" t="shared" si="1" ref="L181:L189">E181*K181</f>
        <v>0.007200000000000001</v>
      </c>
      <c r="O181" s="116">
        <v>20</v>
      </c>
      <c r="P181" s="116" t="s">
        <v>127</v>
      </c>
      <c r="V181" s="120" t="s">
        <v>49</v>
      </c>
    </row>
    <row r="182" spans="1:22" ht="25.5">
      <c r="A182" s="113">
        <v>77</v>
      </c>
      <c r="B182" s="114" t="s">
        <v>144</v>
      </c>
      <c r="C182" s="115" t="s">
        <v>373</v>
      </c>
      <c r="D182" s="122" t="s">
        <v>374</v>
      </c>
      <c r="E182" s="117">
        <v>38</v>
      </c>
      <c r="F182" s="116" t="s">
        <v>190</v>
      </c>
      <c r="H182" s="118">
        <f>ROUND(E182*G182,2)</f>
        <v>0</v>
      </c>
      <c r="J182" s="118">
        <f t="shared" si="0"/>
        <v>0</v>
      </c>
      <c r="K182" s="119">
        <v>0.0012</v>
      </c>
      <c r="L182" s="119">
        <f t="shared" si="1"/>
        <v>0.045599999999999995</v>
      </c>
      <c r="O182" s="116">
        <v>20</v>
      </c>
      <c r="P182" s="116" t="s">
        <v>127</v>
      </c>
      <c r="V182" s="120" t="s">
        <v>49</v>
      </c>
    </row>
    <row r="183" spans="1:22" ht="25.5">
      <c r="A183" s="113">
        <v>78</v>
      </c>
      <c r="B183" s="114" t="s">
        <v>144</v>
      </c>
      <c r="C183" s="115" t="s">
        <v>375</v>
      </c>
      <c r="D183" s="122" t="s">
        <v>376</v>
      </c>
      <c r="E183" s="117">
        <v>1</v>
      </c>
      <c r="F183" s="116" t="s">
        <v>190</v>
      </c>
      <c r="H183" s="118">
        <f>ROUND(E183*G183,2)</f>
        <v>0</v>
      </c>
      <c r="J183" s="118">
        <f t="shared" si="0"/>
        <v>0</v>
      </c>
      <c r="K183" s="119">
        <v>0.0016</v>
      </c>
      <c r="L183" s="119">
        <f t="shared" si="1"/>
        <v>0.0016</v>
      </c>
      <c r="O183" s="116">
        <v>20</v>
      </c>
      <c r="P183" s="116" t="s">
        <v>127</v>
      </c>
      <c r="V183" s="120" t="s">
        <v>49</v>
      </c>
    </row>
    <row r="184" spans="1:22" ht="25.5">
      <c r="A184" s="113">
        <v>79</v>
      </c>
      <c r="B184" s="114" t="s">
        <v>144</v>
      </c>
      <c r="C184" s="115" t="s">
        <v>377</v>
      </c>
      <c r="D184" s="122" t="s">
        <v>378</v>
      </c>
      <c r="E184" s="117">
        <v>1</v>
      </c>
      <c r="F184" s="116" t="s">
        <v>190</v>
      </c>
      <c r="H184" s="118">
        <f>ROUND(E184*G184,2)</f>
        <v>0</v>
      </c>
      <c r="J184" s="118">
        <f t="shared" si="0"/>
        <v>0</v>
      </c>
      <c r="K184" s="119">
        <v>0.0006</v>
      </c>
      <c r="L184" s="119">
        <f t="shared" si="1"/>
        <v>0.0006</v>
      </c>
      <c r="O184" s="116">
        <v>20</v>
      </c>
      <c r="P184" s="116" t="s">
        <v>127</v>
      </c>
      <c r="V184" s="120" t="s">
        <v>49</v>
      </c>
    </row>
    <row r="185" spans="1:22" ht="12.75">
      <c r="A185" s="113">
        <v>80</v>
      </c>
      <c r="B185" s="114" t="s">
        <v>278</v>
      </c>
      <c r="C185" s="115" t="s">
        <v>379</v>
      </c>
      <c r="D185" s="122" t="s">
        <v>380</v>
      </c>
      <c r="E185" s="117">
        <v>1</v>
      </c>
      <c r="F185" s="116" t="s">
        <v>190</v>
      </c>
      <c r="I185" s="118">
        <f>ROUND(E185*G185,2)</f>
        <v>0</v>
      </c>
      <c r="J185" s="118">
        <f t="shared" si="0"/>
        <v>0</v>
      </c>
      <c r="K185" s="119">
        <v>0.0113</v>
      </c>
      <c r="L185" s="119">
        <f t="shared" si="1"/>
        <v>0.0113</v>
      </c>
      <c r="O185" s="116">
        <v>20</v>
      </c>
      <c r="P185" s="116" t="s">
        <v>127</v>
      </c>
      <c r="V185" s="120" t="s">
        <v>42</v>
      </c>
    </row>
    <row r="186" spans="1:22" ht="25.5">
      <c r="A186" s="113">
        <v>81</v>
      </c>
      <c r="B186" s="114" t="s">
        <v>144</v>
      </c>
      <c r="C186" s="115" t="s">
        <v>381</v>
      </c>
      <c r="D186" s="122" t="s">
        <v>382</v>
      </c>
      <c r="E186" s="117">
        <v>10</v>
      </c>
      <c r="F186" s="116" t="s">
        <v>190</v>
      </c>
      <c r="H186" s="118">
        <f>ROUND(E186*G186,2)</f>
        <v>0</v>
      </c>
      <c r="J186" s="118">
        <f t="shared" si="0"/>
        <v>0</v>
      </c>
      <c r="K186" s="119">
        <v>0.00304</v>
      </c>
      <c r="L186" s="119">
        <f t="shared" si="1"/>
        <v>0.030400000000000003</v>
      </c>
      <c r="O186" s="116">
        <v>20</v>
      </c>
      <c r="P186" s="116" t="s">
        <v>127</v>
      </c>
      <c r="V186" s="120" t="s">
        <v>49</v>
      </c>
    </row>
    <row r="187" spans="1:22" ht="25.5">
      <c r="A187" s="113">
        <v>82</v>
      </c>
      <c r="B187" s="114" t="s">
        <v>144</v>
      </c>
      <c r="C187" s="115" t="s">
        <v>383</v>
      </c>
      <c r="D187" s="122" t="s">
        <v>384</v>
      </c>
      <c r="E187" s="117">
        <v>2</v>
      </c>
      <c r="F187" s="116" t="s">
        <v>190</v>
      </c>
      <c r="H187" s="118">
        <f>ROUND(E187*G187,2)</f>
        <v>0</v>
      </c>
      <c r="J187" s="118">
        <f t="shared" si="0"/>
        <v>0</v>
      </c>
      <c r="K187" s="119">
        <v>0.00452</v>
      </c>
      <c r="L187" s="119">
        <f t="shared" si="1"/>
        <v>0.00904</v>
      </c>
      <c r="O187" s="116">
        <v>20</v>
      </c>
      <c r="P187" s="116" t="s">
        <v>127</v>
      </c>
      <c r="V187" s="120" t="s">
        <v>49</v>
      </c>
    </row>
    <row r="188" spans="1:22" ht="25.5">
      <c r="A188" s="113">
        <v>83</v>
      </c>
      <c r="B188" s="114" t="s">
        <v>144</v>
      </c>
      <c r="C188" s="115" t="s">
        <v>385</v>
      </c>
      <c r="D188" s="122" t="s">
        <v>386</v>
      </c>
      <c r="E188" s="117">
        <v>8</v>
      </c>
      <c r="F188" s="116" t="s">
        <v>190</v>
      </c>
      <c r="H188" s="118">
        <f>ROUND(E188*G188,2)</f>
        <v>0</v>
      </c>
      <c r="J188" s="118">
        <f t="shared" si="0"/>
        <v>0</v>
      </c>
      <c r="K188" s="119">
        <v>0.0012</v>
      </c>
      <c r="L188" s="119">
        <f t="shared" si="1"/>
        <v>0.0096</v>
      </c>
      <c r="O188" s="116">
        <v>20</v>
      </c>
      <c r="P188" s="116" t="s">
        <v>127</v>
      </c>
      <c r="V188" s="120" t="s">
        <v>49</v>
      </c>
    </row>
    <row r="189" spans="1:22" ht="25.5">
      <c r="A189" s="113">
        <v>84</v>
      </c>
      <c r="B189" s="114" t="s">
        <v>144</v>
      </c>
      <c r="C189" s="115" t="s">
        <v>387</v>
      </c>
      <c r="D189" s="122" t="s">
        <v>388</v>
      </c>
      <c r="E189" s="117">
        <v>86.2</v>
      </c>
      <c r="F189" s="116" t="s">
        <v>205</v>
      </c>
      <c r="H189" s="118">
        <f>ROUND(E189*G189,2)</f>
        <v>0</v>
      </c>
      <c r="J189" s="118">
        <f t="shared" si="0"/>
        <v>0</v>
      </c>
      <c r="K189" s="119">
        <v>0.00884</v>
      </c>
      <c r="L189" s="119">
        <f t="shared" si="1"/>
        <v>0.7620080000000001</v>
      </c>
      <c r="O189" s="116">
        <v>20</v>
      </c>
      <c r="P189" s="116" t="s">
        <v>127</v>
      </c>
      <c r="V189" s="120" t="s">
        <v>49</v>
      </c>
    </row>
    <row r="190" spans="4:22" ht="12.75">
      <c r="D190" s="122" t="s">
        <v>351</v>
      </c>
      <c r="V190" s="120" t="s">
        <v>0</v>
      </c>
    </row>
    <row r="191" spans="4:14" ht="12.75">
      <c r="D191" s="136" t="s">
        <v>389</v>
      </c>
      <c r="E191" s="137">
        <f>J191</f>
        <v>0</v>
      </c>
      <c r="H191" s="137">
        <f>SUM(H115:H190)</f>
        <v>0</v>
      </c>
      <c r="I191" s="137">
        <f>SUM(I115:I190)</f>
        <v>0</v>
      </c>
      <c r="J191" s="137">
        <f>SUM(J115:J190)</f>
        <v>0</v>
      </c>
      <c r="L191" s="138">
        <f>SUM(L115:L190)</f>
        <v>93.8532178</v>
      </c>
      <c r="N191" s="139">
        <f>SUM(N115:N190)</f>
        <v>0</v>
      </c>
    </row>
    <row r="193" ht="12.75">
      <c r="B193" s="115" t="s">
        <v>390</v>
      </c>
    </row>
    <row r="194" spans="1:22" ht="25.5">
      <c r="A194" s="113">
        <v>85</v>
      </c>
      <c r="B194" s="114" t="s">
        <v>272</v>
      </c>
      <c r="C194" s="115" t="s">
        <v>391</v>
      </c>
      <c r="D194" s="122" t="s">
        <v>392</v>
      </c>
      <c r="E194" s="117">
        <v>93.39</v>
      </c>
      <c r="F194" s="116" t="s">
        <v>205</v>
      </c>
      <c r="H194" s="118">
        <f>ROUND(E194*G194,2)</f>
        <v>0</v>
      </c>
      <c r="J194" s="118">
        <f>ROUND(E194*G194,2)</f>
        <v>0</v>
      </c>
      <c r="K194" s="119">
        <v>0.10562</v>
      </c>
      <c r="L194" s="119">
        <f>E194*K194</f>
        <v>9.8638518</v>
      </c>
      <c r="O194" s="116">
        <v>20</v>
      </c>
      <c r="P194" s="116" t="s">
        <v>127</v>
      </c>
      <c r="V194" s="120" t="s">
        <v>49</v>
      </c>
    </row>
    <row r="195" spans="4:22" ht="12.75">
      <c r="D195" s="122" t="s">
        <v>393</v>
      </c>
      <c r="V195" s="120" t="s">
        <v>0</v>
      </c>
    </row>
    <row r="196" spans="1:22" ht="12.75">
      <c r="A196" s="113">
        <v>86</v>
      </c>
      <c r="B196" s="114" t="s">
        <v>278</v>
      </c>
      <c r="C196" s="115" t="s">
        <v>394</v>
      </c>
      <c r="D196" s="122" t="s">
        <v>395</v>
      </c>
      <c r="E196" s="117">
        <v>94.94</v>
      </c>
      <c r="F196" s="116" t="s">
        <v>190</v>
      </c>
      <c r="I196" s="118">
        <f>ROUND(E196*G196,2)</f>
        <v>0</v>
      </c>
      <c r="J196" s="118">
        <f>ROUND(E196*G196,2)</f>
        <v>0</v>
      </c>
      <c r="K196" s="119">
        <v>0.022</v>
      </c>
      <c r="L196" s="119">
        <f>E196*K196</f>
        <v>2.0886799999999996</v>
      </c>
      <c r="O196" s="116">
        <v>20</v>
      </c>
      <c r="P196" s="116" t="s">
        <v>127</v>
      </c>
      <c r="V196" s="120" t="s">
        <v>42</v>
      </c>
    </row>
    <row r="197" spans="1:22" ht="25.5">
      <c r="A197" s="113">
        <v>87</v>
      </c>
      <c r="B197" s="114" t="s">
        <v>396</v>
      </c>
      <c r="C197" s="115" t="s">
        <v>397</v>
      </c>
      <c r="D197" s="122" t="s">
        <v>398</v>
      </c>
      <c r="E197" s="117">
        <v>646.035</v>
      </c>
      <c r="F197" s="116" t="s">
        <v>137</v>
      </c>
      <c r="H197" s="118">
        <f>ROUND(E197*G197,2)</f>
        <v>0</v>
      </c>
      <c r="J197" s="118">
        <f>ROUND(E197*G197,2)</f>
        <v>0</v>
      </c>
      <c r="O197" s="116">
        <v>20</v>
      </c>
      <c r="P197" s="116" t="s">
        <v>127</v>
      </c>
      <c r="V197" s="120" t="s">
        <v>49</v>
      </c>
    </row>
    <row r="198" spans="4:22" ht="12.75">
      <c r="D198" s="122" t="s">
        <v>399</v>
      </c>
      <c r="V198" s="120" t="s">
        <v>0</v>
      </c>
    </row>
    <row r="199" spans="1:22" ht="25.5">
      <c r="A199" s="113">
        <v>88</v>
      </c>
      <c r="B199" s="114" t="s">
        <v>396</v>
      </c>
      <c r="C199" s="115" t="s">
        <v>400</v>
      </c>
      <c r="D199" s="122" t="s">
        <v>401</v>
      </c>
      <c r="E199" s="117">
        <v>646.035</v>
      </c>
      <c r="F199" s="116" t="s">
        <v>137</v>
      </c>
      <c r="H199" s="118">
        <f>ROUND(E199*G199,2)</f>
        <v>0</v>
      </c>
      <c r="J199" s="118">
        <f>ROUND(E199*G199,2)</f>
        <v>0</v>
      </c>
      <c r="K199" s="119">
        <v>0.00061</v>
      </c>
      <c r="L199" s="119">
        <f>E199*K199</f>
        <v>0.39408134999999994</v>
      </c>
      <c r="O199" s="116">
        <v>20</v>
      </c>
      <c r="P199" s="116" t="s">
        <v>127</v>
      </c>
      <c r="V199" s="120" t="s">
        <v>49</v>
      </c>
    </row>
    <row r="200" spans="1:22" ht="25.5">
      <c r="A200" s="113">
        <v>89</v>
      </c>
      <c r="B200" s="114" t="s">
        <v>396</v>
      </c>
      <c r="C200" s="115" t="s">
        <v>402</v>
      </c>
      <c r="D200" s="122" t="s">
        <v>403</v>
      </c>
      <c r="E200" s="117">
        <v>646.035</v>
      </c>
      <c r="F200" s="116" t="s">
        <v>137</v>
      </c>
      <c r="H200" s="118">
        <f>ROUND(E200*G200,2)</f>
        <v>0</v>
      </c>
      <c r="J200" s="118">
        <f>ROUND(E200*G200,2)</f>
        <v>0</v>
      </c>
      <c r="O200" s="116">
        <v>20</v>
      </c>
      <c r="P200" s="116" t="s">
        <v>127</v>
      </c>
      <c r="V200" s="120" t="s">
        <v>49</v>
      </c>
    </row>
    <row r="201" spans="1:22" ht="12.75">
      <c r="A201" s="113">
        <v>90</v>
      </c>
      <c r="B201" s="114" t="s">
        <v>396</v>
      </c>
      <c r="C201" s="115" t="s">
        <v>404</v>
      </c>
      <c r="D201" s="122" t="s">
        <v>405</v>
      </c>
      <c r="E201" s="117">
        <v>252.165</v>
      </c>
      <c r="F201" s="116" t="s">
        <v>137</v>
      </c>
      <c r="H201" s="118">
        <f>ROUND(E201*G201,2)</f>
        <v>0</v>
      </c>
      <c r="J201" s="118">
        <f>ROUND(E201*G201,2)</f>
        <v>0</v>
      </c>
      <c r="K201" s="119">
        <v>0.00127</v>
      </c>
      <c r="L201" s="119">
        <f>E201*K201</f>
        <v>0.32024955</v>
      </c>
      <c r="O201" s="116">
        <v>20</v>
      </c>
      <c r="P201" s="116" t="s">
        <v>127</v>
      </c>
      <c r="V201" s="120" t="s">
        <v>49</v>
      </c>
    </row>
    <row r="202" spans="4:22" ht="12.75">
      <c r="D202" s="122" t="s">
        <v>406</v>
      </c>
      <c r="V202" s="120" t="s">
        <v>0</v>
      </c>
    </row>
    <row r="203" spans="1:22" ht="25.5">
      <c r="A203" s="113">
        <v>91</v>
      </c>
      <c r="B203" s="114" t="s">
        <v>144</v>
      </c>
      <c r="C203" s="115" t="s">
        <v>407</v>
      </c>
      <c r="D203" s="122" t="s">
        <v>408</v>
      </c>
      <c r="E203" s="117">
        <v>252.165</v>
      </c>
      <c r="F203" s="116" t="s">
        <v>137</v>
      </c>
      <c r="H203" s="118">
        <f>ROUND(E203*G203,2)</f>
        <v>0</v>
      </c>
      <c r="J203" s="118">
        <f>ROUND(E203*G203,2)</f>
        <v>0</v>
      </c>
      <c r="K203" s="119">
        <v>2E-05</v>
      </c>
      <c r="L203" s="119">
        <f>E203*K203</f>
        <v>0.0050433000000000006</v>
      </c>
      <c r="O203" s="116">
        <v>20</v>
      </c>
      <c r="P203" s="116" t="s">
        <v>127</v>
      </c>
      <c r="V203" s="120" t="s">
        <v>49</v>
      </c>
    </row>
    <row r="204" spans="1:22" ht="25.5">
      <c r="A204" s="113">
        <v>92</v>
      </c>
      <c r="B204" s="114" t="s">
        <v>409</v>
      </c>
      <c r="C204" s="115" t="s">
        <v>410</v>
      </c>
      <c r="D204" s="122" t="s">
        <v>411</v>
      </c>
      <c r="E204" s="117">
        <v>27.242</v>
      </c>
      <c r="F204" s="116" t="s">
        <v>137</v>
      </c>
      <c r="H204" s="118">
        <f>ROUND(E204*G204,2)</f>
        <v>0</v>
      </c>
      <c r="J204" s="118">
        <f>ROUND(E204*G204,2)</f>
        <v>0</v>
      </c>
      <c r="K204" s="119">
        <v>0.00068</v>
      </c>
      <c r="L204" s="119">
        <f>E204*K204</f>
        <v>0.018524560000000002</v>
      </c>
      <c r="M204" s="117">
        <v>0.113</v>
      </c>
      <c r="N204" s="117">
        <f>E204*M204</f>
        <v>3.0783460000000002</v>
      </c>
      <c r="O204" s="116">
        <v>20</v>
      </c>
      <c r="P204" s="116" t="s">
        <v>127</v>
      </c>
      <c r="V204" s="120" t="s">
        <v>49</v>
      </c>
    </row>
    <row r="205" spans="4:22" ht="12.75">
      <c r="D205" s="122" t="s">
        <v>412</v>
      </c>
      <c r="V205" s="120" t="s">
        <v>0</v>
      </c>
    </row>
    <row r="206" spans="1:22" ht="25.5">
      <c r="A206" s="113">
        <v>93</v>
      </c>
      <c r="B206" s="114" t="s">
        <v>409</v>
      </c>
      <c r="C206" s="115" t="s">
        <v>413</v>
      </c>
      <c r="D206" s="122" t="s">
        <v>414</v>
      </c>
      <c r="E206" s="117">
        <v>7.221</v>
      </c>
      <c r="F206" s="116" t="s">
        <v>137</v>
      </c>
      <c r="H206" s="118">
        <f>ROUND(E206*G206,2)</f>
        <v>0</v>
      </c>
      <c r="J206" s="118">
        <f>ROUND(E206*G206,2)</f>
        <v>0</v>
      </c>
      <c r="K206" s="119">
        <v>0.00068</v>
      </c>
      <c r="L206" s="119">
        <f>E206*K206</f>
        <v>0.00491028</v>
      </c>
      <c r="M206" s="117">
        <v>0.117</v>
      </c>
      <c r="N206" s="117">
        <f>E206*M206</f>
        <v>0.8448570000000001</v>
      </c>
      <c r="O206" s="116">
        <v>20</v>
      </c>
      <c r="P206" s="116" t="s">
        <v>127</v>
      </c>
      <c r="V206" s="120" t="s">
        <v>49</v>
      </c>
    </row>
    <row r="207" spans="4:22" ht="12.75">
      <c r="D207" s="122" t="s">
        <v>415</v>
      </c>
      <c r="V207" s="120" t="s">
        <v>0</v>
      </c>
    </row>
    <row r="208" spans="1:22" ht="12.75">
      <c r="A208" s="113">
        <v>94</v>
      </c>
      <c r="B208" s="114" t="s">
        <v>409</v>
      </c>
      <c r="C208" s="115" t="s">
        <v>416</v>
      </c>
      <c r="D208" s="122" t="s">
        <v>417</v>
      </c>
      <c r="E208" s="117">
        <v>1.232</v>
      </c>
      <c r="F208" s="116" t="s">
        <v>126</v>
      </c>
      <c r="H208" s="118">
        <f>ROUND(E208*G208,2)</f>
        <v>0</v>
      </c>
      <c r="J208" s="118">
        <f>ROUND(E208*G208,2)</f>
        <v>0</v>
      </c>
      <c r="K208" s="119">
        <v>0.0015</v>
      </c>
      <c r="L208" s="119">
        <f>E208*K208</f>
        <v>0.001848</v>
      </c>
      <c r="M208" s="117">
        <v>2.2</v>
      </c>
      <c r="N208" s="117">
        <f>E208*M208</f>
        <v>2.7104000000000004</v>
      </c>
      <c r="O208" s="116">
        <v>20</v>
      </c>
      <c r="P208" s="116" t="s">
        <v>127</v>
      </c>
      <c r="V208" s="120" t="s">
        <v>49</v>
      </c>
    </row>
    <row r="209" spans="4:22" ht="12.75">
      <c r="D209" s="122" t="s">
        <v>418</v>
      </c>
      <c r="V209" s="120" t="s">
        <v>0</v>
      </c>
    </row>
    <row r="210" spans="1:22" ht="14.25" customHeight="1">
      <c r="A210" s="113">
        <v>95</v>
      </c>
      <c r="B210" s="114" t="s">
        <v>409</v>
      </c>
      <c r="C210" s="115" t="s">
        <v>419</v>
      </c>
      <c r="D210" s="122" t="s">
        <v>420</v>
      </c>
      <c r="E210" s="117">
        <v>90.35</v>
      </c>
      <c r="F210" s="116" t="s">
        <v>137</v>
      </c>
      <c r="H210" s="118">
        <f>ROUND(E210*G210,2)</f>
        <v>0</v>
      </c>
      <c r="J210" s="118">
        <f>ROUND(E210*G210,2)</f>
        <v>0</v>
      </c>
      <c r="M210" s="117">
        <v>0.02</v>
      </c>
      <c r="N210" s="117">
        <f>E210*M210</f>
        <v>1.807</v>
      </c>
      <c r="O210" s="116">
        <v>20</v>
      </c>
      <c r="P210" s="116" t="s">
        <v>127</v>
      </c>
      <c r="V210" s="120" t="s">
        <v>49</v>
      </c>
    </row>
    <row r="211" spans="4:22" ht="12.75">
      <c r="D211" s="122" t="s">
        <v>421</v>
      </c>
      <c r="V211" s="120" t="s">
        <v>0</v>
      </c>
    </row>
    <row r="212" spans="1:22" ht="25.5">
      <c r="A212" s="113">
        <v>96</v>
      </c>
      <c r="B212" s="114" t="s">
        <v>409</v>
      </c>
      <c r="C212" s="115" t="s">
        <v>422</v>
      </c>
      <c r="D212" s="122" t="s">
        <v>423</v>
      </c>
      <c r="E212" s="117">
        <v>3.732</v>
      </c>
      <c r="F212" s="116" t="s">
        <v>137</v>
      </c>
      <c r="H212" s="118">
        <f>ROUND(E212*G212,2)</f>
        <v>0</v>
      </c>
      <c r="J212" s="118">
        <f>ROUND(E212*G212,2)</f>
        <v>0</v>
      </c>
      <c r="M212" s="117">
        <v>0.055</v>
      </c>
      <c r="N212" s="117">
        <f>E212*M212</f>
        <v>0.20526000000000003</v>
      </c>
      <c r="O212" s="116">
        <v>20</v>
      </c>
      <c r="P212" s="116" t="s">
        <v>127</v>
      </c>
      <c r="V212" s="120" t="s">
        <v>49</v>
      </c>
    </row>
    <row r="213" spans="4:22" ht="12.75">
      <c r="D213" s="122" t="s">
        <v>424</v>
      </c>
      <c r="V213" s="120" t="s">
        <v>0</v>
      </c>
    </row>
    <row r="214" spans="1:22" ht="12.75">
      <c r="A214" s="113">
        <v>97</v>
      </c>
      <c r="B214" s="114" t="s">
        <v>409</v>
      </c>
      <c r="C214" s="115" t="s">
        <v>425</v>
      </c>
      <c r="D214" s="122" t="s">
        <v>426</v>
      </c>
      <c r="E214" s="117">
        <v>9.225</v>
      </c>
      <c r="F214" s="116" t="s">
        <v>137</v>
      </c>
      <c r="H214" s="118">
        <f>ROUND(E214*G214,2)</f>
        <v>0</v>
      </c>
      <c r="J214" s="118">
        <f>ROUND(E214*G214,2)</f>
        <v>0</v>
      </c>
      <c r="M214" s="117">
        <v>0.066</v>
      </c>
      <c r="N214" s="117">
        <f>E214*M214</f>
        <v>0.60885</v>
      </c>
      <c r="O214" s="116">
        <v>20</v>
      </c>
      <c r="P214" s="116" t="s">
        <v>127</v>
      </c>
      <c r="V214" s="120" t="s">
        <v>49</v>
      </c>
    </row>
    <row r="215" spans="4:22" ht="12.75">
      <c r="D215" s="122" t="s">
        <v>427</v>
      </c>
      <c r="V215" s="120" t="s">
        <v>0</v>
      </c>
    </row>
    <row r="216" spans="1:22" ht="14.25" customHeight="1">
      <c r="A216" s="113">
        <v>98</v>
      </c>
      <c r="B216" s="114" t="s">
        <v>409</v>
      </c>
      <c r="C216" s="115" t="s">
        <v>428</v>
      </c>
      <c r="D216" s="122" t="s">
        <v>429</v>
      </c>
      <c r="E216" s="117">
        <v>16</v>
      </c>
      <c r="F216" s="116" t="s">
        <v>190</v>
      </c>
      <c r="H216" s="118">
        <f>ROUND(E216*G216,2)</f>
        <v>0</v>
      </c>
      <c r="J216" s="118">
        <f>ROUND(E216*G216,2)</f>
        <v>0</v>
      </c>
      <c r="O216" s="116">
        <v>20</v>
      </c>
      <c r="P216" s="116" t="s">
        <v>127</v>
      </c>
      <c r="V216" s="120" t="s">
        <v>49</v>
      </c>
    </row>
    <row r="217" spans="1:22" ht="14.25" customHeight="1">
      <c r="A217" s="113">
        <v>99</v>
      </c>
      <c r="B217" s="114" t="s">
        <v>409</v>
      </c>
      <c r="C217" s="115" t="s">
        <v>430</v>
      </c>
      <c r="D217" s="122" t="s">
        <v>431</v>
      </c>
      <c r="E217" s="117">
        <v>33</v>
      </c>
      <c r="F217" s="116" t="s">
        <v>190</v>
      </c>
      <c r="H217" s="118">
        <f>ROUND(E217*G217,2)</f>
        <v>0</v>
      </c>
      <c r="J217" s="118">
        <f>ROUND(E217*G217,2)</f>
        <v>0</v>
      </c>
      <c r="O217" s="116">
        <v>20</v>
      </c>
      <c r="P217" s="116" t="s">
        <v>127</v>
      </c>
      <c r="V217" s="120" t="s">
        <v>49</v>
      </c>
    </row>
    <row r="218" spans="1:22" ht="12.75">
      <c r="A218" s="113">
        <v>100</v>
      </c>
      <c r="B218" s="114" t="s">
        <v>409</v>
      </c>
      <c r="C218" s="115" t="s">
        <v>432</v>
      </c>
      <c r="D218" s="122" t="s">
        <v>433</v>
      </c>
      <c r="E218" s="117">
        <v>26</v>
      </c>
      <c r="F218" s="116" t="s">
        <v>190</v>
      </c>
      <c r="H218" s="118">
        <f>ROUND(E218*G218,2)</f>
        <v>0</v>
      </c>
      <c r="J218" s="118">
        <f>ROUND(E218*G218,2)</f>
        <v>0</v>
      </c>
      <c r="O218" s="116">
        <v>20</v>
      </c>
      <c r="P218" s="116" t="s">
        <v>127</v>
      </c>
      <c r="V218" s="120" t="s">
        <v>49</v>
      </c>
    </row>
    <row r="219" spans="1:22" ht="25.5">
      <c r="A219" s="113">
        <v>101</v>
      </c>
      <c r="B219" s="114" t="s">
        <v>409</v>
      </c>
      <c r="C219" s="115" t="s">
        <v>434</v>
      </c>
      <c r="D219" s="122" t="s">
        <v>435</v>
      </c>
      <c r="E219" s="117">
        <v>6.48</v>
      </c>
      <c r="F219" s="116" t="s">
        <v>137</v>
      </c>
      <c r="H219" s="118">
        <f>ROUND(E219*G219,2)</f>
        <v>0</v>
      </c>
      <c r="J219" s="118">
        <f>ROUND(E219*G219,2)</f>
        <v>0</v>
      </c>
      <c r="K219" s="119">
        <v>0.00225</v>
      </c>
      <c r="L219" s="119">
        <f>E219*K219</f>
        <v>0.01458</v>
      </c>
      <c r="M219" s="117">
        <v>0.075</v>
      </c>
      <c r="N219" s="117">
        <f>E219*M219</f>
        <v>0.486</v>
      </c>
      <c r="O219" s="116">
        <v>20</v>
      </c>
      <c r="P219" s="116" t="s">
        <v>127</v>
      </c>
      <c r="V219" s="120" t="s">
        <v>49</v>
      </c>
    </row>
    <row r="220" spans="4:22" ht="12.75">
      <c r="D220" s="122" t="s">
        <v>436</v>
      </c>
      <c r="V220" s="120" t="s">
        <v>0</v>
      </c>
    </row>
    <row r="221" spans="1:22" ht="25.5">
      <c r="A221" s="113">
        <v>102</v>
      </c>
      <c r="B221" s="114" t="s">
        <v>409</v>
      </c>
      <c r="C221" s="115" t="s">
        <v>437</v>
      </c>
      <c r="D221" s="122" t="s">
        <v>438</v>
      </c>
      <c r="E221" s="117">
        <v>11.52</v>
      </c>
      <c r="F221" s="116" t="s">
        <v>137</v>
      </c>
      <c r="H221" s="118">
        <f>ROUND(E221*G221,2)</f>
        <v>0</v>
      </c>
      <c r="J221" s="118">
        <f>ROUND(E221*G221,2)</f>
        <v>0</v>
      </c>
      <c r="K221" s="119">
        <v>0.00103</v>
      </c>
      <c r="L221" s="119">
        <f>E221*K221</f>
        <v>0.0118656</v>
      </c>
      <c r="M221" s="117">
        <v>0.062</v>
      </c>
      <c r="N221" s="117">
        <f>E221*M221</f>
        <v>0.71424</v>
      </c>
      <c r="O221" s="116">
        <v>20</v>
      </c>
      <c r="P221" s="116" t="s">
        <v>127</v>
      </c>
      <c r="V221" s="120" t="s">
        <v>49</v>
      </c>
    </row>
    <row r="222" spans="4:22" ht="12.75">
      <c r="D222" s="122" t="s">
        <v>439</v>
      </c>
      <c r="V222" s="120" t="s">
        <v>0</v>
      </c>
    </row>
    <row r="223" spans="1:22" ht="25.5">
      <c r="A223" s="113">
        <v>103</v>
      </c>
      <c r="B223" s="114" t="s">
        <v>409</v>
      </c>
      <c r="C223" s="115" t="s">
        <v>440</v>
      </c>
      <c r="D223" s="122" t="s">
        <v>441</v>
      </c>
      <c r="E223" s="117">
        <v>85.08</v>
      </c>
      <c r="F223" s="116" t="s">
        <v>137</v>
      </c>
      <c r="H223" s="118">
        <f>ROUND(E223*G223,2)</f>
        <v>0</v>
      </c>
      <c r="J223" s="118">
        <f>ROUND(E223*G223,2)</f>
        <v>0</v>
      </c>
      <c r="K223" s="119">
        <v>0.00094</v>
      </c>
      <c r="L223" s="119">
        <f>E223*K223</f>
        <v>0.0799752</v>
      </c>
      <c r="M223" s="117">
        <v>0.054</v>
      </c>
      <c r="N223" s="117">
        <f>E223*M223</f>
        <v>4.59432</v>
      </c>
      <c r="O223" s="116">
        <v>20</v>
      </c>
      <c r="P223" s="116" t="s">
        <v>127</v>
      </c>
      <c r="V223" s="120" t="s">
        <v>49</v>
      </c>
    </row>
    <row r="224" spans="4:22" ht="12.75">
      <c r="D224" s="122" t="s">
        <v>442</v>
      </c>
      <c r="V224" s="120" t="s">
        <v>0</v>
      </c>
    </row>
    <row r="225" spans="1:22" ht="12.75">
      <c r="A225" s="113">
        <v>104</v>
      </c>
      <c r="B225" s="114" t="s">
        <v>409</v>
      </c>
      <c r="C225" s="115" t="s">
        <v>443</v>
      </c>
      <c r="D225" s="122" t="s">
        <v>444</v>
      </c>
      <c r="E225" s="117">
        <v>16.72</v>
      </c>
      <c r="F225" s="116" t="s">
        <v>137</v>
      </c>
      <c r="H225" s="118">
        <f>ROUND(E225*G225,2)</f>
        <v>0</v>
      </c>
      <c r="J225" s="118">
        <f>ROUND(E225*G225,2)</f>
        <v>0</v>
      </c>
      <c r="K225" s="119">
        <v>0.00103</v>
      </c>
      <c r="L225" s="119">
        <f>E225*K225</f>
        <v>0.0172216</v>
      </c>
      <c r="M225" s="117">
        <v>0.067</v>
      </c>
      <c r="N225" s="117">
        <f>E225*M225</f>
        <v>1.12024</v>
      </c>
      <c r="O225" s="116">
        <v>20</v>
      </c>
      <c r="P225" s="116" t="s">
        <v>127</v>
      </c>
      <c r="V225" s="120" t="s">
        <v>49</v>
      </c>
    </row>
    <row r="226" spans="4:22" ht="12.75">
      <c r="D226" s="122" t="s">
        <v>445</v>
      </c>
      <c r="V226" s="120" t="s">
        <v>0</v>
      </c>
    </row>
    <row r="227" spans="1:22" ht="12.75">
      <c r="A227" s="113">
        <v>105</v>
      </c>
      <c r="B227" s="114" t="s">
        <v>409</v>
      </c>
      <c r="C227" s="115" t="s">
        <v>446</v>
      </c>
      <c r="D227" s="122" t="s">
        <v>447</v>
      </c>
      <c r="E227" s="117">
        <v>8.8</v>
      </c>
      <c r="F227" s="116" t="s">
        <v>137</v>
      </c>
      <c r="H227" s="118">
        <f>ROUND(E227*G227,2)</f>
        <v>0</v>
      </c>
      <c r="J227" s="118">
        <f>ROUND(E227*G227,2)</f>
        <v>0</v>
      </c>
      <c r="K227" s="119">
        <v>0.0012</v>
      </c>
      <c r="L227" s="119">
        <f>E227*K227</f>
        <v>0.01056</v>
      </c>
      <c r="M227" s="117">
        <v>0.076</v>
      </c>
      <c r="N227" s="117">
        <f>E227*M227</f>
        <v>0.6688000000000001</v>
      </c>
      <c r="O227" s="116">
        <v>20</v>
      </c>
      <c r="P227" s="116" t="s">
        <v>127</v>
      </c>
      <c r="V227" s="120" t="s">
        <v>49</v>
      </c>
    </row>
    <row r="228" spans="4:22" ht="12.75">
      <c r="D228" s="122" t="s">
        <v>448</v>
      </c>
      <c r="V228" s="120" t="s">
        <v>0</v>
      </c>
    </row>
    <row r="229" spans="1:22" ht="25.5">
      <c r="A229" s="113">
        <v>106</v>
      </c>
      <c r="B229" s="114" t="s">
        <v>409</v>
      </c>
      <c r="C229" s="115" t="s">
        <v>449</v>
      </c>
      <c r="D229" s="122" t="s">
        <v>450</v>
      </c>
      <c r="E229" s="117">
        <v>1.8</v>
      </c>
      <c r="F229" s="116" t="s">
        <v>137</v>
      </c>
      <c r="H229" s="118">
        <f>ROUND(E229*G229,2)</f>
        <v>0</v>
      </c>
      <c r="J229" s="118">
        <f>ROUND(E229*G229,2)</f>
        <v>0</v>
      </c>
      <c r="K229" s="119">
        <v>0.00055</v>
      </c>
      <c r="L229" s="119">
        <f>E229*K229</f>
        <v>0.00099</v>
      </c>
      <c r="M229" s="117">
        <v>0.27</v>
      </c>
      <c r="N229" s="117">
        <f>E229*M229</f>
        <v>0.48600000000000004</v>
      </c>
      <c r="O229" s="116">
        <v>20</v>
      </c>
      <c r="P229" s="116" t="s">
        <v>127</v>
      </c>
      <c r="V229" s="120" t="s">
        <v>49</v>
      </c>
    </row>
    <row r="230" spans="1:22" ht="25.5">
      <c r="A230" s="113">
        <v>107</v>
      </c>
      <c r="B230" s="114" t="s">
        <v>409</v>
      </c>
      <c r="C230" s="115" t="s">
        <v>451</v>
      </c>
      <c r="D230" s="122" t="s">
        <v>452</v>
      </c>
      <c r="E230" s="117">
        <v>1.296</v>
      </c>
      <c r="F230" s="116" t="s">
        <v>126</v>
      </c>
      <c r="H230" s="118">
        <f>ROUND(E230*G230,2)</f>
        <v>0</v>
      </c>
      <c r="J230" s="118">
        <f>ROUND(E230*G230,2)</f>
        <v>0</v>
      </c>
      <c r="K230" s="119">
        <v>0.00187</v>
      </c>
      <c r="L230" s="119">
        <f>E230*K230</f>
        <v>0.0024235199999999998</v>
      </c>
      <c r="M230" s="117">
        <v>1.8</v>
      </c>
      <c r="N230" s="117">
        <f>E230*M230</f>
        <v>2.3328</v>
      </c>
      <c r="O230" s="116">
        <v>20</v>
      </c>
      <c r="P230" s="116" t="s">
        <v>127</v>
      </c>
      <c r="V230" s="120" t="s">
        <v>49</v>
      </c>
    </row>
    <row r="231" spans="4:22" ht="12.75">
      <c r="D231" s="122" t="s">
        <v>453</v>
      </c>
      <c r="V231" s="120" t="s">
        <v>0</v>
      </c>
    </row>
    <row r="232" spans="1:22" ht="15" customHeight="1">
      <c r="A232" s="113">
        <v>108</v>
      </c>
      <c r="B232" s="114" t="s">
        <v>409</v>
      </c>
      <c r="C232" s="115" t="s">
        <v>454</v>
      </c>
      <c r="D232" s="122" t="s">
        <v>455</v>
      </c>
      <c r="E232" s="117">
        <v>5</v>
      </c>
      <c r="F232" s="116" t="s">
        <v>190</v>
      </c>
      <c r="H232" s="118">
        <f>ROUND(E232*G232,2)</f>
        <v>0</v>
      </c>
      <c r="J232" s="118">
        <f>ROUND(E232*G232,2)</f>
        <v>0</v>
      </c>
      <c r="K232" s="119">
        <v>0.00093</v>
      </c>
      <c r="L232" s="119">
        <f>E232*K232</f>
        <v>0.0046500000000000005</v>
      </c>
      <c r="M232" s="117">
        <v>0.004</v>
      </c>
      <c r="N232" s="117">
        <f>E232*M232</f>
        <v>0.02</v>
      </c>
      <c r="O232" s="116">
        <v>20</v>
      </c>
      <c r="P232" s="116" t="s">
        <v>127</v>
      </c>
      <c r="V232" s="120" t="s">
        <v>49</v>
      </c>
    </row>
    <row r="233" spans="1:22" ht="25.5">
      <c r="A233" s="113">
        <v>109</v>
      </c>
      <c r="B233" s="114" t="s">
        <v>409</v>
      </c>
      <c r="C233" s="115" t="s">
        <v>456</v>
      </c>
      <c r="D233" s="122" t="s">
        <v>457</v>
      </c>
      <c r="E233" s="117">
        <v>13.5</v>
      </c>
      <c r="F233" s="116" t="s">
        <v>205</v>
      </c>
      <c r="H233" s="118">
        <f>ROUND(E233*G233,2)</f>
        <v>0</v>
      </c>
      <c r="J233" s="118">
        <f>ROUND(E233*G233,2)</f>
        <v>0</v>
      </c>
      <c r="M233" s="117">
        <v>0.009</v>
      </c>
      <c r="N233" s="117">
        <f>E233*M233</f>
        <v>0.1215</v>
      </c>
      <c r="O233" s="116">
        <v>20</v>
      </c>
      <c r="P233" s="116" t="s">
        <v>127</v>
      </c>
      <c r="V233" s="120" t="s">
        <v>49</v>
      </c>
    </row>
    <row r="234" spans="4:22" ht="12.75">
      <c r="D234" s="122" t="s">
        <v>458</v>
      </c>
      <c r="V234" s="120" t="s">
        <v>0</v>
      </c>
    </row>
    <row r="235" spans="1:22" ht="12.75" customHeight="1">
      <c r="A235" s="113">
        <v>110</v>
      </c>
      <c r="B235" s="114" t="s">
        <v>409</v>
      </c>
      <c r="C235" s="115" t="s">
        <v>459</v>
      </c>
      <c r="D235" s="122" t="s">
        <v>460</v>
      </c>
      <c r="E235" s="117">
        <v>7.4</v>
      </c>
      <c r="F235" s="116" t="s">
        <v>205</v>
      </c>
      <c r="H235" s="118">
        <f>ROUND(E235*G235,2)</f>
        <v>0</v>
      </c>
      <c r="J235" s="118">
        <f>ROUND(E235*G235,2)</f>
        <v>0</v>
      </c>
      <c r="M235" s="117">
        <v>0.065</v>
      </c>
      <c r="N235" s="117">
        <f>E235*M235</f>
        <v>0.48100000000000004</v>
      </c>
      <c r="O235" s="116">
        <v>20</v>
      </c>
      <c r="P235" s="116" t="s">
        <v>127</v>
      </c>
      <c r="V235" s="120" t="s">
        <v>49</v>
      </c>
    </row>
    <row r="236" spans="4:22" ht="12.75">
      <c r="D236" s="122" t="s">
        <v>461</v>
      </c>
      <c r="V236" s="120" t="s">
        <v>0</v>
      </c>
    </row>
    <row r="237" spans="1:22" ht="12.75">
      <c r="A237" s="113">
        <v>111</v>
      </c>
      <c r="B237" s="114" t="s">
        <v>409</v>
      </c>
      <c r="C237" s="115" t="s">
        <v>462</v>
      </c>
      <c r="D237" s="122" t="s">
        <v>463</v>
      </c>
      <c r="E237" s="117">
        <v>3.6</v>
      </c>
      <c r="F237" s="116" t="s">
        <v>205</v>
      </c>
      <c r="H237" s="118">
        <f>ROUND(E237*G237,2)</f>
        <v>0</v>
      </c>
      <c r="J237" s="118">
        <f>ROUND(E237*G237,2)</f>
        <v>0</v>
      </c>
      <c r="M237" s="117">
        <v>0.037</v>
      </c>
      <c r="N237" s="117">
        <f>E237*M237</f>
        <v>0.13319999999999999</v>
      </c>
      <c r="O237" s="116">
        <v>20</v>
      </c>
      <c r="P237" s="116" t="s">
        <v>127</v>
      </c>
      <c r="V237" s="120" t="s">
        <v>49</v>
      </c>
    </row>
    <row r="238" spans="4:22" ht="12.75">
      <c r="D238" s="122" t="s">
        <v>464</v>
      </c>
      <c r="V238" s="120" t="s">
        <v>0</v>
      </c>
    </row>
    <row r="239" spans="1:22" ht="14.25" customHeight="1">
      <c r="A239" s="113">
        <v>112</v>
      </c>
      <c r="B239" s="114" t="s">
        <v>409</v>
      </c>
      <c r="C239" s="115" t="s">
        <v>465</v>
      </c>
      <c r="D239" s="122" t="s">
        <v>466</v>
      </c>
      <c r="E239" s="117">
        <v>27.8</v>
      </c>
      <c r="F239" s="116" t="s">
        <v>137</v>
      </c>
      <c r="H239" s="118">
        <f>ROUND(E239*G239,2)</f>
        <v>0</v>
      </c>
      <c r="J239" s="118">
        <f>ROUND(E239*G239,2)</f>
        <v>0</v>
      </c>
      <c r="M239" s="117">
        <v>0.068</v>
      </c>
      <c r="N239" s="117">
        <f>E239*M239</f>
        <v>1.8904</v>
      </c>
      <c r="O239" s="116">
        <v>20</v>
      </c>
      <c r="P239" s="116" t="s">
        <v>127</v>
      </c>
      <c r="V239" s="120" t="s">
        <v>49</v>
      </c>
    </row>
    <row r="240" spans="4:22" ht="12.75">
      <c r="D240" s="122" t="s">
        <v>467</v>
      </c>
      <c r="V240" s="120" t="s">
        <v>0</v>
      </c>
    </row>
    <row r="241" spans="1:22" ht="12.75">
      <c r="A241" s="113">
        <v>113</v>
      </c>
      <c r="B241" s="114" t="s">
        <v>409</v>
      </c>
      <c r="C241" s="115" t="s">
        <v>468</v>
      </c>
      <c r="D241" s="122" t="s">
        <v>469</v>
      </c>
      <c r="E241" s="117">
        <v>24.493</v>
      </c>
      <c r="F241" s="116" t="s">
        <v>155</v>
      </c>
      <c r="H241" s="118">
        <f aca="true" t="shared" si="2" ref="H241:H247">ROUND(E241*G241,2)</f>
        <v>0</v>
      </c>
      <c r="J241" s="118">
        <f aca="true" t="shared" si="3" ref="J241:J247">ROUND(E241*G241,2)</f>
        <v>0</v>
      </c>
      <c r="O241" s="116">
        <v>20</v>
      </c>
      <c r="P241" s="116" t="s">
        <v>127</v>
      </c>
      <c r="V241" s="120" t="s">
        <v>49</v>
      </c>
    </row>
    <row r="242" spans="1:22" ht="25.5">
      <c r="A242" s="113">
        <v>114</v>
      </c>
      <c r="B242" s="114" t="s">
        <v>409</v>
      </c>
      <c r="C242" s="115" t="s">
        <v>470</v>
      </c>
      <c r="D242" s="122" t="s">
        <v>471</v>
      </c>
      <c r="E242" s="117">
        <v>244.93</v>
      </c>
      <c r="F242" s="116" t="s">
        <v>155</v>
      </c>
      <c r="H242" s="118">
        <f t="shared" si="2"/>
        <v>0</v>
      </c>
      <c r="J242" s="118">
        <f t="shared" si="3"/>
        <v>0</v>
      </c>
      <c r="O242" s="116">
        <v>20</v>
      </c>
      <c r="P242" s="116" t="s">
        <v>127</v>
      </c>
      <c r="V242" s="120" t="s">
        <v>49</v>
      </c>
    </row>
    <row r="243" spans="1:22" ht="25.5">
      <c r="A243" s="113">
        <v>115</v>
      </c>
      <c r="B243" s="114" t="s">
        <v>409</v>
      </c>
      <c r="C243" s="115" t="s">
        <v>472</v>
      </c>
      <c r="D243" s="122" t="s">
        <v>473</v>
      </c>
      <c r="E243" s="117">
        <v>24.493</v>
      </c>
      <c r="F243" s="116" t="s">
        <v>155</v>
      </c>
      <c r="H243" s="118">
        <f t="shared" si="2"/>
        <v>0</v>
      </c>
      <c r="J243" s="118">
        <f t="shared" si="3"/>
        <v>0</v>
      </c>
      <c r="O243" s="116">
        <v>20</v>
      </c>
      <c r="P243" s="116" t="s">
        <v>127</v>
      </c>
      <c r="V243" s="120" t="s">
        <v>49</v>
      </c>
    </row>
    <row r="244" spans="1:22" ht="25.5">
      <c r="A244" s="113">
        <v>116</v>
      </c>
      <c r="B244" s="114" t="s">
        <v>409</v>
      </c>
      <c r="C244" s="115" t="s">
        <v>474</v>
      </c>
      <c r="D244" s="122" t="s">
        <v>475</v>
      </c>
      <c r="E244" s="117">
        <v>24.493</v>
      </c>
      <c r="F244" s="116" t="s">
        <v>155</v>
      </c>
      <c r="H244" s="118">
        <f t="shared" si="2"/>
        <v>0</v>
      </c>
      <c r="J244" s="118">
        <f t="shared" si="3"/>
        <v>0</v>
      </c>
      <c r="O244" s="116">
        <v>20</v>
      </c>
      <c r="P244" s="116" t="s">
        <v>127</v>
      </c>
      <c r="V244" s="120" t="s">
        <v>49</v>
      </c>
    </row>
    <row r="245" spans="1:22" ht="25.5">
      <c r="A245" s="113">
        <v>117</v>
      </c>
      <c r="B245" s="114" t="s">
        <v>409</v>
      </c>
      <c r="C245" s="115" t="s">
        <v>476</v>
      </c>
      <c r="D245" s="122" t="s">
        <v>477</v>
      </c>
      <c r="E245" s="117">
        <v>24.493</v>
      </c>
      <c r="F245" s="116" t="s">
        <v>155</v>
      </c>
      <c r="H245" s="118">
        <f t="shared" si="2"/>
        <v>0</v>
      </c>
      <c r="J245" s="118">
        <f t="shared" si="3"/>
        <v>0</v>
      </c>
      <c r="O245" s="116">
        <v>20</v>
      </c>
      <c r="P245" s="116" t="s">
        <v>127</v>
      </c>
      <c r="V245" s="120" t="s">
        <v>49</v>
      </c>
    </row>
    <row r="246" spans="1:22" ht="12.75">
      <c r="A246" s="113">
        <v>118</v>
      </c>
      <c r="B246" s="114" t="s">
        <v>123</v>
      </c>
      <c r="C246" s="115" t="s">
        <v>478</v>
      </c>
      <c r="D246" s="122" t="s">
        <v>479</v>
      </c>
      <c r="E246" s="117">
        <v>31.56</v>
      </c>
      <c r="F246" s="116" t="s">
        <v>126</v>
      </c>
      <c r="H246" s="118">
        <f t="shared" si="2"/>
        <v>0</v>
      </c>
      <c r="J246" s="118">
        <f t="shared" si="3"/>
        <v>0</v>
      </c>
      <c r="O246" s="116">
        <v>20</v>
      </c>
      <c r="P246" s="116" t="s">
        <v>127</v>
      </c>
      <c r="V246" s="120" t="s">
        <v>49</v>
      </c>
    </row>
    <row r="247" spans="1:22" ht="12.75">
      <c r="A247" s="113">
        <v>119</v>
      </c>
      <c r="B247" s="114" t="s">
        <v>162</v>
      </c>
      <c r="C247" s="115" t="s">
        <v>480</v>
      </c>
      <c r="D247" s="122" t="s">
        <v>481</v>
      </c>
      <c r="E247" s="117">
        <v>381.143</v>
      </c>
      <c r="F247" s="116" t="s">
        <v>155</v>
      </c>
      <c r="H247" s="118">
        <f t="shared" si="2"/>
        <v>0</v>
      </c>
      <c r="J247" s="118">
        <f t="shared" si="3"/>
        <v>0</v>
      </c>
      <c r="O247" s="116">
        <v>20</v>
      </c>
      <c r="P247" s="116" t="s">
        <v>127</v>
      </c>
      <c r="V247" s="120" t="s">
        <v>49</v>
      </c>
    </row>
    <row r="248" spans="4:14" ht="12.75">
      <c r="D248" s="136" t="s">
        <v>482</v>
      </c>
      <c r="E248" s="137">
        <f>J248</f>
        <v>0</v>
      </c>
      <c r="H248" s="137">
        <f>SUM(H193:H247)</f>
        <v>0</v>
      </c>
      <c r="I248" s="137">
        <f>SUM(I193:I247)</f>
        <v>0</v>
      </c>
      <c r="J248" s="137">
        <f>SUM(J193:J247)</f>
        <v>0</v>
      </c>
      <c r="L248" s="138">
        <f>SUM(L193:L247)</f>
        <v>12.839454760000002</v>
      </c>
      <c r="N248" s="139">
        <f>SUM(N193:N247)</f>
        <v>22.303213000000003</v>
      </c>
    </row>
    <row r="250" spans="4:14" ht="12.75">
      <c r="D250" s="136" t="s">
        <v>483</v>
      </c>
      <c r="E250" s="139">
        <f>J250</f>
        <v>0</v>
      </c>
      <c r="H250" s="137">
        <f>+H20+H34+H68+H106+H113+H191+H248</f>
        <v>0</v>
      </c>
      <c r="I250" s="137">
        <f>+I20+I34+I68+I106+I113+I191+I248</f>
        <v>0</v>
      </c>
      <c r="J250" s="137">
        <f>+J20+J34+J68+J106+J113+J191+J248</f>
        <v>0</v>
      </c>
      <c r="L250" s="138">
        <f>+L20+L34+L68+L106+L113+L191+L248</f>
        <v>381.14358256</v>
      </c>
      <c r="N250" s="139">
        <f>+N20+N34+N68+N106+N113+N191+N248</f>
        <v>22.303213000000003</v>
      </c>
    </row>
    <row r="252" ht="12.75">
      <c r="B252" s="135" t="s">
        <v>484</v>
      </c>
    </row>
    <row r="253" ht="12.75">
      <c r="B253" s="115" t="s">
        <v>485</v>
      </c>
    </row>
    <row r="254" spans="1:22" ht="25.5">
      <c r="A254" s="113">
        <v>120</v>
      </c>
      <c r="B254" s="114" t="s">
        <v>486</v>
      </c>
      <c r="C254" s="115" t="s">
        <v>487</v>
      </c>
      <c r="D254" s="122" t="s">
        <v>488</v>
      </c>
      <c r="E254" s="117">
        <v>101.075</v>
      </c>
      <c r="F254" s="116" t="s">
        <v>137</v>
      </c>
      <c r="H254" s="118">
        <f>ROUND(E254*G254,2)</f>
        <v>0</v>
      </c>
      <c r="J254" s="118">
        <f>ROUND(E254*G254,2)</f>
        <v>0</v>
      </c>
      <c r="O254" s="116">
        <v>20</v>
      </c>
      <c r="P254" s="116" t="s">
        <v>127</v>
      </c>
      <c r="V254" s="120" t="s">
        <v>489</v>
      </c>
    </row>
    <row r="255" spans="1:22" ht="12.75">
      <c r="A255" s="113">
        <v>121</v>
      </c>
      <c r="B255" s="114" t="s">
        <v>278</v>
      </c>
      <c r="C255" s="115" t="s">
        <v>490</v>
      </c>
      <c r="D255" s="122" t="s">
        <v>491</v>
      </c>
      <c r="E255" s="117">
        <v>0.025</v>
      </c>
      <c r="F255" s="116" t="s">
        <v>155</v>
      </c>
      <c r="I255" s="118">
        <f>ROUND(E255*G255,2)</f>
        <v>0</v>
      </c>
      <c r="J255" s="118">
        <f>ROUND(E255*G255,2)</f>
        <v>0</v>
      </c>
      <c r="K255" s="119">
        <v>1</v>
      </c>
      <c r="L255" s="119">
        <f>E255*K255</f>
        <v>0.025</v>
      </c>
      <c r="O255" s="116">
        <v>20</v>
      </c>
      <c r="P255" s="116" t="s">
        <v>127</v>
      </c>
      <c r="V255" s="120" t="s">
        <v>42</v>
      </c>
    </row>
    <row r="256" spans="4:22" ht="12.75">
      <c r="D256" s="122" t="s">
        <v>492</v>
      </c>
      <c r="V256" s="120" t="s">
        <v>0</v>
      </c>
    </row>
    <row r="257" spans="1:22" ht="12.75">
      <c r="A257" s="113">
        <v>122</v>
      </c>
      <c r="B257" s="114" t="s">
        <v>486</v>
      </c>
      <c r="C257" s="115" t="s">
        <v>493</v>
      </c>
      <c r="D257" s="122" t="s">
        <v>494</v>
      </c>
      <c r="E257" s="117">
        <v>200.125</v>
      </c>
      <c r="F257" s="116" t="s">
        <v>137</v>
      </c>
      <c r="H257" s="118">
        <f>ROUND(E257*G257,2)</f>
        <v>0</v>
      </c>
      <c r="J257" s="118">
        <f>ROUND(E257*G257,2)</f>
        <v>0</v>
      </c>
      <c r="K257" s="119">
        <v>0.0004</v>
      </c>
      <c r="L257" s="119">
        <f>E257*K257</f>
        <v>0.08005000000000001</v>
      </c>
      <c r="O257" s="116">
        <v>20</v>
      </c>
      <c r="P257" s="116" t="s">
        <v>127</v>
      </c>
      <c r="V257" s="120" t="s">
        <v>489</v>
      </c>
    </row>
    <row r="258" spans="4:22" ht="12.75">
      <c r="D258" s="122" t="s">
        <v>495</v>
      </c>
      <c r="V258" s="120" t="s">
        <v>0</v>
      </c>
    </row>
    <row r="259" spans="1:22" ht="12.75">
      <c r="A259" s="113">
        <v>123</v>
      </c>
      <c r="B259" s="114" t="s">
        <v>278</v>
      </c>
      <c r="C259" s="115" t="s">
        <v>496</v>
      </c>
      <c r="D259" s="122" t="s">
        <v>497</v>
      </c>
      <c r="E259" s="117">
        <v>116.236</v>
      </c>
      <c r="F259" s="116" t="s">
        <v>137</v>
      </c>
      <c r="I259" s="118">
        <f>ROUND(E259*G259,2)</f>
        <v>0</v>
      </c>
      <c r="J259" s="118">
        <f>ROUND(E259*G259,2)</f>
        <v>0</v>
      </c>
      <c r="K259" s="119">
        <v>0.0045</v>
      </c>
      <c r="L259" s="119">
        <f>E259*K259</f>
        <v>0.523062</v>
      </c>
      <c r="O259" s="116">
        <v>20</v>
      </c>
      <c r="P259" s="116" t="s">
        <v>127</v>
      </c>
      <c r="V259" s="120" t="s">
        <v>42</v>
      </c>
    </row>
    <row r="260" spans="4:22" ht="12.75">
      <c r="D260" s="122" t="s">
        <v>498</v>
      </c>
      <c r="V260" s="120" t="s">
        <v>0</v>
      </c>
    </row>
    <row r="261" spans="1:22" ht="12.75">
      <c r="A261" s="113">
        <v>124</v>
      </c>
      <c r="B261" s="114" t="s">
        <v>278</v>
      </c>
      <c r="C261" s="115" t="s">
        <v>499</v>
      </c>
      <c r="D261" s="122" t="s">
        <v>500</v>
      </c>
      <c r="E261" s="117">
        <v>113.908</v>
      </c>
      <c r="F261" s="116" t="s">
        <v>137</v>
      </c>
      <c r="I261" s="118">
        <f>ROUND(E261*G261,2)</f>
        <v>0</v>
      </c>
      <c r="J261" s="118">
        <f>ROUND(E261*G261,2)</f>
        <v>0</v>
      </c>
      <c r="K261" s="119">
        <v>0.0051</v>
      </c>
      <c r="L261" s="119">
        <f>E261*K261</f>
        <v>0.5809308000000001</v>
      </c>
      <c r="O261" s="116">
        <v>20</v>
      </c>
      <c r="P261" s="116" t="s">
        <v>127</v>
      </c>
      <c r="V261" s="120" t="s">
        <v>42</v>
      </c>
    </row>
    <row r="262" spans="4:22" ht="12.75">
      <c r="D262" s="122" t="s">
        <v>501</v>
      </c>
      <c r="V262" s="120" t="s">
        <v>0</v>
      </c>
    </row>
    <row r="263" spans="1:22" ht="25.5">
      <c r="A263" s="113">
        <v>125</v>
      </c>
      <c r="B263" s="114" t="s">
        <v>486</v>
      </c>
      <c r="C263" s="115" t="s">
        <v>502</v>
      </c>
      <c r="D263" s="122" t="s">
        <v>503</v>
      </c>
      <c r="E263" s="117">
        <v>14.593</v>
      </c>
      <c r="F263" s="116" t="s">
        <v>504</v>
      </c>
      <c r="H263" s="118">
        <f>ROUND(E263*G263,2)</f>
        <v>0</v>
      </c>
      <c r="J263" s="118">
        <f>ROUND(E263*G263,2)</f>
        <v>0</v>
      </c>
      <c r="O263" s="116">
        <v>20</v>
      </c>
      <c r="P263" s="116" t="s">
        <v>127</v>
      </c>
      <c r="V263" s="120" t="s">
        <v>489</v>
      </c>
    </row>
    <row r="264" spans="4:14" ht="12.75">
      <c r="D264" s="136" t="s">
        <v>505</v>
      </c>
      <c r="E264" s="137">
        <f>J264</f>
        <v>0</v>
      </c>
      <c r="H264" s="137">
        <f>SUM(H252:H263)</f>
        <v>0</v>
      </c>
      <c r="I264" s="137">
        <f>SUM(I252:I263)</f>
        <v>0</v>
      </c>
      <c r="J264" s="137">
        <f>SUM(J252:J263)</f>
        <v>0</v>
      </c>
      <c r="L264" s="138">
        <f>SUM(L252:L263)</f>
        <v>1.2090428000000002</v>
      </c>
      <c r="N264" s="139">
        <f>SUM(N252:N263)</f>
        <v>0</v>
      </c>
    </row>
    <row r="266" ht="12.75">
      <c r="B266" s="115" t="s">
        <v>506</v>
      </c>
    </row>
    <row r="267" spans="1:22" ht="12.75">
      <c r="A267" s="113">
        <v>126</v>
      </c>
      <c r="B267" s="114" t="s">
        <v>507</v>
      </c>
      <c r="C267" s="115" t="s">
        <v>508</v>
      </c>
      <c r="D267" s="122" t="s">
        <v>509</v>
      </c>
      <c r="E267" s="117">
        <v>99.05</v>
      </c>
      <c r="F267" s="116" t="s">
        <v>137</v>
      </c>
      <c r="H267" s="118">
        <f>ROUND(E267*G267,2)</f>
        <v>0</v>
      </c>
      <c r="J267" s="118">
        <f>ROUND(E267*G267,2)</f>
        <v>0</v>
      </c>
      <c r="K267" s="119">
        <v>3E-05</v>
      </c>
      <c r="L267" s="119">
        <f>E267*K267</f>
        <v>0.0029715</v>
      </c>
      <c r="O267" s="116">
        <v>20</v>
      </c>
      <c r="P267" s="116" t="s">
        <v>127</v>
      </c>
      <c r="V267" s="120" t="s">
        <v>489</v>
      </c>
    </row>
    <row r="268" spans="1:22" ht="12.75">
      <c r="A268" s="113">
        <v>127</v>
      </c>
      <c r="B268" s="114" t="s">
        <v>278</v>
      </c>
      <c r="C268" s="115" t="s">
        <v>510</v>
      </c>
      <c r="D268" s="122" t="s">
        <v>511</v>
      </c>
      <c r="E268" s="117">
        <v>108.955</v>
      </c>
      <c r="F268" s="116" t="s">
        <v>137</v>
      </c>
      <c r="I268" s="118">
        <f>ROUND(E268*G268,2)</f>
        <v>0</v>
      </c>
      <c r="J268" s="118">
        <f>ROUND(E268*G268,2)</f>
        <v>0</v>
      </c>
      <c r="K268" s="119">
        <v>0.00191</v>
      </c>
      <c r="L268" s="119">
        <f>E268*K268</f>
        <v>0.20810405</v>
      </c>
      <c r="O268" s="116">
        <v>20</v>
      </c>
      <c r="P268" s="116" t="s">
        <v>127</v>
      </c>
      <c r="V268" s="120" t="s">
        <v>42</v>
      </c>
    </row>
    <row r="269" spans="1:22" ht="25.5">
      <c r="A269" s="113">
        <v>128</v>
      </c>
      <c r="B269" s="114" t="s">
        <v>507</v>
      </c>
      <c r="C269" s="115" t="s">
        <v>512</v>
      </c>
      <c r="D269" s="122" t="s">
        <v>513</v>
      </c>
      <c r="E269" s="117">
        <v>99.05</v>
      </c>
      <c r="F269" s="116" t="s">
        <v>137</v>
      </c>
      <c r="H269" s="118">
        <f>ROUND(E269*G269,2)</f>
        <v>0</v>
      </c>
      <c r="J269" s="118">
        <f>ROUND(E269*G269,2)</f>
        <v>0</v>
      </c>
      <c r="O269" s="116">
        <v>20</v>
      </c>
      <c r="P269" s="116" t="s">
        <v>127</v>
      </c>
      <c r="V269" s="120" t="s">
        <v>489</v>
      </c>
    </row>
    <row r="270" spans="1:22" ht="25.5">
      <c r="A270" s="113">
        <v>129</v>
      </c>
      <c r="B270" s="114" t="s">
        <v>278</v>
      </c>
      <c r="C270" s="115" t="s">
        <v>514</v>
      </c>
      <c r="D270" s="122" t="s">
        <v>515</v>
      </c>
      <c r="E270" s="117">
        <v>104.003</v>
      </c>
      <c r="F270" s="116" t="s">
        <v>137</v>
      </c>
      <c r="I270" s="118">
        <f>ROUND(E270*G270,2)</f>
        <v>0</v>
      </c>
      <c r="J270" s="118">
        <f>ROUND(E270*G270,2)</f>
        <v>0</v>
      </c>
      <c r="K270" s="119">
        <v>0.0003</v>
      </c>
      <c r="L270" s="119">
        <f>E270*K270</f>
        <v>0.031200899999999997</v>
      </c>
      <c r="O270" s="116">
        <v>20</v>
      </c>
      <c r="P270" s="116" t="s">
        <v>127</v>
      </c>
      <c r="V270" s="120" t="s">
        <v>42</v>
      </c>
    </row>
    <row r="271" spans="1:22" ht="25.5">
      <c r="A271" s="113">
        <v>130</v>
      </c>
      <c r="B271" s="114" t="s">
        <v>507</v>
      </c>
      <c r="C271" s="115" t="s">
        <v>516</v>
      </c>
      <c r="D271" s="122" t="s">
        <v>517</v>
      </c>
      <c r="E271" s="117">
        <v>19.393</v>
      </c>
      <c r="F271" s="116" t="s">
        <v>504</v>
      </c>
      <c r="H271" s="118">
        <f>ROUND(E271*G271,2)</f>
        <v>0</v>
      </c>
      <c r="J271" s="118">
        <f>ROUND(E271*G271,2)</f>
        <v>0</v>
      </c>
      <c r="O271" s="116">
        <v>20</v>
      </c>
      <c r="P271" s="116" t="s">
        <v>127</v>
      </c>
      <c r="V271" s="120" t="s">
        <v>489</v>
      </c>
    </row>
    <row r="272" spans="4:14" ht="12.75">
      <c r="D272" s="136" t="s">
        <v>518</v>
      </c>
      <c r="E272" s="137">
        <f>J272</f>
        <v>0</v>
      </c>
      <c r="H272" s="137">
        <f>SUM(H266:H271)</f>
        <v>0</v>
      </c>
      <c r="I272" s="137">
        <f>SUM(I266:I271)</f>
        <v>0</v>
      </c>
      <c r="J272" s="137">
        <f>SUM(J266:J271)</f>
        <v>0</v>
      </c>
      <c r="L272" s="138">
        <f>SUM(L266:L271)</f>
        <v>0.24227645</v>
      </c>
      <c r="N272" s="139">
        <f>SUM(N266:N271)</f>
        <v>0</v>
      </c>
    </row>
    <row r="274" ht="12.75">
      <c r="B274" s="115" t="s">
        <v>519</v>
      </c>
    </row>
    <row r="275" spans="1:22" ht="25.5">
      <c r="A275" s="113">
        <v>131</v>
      </c>
      <c r="B275" s="114" t="s">
        <v>520</v>
      </c>
      <c r="C275" s="115" t="s">
        <v>521</v>
      </c>
      <c r="D275" s="122" t="s">
        <v>522</v>
      </c>
      <c r="E275" s="117">
        <v>332.8</v>
      </c>
      <c r="F275" s="116" t="s">
        <v>137</v>
      </c>
      <c r="H275" s="118">
        <f>ROUND(E275*G275,2)</f>
        <v>0</v>
      </c>
      <c r="J275" s="118">
        <f>ROUND(E275*G275,2)</f>
        <v>0</v>
      </c>
      <c r="O275" s="116">
        <v>20</v>
      </c>
      <c r="P275" s="116" t="s">
        <v>127</v>
      </c>
      <c r="V275" s="120" t="s">
        <v>489</v>
      </c>
    </row>
    <row r="276" spans="4:22" ht="12.75">
      <c r="D276" s="122" t="s">
        <v>523</v>
      </c>
      <c r="V276" s="120" t="s">
        <v>0</v>
      </c>
    </row>
    <row r="277" spans="1:22" ht="25.5">
      <c r="A277" s="113">
        <v>132</v>
      </c>
      <c r="B277" s="114" t="s">
        <v>520</v>
      </c>
      <c r="C277" s="115" t="s">
        <v>524</v>
      </c>
      <c r="D277" s="122" t="s">
        <v>525</v>
      </c>
      <c r="E277" s="117">
        <v>332.8</v>
      </c>
      <c r="F277" s="116" t="s">
        <v>137</v>
      </c>
      <c r="H277" s="118">
        <f>ROUND(E277*G277,2)</f>
        <v>0</v>
      </c>
      <c r="J277" s="118">
        <f>ROUND(E277*G277,2)</f>
        <v>0</v>
      </c>
      <c r="O277" s="116">
        <v>20</v>
      </c>
      <c r="P277" s="116" t="s">
        <v>127</v>
      </c>
      <c r="V277" s="120" t="s">
        <v>489</v>
      </c>
    </row>
    <row r="278" spans="1:22" ht="12.75">
      <c r="A278" s="113">
        <v>133</v>
      </c>
      <c r="B278" s="114" t="s">
        <v>278</v>
      </c>
      <c r="C278" s="115" t="s">
        <v>526</v>
      </c>
      <c r="D278" s="122" t="s">
        <v>527</v>
      </c>
      <c r="E278" s="117">
        <v>84.864</v>
      </c>
      <c r="F278" s="116" t="s">
        <v>126</v>
      </c>
      <c r="I278" s="118">
        <f>ROUND(E278*G278,2)</f>
        <v>0</v>
      </c>
      <c r="J278" s="118">
        <f>ROUND(E278*G278,2)</f>
        <v>0</v>
      </c>
      <c r="O278" s="116">
        <v>20</v>
      </c>
      <c r="P278" s="116" t="s">
        <v>127</v>
      </c>
      <c r="V278" s="120" t="s">
        <v>42</v>
      </c>
    </row>
    <row r="279" spans="4:22" ht="12.75">
      <c r="D279" s="122" t="s">
        <v>528</v>
      </c>
      <c r="V279" s="120" t="s">
        <v>0</v>
      </c>
    </row>
    <row r="280" spans="1:22" ht="12.75">
      <c r="A280" s="113">
        <v>134</v>
      </c>
      <c r="B280" s="114" t="s">
        <v>520</v>
      </c>
      <c r="C280" s="115" t="s">
        <v>529</v>
      </c>
      <c r="D280" s="122" t="s">
        <v>530</v>
      </c>
      <c r="E280" s="117">
        <v>98.93</v>
      </c>
      <c r="F280" s="116" t="s">
        <v>137</v>
      </c>
      <c r="H280" s="118">
        <f>ROUND(E280*G280,2)</f>
        <v>0</v>
      </c>
      <c r="J280" s="118">
        <f>ROUND(E280*G280,2)</f>
        <v>0</v>
      </c>
      <c r="K280" s="119">
        <v>3E-05</v>
      </c>
      <c r="L280" s="119">
        <f>E280*K280</f>
        <v>0.0029679000000000003</v>
      </c>
      <c r="O280" s="116">
        <v>20</v>
      </c>
      <c r="P280" s="116" t="s">
        <v>127</v>
      </c>
      <c r="V280" s="120" t="s">
        <v>489</v>
      </c>
    </row>
    <row r="281" spans="1:22" ht="12.75">
      <c r="A281" s="113">
        <v>135</v>
      </c>
      <c r="B281" s="114" t="s">
        <v>278</v>
      </c>
      <c r="C281" s="115" t="s">
        <v>531</v>
      </c>
      <c r="D281" s="122" t="s">
        <v>532</v>
      </c>
      <c r="E281" s="117">
        <v>103.877</v>
      </c>
      <c r="F281" s="116" t="s">
        <v>137</v>
      </c>
      <c r="I281" s="118">
        <f>ROUND(E281*G281,2)</f>
        <v>0</v>
      </c>
      <c r="J281" s="118">
        <f>ROUND(E281*G281,2)</f>
        <v>0</v>
      </c>
      <c r="O281" s="116">
        <v>20</v>
      </c>
      <c r="P281" s="116" t="s">
        <v>127</v>
      </c>
      <c r="V281" s="120" t="s">
        <v>42</v>
      </c>
    </row>
    <row r="282" spans="1:22" ht="11.25" customHeight="1">
      <c r="A282" s="113">
        <v>136</v>
      </c>
      <c r="B282" s="114" t="s">
        <v>520</v>
      </c>
      <c r="C282" s="115" t="s">
        <v>533</v>
      </c>
      <c r="D282" s="122" t="s">
        <v>534</v>
      </c>
      <c r="E282" s="117">
        <v>155.267</v>
      </c>
      <c r="F282" s="116" t="s">
        <v>137</v>
      </c>
      <c r="H282" s="118">
        <f>ROUND(E282*G282,2)</f>
        <v>0</v>
      </c>
      <c r="J282" s="118">
        <f>ROUND(E282*G282,2)</f>
        <v>0</v>
      </c>
      <c r="O282" s="116">
        <v>20</v>
      </c>
      <c r="P282" s="116" t="s">
        <v>127</v>
      </c>
      <c r="V282" s="120" t="s">
        <v>489</v>
      </c>
    </row>
    <row r="283" spans="4:22" ht="12.75">
      <c r="D283" s="122" t="s">
        <v>535</v>
      </c>
      <c r="V283" s="120" t="s">
        <v>0</v>
      </c>
    </row>
    <row r="284" spans="4:22" ht="12.75">
      <c r="D284" s="122" t="s">
        <v>536</v>
      </c>
      <c r="V284" s="120" t="s">
        <v>0</v>
      </c>
    </row>
    <row r="285" spans="1:22" ht="12.75">
      <c r="A285" s="113">
        <v>137</v>
      </c>
      <c r="B285" s="114" t="s">
        <v>278</v>
      </c>
      <c r="C285" s="115" t="s">
        <v>537</v>
      </c>
      <c r="D285" s="122" t="s">
        <v>538</v>
      </c>
      <c r="E285" s="117">
        <v>163.03</v>
      </c>
      <c r="F285" s="116" t="s">
        <v>137</v>
      </c>
      <c r="I285" s="118">
        <f>ROUND(E285*G285,2)</f>
        <v>0</v>
      </c>
      <c r="J285" s="118">
        <f aca="true" t="shared" si="4" ref="J285:J290">ROUND(E285*G285,2)</f>
        <v>0</v>
      </c>
      <c r="O285" s="116">
        <v>20</v>
      </c>
      <c r="P285" s="116" t="s">
        <v>127</v>
      </c>
      <c r="V285" s="120" t="s">
        <v>42</v>
      </c>
    </row>
    <row r="286" spans="1:22" ht="12.75">
      <c r="A286" s="113">
        <v>138</v>
      </c>
      <c r="B286" s="114" t="s">
        <v>520</v>
      </c>
      <c r="C286" s="115" t="s">
        <v>539</v>
      </c>
      <c r="D286" s="122" t="s">
        <v>540</v>
      </c>
      <c r="E286" s="117">
        <v>99.05</v>
      </c>
      <c r="F286" s="116" t="s">
        <v>137</v>
      </c>
      <c r="H286" s="118">
        <f>ROUND(E286*G286,2)</f>
        <v>0</v>
      </c>
      <c r="J286" s="118">
        <f t="shared" si="4"/>
        <v>0</v>
      </c>
      <c r="O286" s="116">
        <v>20</v>
      </c>
      <c r="P286" s="116" t="s">
        <v>127</v>
      </c>
      <c r="V286" s="120" t="s">
        <v>489</v>
      </c>
    </row>
    <row r="287" spans="1:22" ht="25.5">
      <c r="A287" s="113">
        <v>139</v>
      </c>
      <c r="B287" s="114" t="s">
        <v>278</v>
      </c>
      <c r="C287" s="115" t="s">
        <v>541</v>
      </c>
      <c r="D287" s="122" t="s">
        <v>542</v>
      </c>
      <c r="E287" s="117">
        <v>101.031</v>
      </c>
      <c r="F287" s="116" t="s">
        <v>137</v>
      </c>
      <c r="I287" s="118">
        <f>ROUND(E287*G287,2)</f>
        <v>0</v>
      </c>
      <c r="J287" s="118">
        <f t="shared" si="4"/>
        <v>0</v>
      </c>
      <c r="O287" s="116">
        <v>20</v>
      </c>
      <c r="P287" s="116" t="s">
        <v>127</v>
      </c>
      <c r="V287" s="120" t="s">
        <v>42</v>
      </c>
    </row>
    <row r="288" spans="1:22" ht="25.5">
      <c r="A288" s="113">
        <v>140</v>
      </c>
      <c r="B288" s="114" t="s">
        <v>278</v>
      </c>
      <c r="C288" s="115" t="s">
        <v>543</v>
      </c>
      <c r="D288" s="122" t="s">
        <v>544</v>
      </c>
      <c r="E288" s="117">
        <v>101.031</v>
      </c>
      <c r="F288" s="116" t="s">
        <v>137</v>
      </c>
      <c r="I288" s="118">
        <f>ROUND(E288*G288,2)</f>
        <v>0</v>
      </c>
      <c r="J288" s="118">
        <f t="shared" si="4"/>
        <v>0</v>
      </c>
      <c r="O288" s="116">
        <v>20</v>
      </c>
      <c r="P288" s="116" t="s">
        <v>127</v>
      </c>
      <c r="V288" s="120" t="s">
        <v>42</v>
      </c>
    </row>
    <row r="289" spans="1:22" ht="25.5">
      <c r="A289" s="113">
        <v>141</v>
      </c>
      <c r="B289" s="114" t="s">
        <v>520</v>
      </c>
      <c r="C289" s="115" t="s">
        <v>545</v>
      </c>
      <c r="D289" s="122" t="s">
        <v>546</v>
      </c>
      <c r="E289" s="117">
        <v>98.93</v>
      </c>
      <c r="F289" s="116" t="s">
        <v>137</v>
      </c>
      <c r="H289" s="118">
        <f>ROUND(E289*G289,2)</f>
        <v>0</v>
      </c>
      <c r="J289" s="118">
        <f t="shared" si="4"/>
        <v>0</v>
      </c>
      <c r="O289" s="116">
        <v>20</v>
      </c>
      <c r="P289" s="116" t="s">
        <v>127</v>
      </c>
      <c r="V289" s="120" t="s">
        <v>489</v>
      </c>
    </row>
    <row r="290" spans="1:22" ht="12.75">
      <c r="A290" s="113">
        <v>142</v>
      </c>
      <c r="B290" s="114" t="s">
        <v>520</v>
      </c>
      <c r="C290" s="115" t="s">
        <v>547</v>
      </c>
      <c r="D290" s="122" t="s">
        <v>548</v>
      </c>
      <c r="E290" s="117">
        <v>488.067</v>
      </c>
      <c r="F290" s="116" t="s">
        <v>137</v>
      </c>
      <c r="H290" s="118">
        <f>ROUND(E290*G290,2)</f>
        <v>0</v>
      </c>
      <c r="J290" s="118">
        <f t="shared" si="4"/>
        <v>0</v>
      </c>
      <c r="K290" s="119">
        <v>7E-05</v>
      </c>
      <c r="L290" s="119">
        <f>E290*K290</f>
        <v>0.03416469</v>
      </c>
      <c r="O290" s="116">
        <v>20</v>
      </c>
      <c r="P290" s="116" t="s">
        <v>127</v>
      </c>
      <c r="V290" s="120" t="s">
        <v>489</v>
      </c>
    </row>
    <row r="291" spans="4:22" ht="12.75">
      <c r="D291" s="122" t="s">
        <v>549</v>
      </c>
      <c r="V291" s="120" t="s">
        <v>0</v>
      </c>
    </row>
    <row r="292" spans="1:22" ht="25.5">
      <c r="A292" s="113">
        <v>143</v>
      </c>
      <c r="B292" s="114" t="s">
        <v>520</v>
      </c>
      <c r="C292" s="115" t="s">
        <v>550</v>
      </c>
      <c r="D292" s="122" t="s">
        <v>551</v>
      </c>
      <c r="E292" s="117">
        <v>127.571</v>
      </c>
      <c r="F292" s="116" t="s">
        <v>504</v>
      </c>
      <c r="H292" s="118">
        <f>ROUND(E292*G292,2)</f>
        <v>0</v>
      </c>
      <c r="J292" s="118">
        <f>ROUND(E292*G292,2)</f>
        <v>0</v>
      </c>
      <c r="O292" s="116">
        <v>20</v>
      </c>
      <c r="P292" s="116" t="s">
        <v>127</v>
      </c>
      <c r="V292" s="120" t="s">
        <v>489</v>
      </c>
    </row>
    <row r="293" spans="4:14" ht="12.75">
      <c r="D293" s="136" t="s">
        <v>552</v>
      </c>
      <c r="E293" s="137">
        <f>J293</f>
        <v>0</v>
      </c>
      <c r="H293" s="137">
        <f>SUM(H274:H292)</f>
        <v>0</v>
      </c>
      <c r="I293" s="137">
        <f>SUM(I274:I292)</f>
        <v>0</v>
      </c>
      <c r="J293" s="137">
        <f>SUM(J274:J292)</f>
        <v>0</v>
      </c>
      <c r="L293" s="138">
        <f>SUM(L274:L292)</f>
        <v>0.03713259</v>
      </c>
      <c r="N293" s="139">
        <f>SUM(N274:N292)</f>
        <v>0</v>
      </c>
    </row>
    <row r="295" ht="12.75">
      <c r="B295" s="115" t="s">
        <v>553</v>
      </c>
    </row>
    <row r="296" spans="1:22" ht="12.75">
      <c r="A296" s="113">
        <v>144</v>
      </c>
      <c r="B296" s="114" t="s">
        <v>554</v>
      </c>
      <c r="C296" s="115" t="s">
        <v>555</v>
      </c>
      <c r="D296" s="122" t="s">
        <v>556</v>
      </c>
      <c r="E296" s="117">
        <v>1</v>
      </c>
      <c r="F296" s="116" t="s">
        <v>557</v>
      </c>
      <c r="H296" s="118">
        <f>ROUND(E296*G296,2)</f>
        <v>0</v>
      </c>
      <c r="J296" s="118">
        <f>ROUND(E296*G296,2)</f>
        <v>0</v>
      </c>
      <c r="O296" s="116">
        <v>20</v>
      </c>
      <c r="P296" s="116" t="s">
        <v>127</v>
      </c>
      <c r="V296" s="120" t="s">
        <v>489</v>
      </c>
    </row>
    <row r="297" spans="1:22" ht="12.75">
      <c r="A297" s="113">
        <v>145</v>
      </c>
      <c r="B297" s="114" t="s">
        <v>554</v>
      </c>
      <c r="C297" s="115" t="s">
        <v>558</v>
      </c>
      <c r="D297" s="122" t="s">
        <v>559</v>
      </c>
      <c r="E297" s="117">
        <v>4</v>
      </c>
      <c r="F297" s="116" t="s">
        <v>190</v>
      </c>
      <c r="H297" s="118">
        <f>ROUND(E297*G297,2)</f>
        <v>0</v>
      </c>
      <c r="J297" s="118">
        <f>ROUND(E297*G297,2)</f>
        <v>0</v>
      </c>
      <c r="M297" s="117">
        <v>0.012</v>
      </c>
      <c r="N297" s="117">
        <f>E297*M297</f>
        <v>0.048</v>
      </c>
      <c r="O297" s="116">
        <v>20</v>
      </c>
      <c r="P297" s="116" t="s">
        <v>127</v>
      </c>
      <c r="V297" s="120" t="s">
        <v>489</v>
      </c>
    </row>
    <row r="298" spans="1:22" ht="12.75">
      <c r="A298" s="113">
        <v>146</v>
      </c>
      <c r="B298" s="114" t="s">
        <v>554</v>
      </c>
      <c r="C298" s="115" t="s">
        <v>560</v>
      </c>
      <c r="D298" s="122" t="s">
        <v>561</v>
      </c>
      <c r="E298" s="117">
        <v>4</v>
      </c>
      <c r="F298" s="116" t="s">
        <v>190</v>
      </c>
      <c r="H298" s="118">
        <f>ROUND(E298*G298,2)</f>
        <v>0</v>
      </c>
      <c r="J298" s="118">
        <f>ROUND(E298*G298,2)</f>
        <v>0</v>
      </c>
      <c r="M298" s="117">
        <v>0.003</v>
      </c>
      <c r="N298" s="117">
        <f>E298*M298</f>
        <v>0.012</v>
      </c>
      <c r="O298" s="116">
        <v>20</v>
      </c>
      <c r="P298" s="116" t="s">
        <v>127</v>
      </c>
      <c r="V298" s="120" t="s">
        <v>489</v>
      </c>
    </row>
    <row r="299" spans="4:14" ht="12.75">
      <c r="D299" s="136" t="s">
        <v>562</v>
      </c>
      <c r="E299" s="137">
        <f>J299</f>
        <v>0</v>
      </c>
      <c r="H299" s="137">
        <f>SUM(H295:H298)</f>
        <v>0</v>
      </c>
      <c r="I299" s="137">
        <f>SUM(I295:I298)</f>
        <v>0</v>
      </c>
      <c r="J299" s="137">
        <f>SUM(J295:J298)</f>
        <v>0</v>
      </c>
      <c r="L299" s="138">
        <f>SUM(L295:L298)</f>
        <v>0</v>
      </c>
      <c r="N299" s="139">
        <f>SUM(N295:N298)</f>
        <v>0.06</v>
      </c>
    </row>
    <row r="301" ht="12.75">
      <c r="B301" s="115" t="s">
        <v>563</v>
      </c>
    </row>
    <row r="302" spans="1:22" ht="12.75">
      <c r="A302" s="113">
        <v>147</v>
      </c>
      <c r="B302" s="114" t="s">
        <v>554</v>
      </c>
      <c r="C302" s="115" t="s">
        <v>564</v>
      </c>
      <c r="D302" s="122" t="s">
        <v>565</v>
      </c>
      <c r="E302" s="117">
        <v>1</v>
      </c>
      <c r="F302" s="116" t="s">
        <v>557</v>
      </c>
      <c r="H302" s="118">
        <f>ROUND(E302*G302,2)</f>
        <v>0</v>
      </c>
      <c r="J302" s="118">
        <f>ROUND(E302*G302,2)</f>
        <v>0</v>
      </c>
      <c r="O302" s="116">
        <v>20</v>
      </c>
      <c r="P302" s="116" t="s">
        <v>127</v>
      </c>
      <c r="V302" s="120" t="s">
        <v>489</v>
      </c>
    </row>
    <row r="303" spans="4:14" ht="12.75">
      <c r="D303" s="136" t="s">
        <v>566</v>
      </c>
      <c r="E303" s="137">
        <f>J303</f>
        <v>0</v>
      </c>
      <c r="H303" s="137">
        <f>SUM(H301:H302)</f>
        <v>0</v>
      </c>
      <c r="I303" s="137">
        <f>SUM(I301:I302)</f>
        <v>0</v>
      </c>
      <c r="J303" s="137">
        <f>SUM(J301:J302)</f>
        <v>0</v>
      </c>
      <c r="L303" s="138">
        <f>SUM(L301:L302)</f>
        <v>0</v>
      </c>
      <c r="N303" s="139">
        <f>SUM(N301:N302)</f>
        <v>0</v>
      </c>
    </row>
    <row r="305" ht="12.75">
      <c r="B305" s="115" t="s">
        <v>567</v>
      </c>
    </row>
    <row r="306" spans="1:22" ht="12.75">
      <c r="A306" s="113">
        <v>148</v>
      </c>
      <c r="B306" s="114" t="s">
        <v>554</v>
      </c>
      <c r="C306" s="115" t="s">
        <v>568</v>
      </c>
      <c r="D306" s="122" t="s">
        <v>569</v>
      </c>
      <c r="E306" s="117">
        <v>3</v>
      </c>
      <c r="F306" s="116" t="s">
        <v>557</v>
      </c>
      <c r="H306" s="118">
        <f>ROUND(E306*G306,2)</f>
        <v>0</v>
      </c>
      <c r="J306" s="118">
        <f>ROUND(E306*G306,2)</f>
        <v>0</v>
      </c>
      <c r="M306" s="117">
        <v>0.019</v>
      </c>
      <c r="N306" s="117">
        <f>E306*M306</f>
        <v>0.056999999999999995</v>
      </c>
      <c r="O306" s="116">
        <v>20</v>
      </c>
      <c r="P306" s="116" t="s">
        <v>127</v>
      </c>
      <c r="V306" s="120" t="s">
        <v>489</v>
      </c>
    </row>
    <row r="307" spans="1:22" ht="12.75">
      <c r="A307" s="113">
        <v>149</v>
      </c>
      <c r="B307" s="114" t="s">
        <v>554</v>
      </c>
      <c r="C307" s="115" t="s">
        <v>570</v>
      </c>
      <c r="D307" s="122" t="s">
        <v>571</v>
      </c>
      <c r="E307" s="117">
        <v>4</v>
      </c>
      <c r="F307" s="116" t="s">
        <v>557</v>
      </c>
      <c r="H307" s="118">
        <f>ROUND(E307*G307,2)</f>
        <v>0</v>
      </c>
      <c r="J307" s="118">
        <f>ROUND(E307*G307,2)</f>
        <v>0</v>
      </c>
      <c r="M307" s="117">
        <v>0.088</v>
      </c>
      <c r="N307" s="117">
        <f>E307*M307</f>
        <v>0.352</v>
      </c>
      <c r="O307" s="116">
        <v>20</v>
      </c>
      <c r="P307" s="116" t="s">
        <v>127</v>
      </c>
      <c r="V307" s="120" t="s">
        <v>489</v>
      </c>
    </row>
    <row r="308" spans="1:22" ht="13.5" customHeight="1">
      <c r="A308" s="113">
        <v>150</v>
      </c>
      <c r="B308" s="114" t="s">
        <v>554</v>
      </c>
      <c r="C308" s="115" t="s">
        <v>572</v>
      </c>
      <c r="D308" s="122" t="s">
        <v>573</v>
      </c>
      <c r="E308" s="117">
        <v>1</v>
      </c>
      <c r="F308" s="116" t="s">
        <v>557</v>
      </c>
      <c r="H308" s="118">
        <f>ROUND(E308*G308,2)</f>
        <v>0</v>
      </c>
      <c r="J308" s="118">
        <f>ROUND(E308*G308,2)</f>
        <v>0</v>
      </c>
      <c r="M308" s="117">
        <v>0.034</v>
      </c>
      <c r="N308" s="117">
        <f>E308*M308</f>
        <v>0.034</v>
      </c>
      <c r="O308" s="116">
        <v>20</v>
      </c>
      <c r="P308" s="116" t="s">
        <v>127</v>
      </c>
      <c r="V308" s="120" t="s">
        <v>489</v>
      </c>
    </row>
    <row r="309" spans="1:22" ht="12.75">
      <c r="A309" s="113">
        <v>151</v>
      </c>
      <c r="B309" s="114" t="s">
        <v>554</v>
      </c>
      <c r="C309" s="115" t="s">
        <v>574</v>
      </c>
      <c r="D309" s="122" t="s">
        <v>575</v>
      </c>
      <c r="E309" s="117">
        <v>8</v>
      </c>
      <c r="F309" s="116" t="s">
        <v>557</v>
      </c>
      <c r="H309" s="118">
        <f>ROUND(E309*G309,2)</f>
        <v>0</v>
      </c>
      <c r="J309" s="118">
        <f>ROUND(E309*G309,2)</f>
        <v>0</v>
      </c>
      <c r="M309" s="117">
        <v>0.001</v>
      </c>
      <c r="N309" s="117">
        <f>E309*M309</f>
        <v>0.008</v>
      </c>
      <c r="O309" s="116">
        <v>20</v>
      </c>
      <c r="P309" s="116" t="s">
        <v>127</v>
      </c>
      <c r="V309" s="120" t="s">
        <v>489</v>
      </c>
    </row>
    <row r="310" spans="4:14" ht="12.75">
      <c r="D310" s="136" t="s">
        <v>576</v>
      </c>
      <c r="E310" s="137">
        <f>J310</f>
        <v>0</v>
      </c>
      <c r="H310" s="137">
        <f>SUM(H305:H309)</f>
        <v>0</v>
      </c>
      <c r="I310" s="137">
        <f>SUM(I305:I309)</f>
        <v>0</v>
      </c>
      <c r="J310" s="137">
        <f>SUM(J305:J309)</f>
        <v>0</v>
      </c>
      <c r="L310" s="138">
        <f>SUM(L305:L309)</f>
        <v>0</v>
      </c>
      <c r="N310" s="139">
        <f>SUM(N305:N309)</f>
        <v>0.45099999999999996</v>
      </c>
    </row>
    <row r="312" ht="12.75">
      <c r="B312" s="115" t="s">
        <v>577</v>
      </c>
    </row>
    <row r="313" spans="1:22" ht="12.75">
      <c r="A313" s="113">
        <v>152</v>
      </c>
      <c r="B313" s="114" t="s">
        <v>578</v>
      </c>
      <c r="C313" s="115" t="s">
        <v>579</v>
      </c>
      <c r="D313" s="122" t="s">
        <v>580</v>
      </c>
      <c r="E313" s="117">
        <v>1</v>
      </c>
      <c r="F313" s="116" t="s">
        <v>557</v>
      </c>
      <c r="H313" s="118">
        <f>ROUND(E313*G313,2)</f>
        <v>0</v>
      </c>
      <c r="J313" s="118">
        <f>ROUND(E313*G313,2)</f>
        <v>0</v>
      </c>
      <c r="O313" s="116">
        <v>20</v>
      </c>
      <c r="P313" s="116" t="s">
        <v>127</v>
      </c>
      <c r="V313" s="120" t="s">
        <v>489</v>
      </c>
    </row>
    <row r="314" spans="4:14" ht="12.75">
      <c r="D314" s="136" t="s">
        <v>581</v>
      </c>
      <c r="E314" s="137">
        <f>J314</f>
        <v>0</v>
      </c>
      <c r="H314" s="137">
        <f>SUM(H312:H313)</f>
        <v>0</v>
      </c>
      <c r="I314" s="137">
        <f>SUM(I312:I313)</f>
        <v>0</v>
      </c>
      <c r="J314" s="137">
        <f>SUM(J312:J313)</f>
        <v>0</v>
      </c>
      <c r="L314" s="138">
        <f>SUM(L312:L313)</f>
        <v>0</v>
      </c>
      <c r="N314" s="139">
        <f>SUM(N312:N313)</f>
        <v>0</v>
      </c>
    </row>
    <row r="316" ht="12.75">
      <c r="B316" s="115" t="s">
        <v>582</v>
      </c>
    </row>
    <row r="317" spans="1:22" ht="25.5">
      <c r="A317" s="113">
        <v>153</v>
      </c>
      <c r="B317" s="114" t="s">
        <v>583</v>
      </c>
      <c r="C317" s="115" t="s">
        <v>584</v>
      </c>
      <c r="D317" s="122" t="s">
        <v>585</v>
      </c>
      <c r="E317" s="117">
        <v>11</v>
      </c>
      <c r="F317" s="116" t="s">
        <v>137</v>
      </c>
      <c r="H317" s="118">
        <f>ROUND(E317*G317,2)</f>
        <v>0</v>
      </c>
      <c r="J317" s="118">
        <f>ROUND(E317*G317,2)</f>
        <v>0</v>
      </c>
      <c r="O317" s="116">
        <v>20</v>
      </c>
      <c r="P317" s="116" t="s">
        <v>127</v>
      </c>
      <c r="V317" s="120" t="s">
        <v>489</v>
      </c>
    </row>
    <row r="318" spans="4:22" ht="12.75">
      <c r="D318" s="122" t="s">
        <v>586</v>
      </c>
      <c r="V318" s="120" t="s">
        <v>0</v>
      </c>
    </row>
    <row r="319" spans="1:22" ht="25.5">
      <c r="A319" s="113">
        <v>154</v>
      </c>
      <c r="B319" s="114" t="s">
        <v>583</v>
      </c>
      <c r="C319" s="115" t="s">
        <v>587</v>
      </c>
      <c r="D319" s="122" t="s">
        <v>588</v>
      </c>
      <c r="E319" s="117">
        <v>33.254</v>
      </c>
      <c r="F319" s="116" t="s">
        <v>137</v>
      </c>
      <c r="H319" s="118">
        <f>ROUND(E319*G319,2)</f>
        <v>0</v>
      </c>
      <c r="J319" s="118">
        <f>ROUND(E319*G319,2)</f>
        <v>0</v>
      </c>
      <c r="O319" s="116">
        <v>20</v>
      </c>
      <c r="P319" s="116" t="s">
        <v>127</v>
      </c>
      <c r="V319" s="120" t="s">
        <v>489</v>
      </c>
    </row>
    <row r="320" spans="1:22" ht="12.75">
      <c r="A320" s="113">
        <v>155</v>
      </c>
      <c r="B320" s="114" t="s">
        <v>278</v>
      </c>
      <c r="C320" s="115" t="s">
        <v>589</v>
      </c>
      <c r="D320" s="122" t="s">
        <v>590</v>
      </c>
      <c r="E320" s="117">
        <v>34.917</v>
      </c>
      <c r="F320" s="116" t="s">
        <v>137</v>
      </c>
      <c r="I320" s="118">
        <f>ROUND(E320*G320,2)</f>
        <v>0</v>
      </c>
      <c r="J320" s="118">
        <f>ROUND(E320*G320,2)</f>
        <v>0</v>
      </c>
      <c r="O320" s="116">
        <v>20</v>
      </c>
      <c r="P320" s="116" t="s">
        <v>127</v>
      </c>
      <c r="V320" s="120" t="s">
        <v>42</v>
      </c>
    </row>
    <row r="321" spans="1:22" ht="12.75">
      <c r="A321" s="113">
        <v>156</v>
      </c>
      <c r="B321" s="114" t="s">
        <v>583</v>
      </c>
      <c r="C321" s="115" t="s">
        <v>591</v>
      </c>
      <c r="D321" s="122" t="s">
        <v>592</v>
      </c>
      <c r="E321" s="117">
        <v>155.267</v>
      </c>
      <c r="F321" s="116" t="s">
        <v>137</v>
      </c>
      <c r="H321" s="118">
        <f>ROUND(E321*G321,2)</f>
        <v>0</v>
      </c>
      <c r="J321" s="118">
        <f>ROUND(E321*G321,2)</f>
        <v>0</v>
      </c>
      <c r="O321" s="116">
        <v>20</v>
      </c>
      <c r="P321" s="116" t="s">
        <v>127</v>
      </c>
      <c r="V321" s="120" t="s">
        <v>489</v>
      </c>
    </row>
    <row r="322" spans="1:22" ht="12.75">
      <c r="A322" s="113">
        <v>157</v>
      </c>
      <c r="B322" s="114" t="s">
        <v>278</v>
      </c>
      <c r="C322" s="115" t="s">
        <v>593</v>
      </c>
      <c r="D322" s="122" t="s">
        <v>594</v>
      </c>
      <c r="E322" s="117">
        <v>163.03</v>
      </c>
      <c r="F322" s="116" t="s">
        <v>137</v>
      </c>
      <c r="I322" s="118">
        <f>ROUND(E322*G322,2)</f>
        <v>0</v>
      </c>
      <c r="J322" s="118">
        <f>ROUND(E322*G322,2)</f>
        <v>0</v>
      </c>
      <c r="O322" s="116">
        <v>20</v>
      </c>
      <c r="P322" s="116" t="s">
        <v>127</v>
      </c>
      <c r="V322" s="120" t="s">
        <v>42</v>
      </c>
    </row>
    <row r="323" spans="1:22" ht="12.75">
      <c r="A323" s="113">
        <v>158</v>
      </c>
      <c r="B323" s="114" t="s">
        <v>583</v>
      </c>
      <c r="C323" s="115" t="s">
        <v>595</v>
      </c>
      <c r="D323" s="122" t="s">
        <v>596</v>
      </c>
      <c r="E323" s="117">
        <v>621.068</v>
      </c>
      <c r="F323" s="116" t="s">
        <v>205</v>
      </c>
      <c r="H323" s="118">
        <f>ROUND(E323*G323,2)</f>
        <v>0</v>
      </c>
      <c r="J323" s="118">
        <f>ROUND(E323*G323,2)</f>
        <v>0</v>
      </c>
      <c r="K323" s="119">
        <v>0.00021</v>
      </c>
      <c r="L323" s="119">
        <f>E323*K323</f>
        <v>0.13042428</v>
      </c>
      <c r="O323" s="116">
        <v>20</v>
      </c>
      <c r="P323" s="116" t="s">
        <v>127</v>
      </c>
      <c r="V323" s="120" t="s">
        <v>489</v>
      </c>
    </row>
    <row r="324" spans="4:22" ht="12.75">
      <c r="D324" s="122" t="s">
        <v>597</v>
      </c>
      <c r="V324" s="120" t="s">
        <v>0</v>
      </c>
    </row>
    <row r="325" spans="1:22" ht="12.75">
      <c r="A325" s="113">
        <v>159</v>
      </c>
      <c r="B325" s="114" t="s">
        <v>278</v>
      </c>
      <c r="C325" s="115" t="s">
        <v>598</v>
      </c>
      <c r="D325" s="122" t="s">
        <v>599</v>
      </c>
      <c r="E325" s="117">
        <v>1.304</v>
      </c>
      <c r="F325" s="116" t="s">
        <v>126</v>
      </c>
      <c r="I325" s="118">
        <f>ROUND(E325*G325,2)</f>
        <v>0</v>
      </c>
      <c r="J325" s="118">
        <f>ROUND(E325*G325,2)</f>
        <v>0</v>
      </c>
      <c r="K325" s="119">
        <v>0.55</v>
      </c>
      <c r="L325" s="119">
        <f>E325*K325</f>
        <v>0.7172000000000001</v>
      </c>
      <c r="O325" s="116">
        <v>20</v>
      </c>
      <c r="P325" s="116" t="s">
        <v>127</v>
      </c>
      <c r="V325" s="120" t="s">
        <v>42</v>
      </c>
    </row>
    <row r="326" spans="4:22" ht="12.75">
      <c r="D326" s="122" t="s">
        <v>600</v>
      </c>
      <c r="V326" s="120" t="s">
        <v>0</v>
      </c>
    </row>
    <row r="327" spans="1:22" ht="12.75">
      <c r="A327" s="113">
        <v>160</v>
      </c>
      <c r="B327" s="114" t="s">
        <v>278</v>
      </c>
      <c r="C327" s="115" t="s">
        <v>601</v>
      </c>
      <c r="D327" s="122" t="s">
        <v>602</v>
      </c>
      <c r="E327" s="117">
        <v>3.13</v>
      </c>
      <c r="F327" s="116" t="s">
        <v>126</v>
      </c>
      <c r="I327" s="118">
        <f>ROUND(E327*G327,2)</f>
        <v>0</v>
      </c>
      <c r="J327" s="118">
        <f>ROUND(E327*G327,2)</f>
        <v>0</v>
      </c>
      <c r="K327" s="119">
        <v>0.55</v>
      </c>
      <c r="L327" s="119">
        <f>E327*K327</f>
        <v>1.7215</v>
      </c>
      <c r="O327" s="116">
        <v>20</v>
      </c>
      <c r="P327" s="116" t="s">
        <v>127</v>
      </c>
      <c r="V327" s="120" t="s">
        <v>42</v>
      </c>
    </row>
    <row r="328" spans="4:22" ht="12.75">
      <c r="D328" s="122" t="s">
        <v>603</v>
      </c>
      <c r="V328" s="120" t="s">
        <v>0</v>
      </c>
    </row>
    <row r="329" spans="1:22" ht="25.5">
      <c r="A329" s="113">
        <v>161</v>
      </c>
      <c r="B329" s="114" t="s">
        <v>583</v>
      </c>
      <c r="C329" s="115" t="s">
        <v>604</v>
      </c>
      <c r="D329" s="122" t="s">
        <v>605</v>
      </c>
      <c r="E329" s="117">
        <v>155.267</v>
      </c>
      <c r="F329" s="116" t="s">
        <v>137</v>
      </c>
      <c r="H329" s="118">
        <f>ROUND(E329*G329,2)</f>
        <v>0</v>
      </c>
      <c r="J329" s="118">
        <f>ROUND(E329*G329,2)</f>
        <v>0</v>
      </c>
      <c r="K329" s="119">
        <v>0.0003</v>
      </c>
      <c r="L329" s="119">
        <f>E329*K329</f>
        <v>0.04658009999999999</v>
      </c>
      <c r="O329" s="116">
        <v>20</v>
      </c>
      <c r="P329" s="116" t="s">
        <v>127</v>
      </c>
      <c r="V329" s="120" t="s">
        <v>489</v>
      </c>
    </row>
    <row r="330" spans="1:22" ht="25.5">
      <c r="A330" s="113">
        <v>162</v>
      </c>
      <c r="B330" s="114" t="s">
        <v>583</v>
      </c>
      <c r="C330" s="115" t="s">
        <v>606</v>
      </c>
      <c r="D330" s="122" t="s">
        <v>607</v>
      </c>
      <c r="E330" s="117">
        <v>126.815</v>
      </c>
      <c r="F330" s="116" t="s">
        <v>504</v>
      </c>
      <c r="H330" s="118">
        <f>ROUND(E330*G330,2)</f>
        <v>0</v>
      </c>
      <c r="J330" s="118">
        <f>ROUND(E330*G330,2)</f>
        <v>0</v>
      </c>
      <c r="O330" s="116">
        <v>20</v>
      </c>
      <c r="P330" s="116" t="s">
        <v>127</v>
      </c>
      <c r="V330" s="120" t="s">
        <v>489</v>
      </c>
    </row>
    <row r="331" spans="4:14" ht="12.75">
      <c r="D331" s="136" t="s">
        <v>608</v>
      </c>
      <c r="E331" s="137">
        <f>J331</f>
        <v>0</v>
      </c>
      <c r="H331" s="137">
        <f>SUM(H316:H330)</f>
        <v>0</v>
      </c>
      <c r="I331" s="137">
        <f>SUM(I316:I330)</f>
        <v>0</v>
      </c>
      <c r="J331" s="137">
        <f>SUM(J316:J330)</f>
        <v>0</v>
      </c>
      <c r="L331" s="138">
        <f>SUM(L316:L330)</f>
        <v>2.61570438</v>
      </c>
      <c r="N331" s="139">
        <f>SUM(N316:N330)</f>
        <v>0</v>
      </c>
    </row>
    <row r="333" ht="12.75">
      <c r="B333" s="115" t="s">
        <v>609</v>
      </c>
    </row>
    <row r="334" spans="1:22" ht="12.75">
      <c r="A334" s="113">
        <v>163</v>
      </c>
      <c r="B334" s="114" t="s">
        <v>610</v>
      </c>
      <c r="C334" s="115" t="s">
        <v>611</v>
      </c>
      <c r="D334" s="122" t="s">
        <v>612</v>
      </c>
      <c r="E334" s="117">
        <v>4.93</v>
      </c>
      <c r="F334" s="116" t="s">
        <v>137</v>
      </c>
      <c r="H334" s="118">
        <f>ROUND(E334*G334,2)</f>
        <v>0</v>
      </c>
      <c r="J334" s="118">
        <f>ROUND(E334*G334,2)</f>
        <v>0</v>
      </c>
      <c r="K334" s="119">
        <v>0.03088</v>
      </c>
      <c r="L334" s="119">
        <f>E334*K334</f>
        <v>0.1522384</v>
      </c>
      <c r="O334" s="116">
        <v>20</v>
      </c>
      <c r="P334" s="116" t="s">
        <v>127</v>
      </c>
      <c r="V334" s="120" t="s">
        <v>489</v>
      </c>
    </row>
    <row r="335" spans="4:22" ht="12.75">
      <c r="D335" s="122" t="s">
        <v>613</v>
      </c>
      <c r="V335" s="120" t="s">
        <v>0</v>
      </c>
    </row>
    <row r="336" spans="1:22" ht="25.5">
      <c r="A336" s="113">
        <v>164</v>
      </c>
      <c r="B336" s="114" t="s">
        <v>610</v>
      </c>
      <c r="C336" s="115" t="s">
        <v>614</v>
      </c>
      <c r="D336" s="122" t="s">
        <v>615</v>
      </c>
      <c r="E336" s="117">
        <v>1.651</v>
      </c>
      <c r="F336" s="116" t="s">
        <v>504</v>
      </c>
      <c r="H336" s="118">
        <f>ROUND(E336*G336,2)</f>
        <v>0</v>
      </c>
      <c r="J336" s="118">
        <f>ROUND(E336*G336,2)</f>
        <v>0</v>
      </c>
      <c r="O336" s="116">
        <v>20</v>
      </c>
      <c r="P336" s="116" t="s">
        <v>127</v>
      </c>
      <c r="V336" s="120" t="s">
        <v>489</v>
      </c>
    </row>
    <row r="337" spans="4:14" ht="12.75">
      <c r="D337" s="136" t="s">
        <v>616</v>
      </c>
      <c r="E337" s="137">
        <f>J337</f>
        <v>0</v>
      </c>
      <c r="H337" s="137">
        <f>SUM(H333:H336)</f>
        <v>0</v>
      </c>
      <c r="I337" s="137">
        <f>SUM(I333:I336)</f>
        <v>0</v>
      </c>
      <c r="J337" s="137">
        <f>SUM(J333:J336)</f>
        <v>0</v>
      </c>
      <c r="L337" s="138">
        <f>SUM(L333:L336)</f>
        <v>0.1522384</v>
      </c>
      <c r="N337" s="139">
        <f>SUM(N333:N336)</f>
        <v>0</v>
      </c>
    </row>
    <row r="339" ht="12.75">
      <c r="B339" s="115" t="s">
        <v>617</v>
      </c>
    </row>
    <row r="340" spans="1:22" ht="12.75" customHeight="1">
      <c r="A340" s="113">
        <v>165</v>
      </c>
      <c r="B340" s="114" t="s">
        <v>618</v>
      </c>
      <c r="C340" s="115" t="s">
        <v>619</v>
      </c>
      <c r="D340" s="122" t="s">
        <v>620</v>
      </c>
      <c r="E340" s="117">
        <v>62.5</v>
      </c>
      <c r="F340" s="116" t="s">
        <v>205</v>
      </c>
      <c r="H340" s="118">
        <f>ROUND(E340*G340,2)</f>
        <v>0</v>
      </c>
      <c r="J340" s="118">
        <f>ROUND(E340*G340,2)</f>
        <v>0</v>
      </c>
      <c r="M340" s="117">
        <v>0.003</v>
      </c>
      <c r="N340" s="117">
        <f>E340*M340</f>
        <v>0.1875</v>
      </c>
      <c r="O340" s="116">
        <v>20</v>
      </c>
      <c r="P340" s="116" t="s">
        <v>127</v>
      </c>
      <c r="V340" s="120" t="s">
        <v>489</v>
      </c>
    </row>
    <row r="341" spans="4:22" ht="12.75">
      <c r="D341" s="122" t="s">
        <v>621</v>
      </c>
      <c r="V341" s="120" t="s">
        <v>0</v>
      </c>
    </row>
    <row r="342" spans="1:22" ht="25.5">
      <c r="A342" s="113">
        <v>166</v>
      </c>
      <c r="B342" s="114" t="s">
        <v>618</v>
      </c>
      <c r="C342" s="115" t="s">
        <v>622</v>
      </c>
      <c r="D342" s="122" t="s">
        <v>623</v>
      </c>
      <c r="E342" s="117">
        <v>54.6</v>
      </c>
      <c r="F342" s="116" t="s">
        <v>205</v>
      </c>
      <c r="H342" s="118">
        <f>ROUND(E342*G342,2)</f>
        <v>0</v>
      </c>
      <c r="J342" s="118">
        <f>ROUND(E342*G342,2)</f>
        <v>0</v>
      </c>
      <c r="K342" s="119">
        <v>0.00021</v>
      </c>
      <c r="L342" s="119">
        <f>E342*K342</f>
        <v>0.011466</v>
      </c>
      <c r="O342" s="116">
        <v>20</v>
      </c>
      <c r="P342" s="116" t="s">
        <v>127</v>
      </c>
      <c r="V342" s="120" t="s">
        <v>489</v>
      </c>
    </row>
    <row r="343" spans="1:22" ht="25.5">
      <c r="A343" s="113">
        <v>167</v>
      </c>
      <c r="B343" s="114" t="s">
        <v>618</v>
      </c>
      <c r="C343" s="115" t="s">
        <v>624</v>
      </c>
      <c r="D343" s="122" t="s">
        <v>625</v>
      </c>
      <c r="E343" s="117">
        <v>39.1</v>
      </c>
      <c r="F343" s="116" t="s">
        <v>205</v>
      </c>
      <c r="H343" s="118">
        <f>ROUND(E343*G343,2)</f>
        <v>0</v>
      </c>
      <c r="J343" s="118">
        <f>ROUND(E343*G343,2)</f>
        <v>0</v>
      </c>
      <c r="K343" s="119">
        <v>0.00021</v>
      </c>
      <c r="L343" s="119">
        <f>E343*K343</f>
        <v>0.008211000000000001</v>
      </c>
      <c r="O343" s="116">
        <v>20</v>
      </c>
      <c r="P343" s="116" t="s">
        <v>127</v>
      </c>
      <c r="V343" s="120" t="s">
        <v>489</v>
      </c>
    </row>
    <row r="344" spans="4:22" ht="12.75">
      <c r="D344" s="122" t="s">
        <v>626</v>
      </c>
      <c r="V344" s="120" t="s">
        <v>0</v>
      </c>
    </row>
    <row r="345" spans="1:22" ht="12.75">
      <c r="A345" s="113">
        <v>168</v>
      </c>
      <c r="B345" s="114" t="s">
        <v>618</v>
      </c>
      <c r="C345" s="115" t="s">
        <v>627</v>
      </c>
      <c r="D345" s="122" t="s">
        <v>628</v>
      </c>
      <c r="E345" s="117">
        <v>85.5</v>
      </c>
      <c r="F345" s="116" t="s">
        <v>205</v>
      </c>
      <c r="H345" s="118">
        <f>ROUND(E345*G345,2)</f>
        <v>0</v>
      </c>
      <c r="J345" s="118">
        <f>ROUND(E345*G345,2)</f>
        <v>0</v>
      </c>
      <c r="M345" s="117">
        <v>0.001</v>
      </c>
      <c r="N345" s="117">
        <f>E345*M345</f>
        <v>0.0855</v>
      </c>
      <c r="O345" s="116">
        <v>20</v>
      </c>
      <c r="P345" s="116" t="s">
        <v>127</v>
      </c>
      <c r="V345" s="120" t="s">
        <v>489</v>
      </c>
    </row>
    <row r="346" spans="4:22" ht="12.75">
      <c r="D346" s="122" t="s">
        <v>629</v>
      </c>
      <c r="V346" s="120" t="s">
        <v>0</v>
      </c>
    </row>
    <row r="347" spans="1:22" ht="12.75">
      <c r="A347" s="113">
        <v>169</v>
      </c>
      <c r="B347" s="114" t="s">
        <v>618</v>
      </c>
      <c r="C347" s="115" t="s">
        <v>630</v>
      </c>
      <c r="D347" s="122" t="s">
        <v>631</v>
      </c>
      <c r="E347" s="117">
        <v>50</v>
      </c>
      <c r="F347" s="116" t="s">
        <v>205</v>
      </c>
      <c r="H347" s="118">
        <f>ROUND(E347*G347,2)</f>
        <v>0</v>
      </c>
      <c r="J347" s="118">
        <f>ROUND(E347*G347,2)</f>
        <v>0</v>
      </c>
      <c r="K347" s="119">
        <v>0.00324</v>
      </c>
      <c r="L347" s="119">
        <f>E347*K347</f>
        <v>0.16199999999999998</v>
      </c>
      <c r="O347" s="116">
        <v>20</v>
      </c>
      <c r="P347" s="116" t="s">
        <v>127</v>
      </c>
      <c r="V347" s="120" t="s">
        <v>489</v>
      </c>
    </row>
    <row r="348" spans="1:22" ht="12.75">
      <c r="A348" s="113">
        <v>170</v>
      </c>
      <c r="B348" s="114" t="s">
        <v>618</v>
      </c>
      <c r="C348" s="115" t="s">
        <v>632</v>
      </c>
      <c r="D348" s="122" t="s">
        <v>633</v>
      </c>
      <c r="E348" s="117">
        <v>18</v>
      </c>
      <c r="F348" s="116" t="s">
        <v>205</v>
      </c>
      <c r="H348" s="118">
        <f>ROUND(E348*G348,2)</f>
        <v>0</v>
      </c>
      <c r="J348" s="118">
        <f>ROUND(E348*G348,2)</f>
        <v>0</v>
      </c>
      <c r="K348" s="119">
        <v>0.00431</v>
      </c>
      <c r="L348" s="119">
        <f>E348*K348</f>
        <v>0.07758</v>
      </c>
      <c r="O348" s="116">
        <v>20</v>
      </c>
      <c r="P348" s="116" t="s">
        <v>127</v>
      </c>
      <c r="V348" s="120" t="s">
        <v>489</v>
      </c>
    </row>
    <row r="349" spans="1:22" ht="12.75">
      <c r="A349" s="113">
        <v>171</v>
      </c>
      <c r="B349" s="114" t="s">
        <v>618</v>
      </c>
      <c r="C349" s="115" t="s">
        <v>634</v>
      </c>
      <c r="D349" s="122" t="s">
        <v>635</v>
      </c>
      <c r="E349" s="117">
        <v>50</v>
      </c>
      <c r="F349" s="116" t="s">
        <v>205</v>
      </c>
      <c r="H349" s="118">
        <f>ROUND(E349*G349,2)</f>
        <v>0</v>
      </c>
      <c r="J349" s="118">
        <f>ROUND(E349*G349,2)</f>
        <v>0</v>
      </c>
      <c r="M349" s="117">
        <v>0.002</v>
      </c>
      <c r="N349" s="117">
        <f>E349*M349</f>
        <v>0.1</v>
      </c>
      <c r="O349" s="116">
        <v>20</v>
      </c>
      <c r="P349" s="116" t="s">
        <v>127</v>
      </c>
      <c r="V349" s="120" t="s">
        <v>489</v>
      </c>
    </row>
    <row r="350" spans="1:22" ht="12.75">
      <c r="A350" s="113">
        <v>172</v>
      </c>
      <c r="B350" s="114" t="s">
        <v>618</v>
      </c>
      <c r="C350" s="115" t="s">
        <v>636</v>
      </c>
      <c r="D350" s="122" t="s">
        <v>637</v>
      </c>
      <c r="E350" s="117">
        <v>25.6</v>
      </c>
      <c r="F350" s="116" t="s">
        <v>205</v>
      </c>
      <c r="H350" s="118">
        <f>ROUND(E350*G350,2)</f>
        <v>0</v>
      </c>
      <c r="J350" s="118">
        <f>ROUND(E350*G350,2)</f>
        <v>0</v>
      </c>
      <c r="M350" s="117">
        <v>0.002</v>
      </c>
      <c r="N350" s="117">
        <f>E350*M350</f>
        <v>0.0512</v>
      </c>
      <c r="O350" s="116">
        <v>20</v>
      </c>
      <c r="P350" s="116" t="s">
        <v>127</v>
      </c>
      <c r="V350" s="120" t="s">
        <v>489</v>
      </c>
    </row>
    <row r="351" spans="4:22" ht="12.75">
      <c r="D351" s="122" t="s">
        <v>638</v>
      </c>
      <c r="V351" s="120" t="s">
        <v>0</v>
      </c>
    </row>
    <row r="352" spans="1:22" ht="25.5">
      <c r="A352" s="113">
        <v>173</v>
      </c>
      <c r="B352" s="114" t="s">
        <v>618</v>
      </c>
      <c r="C352" s="115" t="s">
        <v>639</v>
      </c>
      <c r="D352" s="122" t="s">
        <v>640</v>
      </c>
      <c r="E352" s="117">
        <v>91.83</v>
      </c>
      <c r="F352" s="116" t="s">
        <v>205</v>
      </c>
      <c r="H352" s="118">
        <f>ROUND(E352*G352,2)</f>
        <v>0</v>
      </c>
      <c r="J352" s="118">
        <f>ROUND(E352*G352,2)</f>
        <v>0</v>
      </c>
      <c r="K352" s="119">
        <v>0.00066</v>
      </c>
      <c r="L352" s="119">
        <f>E352*K352</f>
        <v>0.060607799999999996</v>
      </c>
      <c r="O352" s="116">
        <v>20</v>
      </c>
      <c r="P352" s="116" t="s">
        <v>127</v>
      </c>
      <c r="V352" s="120" t="s">
        <v>489</v>
      </c>
    </row>
    <row r="353" spans="4:22" ht="12.75">
      <c r="D353" s="122" t="s">
        <v>641</v>
      </c>
      <c r="V353" s="120" t="s">
        <v>0</v>
      </c>
    </row>
    <row r="354" spans="1:22" ht="25.5">
      <c r="A354" s="113">
        <v>174</v>
      </c>
      <c r="B354" s="114" t="s">
        <v>618</v>
      </c>
      <c r="C354" s="115" t="s">
        <v>642</v>
      </c>
      <c r="D354" s="122" t="s">
        <v>643</v>
      </c>
      <c r="E354" s="117">
        <v>40.25</v>
      </c>
      <c r="F354" s="116" t="s">
        <v>205</v>
      </c>
      <c r="H354" s="118">
        <f>ROUND(E354*G354,2)</f>
        <v>0</v>
      </c>
      <c r="J354" s="118">
        <f>ROUND(E354*G354,2)</f>
        <v>0</v>
      </c>
      <c r="K354" s="119">
        <v>0.00264</v>
      </c>
      <c r="L354" s="119">
        <f>E354*K354</f>
        <v>0.10626</v>
      </c>
      <c r="O354" s="116">
        <v>20</v>
      </c>
      <c r="P354" s="116" t="s">
        <v>127</v>
      </c>
      <c r="V354" s="120" t="s">
        <v>489</v>
      </c>
    </row>
    <row r="355" spans="4:22" ht="12.75">
      <c r="D355" s="122" t="s">
        <v>644</v>
      </c>
      <c r="V355" s="120" t="s">
        <v>0</v>
      </c>
    </row>
    <row r="356" spans="1:22" ht="25.5">
      <c r="A356" s="113">
        <v>175</v>
      </c>
      <c r="B356" s="114" t="s">
        <v>618</v>
      </c>
      <c r="C356" s="115" t="s">
        <v>645</v>
      </c>
      <c r="D356" s="122" t="s">
        <v>646</v>
      </c>
      <c r="E356" s="117">
        <v>33.336</v>
      </c>
      <c r="F356" s="116" t="s">
        <v>504</v>
      </c>
      <c r="H356" s="118">
        <f>ROUND(E356*G356,2)</f>
        <v>0</v>
      </c>
      <c r="J356" s="118">
        <f>ROUND(E356*G356,2)</f>
        <v>0</v>
      </c>
      <c r="O356" s="116">
        <v>20</v>
      </c>
      <c r="P356" s="116" t="s">
        <v>127</v>
      </c>
      <c r="V356" s="120" t="s">
        <v>489</v>
      </c>
    </row>
    <row r="357" spans="4:14" ht="12.75">
      <c r="D357" s="136" t="s">
        <v>647</v>
      </c>
      <c r="E357" s="137">
        <f>J357</f>
        <v>0</v>
      </c>
      <c r="H357" s="137">
        <f>SUM(H339:H356)</f>
        <v>0</v>
      </c>
      <c r="I357" s="137">
        <f>SUM(I339:I356)</f>
        <v>0</v>
      </c>
      <c r="J357" s="137">
        <f>SUM(J339:J356)</f>
        <v>0</v>
      </c>
      <c r="L357" s="138">
        <f>SUM(L339:L356)</f>
        <v>0.42612479999999997</v>
      </c>
      <c r="N357" s="139">
        <f>SUM(N339:N356)</f>
        <v>0.4242</v>
      </c>
    </row>
    <row r="359" ht="12.75">
      <c r="B359" s="115" t="s">
        <v>648</v>
      </c>
    </row>
    <row r="360" spans="1:22" ht="12.75">
      <c r="A360" s="113">
        <v>176</v>
      </c>
      <c r="B360" s="114" t="s">
        <v>649</v>
      </c>
      <c r="C360" s="115" t="s">
        <v>650</v>
      </c>
      <c r="D360" s="122" t="s">
        <v>651</v>
      </c>
      <c r="E360" s="117">
        <v>22</v>
      </c>
      <c r="F360" s="116" t="s">
        <v>190</v>
      </c>
      <c r="H360" s="118">
        <f>ROUND(E360*G360,2)</f>
        <v>0</v>
      </c>
      <c r="J360" s="118">
        <f aca="true" t="shared" si="5" ref="J360:J381">ROUND(E360*G360,2)</f>
        <v>0</v>
      </c>
      <c r="O360" s="116">
        <v>20</v>
      </c>
      <c r="P360" s="116" t="s">
        <v>127</v>
      </c>
      <c r="V360" s="120" t="s">
        <v>489</v>
      </c>
    </row>
    <row r="361" spans="1:22" ht="12.75">
      <c r="A361" s="113">
        <v>177</v>
      </c>
      <c r="B361" s="114" t="s">
        <v>278</v>
      </c>
      <c r="C361" s="115" t="s">
        <v>652</v>
      </c>
      <c r="D361" s="122" t="s">
        <v>653</v>
      </c>
      <c r="E361" s="117">
        <v>22</v>
      </c>
      <c r="F361" s="116" t="s">
        <v>190</v>
      </c>
      <c r="I361" s="118">
        <f>ROUND(E361*G361,2)</f>
        <v>0</v>
      </c>
      <c r="J361" s="118">
        <f t="shared" si="5"/>
        <v>0</v>
      </c>
      <c r="K361" s="119">
        <v>0.022</v>
      </c>
      <c r="L361" s="119">
        <f>E361*K361</f>
        <v>0.484</v>
      </c>
      <c r="O361" s="116">
        <v>20</v>
      </c>
      <c r="P361" s="116" t="s">
        <v>127</v>
      </c>
      <c r="V361" s="120" t="s">
        <v>42</v>
      </c>
    </row>
    <row r="362" spans="1:22" ht="12.75">
      <c r="A362" s="113">
        <v>178</v>
      </c>
      <c r="B362" s="114" t="s">
        <v>649</v>
      </c>
      <c r="C362" s="115" t="s">
        <v>654</v>
      </c>
      <c r="D362" s="122" t="s">
        <v>655</v>
      </c>
      <c r="E362" s="117">
        <v>2</v>
      </c>
      <c r="F362" s="116" t="s">
        <v>190</v>
      </c>
      <c r="H362" s="118">
        <f>ROUND(E362*G362,2)</f>
        <v>0</v>
      </c>
      <c r="J362" s="118">
        <f t="shared" si="5"/>
        <v>0</v>
      </c>
      <c r="O362" s="116">
        <v>20</v>
      </c>
      <c r="P362" s="116" t="s">
        <v>127</v>
      </c>
      <c r="V362" s="120" t="s">
        <v>489</v>
      </c>
    </row>
    <row r="363" spans="1:22" ht="12.75">
      <c r="A363" s="113">
        <v>179</v>
      </c>
      <c r="B363" s="114" t="s">
        <v>278</v>
      </c>
      <c r="C363" s="115" t="s">
        <v>656</v>
      </c>
      <c r="D363" s="122" t="s">
        <v>657</v>
      </c>
      <c r="E363" s="117">
        <v>1</v>
      </c>
      <c r="F363" s="116" t="s">
        <v>190</v>
      </c>
      <c r="I363" s="118">
        <f>ROUND(E363*G363,2)</f>
        <v>0</v>
      </c>
      <c r="J363" s="118">
        <f t="shared" si="5"/>
        <v>0</v>
      </c>
      <c r="K363" s="119">
        <v>0.038</v>
      </c>
      <c r="L363" s="119">
        <f>E363*K363</f>
        <v>0.038</v>
      </c>
      <c r="O363" s="116">
        <v>20</v>
      </c>
      <c r="P363" s="116" t="s">
        <v>127</v>
      </c>
      <c r="V363" s="120" t="s">
        <v>42</v>
      </c>
    </row>
    <row r="364" spans="1:22" ht="12.75">
      <c r="A364" s="113">
        <v>180</v>
      </c>
      <c r="B364" s="114" t="s">
        <v>278</v>
      </c>
      <c r="C364" s="115" t="s">
        <v>658</v>
      </c>
      <c r="D364" s="122" t="s">
        <v>659</v>
      </c>
      <c r="E364" s="117">
        <v>1</v>
      </c>
      <c r="F364" s="116" t="s">
        <v>190</v>
      </c>
      <c r="I364" s="118">
        <f>ROUND(E364*G364,2)</f>
        <v>0</v>
      </c>
      <c r="J364" s="118">
        <f t="shared" si="5"/>
        <v>0</v>
      </c>
      <c r="K364" s="119">
        <v>0.038</v>
      </c>
      <c r="L364" s="119">
        <f>E364*K364</f>
        <v>0.038</v>
      </c>
      <c r="O364" s="116">
        <v>20</v>
      </c>
      <c r="P364" s="116" t="s">
        <v>127</v>
      </c>
      <c r="V364" s="120" t="s">
        <v>42</v>
      </c>
    </row>
    <row r="365" spans="1:22" ht="12.75">
      <c r="A365" s="113">
        <v>181</v>
      </c>
      <c r="B365" s="114" t="s">
        <v>649</v>
      </c>
      <c r="C365" s="115" t="s">
        <v>660</v>
      </c>
      <c r="D365" s="122" t="s">
        <v>661</v>
      </c>
      <c r="E365" s="117">
        <v>1</v>
      </c>
      <c r="F365" s="116" t="s">
        <v>190</v>
      </c>
      <c r="H365" s="118">
        <f>ROUND(E365*G365,2)</f>
        <v>0</v>
      </c>
      <c r="J365" s="118">
        <f t="shared" si="5"/>
        <v>0</v>
      </c>
      <c r="O365" s="116">
        <v>20</v>
      </c>
      <c r="P365" s="116" t="s">
        <v>127</v>
      </c>
      <c r="V365" s="120" t="s">
        <v>489</v>
      </c>
    </row>
    <row r="366" spans="1:22" ht="12.75">
      <c r="A366" s="113">
        <v>182</v>
      </c>
      <c r="B366" s="114" t="s">
        <v>649</v>
      </c>
      <c r="C366" s="115" t="s">
        <v>662</v>
      </c>
      <c r="D366" s="122" t="s">
        <v>663</v>
      </c>
      <c r="E366" s="117">
        <v>2</v>
      </c>
      <c r="F366" s="116" t="s">
        <v>190</v>
      </c>
      <c r="H366" s="118">
        <f>ROUND(E366*G366,2)</f>
        <v>0</v>
      </c>
      <c r="J366" s="118">
        <f t="shared" si="5"/>
        <v>0</v>
      </c>
      <c r="O366" s="116">
        <v>20</v>
      </c>
      <c r="P366" s="116" t="s">
        <v>127</v>
      </c>
      <c r="V366" s="120" t="s">
        <v>489</v>
      </c>
    </row>
    <row r="367" spans="1:22" ht="12.75">
      <c r="A367" s="113">
        <v>183</v>
      </c>
      <c r="B367" s="114" t="s">
        <v>278</v>
      </c>
      <c r="C367" s="115" t="s">
        <v>664</v>
      </c>
      <c r="D367" s="122" t="s">
        <v>665</v>
      </c>
      <c r="E367" s="117">
        <v>1</v>
      </c>
      <c r="F367" s="116" t="s">
        <v>190</v>
      </c>
      <c r="I367" s="118">
        <f>ROUND(E367*G367,2)</f>
        <v>0</v>
      </c>
      <c r="J367" s="118">
        <f t="shared" si="5"/>
        <v>0</v>
      </c>
      <c r="K367" s="119">
        <v>0.043</v>
      </c>
      <c r="L367" s="119">
        <f>E367*K367</f>
        <v>0.043</v>
      </c>
      <c r="O367" s="116">
        <v>20</v>
      </c>
      <c r="P367" s="116" t="s">
        <v>127</v>
      </c>
      <c r="V367" s="120" t="s">
        <v>42</v>
      </c>
    </row>
    <row r="368" spans="1:22" ht="12.75">
      <c r="A368" s="113">
        <v>184</v>
      </c>
      <c r="B368" s="114" t="s">
        <v>278</v>
      </c>
      <c r="C368" s="115" t="s">
        <v>666</v>
      </c>
      <c r="D368" s="122" t="s">
        <v>667</v>
      </c>
      <c r="E368" s="117">
        <v>2</v>
      </c>
      <c r="F368" s="116" t="s">
        <v>190</v>
      </c>
      <c r="I368" s="118">
        <f>ROUND(E368*G368,2)</f>
        <v>0</v>
      </c>
      <c r="J368" s="118">
        <f t="shared" si="5"/>
        <v>0</v>
      </c>
      <c r="K368" s="119">
        <v>0.07</v>
      </c>
      <c r="L368" s="119">
        <f>E368*K368</f>
        <v>0.14</v>
      </c>
      <c r="O368" s="116">
        <v>20</v>
      </c>
      <c r="P368" s="116" t="s">
        <v>127</v>
      </c>
      <c r="V368" s="120" t="s">
        <v>42</v>
      </c>
    </row>
    <row r="369" spans="1:22" ht="25.5">
      <c r="A369" s="113">
        <v>185</v>
      </c>
      <c r="B369" s="114" t="s">
        <v>649</v>
      </c>
      <c r="C369" s="115" t="s">
        <v>668</v>
      </c>
      <c r="D369" s="122" t="s">
        <v>669</v>
      </c>
      <c r="E369" s="117">
        <v>9</v>
      </c>
      <c r="F369" s="116" t="s">
        <v>190</v>
      </c>
      <c r="H369" s="118">
        <f>ROUND(E369*G369,2)</f>
        <v>0</v>
      </c>
      <c r="J369" s="118">
        <f t="shared" si="5"/>
        <v>0</v>
      </c>
      <c r="O369" s="116">
        <v>20</v>
      </c>
      <c r="P369" s="116" t="s">
        <v>127</v>
      </c>
      <c r="V369" s="120" t="s">
        <v>489</v>
      </c>
    </row>
    <row r="370" spans="1:22" ht="12.75">
      <c r="A370" s="113">
        <v>186</v>
      </c>
      <c r="B370" s="114" t="s">
        <v>278</v>
      </c>
      <c r="C370" s="115" t="s">
        <v>670</v>
      </c>
      <c r="D370" s="122" t="s">
        <v>671</v>
      </c>
      <c r="E370" s="117">
        <v>9</v>
      </c>
      <c r="F370" s="116" t="s">
        <v>190</v>
      </c>
      <c r="I370" s="118">
        <f>ROUND(E370*G370,2)</f>
        <v>0</v>
      </c>
      <c r="J370" s="118">
        <f t="shared" si="5"/>
        <v>0</v>
      </c>
      <c r="K370" s="119">
        <v>0.015</v>
      </c>
      <c r="L370" s="119">
        <f>E370*K370</f>
        <v>0.135</v>
      </c>
      <c r="O370" s="116">
        <v>20</v>
      </c>
      <c r="P370" s="116" t="s">
        <v>127</v>
      </c>
      <c r="V370" s="120" t="s">
        <v>42</v>
      </c>
    </row>
    <row r="371" spans="1:22" ht="25.5">
      <c r="A371" s="113">
        <v>187</v>
      </c>
      <c r="B371" s="114" t="s">
        <v>649</v>
      </c>
      <c r="C371" s="115" t="s">
        <v>672</v>
      </c>
      <c r="D371" s="122" t="s">
        <v>673</v>
      </c>
      <c r="E371" s="117">
        <v>4</v>
      </c>
      <c r="F371" s="116" t="s">
        <v>190</v>
      </c>
      <c r="H371" s="118">
        <f>ROUND(E371*G371,2)</f>
        <v>0</v>
      </c>
      <c r="J371" s="118">
        <f t="shared" si="5"/>
        <v>0</v>
      </c>
      <c r="O371" s="116">
        <v>20</v>
      </c>
      <c r="P371" s="116" t="s">
        <v>127</v>
      </c>
      <c r="V371" s="120" t="s">
        <v>489</v>
      </c>
    </row>
    <row r="372" spans="1:22" ht="12.75">
      <c r="A372" s="113">
        <v>188</v>
      </c>
      <c r="B372" s="114" t="s">
        <v>278</v>
      </c>
      <c r="C372" s="115" t="s">
        <v>674</v>
      </c>
      <c r="D372" s="122" t="s">
        <v>675</v>
      </c>
      <c r="E372" s="117">
        <v>2</v>
      </c>
      <c r="F372" s="116" t="s">
        <v>190</v>
      </c>
      <c r="I372" s="118">
        <f>ROUND(E372*G372,2)</f>
        <v>0</v>
      </c>
      <c r="J372" s="118">
        <f t="shared" si="5"/>
        <v>0</v>
      </c>
      <c r="K372" s="119">
        <v>0.03</v>
      </c>
      <c r="L372" s="119">
        <f aca="true" t="shared" si="6" ref="L372:L380">E372*K372</f>
        <v>0.06</v>
      </c>
      <c r="O372" s="116">
        <v>20</v>
      </c>
      <c r="P372" s="116" t="s">
        <v>127</v>
      </c>
      <c r="V372" s="120" t="s">
        <v>42</v>
      </c>
    </row>
    <row r="373" spans="1:22" ht="12.75">
      <c r="A373" s="113">
        <v>189</v>
      </c>
      <c r="B373" s="114" t="s">
        <v>278</v>
      </c>
      <c r="C373" s="115" t="s">
        <v>676</v>
      </c>
      <c r="D373" s="122" t="s">
        <v>677</v>
      </c>
      <c r="E373" s="117">
        <v>2</v>
      </c>
      <c r="F373" s="116" t="s">
        <v>190</v>
      </c>
      <c r="I373" s="118">
        <f>ROUND(E373*G373,2)</f>
        <v>0</v>
      </c>
      <c r="J373" s="118">
        <f t="shared" si="5"/>
        <v>0</v>
      </c>
      <c r="K373" s="119">
        <v>0.03</v>
      </c>
      <c r="L373" s="119">
        <f t="shared" si="6"/>
        <v>0.06</v>
      </c>
      <c r="O373" s="116">
        <v>20</v>
      </c>
      <c r="P373" s="116" t="s">
        <v>127</v>
      </c>
      <c r="V373" s="120" t="s">
        <v>42</v>
      </c>
    </row>
    <row r="374" spans="1:22" ht="12.75">
      <c r="A374" s="113">
        <v>190</v>
      </c>
      <c r="B374" s="114" t="s">
        <v>649</v>
      </c>
      <c r="C374" s="115" t="s">
        <v>678</v>
      </c>
      <c r="D374" s="122" t="s">
        <v>679</v>
      </c>
      <c r="E374" s="117">
        <v>23</v>
      </c>
      <c r="F374" s="116" t="s">
        <v>190</v>
      </c>
      <c r="H374" s="118">
        <f>ROUND(E374*G374,2)</f>
        <v>0</v>
      </c>
      <c r="J374" s="118">
        <f t="shared" si="5"/>
        <v>0</v>
      </c>
      <c r="K374" s="119">
        <v>1E-05</v>
      </c>
      <c r="L374" s="119">
        <f t="shared" si="6"/>
        <v>0.00023</v>
      </c>
      <c r="O374" s="116">
        <v>20</v>
      </c>
      <c r="P374" s="116" t="s">
        <v>127</v>
      </c>
      <c r="V374" s="120" t="s">
        <v>489</v>
      </c>
    </row>
    <row r="375" spans="1:22" ht="12.75">
      <c r="A375" s="113">
        <v>191</v>
      </c>
      <c r="B375" s="114" t="s">
        <v>278</v>
      </c>
      <c r="C375" s="115" t="s">
        <v>680</v>
      </c>
      <c r="D375" s="122" t="s">
        <v>681</v>
      </c>
      <c r="E375" s="117">
        <v>22</v>
      </c>
      <c r="F375" s="116" t="s">
        <v>190</v>
      </c>
      <c r="I375" s="118">
        <f>ROUND(E375*G375,2)</f>
        <v>0</v>
      </c>
      <c r="J375" s="118">
        <f t="shared" si="5"/>
        <v>0</v>
      </c>
      <c r="K375" s="119">
        <v>0.00123</v>
      </c>
      <c r="L375" s="119">
        <f t="shared" si="6"/>
        <v>0.02706</v>
      </c>
      <c r="O375" s="116">
        <v>20</v>
      </c>
      <c r="P375" s="116" t="s">
        <v>127</v>
      </c>
      <c r="V375" s="120" t="s">
        <v>42</v>
      </c>
    </row>
    <row r="376" spans="1:22" ht="12.75">
      <c r="A376" s="113">
        <v>192</v>
      </c>
      <c r="B376" s="114" t="s">
        <v>278</v>
      </c>
      <c r="C376" s="115" t="s">
        <v>682</v>
      </c>
      <c r="D376" s="122" t="s">
        <v>683</v>
      </c>
      <c r="E376" s="117">
        <v>1</v>
      </c>
      <c r="F376" s="116" t="s">
        <v>190</v>
      </c>
      <c r="I376" s="118">
        <f>ROUND(E376*G376,2)</f>
        <v>0</v>
      </c>
      <c r="J376" s="118">
        <f t="shared" si="5"/>
        <v>0</v>
      </c>
      <c r="K376" s="119">
        <v>0.00139</v>
      </c>
      <c r="L376" s="119">
        <f t="shared" si="6"/>
        <v>0.00139</v>
      </c>
      <c r="O376" s="116">
        <v>20</v>
      </c>
      <c r="P376" s="116" t="s">
        <v>127</v>
      </c>
      <c r="V376" s="120" t="s">
        <v>42</v>
      </c>
    </row>
    <row r="377" spans="1:22" ht="12.75">
      <c r="A377" s="113">
        <v>193</v>
      </c>
      <c r="B377" s="114" t="s">
        <v>649</v>
      </c>
      <c r="C377" s="115" t="s">
        <v>684</v>
      </c>
      <c r="D377" s="122" t="s">
        <v>685</v>
      </c>
      <c r="E377" s="117">
        <v>4</v>
      </c>
      <c r="F377" s="116" t="s">
        <v>190</v>
      </c>
      <c r="H377" s="118">
        <f>ROUND(E377*G377,2)</f>
        <v>0</v>
      </c>
      <c r="J377" s="118">
        <f t="shared" si="5"/>
        <v>0</v>
      </c>
      <c r="K377" s="119">
        <v>2E-05</v>
      </c>
      <c r="L377" s="119">
        <f t="shared" si="6"/>
        <v>8E-05</v>
      </c>
      <c r="O377" s="116">
        <v>20</v>
      </c>
      <c r="P377" s="116" t="s">
        <v>127</v>
      </c>
      <c r="V377" s="120" t="s">
        <v>489</v>
      </c>
    </row>
    <row r="378" spans="1:22" ht="12.75">
      <c r="A378" s="113">
        <v>194</v>
      </c>
      <c r="B378" s="114" t="s">
        <v>278</v>
      </c>
      <c r="C378" s="115" t="s">
        <v>686</v>
      </c>
      <c r="D378" s="122" t="s">
        <v>687</v>
      </c>
      <c r="E378" s="117">
        <v>1</v>
      </c>
      <c r="F378" s="116" t="s">
        <v>190</v>
      </c>
      <c r="I378" s="118">
        <f>ROUND(E378*G378,2)</f>
        <v>0</v>
      </c>
      <c r="J378" s="118">
        <f t="shared" si="5"/>
        <v>0</v>
      </c>
      <c r="K378" s="119">
        <v>0.00193</v>
      </c>
      <c r="L378" s="119">
        <f t="shared" si="6"/>
        <v>0.00193</v>
      </c>
      <c r="O378" s="116">
        <v>20</v>
      </c>
      <c r="P378" s="116" t="s">
        <v>127</v>
      </c>
      <c r="V378" s="120" t="s">
        <v>42</v>
      </c>
    </row>
    <row r="379" spans="1:22" ht="12.75">
      <c r="A379" s="113">
        <v>195</v>
      </c>
      <c r="B379" s="114" t="s">
        <v>278</v>
      </c>
      <c r="C379" s="115" t="s">
        <v>688</v>
      </c>
      <c r="D379" s="122" t="s">
        <v>689</v>
      </c>
      <c r="E379" s="117">
        <v>1</v>
      </c>
      <c r="F379" s="116" t="s">
        <v>190</v>
      </c>
      <c r="I379" s="118">
        <f>ROUND(E379*G379,2)</f>
        <v>0</v>
      </c>
      <c r="J379" s="118">
        <f t="shared" si="5"/>
        <v>0</v>
      </c>
      <c r="K379" s="119">
        <v>0.00156</v>
      </c>
      <c r="L379" s="119">
        <f t="shared" si="6"/>
        <v>0.00156</v>
      </c>
      <c r="O379" s="116">
        <v>20</v>
      </c>
      <c r="P379" s="116" t="s">
        <v>127</v>
      </c>
      <c r="V379" s="120" t="s">
        <v>42</v>
      </c>
    </row>
    <row r="380" spans="1:22" ht="12.75">
      <c r="A380" s="113">
        <v>196</v>
      </c>
      <c r="B380" s="114" t="s">
        <v>278</v>
      </c>
      <c r="C380" s="115" t="s">
        <v>690</v>
      </c>
      <c r="D380" s="122" t="s">
        <v>691</v>
      </c>
      <c r="E380" s="117">
        <v>3</v>
      </c>
      <c r="F380" s="116" t="s">
        <v>190</v>
      </c>
      <c r="I380" s="118">
        <f>ROUND(E380*G380,2)</f>
        <v>0</v>
      </c>
      <c r="J380" s="118">
        <f t="shared" si="5"/>
        <v>0</v>
      </c>
      <c r="K380" s="119">
        <v>0.00223</v>
      </c>
      <c r="L380" s="119">
        <f t="shared" si="6"/>
        <v>0.006690000000000001</v>
      </c>
      <c r="O380" s="116">
        <v>20</v>
      </c>
      <c r="P380" s="116" t="s">
        <v>127</v>
      </c>
      <c r="V380" s="120" t="s">
        <v>42</v>
      </c>
    </row>
    <row r="381" spans="1:22" ht="25.5">
      <c r="A381" s="113">
        <v>197</v>
      </c>
      <c r="B381" s="114" t="s">
        <v>649</v>
      </c>
      <c r="C381" s="115" t="s">
        <v>692</v>
      </c>
      <c r="D381" s="122" t="s">
        <v>693</v>
      </c>
      <c r="E381" s="117">
        <v>68.731</v>
      </c>
      <c r="F381" s="116" t="s">
        <v>504</v>
      </c>
      <c r="H381" s="118">
        <f>ROUND(E381*G381,2)</f>
        <v>0</v>
      </c>
      <c r="J381" s="118">
        <f t="shared" si="5"/>
        <v>0</v>
      </c>
      <c r="O381" s="116">
        <v>20</v>
      </c>
      <c r="P381" s="116" t="s">
        <v>127</v>
      </c>
      <c r="V381" s="120" t="s">
        <v>489</v>
      </c>
    </row>
    <row r="382" spans="4:14" ht="12.75">
      <c r="D382" s="136" t="s">
        <v>694</v>
      </c>
      <c r="E382" s="137">
        <f>J382</f>
        <v>0</v>
      </c>
      <c r="H382" s="137">
        <f>SUM(H359:H381)</f>
        <v>0</v>
      </c>
      <c r="I382" s="137">
        <f>SUM(I359:I381)</f>
        <v>0</v>
      </c>
      <c r="J382" s="137">
        <f>SUM(J359:J381)</f>
        <v>0</v>
      </c>
      <c r="L382" s="138">
        <f>SUM(L359:L381)</f>
        <v>1.0369400000000004</v>
      </c>
      <c r="N382" s="139">
        <f>SUM(N359:N381)</f>
        <v>0</v>
      </c>
    </row>
    <row r="384" ht="12.75">
      <c r="B384" s="115" t="s">
        <v>695</v>
      </c>
    </row>
    <row r="385" spans="1:22" ht="12.75">
      <c r="A385" s="113">
        <v>198</v>
      </c>
      <c r="B385" s="114" t="s">
        <v>696</v>
      </c>
      <c r="C385" s="115" t="s">
        <v>697</v>
      </c>
      <c r="D385" s="122" t="s">
        <v>698</v>
      </c>
      <c r="E385" s="117">
        <v>9.6</v>
      </c>
      <c r="F385" s="116" t="s">
        <v>137</v>
      </c>
      <c r="H385" s="118">
        <f>ROUND(E385*G385,2)</f>
        <v>0</v>
      </c>
      <c r="J385" s="118">
        <f>ROUND(E385*G385,2)</f>
        <v>0</v>
      </c>
      <c r="M385" s="117">
        <v>0.022</v>
      </c>
      <c r="N385" s="117">
        <f>E385*M385</f>
        <v>0.21119999999999997</v>
      </c>
      <c r="O385" s="116">
        <v>20</v>
      </c>
      <c r="P385" s="116" t="s">
        <v>127</v>
      </c>
      <c r="V385" s="120" t="s">
        <v>489</v>
      </c>
    </row>
    <row r="386" spans="4:22" ht="12.75">
      <c r="D386" s="122" t="s">
        <v>699</v>
      </c>
      <c r="V386" s="120" t="s">
        <v>0</v>
      </c>
    </row>
    <row r="387" spans="1:22" ht="12.75">
      <c r="A387" s="113">
        <v>199</v>
      </c>
      <c r="B387" s="114" t="s">
        <v>696</v>
      </c>
      <c r="C387" s="115" t="s">
        <v>700</v>
      </c>
      <c r="D387" s="122" t="s">
        <v>701</v>
      </c>
      <c r="E387" s="117">
        <v>315.442</v>
      </c>
      <c r="F387" s="116" t="s">
        <v>137</v>
      </c>
      <c r="H387" s="118">
        <f>ROUND(E387*G387,2)</f>
        <v>0</v>
      </c>
      <c r="J387" s="118">
        <f>ROUND(E387*G387,2)</f>
        <v>0</v>
      </c>
      <c r="M387" s="117">
        <v>0.003</v>
      </c>
      <c r="N387" s="117">
        <f>E387*M387</f>
        <v>0.946326</v>
      </c>
      <c r="O387" s="116">
        <v>20</v>
      </c>
      <c r="P387" s="116" t="s">
        <v>127</v>
      </c>
      <c r="V387" s="120" t="s">
        <v>489</v>
      </c>
    </row>
    <row r="388" spans="4:22" ht="12.75">
      <c r="D388" s="122" t="s">
        <v>702</v>
      </c>
      <c r="V388" s="120" t="s">
        <v>0</v>
      </c>
    </row>
    <row r="389" spans="1:22" ht="12.75">
      <c r="A389" s="113">
        <v>200</v>
      </c>
      <c r="B389" s="114" t="s">
        <v>696</v>
      </c>
      <c r="C389" s="115" t="s">
        <v>703</v>
      </c>
      <c r="D389" s="122" t="s">
        <v>704</v>
      </c>
      <c r="E389" s="117">
        <v>279.12</v>
      </c>
      <c r="F389" s="116" t="s">
        <v>205</v>
      </c>
      <c r="H389" s="118">
        <f>ROUND(E389*G389,2)</f>
        <v>0</v>
      </c>
      <c r="J389" s="118">
        <f>ROUND(E389*G389,2)</f>
        <v>0</v>
      </c>
      <c r="K389" s="119">
        <v>8E-05</v>
      </c>
      <c r="L389" s="119">
        <f>E389*K389</f>
        <v>0.0223296</v>
      </c>
      <c r="O389" s="116">
        <v>20</v>
      </c>
      <c r="P389" s="116" t="s">
        <v>127</v>
      </c>
      <c r="V389" s="120" t="s">
        <v>489</v>
      </c>
    </row>
    <row r="390" spans="4:22" ht="25.5">
      <c r="D390" s="122" t="s">
        <v>705</v>
      </c>
      <c r="V390" s="120" t="s">
        <v>0</v>
      </c>
    </row>
    <row r="391" spans="4:22" ht="12.75">
      <c r="D391" s="122" t="s">
        <v>706</v>
      </c>
      <c r="V391" s="120" t="s">
        <v>0</v>
      </c>
    </row>
    <row r="392" spans="1:22" ht="12.75">
      <c r="A392" s="113">
        <v>201</v>
      </c>
      <c r="B392" s="114" t="s">
        <v>278</v>
      </c>
      <c r="C392" s="115" t="s">
        <v>707</v>
      </c>
      <c r="D392" s="122" t="s">
        <v>708</v>
      </c>
      <c r="E392" s="117">
        <v>94.98</v>
      </c>
      <c r="F392" s="116" t="s">
        <v>137</v>
      </c>
      <c r="I392" s="118">
        <f>ROUND(E392*G392,2)</f>
        <v>0</v>
      </c>
      <c r="J392" s="118">
        <f>ROUND(E392*G392,2)</f>
        <v>0</v>
      </c>
      <c r="K392" s="119">
        <v>0.0322</v>
      </c>
      <c r="L392" s="119">
        <f>E392*K392</f>
        <v>3.0583560000000003</v>
      </c>
      <c r="O392" s="116">
        <v>20</v>
      </c>
      <c r="P392" s="116" t="s">
        <v>127</v>
      </c>
      <c r="V392" s="120" t="s">
        <v>42</v>
      </c>
    </row>
    <row r="393" spans="1:22" ht="12.75">
      <c r="A393" s="113">
        <v>202</v>
      </c>
      <c r="B393" s="114" t="s">
        <v>278</v>
      </c>
      <c r="C393" s="115" t="s">
        <v>709</v>
      </c>
      <c r="D393" s="122" t="s">
        <v>710</v>
      </c>
      <c r="E393" s="117">
        <v>86.2</v>
      </c>
      <c r="F393" s="116" t="s">
        <v>205</v>
      </c>
      <c r="I393" s="118">
        <f>ROUND(E393*G393,2)</f>
        <v>0</v>
      </c>
      <c r="J393" s="118">
        <f>ROUND(E393*G393,2)</f>
        <v>0</v>
      </c>
      <c r="O393" s="116">
        <v>20</v>
      </c>
      <c r="P393" s="116" t="s">
        <v>127</v>
      </c>
      <c r="V393" s="120" t="s">
        <v>42</v>
      </c>
    </row>
    <row r="394" spans="1:22" ht="12.75">
      <c r="A394" s="113">
        <v>203</v>
      </c>
      <c r="B394" s="114" t="s">
        <v>696</v>
      </c>
      <c r="C394" s="115" t="s">
        <v>711</v>
      </c>
      <c r="D394" s="122" t="s">
        <v>712</v>
      </c>
      <c r="E394" s="117">
        <v>59.04</v>
      </c>
      <c r="F394" s="116" t="s">
        <v>205</v>
      </c>
      <c r="H394" s="118">
        <f>ROUND(E394*G394,2)</f>
        <v>0</v>
      </c>
      <c r="J394" s="118">
        <f>ROUND(E394*G394,2)</f>
        <v>0</v>
      </c>
      <c r="K394" s="119">
        <v>8E-05</v>
      </c>
      <c r="L394" s="119">
        <f>E394*K394</f>
        <v>0.0047232</v>
      </c>
      <c r="O394" s="116">
        <v>20</v>
      </c>
      <c r="P394" s="116" t="s">
        <v>127</v>
      </c>
      <c r="V394" s="120" t="s">
        <v>489</v>
      </c>
    </row>
    <row r="395" spans="4:22" ht="25.5">
      <c r="D395" s="122" t="s">
        <v>713</v>
      </c>
      <c r="V395" s="120" t="s">
        <v>0</v>
      </c>
    </row>
    <row r="396" spans="1:22" ht="12.75">
      <c r="A396" s="113">
        <v>204</v>
      </c>
      <c r="B396" s="114" t="s">
        <v>278</v>
      </c>
      <c r="C396" s="115" t="s">
        <v>714</v>
      </c>
      <c r="D396" s="122" t="s">
        <v>715</v>
      </c>
      <c r="E396" s="117">
        <v>26.969</v>
      </c>
      <c r="F396" s="116" t="s">
        <v>137</v>
      </c>
      <c r="I396" s="118">
        <f>ROUND(E396*G396,2)</f>
        <v>0</v>
      </c>
      <c r="J396" s="118">
        <f>ROUND(E396*G396,2)</f>
        <v>0</v>
      </c>
      <c r="K396" s="119">
        <v>0.08</v>
      </c>
      <c r="L396" s="119">
        <f>E396*K396</f>
        <v>2.1575200000000003</v>
      </c>
      <c r="O396" s="116">
        <v>20</v>
      </c>
      <c r="P396" s="116" t="s">
        <v>127</v>
      </c>
      <c r="V396" s="120" t="s">
        <v>42</v>
      </c>
    </row>
    <row r="397" spans="1:22" ht="12.75">
      <c r="A397" s="113">
        <v>205</v>
      </c>
      <c r="B397" s="114" t="s">
        <v>696</v>
      </c>
      <c r="C397" s="115" t="s">
        <v>716</v>
      </c>
      <c r="D397" s="122" t="s">
        <v>717</v>
      </c>
      <c r="E397" s="117">
        <v>1</v>
      </c>
      <c r="F397" s="116" t="s">
        <v>190</v>
      </c>
      <c r="H397" s="118">
        <f>ROUND(E397*G397,2)</f>
        <v>0</v>
      </c>
      <c r="J397" s="118">
        <f>ROUND(E397*G397,2)</f>
        <v>0</v>
      </c>
      <c r="K397" s="119">
        <v>0.00127</v>
      </c>
      <c r="L397" s="119">
        <f>E397*K397</f>
        <v>0.00127</v>
      </c>
      <c r="O397" s="116">
        <v>20</v>
      </c>
      <c r="P397" s="116" t="s">
        <v>127</v>
      </c>
      <c r="V397" s="120" t="s">
        <v>489</v>
      </c>
    </row>
    <row r="398" spans="1:22" ht="12.75">
      <c r="A398" s="113">
        <v>206</v>
      </c>
      <c r="B398" s="114" t="s">
        <v>696</v>
      </c>
      <c r="C398" s="115" t="s">
        <v>718</v>
      </c>
      <c r="D398" s="122" t="s">
        <v>719</v>
      </c>
      <c r="E398" s="117">
        <v>4</v>
      </c>
      <c r="F398" s="116" t="s">
        <v>190</v>
      </c>
      <c r="H398" s="118">
        <f>ROUND(E398*G398,2)</f>
        <v>0</v>
      </c>
      <c r="J398" s="118">
        <f>ROUND(E398*G398,2)</f>
        <v>0</v>
      </c>
      <c r="K398" s="119">
        <v>0.25</v>
      </c>
      <c r="L398" s="119">
        <f>E398*K398</f>
        <v>1</v>
      </c>
      <c r="O398" s="116">
        <v>20</v>
      </c>
      <c r="P398" s="116" t="s">
        <v>127</v>
      </c>
      <c r="V398" s="120" t="s">
        <v>489</v>
      </c>
    </row>
    <row r="399" spans="1:22" ht="25.5">
      <c r="A399" s="113">
        <v>207</v>
      </c>
      <c r="B399" s="114" t="s">
        <v>696</v>
      </c>
      <c r="C399" s="115" t="s">
        <v>720</v>
      </c>
      <c r="D399" s="122" t="s">
        <v>721</v>
      </c>
      <c r="E399" s="117">
        <v>327.51</v>
      </c>
      <c r="F399" s="116" t="s">
        <v>504</v>
      </c>
      <c r="H399" s="118">
        <f>ROUND(E399*G399,2)</f>
        <v>0</v>
      </c>
      <c r="J399" s="118">
        <f>ROUND(E399*G399,2)</f>
        <v>0</v>
      </c>
      <c r="O399" s="116">
        <v>20</v>
      </c>
      <c r="P399" s="116" t="s">
        <v>127</v>
      </c>
      <c r="V399" s="120" t="s">
        <v>489</v>
      </c>
    </row>
    <row r="400" spans="4:14" ht="12.75">
      <c r="D400" s="136" t="s">
        <v>722</v>
      </c>
      <c r="E400" s="137">
        <f>J400</f>
        <v>0</v>
      </c>
      <c r="H400" s="137">
        <f>SUM(H384:H399)</f>
        <v>0</v>
      </c>
      <c r="I400" s="137">
        <f>SUM(I384:I399)</f>
        <v>0</v>
      </c>
      <c r="J400" s="137">
        <f>SUM(J384:J399)</f>
        <v>0</v>
      </c>
      <c r="L400" s="138">
        <f>SUM(L384:L399)</f>
        <v>6.2441988</v>
      </c>
      <c r="N400" s="139">
        <f>SUM(N384:N399)</f>
        <v>1.157526</v>
      </c>
    </row>
    <row r="402" ht="12.75">
      <c r="B402" s="115" t="s">
        <v>723</v>
      </c>
    </row>
    <row r="403" spans="1:22" ht="12.75">
      <c r="A403" s="113">
        <v>208</v>
      </c>
      <c r="B403" s="114" t="s">
        <v>724</v>
      </c>
      <c r="C403" s="115" t="s">
        <v>725</v>
      </c>
      <c r="D403" s="122" t="s">
        <v>726</v>
      </c>
      <c r="E403" s="117">
        <v>10.65</v>
      </c>
      <c r="F403" s="116" t="s">
        <v>205</v>
      </c>
      <c r="H403" s="118">
        <f>ROUND(E403*G403,2)</f>
        <v>0</v>
      </c>
      <c r="J403" s="118">
        <f>ROUND(E403*G403,2)</f>
        <v>0</v>
      </c>
      <c r="K403" s="119">
        <v>0.00147</v>
      </c>
      <c r="L403" s="119">
        <f>E403*K403</f>
        <v>0.0156555</v>
      </c>
      <c r="O403" s="116">
        <v>20</v>
      </c>
      <c r="P403" s="116" t="s">
        <v>127</v>
      </c>
      <c r="V403" s="120" t="s">
        <v>489</v>
      </c>
    </row>
    <row r="404" spans="4:22" ht="12.75">
      <c r="D404" s="122" t="s">
        <v>727</v>
      </c>
      <c r="V404" s="120" t="s">
        <v>0</v>
      </c>
    </row>
    <row r="405" spans="1:22" ht="12.75">
      <c r="A405" s="113">
        <v>209</v>
      </c>
      <c r="B405" s="114" t="s">
        <v>724</v>
      </c>
      <c r="C405" s="115" t="s">
        <v>728</v>
      </c>
      <c r="D405" s="122" t="s">
        <v>729</v>
      </c>
      <c r="E405" s="117">
        <v>10.65</v>
      </c>
      <c r="F405" s="116" t="s">
        <v>205</v>
      </c>
      <c r="H405" s="118">
        <f>ROUND(E405*G405,2)</f>
        <v>0</v>
      </c>
      <c r="J405" s="118">
        <f>ROUND(E405*G405,2)</f>
        <v>0</v>
      </c>
      <c r="K405" s="119">
        <v>0.00096</v>
      </c>
      <c r="L405" s="119">
        <f>E405*K405</f>
        <v>0.010224</v>
      </c>
      <c r="O405" s="116">
        <v>20</v>
      </c>
      <c r="P405" s="116" t="s">
        <v>127</v>
      </c>
      <c r="V405" s="120" t="s">
        <v>489</v>
      </c>
    </row>
    <row r="406" spans="1:22" ht="12.75">
      <c r="A406" s="113">
        <v>210</v>
      </c>
      <c r="B406" s="114" t="s">
        <v>724</v>
      </c>
      <c r="C406" s="115" t="s">
        <v>730</v>
      </c>
      <c r="D406" s="122" t="s">
        <v>731</v>
      </c>
      <c r="E406" s="117">
        <v>119.12</v>
      </c>
      <c r="F406" s="116" t="s">
        <v>205</v>
      </c>
      <c r="H406" s="118">
        <f>ROUND(E406*G406,2)</f>
        <v>0</v>
      </c>
      <c r="J406" s="118">
        <f>ROUND(E406*G406,2)</f>
        <v>0</v>
      </c>
      <c r="K406" s="119">
        <v>0.00061</v>
      </c>
      <c r="L406" s="119">
        <f>E406*K406</f>
        <v>0.0726632</v>
      </c>
      <c r="O406" s="116">
        <v>20</v>
      </c>
      <c r="P406" s="116" t="s">
        <v>127</v>
      </c>
      <c r="V406" s="120" t="s">
        <v>489</v>
      </c>
    </row>
    <row r="407" spans="4:22" ht="12.75">
      <c r="D407" s="122" t="s">
        <v>732</v>
      </c>
      <c r="V407" s="120" t="s">
        <v>0</v>
      </c>
    </row>
    <row r="408" spans="4:22" ht="25.5">
      <c r="D408" s="122" t="s">
        <v>733</v>
      </c>
      <c r="V408" s="120" t="s">
        <v>0</v>
      </c>
    </row>
    <row r="409" spans="4:22" ht="12.75">
      <c r="D409" s="122" t="s">
        <v>734</v>
      </c>
      <c r="V409" s="120" t="s">
        <v>0</v>
      </c>
    </row>
    <row r="410" spans="1:22" ht="25.5">
      <c r="A410" s="113">
        <v>211</v>
      </c>
      <c r="B410" s="114" t="s">
        <v>724</v>
      </c>
      <c r="C410" s="115" t="s">
        <v>735</v>
      </c>
      <c r="D410" s="122" t="s">
        <v>736</v>
      </c>
      <c r="E410" s="117">
        <v>254.295</v>
      </c>
      <c r="F410" s="116" t="s">
        <v>137</v>
      </c>
      <c r="H410" s="118">
        <f>ROUND(E410*G410,2)</f>
        <v>0</v>
      </c>
      <c r="J410" s="118">
        <f>ROUND(E410*G410,2)</f>
        <v>0</v>
      </c>
      <c r="K410" s="119">
        <v>0.00491</v>
      </c>
      <c r="L410" s="119">
        <f>E410*K410</f>
        <v>1.24858845</v>
      </c>
      <c r="O410" s="116">
        <v>20</v>
      </c>
      <c r="P410" s="116" t="s">
        <v>127</v>
      </c>
      <c r="V410" s="120" t="s">
        <v>489</v>
      </c>
    </row>
    <row r="411" spans="4:22" ht="12.75">
      <c r="D411" s="122" t="s">
        <v>737</v>
      </c>
      <c r="V411" s="120" t="s">
        <v>0</v>
      </c>
    </row>
    <row r="412" spans="1:22" ht="12.75">
      <c r="A412" s="113">
        <v>212</v>
      </c>
      <c r="B412" s="114" t="s">
        <v>278</v>
      </c>
      <c r="C412" s="115" t="s">
        <v>738</v>
      </c>
      <c r="D412" s="122" t="s">
        <v>739</v>
      </c>
      <c r="E412" s="117">
        <v>392.21</v>
      </c>
      <c r="F412" s="116" t="s">
        <v>137</v>
      </c>
      <c r="I412" s="118">
        <f>ROUND(E412*G412,2)</f>
        <v>0</v>
      </c>
      <c r="J412" s="118">
        <f>ROUND(E412*G412,2)</f>
        <v>0</v>
      </c>
      <c r="K412" s="119">
        <v>0.019</v>
      </c>
      <c r="L412" s="119">
        <f>E412*K412</f>
        <v>7.4519899999999994</v>
      </c>
      <c r="O412" s="116">
        <v>20</v>
      </c>
      <c r="P412" s="116" t="s">
        <v>127</v>
      </c>
      <c r="V412" s="120" t="s">
        <v>42</v>
      </c>
    </row>
    <row r="413" spans="4:22" ht="25.5">
      <c r="D413" s="122" t="s">
        <v>740</v>
      </c>
      <c r="V413" s="120" t="s">
        <v>0</v>
      </c>
    </row>
    <row r="414" spans="1:22" ht="25.5">
      <c r="A414" s="113">
        <v>213</v>
      </c>
      <c r="B414" s="114" t="s">
        <v>724</v>
      </c>
      <c r="C414" s="115" t="s">
        <v>741</v>
      </c>
      <c r="D414" s="122" t="s">
        <v>742</v>
      </c>
      <c r="E414" s="117">
        <v>111.526</v>
      </c>
      <c r="F414" s="116" t="s">
        <v>504</v>
      </c>
      <c r="H414" s="118">
        <f>ROUND(E414*G414,2)</f>
        <v>0</v>
      </c>
      <c r="J414" s="118">
        <f>ROUND(E414*G414,2)</f>
        <v>0</v>
      </c>
      <c r="O414" s="116">
        <v>20</v>
      </c>
      <c r="P414" s="116" t="s">
        <v>127</v>
      </c>
      <c r="V414" s="120" t="s">
        <v>489</v>
      </c>
    </row>
    <row r="415" spans="4:14" ht="12.75">
      <c r="D415" s="136" t="s">
        <v>743</v>
      </c>
      <c r="E415" s="137">
        <f>J415</f>
        <v>0</v>
      </c>
      <c r="H415" s="137">
        <f>SUM(H402:H414)</f>
        <v>0</v>
      </c>
      <c r="I415" s="137">
        <f>SUM(I402:I414)</f>
        <v>0</v>
      </c>
      <c r="J415" s="137">
        <f>SUM(J402:J414)</f>
        <v>0</v>
      </c>
      <c r="L415" s="138">
        <f>SUM(L402:L414)</f>
        <v>8.79912115</v>
      </c>
      <c r="N415" s="139">
        <f>SUM(N402:N414)</f>
        <v>0</v>
      </c>
    </row>
    <row r="417" ht="12.75">
      <c r="B417" s="115" t="s">
        <v>744</v>
      </c>
    </row>
    <row r="418" spans="1:22" ht="12.75" customHeight="1">
      <c r="A418" s="113">
        <v>214</v>
      </c>
      <c r="B418" s="114" t="s">
        <v>745</v>
      </c>
      <c r="C418" s="115" t="s">
        <v>746</v>
      </c>
      <c r="D418" s="122" t="s">
        <v>747</v>
      </c>
      <c r="E418" s="117">
        <v>90</v>
      </c>
      <c r="F418" s="116" t="s">
        <v>205</v>
      </c>
      <c r="H418" s="118">
        <f>ROUND(E418*G418,2)</f>
        <v>0</v>
      </c>
      <c r="J418" s="118">
        <f>ROUND(E418*G418,2)</f>
        <v>0</v>
      </c>
      <c r="O418" s="116">
        <v>20</v>
      </c>
      <c r="P418" s="116" t="s">
        <v>127</v>
      </c>
      <c r="V418" s="120" t="s">
        <v>489</v>
      </c>
    </row>
    <row r="419" spans="1:22" ht="12.75">
      <c r="A419" s="113">
        <v>215</v>
      </c>
      <c r="B419" s="114" t="s">
        <v>745</v>
      </c>
      <c r="C419" s="115" t="s">
        <v>748</v>
      </c>
      <c r="D419" s="122" t="s">
        <v>749</v>
      </c>
      <c r="E419" s="117">
        <v>97.05</v>
      </c>
      <c r="F419" s="116" t="s">
        <v>137</v>
      </c>
      <c r="H419" s="118">
        <f>ROUND(E419*G419,2)</f>
        <v>0</v>
      </c>
      <c r="J419" s="118">
        <f>ROUND(E419*G419,2)</f>
        <v>0</v>
      </c>
      <c r="M419" s="117">
        <v>0.001</v>
      </c>
      <c r="N419" s="117">
        <f>E419*M419</f>
        <v>0.09705</v>
      </c>
      <c r="O419" s="116">
        <v>20</v>
      </c>
      <c r="P419" s="116" t="s">
        <v>127</v>
      </c>
      <c r="V419" s="120" t="s">
        <v>489</v>
      </c>
    </row>
    <row r="420" spans="4:22" ht="12.75">
      <c r="D420" s="122" t="s">
        <v>750</v>
      </c>
      <c r="V420" s="120" t="s">
        <v>0</v>
      </c>
    </row>
    <row r="421" spans="4:14" ht="12.75">
      <c r="D421" s="136" t="s">
        <v>751</v>
      </c>
      <c r="E421" s="137">
        <f>J421</f>
        <v>0</v>
      </c>
      <c r="H421" s="137">
        <f>SUM(H417:H420)</f>
        <v>0</v>
      </c>
      <c r="I421" s="137">
        <f>SUM(I417:I420)</f>
        <v>0</v>
      </c>
      <c r="J421" s="137">
        <f>SUM(J417:J420)</f>
        <v>0</v>
      </c>
      <c r="L421" s="138">
        <f>SUM(L417:L420)</f>
        <v>0</v>
      </c>
      <c r="N421" s="139">
        <f>SUM(N417:N420)</f>
        <v>0.09705</v>
      </c>
    </row>
    <row r="423" ht="12.75">
      <c r="B423" s="115" t="s">
        <v>752</v>
      </c>
    </row>
    <row r="424" spans="1:22" ht="25.5">
      <c r="A424" s="113">
        <v>216</v>
      </c>
      <c r="B424" s="114" t="s">
        <v>724</v>
      </c>
      <c r="C424" s="115" t="s">
        <v>753</v>
      </c>
      <c r="D424" s="122" t="s">
        <v>754</v>
      </c>
      <c r="E424" s="117">
        <v>163.569</v>
      </c>
      <c r="F424" s="116" t="s">
        <v>137</v>
      </c>
      <c r="H424" s="118">
        <f>ROUND(E424*G424,2)</f>
        <v>0</v>
      </c>
      <c r="J424" s="118">
        <f>ROUND(E424*G424,2)</f>
        <v>0</v>
      </c>
      <c r="K424" s="119">
        <v>0.00234</v>
      </c>
      <c r="L424" s="119">
        <f>E424*K424</f>
        <v>0.38275146</v>
      </c>
      <c r="O424" s="116">
        <v>20</v>
      </c>
      <c r="P424" s="116" t="s">
        <v>127</v>
      </c>
      <c r="V424" s="120" t="s">
        <v>489</v>
      </c>
    </row>
    <row r="425" spans="1:22" ht="12.75">
      <c r="A425" s="113">
        <v>217</v>
      </c>
      <c r="B425" s="114" t="s">
        <v>278</v>
      </c>
      <c r="C425" s="115" t="s">
        <v>755</v>
      </c>
      <c r="D425" s="122" t="s">
        <v>756</v>
      </c>
      <c r="E425" s="117">
        <v>168.476</v>
      </c>
      <c r="F425" s="116" t="s">
        <v>137</v>
      </c>
      <c r="I425" s="118">
        <f>ROUND(E425*G425,2)</f>
        <v>0</v>
      </c>
      <c r="J425" s="118">
        <f>ROUND(E425*G425,2)</f>
        <v>0</v>
      </c>
      <c r="K425" s="119">
        <v>0.0115</v>
      </c>
      <c r="L425" s="119">
        <f>E425*K425</f>
        <v>1.937474</v>
      </c>
      <c r="O425" s="116">
        <v>20</v>
      </c>
      <c r="P425" s="116" t="s">
        <v>127</v>
      </c>
      <c r="V425" s="120" t="s">
        <v>42</v>
      </c>
    </row>
    <row r="426" spans="1:22" ht="25.5">
      <c r="A426" s="113">
        <v>218</v>
      </c>
      <c r="B426" s="114" t="s">
        <v>724</v>
      </c>
      <c r="C426" s="115" t="s">
        <v>757</v>
      </c>
      <c r="D426" s="122" t="s">
        <v>758</v>
      </c>
      <c r="E426" s="117">
        <v>51.562</v>
      </c>
      <c r="F426" s="116" t="s">
        <v>504</v>
      </c>
      <c r="H426" s="118">
        <f>ROUND(E426*G426,2)</f>
        <v>0</v>
      </c>
      <c r="J426" s="118">
        <f>ROUND(E426*G426,2)</f>
        <v>0</v>
      </c>
      <c r="O426" s="116">
        <v>20</v>
      </c>
      <c r="P426" s="116" t="s">
        <v>127</v>
      </c>
      <c r="V426" s="120" t="s">
        <v>489</v>
      </c>
    </row>
    <row r="427" spans="4:14" ht="12.75">
      <c r="D427" s="136" t="s">
        <v>759</v>
      </c>
      <c r="E427" s="137">
        <f>J427</f>
        <v>0</v>
      </c>
      <c r="H427" s="137">
        <f>SUM(H423:H426)</f>
        <v>0</v>
      </c>
      <c r="I427" s="137">
        <f>SUM(I423:I426)</f>
        <v>0</v>
      </c>
      <c r="J427" s="137">
        <f>SUM(J423:J426)</f>
        <v>0</v>
      </c>
      <c r="L427" s="138">
        <f>SUM(L423:L426)</f>
        <v>2.32022546</v>
      </c>
      <c r="N427" s="139">
        <f>SUM(N423:N426)</f>
        <v>0</v>
      </c>
    </row>
    <row r="429" ht="12.75">
      <c r="B429" s="115" t="s">
        <v>760</v>
      </c>
    </row>
    <row r="430" spans="1:22" ht="25.5">
      <c r="A430" s="113">
        <v>219</v>
      </c>
      <c r="B430" s="114" t="s">
        <v>761</v>
      </c>
      <c r="C430" s="115" t="s">
        <v>762</v>
      </c>
      <c r="D430" s="122" t="s">
        <v>763</v>
      </c>
      <c r="E430" s="117">
        <v>204.952</v>
      </c>
      <c r="F430" s="116" t="s">
        <v>137</v>
      </c>
      <c r="H430" s="118">
        <f>ROUND(E430*G430,2)</f>
        <v>0</v>
      </c>
      <c r="J430" s="118">
        <f>ROUND(E430*G430,2)</f>
        <v>0</v>
      </c>
      <c r="K430" s="119">
        <v>0.00034</v>
      </c>
      <c r="L430" s="119">
        <f>E430*K430</f>
        <v>0.06968368</v>
      </c>
      <c r="O430" s="116">
        <v>20</v>
      </c>
      <c r="P430" s="116" t="s">
        <v>127</v>
      </c>
      <c r="V430" s="120" t="s">
        <v>489</v>
      </c>
    </row>
    <row r="431" spans="4:22" ht="25.5">
      <c r="D431" s="122" t="s">
        <v>764</v>
      </c>
      <c r="V431" s="120" t="s">
        <v>0</v>
      </c>
    </row>
    <row r="432" spans="4:14" ht="12.75">
      <c r="D432" s="136" t="s">
        <v>765</v>
      </c>
      <c r="E432" s="137">
        <f>J432</f>
        <v>0</v>
      </c>
      <c r="H432" s="137">
        <f>SUM(H429:H431)</f>
        <v>0</v>
      </c>
      <c r="I432" s="137">
        <f>SUM(I429:I431)</f>
        <v>0</v>
      </c>
      <c r="J432" s="137">
        <f>SUM(J429:J431)</f>
        <v>0</v>
      </c>
      <c r="L432" s="138">
        <f>SUM(L429:L431)</f>
        <v>0.06968368</v>
      </c>
      <c r="N432" s="139">
        <f>SUM(N429:N431)</f>
        <v>0</v>
      </c>
    </row>
    <row r="434" ht="12.75">
      <c r="B434" s="115" t="s">
        <v>766</v>
      </c>
    </row>
    <row r="435" spans="1:22" ht="12.75">
      <c r="A435" s="113">
        <v>220</v>
      </c>
      <c r="B435" s="114" t="s">
        <v>767</v>
      </c>
      <c r="C435" s="115" t="s">
        <v>768</v>
      </c>
      <c r="D435" s="122" t="s">
        <v>769</v>
      </c>
      <c r="E435" s="117">
        <v>482.495</v>
      </c>
      <c r="F435" s="116" t="s">
        <v>137</v>
      </c>
      <c r="H435" s="118">
        <f>ROUND(E435*G435,2)</f>
        <v>0</v>
      </c>
      <c r="J435" s="118">
        <f>ROUND(E435*G435,2)</f>
        <v>0</v>
      </c>
      <c r="K435" s="119">
        <v>0.0003</v>
      </c>
      <c r="L435" s="119">
        <f>E435*K435</f>
        <v>0.1447485</v>
      </c>
      <c r="O435" s="116">
        <v>20</v>
      </c>
      <c r="P435" s="116" t="s">
        <v>127</v>
      </c>
      <c r="V435" s="120" t="s">
        <v>489</v>
      </c>
    </row>
    <row r="436" spans="4:22" ht="12.75">
      <c r="D436" s="122" t="s">
        <v>770</v>
      </c>
      <c r="V436" s="120" t="s">
        <v>0</v>
      </c>
    </row>
    <row r="437" spans="4:14" ht="12.75">
      <c r="D437" s="136" t="s">
        <v>771</v>
      </c>
      <c r="E437" s="137">
        <f>J437</f>
        <v>0</v>
      </c>
      <c r="H437" s="137">
        <f>SUM(H434:H436)</f>
        <v>0</v>
      </c>
      <c r="I437" s="137">
        <f>SUM(I434:I436)</f>
        <v>0</v>
      </c>
      <c r="J437" s="137">
        <f>SUM(J434:J436)</f>
        <v>0</v>
      </c>
      <c r="L437" s="138">
        <f>SUM(L434:L436)</f>
        <v>0.1447485</v>
      </c>
      <c r="N437" s="139">
        <f>SUM(N434:N436)</f>
        <v>0</v>
      </c>
    </row>
    <row r="439" spans="4:14" ht="12.75">
      <c r="D439" s="136" t="s">
        <v>772</v>
      </c>
      <c r="E439" s="139">
        <f>J439</f>
        <v>0</v>
      </c>
      <c r="H439" s="137">
        <f>+H264+H272+H293+H299+H303+H310+H314+H331+H337+H357+H382+H400+H415+H421+H427+H432+H437</f>
        <v>0</v>
      </c>
      <c r="I439" s="137">
        <f>+I264+I272+I293+I299+I303+I310+I314+I331+I337+I357+I382+I400+I415+I421+I427+I432+I437</f>
        <v>0</v>
      </c>
      <c r="J439" s="137">
        <f>+J264+J272+J293+J299+J303+J310+J314+J331+J337+J357+J382+J400+J415+J421+J427+J432+J437</f>
        <v>0</v>
      </c>
      <c r="L439" s="138">
        <f>+L264+L272+L293+L299+L303+L310+L314+L331+L337+L357+L382+L400+L415+L421+L427+L432+L437</f>
        <v>23.29743701</v>
      </c>
      <c r="N439" s="139">
        <f>+N264+N272+N293+N299+N303+N310+N314+N331+N337+N357+N382+N400+N415+N421+N427+N432+N437</f>
        <v>2.1897759999999997</v>
      </c>
    </row>
    <row r="441" ht="12.75">
      <c r="B441" s="135" t="s">
        <v>773</v>
      </c>
    </row>
    <row r="442" ht="12.75">
      <c r="B442" s="115" t="s">
        <v>774</v>
      </c>
    </row>
    <row r="443" spans="1:22" ht="12.75">
      <c r="A443" s="113">
        <v>221</v>
      </c>
      <c r="B443" s="114" t="s">
        <v>775</v>
      </c>
      <c r="C443" s="115" t="s">
        <v>776</v>
      </c>
      <c r="D443" s="122" t="s">
        <v>777</v>
      </c>
      <c r="E443" s="117">
        <v>1</v>
      </c>
      <c r="F443" s="116" t="s">
        <v>778</v>
      </c>
      <c r="H443" s="118">
        <f>ROUND(E443*G443,2)</f>
        <v>0</v>
      </c>
      <c r="J443" s="118">
        <f>ROUND(E443*G443,2)</f>
        <v>0</v>
      </c>
      <c r="O443" s="116">
        <v>20</v>
      </c>
      <c r="P443" s="116" t="s">
        <v>127</v>
      </c>
      <c r="V443" s="120" t="s">
        <v>779</v>
      </c>
    </row>
    <row r="444" spans="4:14" ht="12.75">
      <c r="D444" s="136" t="s">
        <v>780</v>
      </c>
      <c r="E444" s="137">
        <f>J444</f>
        <v>0</v>
      </c>
      <c r="H444" s="137">
        <f>SUM(H441:H443)</f>
        <v>0</v>
      </c>
      <c r="I444" s="137">
        <f>SUM(I441:I443)</f>
        <v>0</v>
      </c>
      <c r="J444" s="137">
        <f>SUM(J441:J443)</f>
        <v>0</v>
      </c>
      <c r="L444" s="138">
        <f>SUM(L441:L443)</f>
        <v>0</v>
      </c>
      <c r="N444" s="139">
        <f>SUM(N441:N443)</f>
        <v>0</v>
      </c>
    </row>
    <row r="446" ht="12.75">
      <c r="B446" s="115" t="s">
        <v>781</v>
      </c>
    </row>
    <row r="447" spans="1:22" ht="12.75">
      <c r="A447" s="113">
        <v>222</v>
      </c>
      <c r="B447" s="114" t="s">
        <v>782</v>
      </c>
      <c r="C447" s="115" t="s">
        <v>783</v>
      </c>
      <c r="D447" s="122" t="s">
        <v>784</v>
      </c>
      <c r="E447" s="117">
        <v>1</v>
      </c>
      <c r="F447" s="116" t="s">
        <v>785</v>
      </c>
      <c r="H447" s="118">
        <f>ROUND(E447*G447,2)</f>
        <v>0</v>
      </c>
      <c r="J447" s="118">
        <f>ROUND(E447*G447,2)</f>
        <v>0</v>
      </c>
      <c r="O447" s="116">
        <v>20</v>
      </c>
      <c r="P447" s="116" t="s">
        <v>127</v>
      </c>
      <c r="V447" s="120" t="s">
        <v>779</v>
      </c>
    </row>
    <row r="448" spans="4:14" ht="12.75">
      <c r="D448" s="136" t="s">
        <v>786</v>
      </c>
      <c r="E448" s="137">
        <f>J448</f>
        <v>0</v>
      </c>
      <c r="H448" s="137">
        <f>SUM(H446:H447)</f>
        <v>0</v>
      </c>
      <c r="I448" s="137">
        <f>SUM(I446:I447)</f>
        <v>0</v>
      </c>
      <c r="J448" s="137">
        <f>SUM(J446:J447)</f>
        <v>0</v>
      </c>
      <c r="L448" s="138">
        <f>SUM(L446:L447)</f>
        <v>0</v>
      </c>
      <c r="N448" s="139">
        <f>SUM(N446:N447)</f>
        <v>0</v>
      </c>
    </row>
    <row r="450" spans="4:14" ht="12.75">
      <c r="D450" s="136" t="s">
        <v>787</v>
      </c>
      <c r="E450" s="137">
        <f>J450</f>
        <v>0</v>
      </c>
      <c r="H450" s="137">
        <f>+H444+H448</f>
        <v>0</v>
      </c>
      <c r="I450" s="137">
        <f>+I444+I448</f>
        <v>0</v>
      </c>
      <c r="J450" s="137">
        <f>+J444+J448</f>
        <v>0</v>
      </c>
      <c r="L450" s="138">
        <f>+L444+L448</f>
        <v>0</v>
      </c>
      <c r="N450" s="139">
        <f>+N444+N448</f>
        <v>0</v>
      </c>
    </row>
    <row r="452" spans="4:14" ht="12.75">
      <c r="D452" s="140" t="s">
        <v>788</v>
      </c>
      <c r="E452" s="137">
        <f>J452</f>
        <v>0</v>
      </c>
      <c r="H452" s="137">
        <f>+H250+H439+H450</f>
        <v>0</v>
      </c>
      <c r="I452" s="137">
        <f>+I250+I439+I450</f>
        <v>0</v>
      </c>
      <c r="J452" s="137">
        <f>+J250+J439+J450</f>
        <v>0</v>
      </c>
      <c r="L452" s="138">
        <f>+L250+L439+L450</f>
        <v>404.44101957000004</v>
      </c>
      <c r="N452" s="139">
        <f>+N250+N439+N450</f>
        <v>24.492989</v>
      </c>
    </row>
    <row r="455" ht="12.75">
      <c r="C455" s="115" t="s">
        <v>789</v>
      </c>
    </row>
    <row r="456" ht="12.75">
      <c r="C456" s="115" t="s">
        <v>790</v>
      </c>
    </row>
    <row r="457" ht="12.75">
      <c r="C457" s="115" t="s">
        <v>791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Širáň</dc:creator>
  <cp:keywords/>
  <dc:description/>
  <cp:lastModifiedBy>Ďurská Alena</cp:lastModifiedBy>
  <cp:lastPrinted>2009-04-24T07:21:38Z</cp:lastPrinted>
  <dcterms:created xsi:type="dcterms:W3CDTF">1999-04-06T07:39:42Z</dcterms:created>
  <dcterms:modified xsi:type="dcterms:W3CDTF">2018-08-16T08:31:56Z</dcterms:modified>
  <cp:category/>
  <cp:version/>
  <cp:contentType/>
  <cp:contentStatus/>
</cp:coreProperties>
</file>