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anis\Documents\06_VO_UBBSK\DNS_asfalty\vyzva_1\ziadost_o_vysvetlenie_4\"/>
    </mc:Choice>
  </mc:AlternateContent>
  <bookViews>
    <workbookView xWindow="0" yWindow="0" windowWidth="23040" windowHeight="8505" activeTab="1"/>
  </bookViews>
  <sheets>
    <sheet name="2523" sheetId="8" r:id="rId1"/>
    <sheet name="2513" sheetId="11" r:id="rId2"/>
    <sheet name="ZC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1" l="1"/>
  <c r="H26" i="8"/>
  <c r="H7" i="7" l="1"/>
  <c r="G30" i="8" l="1"/>
  <c r="G23" i="11" l="1"/>
  <c r="G23" i="8"/>
  <c r="G30" i="11" l="1"/>
  <c r="H30" i="11" s="1"/>
  <c r="H29" i="11"/>
  <c r="H23" i="11"/>
  <c r="B18" i="11"/>
  <c r="H28" i="11" s="1"/>
  <c r="H30" i="8"/>
  <c r="H29" i="8"/>
  <c r="H23" i="8"/>
  <c r="B18" i="8"/>
  <c r="H28" i="8" s="1"/>
  <c r="G25" i="11" l="1"/>
  <c r="H25" i="11" s="1"/>
  <c r="G27" i="11"/>
  <c r="H27" i="11" s="1"/>
  <c r="G24" i="11"/>
  <c r="H24" i="11" s="1"/>
  <c r="G27" i="8"/>
  <c r="H27" i="8" s="1"/>
  <c r="G25" i="8"/>
  <c r="H25" i="8" s="1"/>
  <c r="G24" i="8"/>
  <c r="H24" i="8" s="1"/>
  <c r="H31" i="11" l="1"/>
  <c r="H31" i="8"/>
  <c r="J33" i="11" l="1"/>
  <c r="I6" i="7"/>
  <c r="J33" i="8"/>
  <c r="I5" i="7"/>
  <c r="K33" i="11"/>
  <c r="K33" i="8"/>
  <c r="J5" i="7" l="1"/>
  <c r="I7" i="7"/>
  <c r="J6" i="7"/>
  <c r="J7" i="7" l="1"/>
</calcChain>
</file>

<file path=xl/sharedStrings.xml><?xml version="1.0" encoding="utf-8"?>
<sst xmlns="http://schemas.openxmlformats.org/spreadsheetml/2006/main" count="138" uniqueCount="68">
  <si>
    <t>Príloha č. 1</t>
  </si>
  <si>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</si>
  <si>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</si>
  <si>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</si>
  <si>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</si>
  <si>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</si>
  <si>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</si>
  <si>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</si>
  <si>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</si>
  <si>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</si>
  <si>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</si>
  <si>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</si>
  <si>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</si>
  <si>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</si>
  <si>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</si>
  <si>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</si>
  <si>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</si>
  <si>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</si>
  <si>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</si>
  <si>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</si>
  <si>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</si>
  <si>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</si>
  <si>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</si>
  <si>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</si>
  <si>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</si>
  <si>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</si>
  <si>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t>frézovanie s naložením a odvozom do 10 km ( začiatky a konce )</t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</si>
  <si>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</si>
  <si>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</si>
  <si>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</si>
  <si>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</si>
  <si>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</si>
  <si>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</si>
  <si>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</si>
  <si>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</si>
  <si>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</si>
  <si>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</si>
  <si>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</si>
  <si>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</si>
  <si>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ks</t>
  </si>
  <si>
    <t>asfaltová zálievka pracovných spojov</t>
  </si>
  <si>
    <t>p.č.</t>
  </si>
  <si>
    <t>cesta</t>
  </si>
  <si>
    <t>okres</t>
  </si>
  <si>
    <t>staničenie do</t>
  </si>
  <si>
    <t>staničenie od</t>
  </si>
  <si>
    <t>dĺžka opravy v km</t>
  </si>
  <si>
    <t>Náklady  v € bez DPH</t>
  </si>
  <si>
    <t>Náklady  v € s DPH</t>
  </si>
  <si>
    <t>Spolu</t>
  </si>
  <si>
    <t>výškova úprava poklopov kanalizačných šácht</t>
  </si>
  <si>
    <t>III/2523</t>
  </si>
  <si>
    <t>III/2513</t>
  </si>
  <si>
    <t>ZC</t>
  </si>
  <si>
    <t>III/2523 Župkov - Kľak</t>
  </si>
  <si>
    <t>staničenie v km: 0,000 - 10,250</t>
  </si>
  <si>
    <t>III/2513 Nová Baňa - Kajlovka</t>
  </si>
  <si>
    <t>staničenie v km: 0,780-9,972</t>
  </si>
  <si>
    <t>Miestopis</t>
  </si>
  <si>
    <t>Župkov - Kľak</t>
  </si>
  <si>
    <t>Nová Baňa - Kajlovka</t>
  </si>
  <si>
    <t>t</t>
  </si>
  <si>
    <t>vyrovnávka</t>
  </si>
  <si>
    <r>
      <t>vybraté úseky : 3,691-4,314</t>
    </r>
    <r>
      <rPr>
        <sz val="11"/>
        <color theme="1"/>
        <rFont val="Arial"/>
        <family val="2"/>
        <charset val="238"/>
      </rPr>
      <t>;</t>
    </r>
    <r>
      <rPr>
        <sz val="11"/>
        <color theme="1"/>
        <rFont val="Calibri"/>
        <family val="2"/>
        <charset val="238"/>
      </rPr>
      <t xml:space="preserve"> 4,513-4,89</t>
    </r>
    <r>
      <rPr>
        <sz val="11"/>
        <color theme="1"/>
        <rFont val="Arial"/>
        <family val="2"/>
        <charset val="238"/>
      </rPr>
      <t>;</t>
    </r>
    <r>
      <rPr>
        <sz val="11"/>
        <color theme="1"/>
        <rFont val="Calibri"/>
        <family val="2"/>
        <charset val="238"/>
      </rPr>
      <t xml:space="preserve"> 5,673-6,042</t>
    </r>
    <r>
      <rPr>
        <sz val="11"/>
        <color theme="1"/>
        <rFont val="Arial"/>
        <family val="2"/>
        <charset val="238"/>
      </rPr>
      <t>;</t>
    </r>
    <r>
      <rPr>
        <sz val="11"/>
        <color theme="1"/>
        <rFont val="Calibri"/>
        <family val="2"/>
        <charset val="238"/>
      </rPr>
      <t xml:space="preserve"> 6,365-6,687</t>
    </r>
    <r>
      <rPr>
        <sz val="11"/>
        <color theme="1"/>
        <rFont val="Arial"/>
        <family val="2"/>
        <charset val="238"/>
      </rPr>
      <t>;</t>
    </r>
    <r>
      <rPr>
        <sz val="11"/>
        <color theme="1"/>
        <rFont val="Calibri"/>
        <family val="2"/>
        <charset val="238"/>
      </rPr>
      <t xml:space="preserve"> 6,952-7,454</t>
    </r>
  </si>
  <si>
    <t>frézovanie s naložením a odvozom do 10 km ( začiatky a konce, MK, MO )</t>
  </si>
  <si>
    <r>
      <t>vybraté úseky 2,841-3,313</t>
    </r>
    <r>
      <rPr>
        <sz val="11"/>
        <color theme="1"/>
        <rFont val="Arial"/>
        <family val="2"/>
        <charset val="238"/>
      </rPr>
      <t>;</t>
    </r>
    <r>
      <rPr>
        <sz val="11"/>
        <color theme="1"/>
        <rFont val="Calibri"/>
        <family val="2"/>
        <charset val="238"/>
      </rPr>
      <t xml:space="preserve"> 3,617-5,950</t>
    </r>
  </si>
  <si>
    <t>Asfaltovanie cestných komunikácií vo vlastníctve Banskobystrického samosprávneho kraja a súvisiace práce – vybrané úseky ciest v okresoch Banská Bystrica, Brezno, Detva, Zvolen, Žarnovica a Žiar nad Hronom.</t>
  </si>
  <si>
    <t>ACL 16-II  vysprávky nerovností krytu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</si>
</sst>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,##0.000"/>
    <numFmt numFmtId="165" formatCode="#,##0.00;[Red]#,##0.00"/>
    <numFmt numFmtId="166" formatCode="0.000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0" fontId="0" fillId="0" borderId="3" xfId="0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15" xfId="0" applyNumberFormat="1" applyBorder="1" applyAlignment="1">
      <alignment horizontal="center"/>
    </xf>
    <xf numFmtId="0" fontId="0" fillId="0" borderId="0" xfId="0" applyBorder="1"/>
    <xf numFmtId="4" fontId="0" fillId="0" borderId="15" xfId="0" applyNumberFormat="1" applyBorder="1" applyAlignment="1"/>
    <xf numFmtId="0" fontId="0" fillId="0" borderId="5" xfId="0" applyBorder="1" applyAlignment="1"/>
    <xf numFmtId="4" fontId="0" fillId="0" borderId="0" xfId="0" applyNumberFormat="1" applyBorder="1" applyAlignment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 applyAlignment="1">
      <alignment horizontal="left"/>
    </xf>
    <xf numFmtId="0" fontId="1" fillId="0" borderId="23" xfId="1" applyFill="1" applyBorder="1" applyAlignment="1">
      <alignment horizontal="left"/>
    </xf>
    <xf numFmtId="0" fontId="1" fillId="0" borderId="24" xfId="1" applyFill="1" applyBorder="1" applyAlignment="1">
      <alignment horizontal="left"/>
    </xf>
    <xf numFmtId="0" fontId="0" fillId="0" borderId="23" xfId="1" applyFont="1" applyFill="1" applyBorder="1"/>
    <xf numFmtId="0" fontId="6" fillId="0" borderId="25" xfId="1" applyNumberFormat="1" applyFont="1" applyFill="1" applyBorder="1"/>
    <xf numFmtId="164" fontId="6" fillId="0" borderId="26" xfId="0" applyNumberFormat="1" applyFont="1" applyFill="1" applyBorder="1"/>
    <xf numFmtId="4" fontId="6" fillId="0" borderId="26" xfId="0" applyNumberFormat="1" applyFont="1" applyFill="1" applyBorder="1"/>
    <xf numFmtId="4" fontId="6" fillId="0" borderId="27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30" xfId="0" applyFont="1" applyFill="1" applyBorder="1"/>
    <xf numFmtId="0" fontId="0" fillId="0" borderId="31" xfId="0" applyFont="1" applyFill="1" applyBorder="1" applyAlignment="1">
      <alignment horizontal="center"/>
    </xf>
    <xf numFmtId="164" fontId="6" fillId="0" borderId="32" xfId="0" applyNumberFormat="1" applyFont="1" applyFill="1" applyBorder="1"/>
    <xf numFmtId="165" fontId="0" fillId="0" borderId="33" xfId="0" applyNumberFormat="1" applyFont="1" applyFill="1" applyBorder="1" applyAlignment="1">
      <alignment horizontal="right"/>
    </xf>
    <xf numFmtId="0" fontId="0" fillId="0" borderId="34" xfId="0" applyFont="1" applyFill="1" applyBorder="1"/>
    <xf numFmtId="0" fontId="0" fillId="0" borderId="35" xfId="0" applyFill="1" applyBorder="1"/>
    <xf numFmtId="0" fontId="0" fillId="0" borderId="36" xfId="0" applyFill="1" applyBorder="1"/>
    <xf numFmtId="0" fontId="0" fillId="0" borderId="37" xfId="0" applyFont="1" applyFill="1" applyBorder="1"/>
    <xf numFmtId="0" fontId="6" fillId="0" borderId="27" xfId="0" applyFont="1" applyFill="1" applyBorder="1"/>
    <xf numFmtId="164" fontId="6" fillId="0" borderId="27" xfId="0" applyNumberFormat="1" applyFont="1" applyFill="1" applyBorder="1"/>
    <xf numFmtId="4" fontId="6" fillId="0" borderId="6" xfId="0" applyNumberFormat="1" applyFont="1" applyFill="1" applyBorder="1"/>
    <xf numFmtId="0" fontId="0" fillId="0" borderId="41" xfId="0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164" fontId="6" fillId="0" borderId="27" xfId="0" applyNumberFormat="1" applyFont="1" applyFill="1" applyBorder="1" applyAlignment="1">
      <alignment vertical="center"/>
    </xf>
    <xf numFmtId="4" fontId="6" fillId="0" borderId="43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horizontal="right"/>
    </xf>
    <xf numFmtId="0" fontId="0" fillId="0" borderId="44" xfId="0" applyFill="1" applyBorder="1"/>
    <xf numFmtId="0" fontId="0" fillId="0" borderId="45" xfId="0" applyFill="1" applyBorder="1"/>
    <xf numFmtId="0" fontId="8" fillId="0" borderId="46" xfId="0" applyFont="1" applyFill="1" applyBorder="1"/>
    <xf numFmtId="0" fontId="6" fillId="0" borderId="47" xfId="0" applyFont="1" applyFill="1" applyBorder="1"/>
    <xf numFmtId="164" fontId="6" fillId="0" borderId="46" xfId="0" applyNumberFormat="1" applyFont="1" applyFill="1" applyBorder="1"/>
    <xf numFmtId="4" fontId="6" fillId="0" borderId="46" xfId="0" applyNumberFormat="1" applyFont="1" applyFill="1" applyBorder="1"/>
    <xf numFmtId="4" fontId="6" fillId="0" borderId="48" xfId="0" applyNumberFormat="1" applyFont="1" applyFill="1" applyBorder="1"/>
    <xf numFmtId="0" fontId="6" fillId="0" borderId="23" xfId="0" applyFont="1" applyFill="1" applyBorder="1"/>
    <xf numFmtId="164" fontId="6" fillId="0" borderId="23" xfId="0" applyNumberFormat="1" applyFont="1" applyFill="1" applyBorder="1"/>
    <xf numFmtId="4" fontId="6" fillId="0" borderId="23" xfId="0" applyNumberFormat="1" applyFont="1" applyFill="1" applyBorder="1"/>
    <xf numFmtId="4" fontId="10" fillId="0" borderId="51" xfId="0" applyNumberFormat="1" applyFont="1" applyFill="1" applyBorder="1"/>
    <xf numFmtId="4" fontId="10" fillId="0" borderId="52" xfId="0" applyNumberFormat="1" applyFont="1" applyFill="1" applyBorder="1"/>
    <xf numFmtId="4" fontId="11" fillId="0" borderId="52" xfId="0" applyNumberFormat="1" applyFont="1" applyFill="1" applyBorder="1"/>
    <xf numFmtId="4" fontId="11" fillId="0" borderId="53" xfId="0" applyNumberFormat="1" applyFont="1" applyFill="1" applyBorder="1"/>
    <xf numFmtId="4" fontId="11" fillId="0" borderId="54" xfId="0" applyNumberFormat="1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6" xfId="0" applyNumberFormat="1" applyFont="1" applyFill="1" applyBorder="1"/>
    <xf numFmtId="4" fontId="10" fillId="0" borderId="5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55" xfId="0" applyNumberFormat="1" applyFont="1" applyFill="1" applyBorder="1"/>
    <xf numFmtId="4" fontId="11" fillId="2" borderId="56" xfId="0" applyNumberFormat="1" applyFont="1" applyFill="1" applyBorder="1"/>
    <xf numFmtId="0" fontId="0" fillId="0" borderId="57" xfId="0" applyFill="1" applyBorder="1"/>
    <xf numFmtId="0" fontId="0" fillId="0" borderId="58" xfId="0" applyFill="1" applyBorder="1"/>
    <xf numFmtId="4" fontId="0" fillId="0" borderId="58" xfId="0" applyNumberFormat="1" applyFill="1" applyBorder="1"/>
    <xf numFmtId="4" fontId="12" fillId="0" borderId="58" xfId="0" applyNumberFormat="1" applyFont="1" applyFill="1" applyBorder="1"/>
    <xf numFmtId="0" fontId="12" fillId="0" borderId="58" xfId="0" applyFont="1" applyFill="1" applyBorder="1"/>
    <xf numFmtId="10" fontId="12" fillId="0" borderId="58" xfId="0" applyNumberFormat="1" applyFont="1" applyFill="1" applyBorder="1"/>
    <xf numFmtId="4" fontId="12" fillId="0" borderId="59" xfId="0" applyNumberFormat="1" applyFont="1" applyFill="1" applyBorder="1"/>
    <xf numFmtId="0" fontId="13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4" fillId="0" borderId="0" xfId="0" applyFont="1" applyFill="1" applyAlignment="1"/>
    <xf numFmtId="4" fontId="15" fillId="0" borderId="0" xfId="0" applyNumberFormat="1" applyFont="1" applyFill="1" applyAlignment="1"/>
    <xf numFmtId="0" fontId="15" fillId="0" borderId="0" xfId="0" applyFont="1" applyFill="1" applyAlignment="1"/>
    <xf numFmtId="4" fontId="15" fillId="0" borderId="0" xfId="0" applyNumberFormat="1" applyFont="1" applyFill="1"/>
    <xf numFmtId="4" fontId="0" fillId="0" borderId="60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0" fontId="6" fillId="0" borderId="61" xfId="0" applyFont="1" applyFill="1" applyBorder="1"/>
    <xf numFmtId="164" fontId="6" fillId="0" borderId="61" xfId="0" applyNumberFormat="1" applyFont="1" applyFill="1" applyBorder="1"/>
    <xf numFmtId="4" fontId="6" fillId="0" borderId="61" xfId="0" applyNumberFormat="1" applyFont="1" applyFill="1" applyBorder="1"/>
    <xf numFmtId="0" fontId="0" fillId="0" borderId="23" xfId="0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0" fillId="0" borderId="46" xfId="0" applyFont="1" applyFill="1" applyBorder="1"/>
    <xf numFmtId="0" fontId="0" fillId="0" borderId="0" xfId="0" applyFill="1"/>
    <xf numFmtId="0" fontId="0" fillId="0" borderId="64" xfId="0" applyFill="1" applyBorder="1" applyAlignment="1">
      <alignment horizontal="center"/>
    </xf>
    <xf numFmtId="0" fontId="0" fillId="0" borderId="65" xfId="0" applyFill="1" applyBorder="1" applyAlignment="1">
      <alignment horizontal="center"/>
    </xf>
    <xf numFmtId="0" fontId="19" fillId="0" borderId="65" xfId="0" applyFont="1" applyFill="1" applyBorder="1" applyAlignment="1">
      <alignment horizontal="center"/>
    </xf>
    <xf numFmtId="0" fontId="19" fillId="0" borderId="65" xfId="0" applyFont="1" applyFill="1" applyBorder="1" applyAlignment="1">
      <alignment horizontal="center" wrapText="1"/>
    </xf>
    <xf numFmtId="0" fontId="19" fillId="0" borderId="66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3" xfId="0" applyFill="1" applyBorder="1" applyAlignment="1"/>
    <xf numFmtId="43" fontId="0" fillId="0" borderId="24" xfId="2" applyFont="1" applyFill="1" applyBorder="1" applyAlignment="1">
      <alignment horizontal="center"/>
    </xf>
    <xf numFmtId="43" fontId="0" fillId="0" borderId="67" xfId="0" applyNumberFormat="1" applyFill="1" applyBorder="1"/>
    <xf numFmtId="0" fontId="22" fillId="0" borderId="13" xfId="0" applyFont="1" applyFill="1" applyBorder="1" applyAlignment="1">
      <alignment horizontal="center"/>
    </xf>
    <xf numFmtId="0" fontId="22" fillId="0" borderId="68" xfId="0" applyFont="1" applyFill="1" applyBorder="1" applyAlignment="1">
      <alignment horizontal="center"/>
    </xf>
    <xf numFmtId="0" fontId="22" fillId="0" borderId="69" xfId="0" applyFont="1" applyFill="1" applyBorder="1" applyAlignment="1">
      <alignment horizontal="center"/>
    </xf>
    <xf numFmtId="0" fontId="22" fillId="0" borderId="69" xfId="0" applyFont="1" applyFill="1" applyBorder="1" applyAlignment="1"/>
    <xf numFmtId="166" fontId="22" fillId="0" borderId="69" xfId="0" applyNumberFormat="1" applyFont="1" applyFill="1" applyBorder="1" applyAlignment="1">
      <alignment horizontal="center"/>
    </xf>
    <xf numFmtId="43" fontId="22" fillId="0" borderId="70" xfId="2" applyFont="1" applyFill="1" applyBorder="1" applyAlignment="1">
      <alignment horizontal="center"/>
    </xf>
    <xf numFmtId="43" fontId="22" fillId="0" borderId="60" xfId="0" applyNumberFormat="1" applyFont="1" applyFill="1" applyBorder="1"/>
    <xf numFmtId="0" fontId="18" fillId="0" borderId="64" xfId="0" applyFont="1" applyFill="1" applyBorder="1" applyAlignment="1">
      <alignment horizontal="center"/>
    </xf>
    <xf numFmtId="0" fontId="18" fillId="0" borderId="65" xfId="0" applyFont="1" applyFill="1" applyBorder="1" applyAlignment="1">
      <alignment horizontal="center"/>
    </xf>
    <xf numFmtId="0" fontId="18" fillId="0" borderId="66" xfId="0" applyFont="1" applyFill="1" applyBorder="1" applyAlignment="1">
      <alignment horizontal="center"/>
    </xf>
    <xf numFmtId="166" fontId="18" fillId="0" borderId="15" xfId="0" applyNumberFormat="1" applyFont="1" applyFill="1" applyBorder="1" applyAlignment="1">
      <alignment horizontal="center"/>
    </xf>
    <xf numFmtId="43" fontId="18" fillId="0" borderId="17" xfId="2" applyFont="1" applyFill="1" applyBorder="1" applyAlignment="1">
      <alignment horizontal="center"/>
    </xf>
    <xf numFmtId="43" fontId="18" fillId="0" borderId="15" xfId="2" applyFont="1" applyFill="1" applyBorder="1" applyAlignment="1">
      <alignment horizontal="center"/>
    </xf>
    <xf numFmtId="43" fontId="0" fillId="0" borderId="0" xfId="0" applyNumberFormat="1" applyFill="1"/>
    <xf numFmtId="0" fontId="1" fillId="0" borderId="0" xfId="1" applyFont="1" applyAlignment="1">
      <alignment wrapText="1"/>
    </xf>
    <xf numFmtId="0" fontId="1" fillId="0" borderId="0" xfId="1" applyFont="1" applyAlignment="1">
      <alignment horizontal="left" wrapText="1"/>
    </xf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1" fillId="0" borderId="28" xfId="0" applyFont="1" applyFill="1" applyBorder="1" applyAlignment="1"/>
    <xf numFmtId="0" fontId="0" fillId="0" borderId="29" xfId="0" applyFill="1" applyBorder="1" applyAlignment="1"/>
    <xf numFmtId="0" fontId="0" fillId="0" borderId="38" xfId="1" applyFont="1" applyFill="1" applyBorder="1" applyAlignment="1">
      <alignment vertical="center" wrapText="1"/>
    </xf>
    <xf numFmtId="0" fontId="0" fillId="0" borderId="39" xfId="1" applyFont="1" applyFill="1" applyBorder="1" applyAlignment="1">
      <alignment vertical="center" wrapText="1"/>
    </xf>
    <xf numFmtId="0" fontId="0" fillId="0" borderId="40" xfId="1" applyFont="1" applyFill="1" applyBorder="1" applyAlignment="1">
      <alignment vertical="center" wrapText="1"/>
    </xf>
    <xf numFmtId="0" fontId="0" fillId="0" borderId="49" xfId="1" applyFont="1" applyFill="1" applyBorder="1" applyAlignment="1">
      <alignment horizontal="left"/>
    </xf>
    <xf numFmtId="0" fontId="0" fillId="0" borderId="50" xfId="1" applyFont="1" applyFill="1" applyBorder="1" applyAlignment="1">
      <alignment horizontal="left"/>
    </xf>
    <xf numFmtId="0" fontId="0" fillId="0" borderId="1" xfId="1" applyFont="1" applyFill="1" applyBorder="1" applyAlignment="1">
      <alignment horizontal="left"/>
    </xf>
    <xf numFmtId="0" fontId="0" fillId="0" borderId="24" xfId="1" applyFont="1" applyFill="1" applyBorder="1" applyAlignment="1">
      <alignment horizontal="left"/>
    </xf>
    <xf numFmtId="0" fontId="0" fillId="0" borderId="62" xfId="1" applyFont="1" applyFill="1" applyBorder="1" applyAlignment="1">
      <alignment horizontal="left"/>
    </xf>
    <xf numFmtId="0" fontId="0" fillId="0" borderId="63" xfId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3" fillId="0" borderId="0" xfId="0" applyFont="1" applyAlignment="1">
      <alignment horizontal="left"/>
    </xf>
  </cellXfs>
  <cellStyles count="4">
    <cellStyle name="Čiarka" xfId="2" builtinId="3"/>
    <cellStyle name="Čiarka 2" xfId="3"/>
    <cellStyle name="Normálna" xfId="0" builtinId="0"/>
    <cellStyle name="normálne_30 mil  17 01 2012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A28" sqref="A28:C28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ht="28.5" customHeight="1" x14ac:dyDescent="0.25">
      <c r="A4" s="169" t="s">
        <v>66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54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55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54</v>
      </c>
      <c r="B14" s="9"/>
      <c r="C14" s="9"/>
      <c r="D14" s="9" t="s">
        <v>63</v>
      </c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9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7</v>
      </c>
      <c r="B16" s="27">
        <v>2193</v>
      </c>
      <c r="C16" s="9" t="s">
        <v>8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9</v>
      </c>
      <c r="B17" s="30">
        <v>6.93</v>
      </c>
      <c r="C17" s="9" t="s">
        <v>8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10</v>
      </c>
      <c r="B18" s="33">
        <f>B16*B17</f>
        <v>15197.49</v>
      </c>
      <c r="C18" s="9" t="s">
        <v>11</v>
      </c>
      <c r="D18" s="9"/>
      <c r="E18" s="9"/>
      <c r="F18" s="19"/>
      <c r="G18" s="9"/>
      <c r="H18" s="19"/>
      <c r="I18" s="9"/>
      <c r="J18" s="31"/>
      <c r="K18" s="25"/>
    </row>
    <row r="19" spans="1:11" ht="15.75" thickBot="1" x14ac:dyDescent="0.3">
      <c r="A19" s="34" t="s">
        <v>12</v>
      </c>
      <c r="B19" s="35">
        <v>180</v>
      </c>
      <c r="C19" s="22" t="s">
        <v>11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13</v>
      </c>
      <c r="G21" s="39"/>
      <c r="H21" s="40" t="s">
        <v>14</v>
      </c>
      <c r="I21" s="41"/>
      <c r="J21" s="42"/>
      <c r="K21" s="43"/>
    </row>
    <row r="22" spans="1:11" ht="15.75" thickBot="1" x14ac:dyDescent="0.3">
      <c r="A22" s="44" t="s">
        <v>15</v>
      </c>
      <c r="B22" s="45"/>
      <c r="C22" s="46"/>
      <c r="D22" s="47" t="s">
        <v>16</v>
      </c>
      <c r="E22" s="48" t="s">
        <v>17</v>
      </c>
      <c r="F22" s="49" t="s">
        <v>18</v>
      </c>
      <c r="G22" s="48" t="s">
        <v>19</v>
      </c>
      <c r="H22" s="50" t="s">
        <v>18</v>
      </c>
      <c r="I22" s="51"/>
      <c r="J22" s="52"/>
      <c r="K22" s="25"/>
    </row>
    <row r="23" spans="1:11" x14ac:dyDescent="0.25">
      <c r="A23" s="53" t="s">
        <v>20</v>
      </c>
      <c r="B23" s="54"/>
      <c r="C23" s="55"/>
      <c r="D23" s="56" t="s">
        <v>8</v>
      </c>
      <c r="E23" s="57" t="s">
        <v>21</v>
      </c>
      <c r="F23" s="58"/>
      <c r="G23" s="59">
        <f>B17*2*7</f>
        <v>97.02</v>
      </c>
      <c r="H23" s="60">
        <f t="shared" ref="H23:H29" si="0">F23*G23</f>
        <v>0</v>
      </c>
      <c r="I23" s="51"/>
      <c r="J23" s="61"/>
      <c r="K23" s="62"/>
    </row>
    <row r="24" spans="1:11" x14ac:dyDescent="0.25">
      <c r="A24" s="172" t="s">
        <v>22</v>
      </c>
      <c r="B24" s="173"/>
      <c r="C24" s="173"/>
      <c r="D24" s="63" t="s">
        <v>23</v>
      </c>
      <c r="E24" s="64"/>
      <c r="F24" s="65"/>
      <c r="G24" s="66">
        <f>B18+B19</f>
        <v>15377.49</v>
      </c>
      <c r="H24" s="60">
        <f t="shared" si="0"/>
        <v>0</v>
      </c>
      <c r="I24" s="51"/>
      <c r="J24" s="61"/>
      <c r="K24" s="62"/>
    </row>
    <row r="25" spans="1:11" x14ac:dyDescent="0.25">
      <c r="A25" s="67" t="s">
        <v>24</v>
      </c>
      <c r="B25" s="68"/>
      <c r="C25" s="69"/>
      <c r="D25" s="70" t="s">
        <v>23</v>
      </c>
      <c r="E25" s="71" t="s">
        <v>25</v>
      </c>
      <c r="F25" s="72"/>
      <c r="G25" s="60">
        <f>B18+B19</f>
        <v>15377.49</v>
      </c>
      <c r="H25" s="60">
        <f t="shared" si="0"/>
        <v>0</v>
      </c>
      <c r="I25" s="51"/>
      <c r="J25" s="61"/>
      <c r="K25" s="73"/>
    </row>
    <row r="26" spans="1:11" ht="25.15" customHeight="1" x14ac:dyDescent="0.25">
      <c r="A26" s="174" t="s">
        <v>64</v>
      </c>
      <c r="B26" s="175"/>
      <c r="C26" s="176"/>
      <c r="D26" s="74" t="s">
        <v>23</v>
      </c>
      <c r="E26" s="75" t="s">
        <v>21</v>
      </c>
      <c r="F26" s="76"/>
      <c r="G26" s="77">
        <v>1020</v>
      </c>
      <c r="H26" s="60">
        <f t="shared" si="0"/>
        <v>0</v>
      </c>
      <c r="I26" s="51"/>
      <c r="J26" s="78"/>
      <c r="K26" s="73"/>
    </row>
    <row r="27" spans="1:11" x14ac:dyDescent="0.25">
      <c r="A27" s="79" t="s">
        <v>27</v>
      </c>
      <c r="B27" s="80"/>
      <c r="C27" s="80"/>
      <c r="D27" s="81" t="s">
        <v>28</v>
      </c>
      <c r="E27" s="82" t="s">
        <v>21</v>
      </c>
      <c r="F27" s="83"/>
      <c r="G27" s="84">
        <f>B18+B19</f>
        <v>15377.49</v>
      </c>
      <c r="H27" s="85">
        <f t="shared" si="0"/>
        <v>0</v>
      </c>
      <c r="I27" s="51"/>
      <c r="J27" s="61"/>
      <c r="K27" s="73"/>
    </row>
    <row r="28" spans="1:11" x14ac:dyDescent="0.25">
      <c r="A28" s="177" t="s">
        <v>67</v>
      </c>
      <c r="B28" s="178"/>
      <c r="C28" s="179"/>
      <c r="D28" s="140" t="s">
        <v>61</v>
      </c>
      <c r="E28" s="82" t="s">
        <v>62</v>
      </c>
      <c r="F28" s="136"/>
      <c r="G28" s="84">
        <v>210</v>
      </c>
      <c r="H28" s="137">
        <f t="shared" si="0"/>
        <v>0</v>
      </c>
      <c r="I28" s="51"/>
      <c r="J28" s="61"/>
      <c r="K28" s="73"/>
    </row>
    <row r="29" spans="1:11" x14ac:dyDescent="0.25">
      <c r="A29" s="180" t="s">
        <v>50</v>
      </c>
      <c r="B29" s="181"/>
      <c r="C29" s="181"/>
      <c r="D29" s="138" t="s">
        <v>39</v>
      </c>
      <c r="E29" s="135"/>
      <c r="F29" s="136"/>
      <c r="G29" s="137">
        <v>8</v>
      </c>
      <c r="H29" s="137">
        <f t="shared" si="0"/>
        <v>0</v>
      </c>
      <c r="I29" s="51"/>
      <c r="J29" s="61"/>
      <c r="K29" s="73"/>
    </row>
    <row r="30" spans="1:11" x14ac:dyDescent="0.25">
      <c r="A30" s="180" t="s">
        <v>40</v>
      </c>
      <c r="B30" s="181"/>
      <c r="C30" s="182"/>
      <c r="D30" s="138" t="s">
        <v>8</v>
      </c>
      <c r="E30" s="86"/>
      <c r="F30" s="87"/>
      <c r="G30" s="88">
        <f>B16+6*B17</f>
        <v>2234.58</v>
      </c>
      <c r="H30" s="137">
        <f t="shared" ref="H30" si="1">F30*G30</f>
        <v>0</v>
      </c>
      <c r="I30" s="51"/>
      <c r="J30" s="61"/>
      <c r="K30" s="73"/>
    </row>
    <row r="31" spans="1:11" ht="15.75" thickBot="1" x14ac:dyDescent="0.3">
      <c r="A31" s="89"/>
      <c r="B31" s="90"/>
      <c r="C31" s="90"/>
      <c r="D31" s="90"/>
      <c r="E31" s="91"/>
      <c r="F31" s="91"/>
      <c r="G31" s="92" t="s">
        <v>29</v>
      </c>
      <c r="H31" s="93">
        <f>SUM(H23:H30)</f>
        <v>0</v>
      </c>
      <c r="I31" s="94"/>
      <c r="J31" s="95"/>
      <c r="K31" s="96"/>
    </row>
    <row r="32" spans="1:11" ht="15.75" thickBot="1" x14ac:dyDescent="0.3">
      <c r="A32" s="97"/>
      <c r="B32" s="98"/>
      <c r="C32" s="98"/>
      <c r="D32" s="98"/>
      <c r="E32" s="99"/>
      <c r="F32" s="94"/>
      <c r="G32" s="94"/>
      <c r="H32" s="94"/>
      <c r="I32" s="94"/>
      <c r="J32" s="95" t="s">
        <v>30</v>
      </c>
      <c r="K32" s="100" t="s">
        <v>31</v>
      </c>
    </row>
    <row r="33" spans="1:13" ht="15.75" thickBot="1" x14ac:dyDescent="0.3">
      <c r="A33" s="97"/>
      <c r="B33" s="98"/>
      <c r="C33" s="98"/>
      <c r="D33" s="98"/>
      <c r="E33" s="94"/>
      <c r="F33" s="94"/>
      <c r="G33" s="94"/>
      <c r="H33" s="94" t="s">
        <v>32</v>
      </c>
      <c r="I33" s="101" t="s">
        <v>18</v>
      </c>
      <c r="J33" s="102">
        <f>H31*0.2</f>
        <v>0</v>
      </c>
      <c r="K33" s="103">
        <f>H31*1.2</f>
        <v>0</v>
      </c>
    </row>
    <row r="34" spans="1:13" ht="15.75" thickBot="1" x14ac:dyDescent="0.3">
      <c r="A34" s="104"/>
      <c r="B34" s="105"/>
      <c r="C34" s="105"/>
      <c r="D34" s="105"/>
      <c r="E34" s="105"/>
      <c r="F34" s="106"/>
      <c r="G34" s="107"/>
      <c r="H34" s="107"/>
      <c r="I34" s="108"/>
      <c r="J34" s="109"/>
      <c r="K34" s="110"/>
    </row>
    <row r="35" spans="1:13" ht="15.75" thickBot="1" x14ac:dyDescent="0.3">
      <c r="A35" s="111"/>
      <c r="B35" s="112"/>
      <c r="C35" s="112"/>
      <c r="D35" s="112"/>
      <c r="E35" s="112"/>
      <c r="F35" s="113"/>
      <c r="G35" s="114"/>
      <c r="H35" s="115"/>
      <c r="I35" s="116"/>
      <c r="J35" s="117"/>
      <c r="K35" s="118"/>
    </row>
    <row r="36" spans="1:13" x14ac:dyDescent="0.25">
      <c r="A36" s="119" t="s">
        <v>33</v>
      </c>
      <c r="B36" s="120"/>
      <c r="C36" s="120"/>
      <c r="D36" s="120"/>
      <c r="E36" s="120"/>
      <c r="F36" s="120"/>
      <c r="G36" s="121"/>
      <c r="H36" s="121"/>
      <c r="I36" s="122"/>
      <c r="J36" s="121"/>
      <c r="K36" s="121"/>
      <c r="L36" s="123"/>
      <c r="M36" s="123"/>
    </row>
    <row r="37" spans="1:13" x14ac:dyDescent="0.25">
      <c r="A37" s="124" t="s">
        <v>34</v>
      </c>
      <c r="B37" s="125"/>
      <c r="C37" s="125"/>
      <c r="D37" s="125"/>
      <c r="E37" s="125"/>
      <c r="F37" s="125"/>
      <c r="G37" s="126"/>
      <c r="H37" s="126"/>
      <c r="I37" s="127"/>
      <c r="J37" s="128"/>
      <c r="K37" s="129"/>
      <c r="L37" s="123"/>
      <c r="M37" s="123"/>
    </row>
    <row r="38" spans="1:13" x14ac:dyDescent="0.25">
      <c r="A38" s="170" t="s">
        <v>35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</row>
    <row r="39" spans="1:13" x14ac:dyDescent="0.2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</row>
    <row r="40" spans="1:13" x14ac:dyDescent="0.25">
      <c r="F40" s="3"/>
      <c r="H40" s="3"/>
      <c r="J40" s="3"/>
      <c r="K40" s="3"/>
    </row>
    <row r="41" spans="1:13" x14ac:dyDescent="0.25">
      <c r="A41" s="130"/>
      <c r="B41" s="130"/>
      <c r="C41" s="131"/>
      <c r="D41" s="132"/>
      <c r="E41" s="132"/>
      <c r="F41" s="132"/>
      <c r="G41" s="133" t="s">
        <v>36</v>
      </c>
      <c r="H41" s="133"/>
      <c r="I41" s="133"/>
      <c r="J41" s="3"/>
      <c r="K41" s="3"/>
    </row>
    <row r="42" spans="1:13" x14ac:dyDescent="0.25">
      <c r="A42" s="171" t="s">
        <v>37</v>
      </c>
      <c r="B42" s="171"/>
      <c r="C42" s="171"/>
      <c r="D42" s="134"/>
      <c r="E42" s="134"/>
      <c r="F42" s="131"/>
      <c r="G42" s="133" t="s">
        <v>38</v>
      </c>
      <c r="H42" s="133"/>
      <c r="I42" s="133"/>
      <c r="J42" s="3"/>
      <c r="K42" s="3"/>
    </row>
  </sheetData>
  <mergeCells count="8">
    <mergeCell ref="A4:K4"/>
    <mergeCell ref="A38:M38"/>
    <mergeCell ref="A42:C42"/>
    <mergeCell ref="A24:C24"/>
    <mergeCell ref="A26:C26"/>
    <mergeCell ref="A28:C28"/>
    <mergeCell ref="A29:C29"/>
    <mergeCell ref="A30:C30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workbookViewId="0">
      <selection activeCell="A29" sqref="A29:C29"/>
    </sheetView>
  </sheetViews>
  <sheetFormatPr defaultRowHeight="15" x14ac:dyDescent="0.25"/>
  <cols>
    <col min="1" max="1" width="20" customWidth="1"/>
    <col min="2" max="2" width="10.7109375" customWidth="1"/>
    <col min="3" max="3" width="16.7109375" customWidth="1"/>
    <col min="4" max="5" width="10.7109375" customWidth="1"/>
    <col min="6" max="6" width="12.28515625" customWidth="1"/>
    <col min="7" max="7" width="10.7109375" customWidth="1"/>
    <col min="8" max="8" width="13.7109375" customWidth="1"/>
    <col min="9" max="9" width="10.7109375" customWidth="1"/>
    <col min="10" max="10" width="13.5703125" customWidth="1"/>
    <col min="11" max="11" width="13.42578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ht="27" customHeight="1" x14ac:dyDescent="0.25">
      <c r="A4" s="169" t="s">
        <v>66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</row>
    <row r="5" spans="1:11" x14ac:dyDescent="0.25">
      <c r="A5" s="5" t="s">
        <v>2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25">
      <c r="A8" s="7" t="s">
        <v>4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25">
      <c r="A10" s="4" t="s">
        <v>5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25">
      <c r="A11" s="8" t="s">
        <v>56</v>
      </c>
      <c r="B11" s="9"/>
      <c r="C11" s="10"/>
      <c r="D11" s="9"/>
      <c r="E11" s="10"/>
      <c r="F11" s="9"/>
      <c r="G11" s="4"/>
      <c r="H11" s="4"/>
      <c r="I11" s="4"/>
      <c r="J11" s="4"/>
      <c r="K11" s="3"/>
    </row>
    <row r="12" spans="1:11" ht="16.5" thickBot="1" x14ac:dyDescent="0.3">
      <c r="A12" s="11"/>
      <c r="B12" s="11"/>
      <c r="C12" s="11"/>
      <c r="D12" s="11"/>
      <c r="E12" s="11"/>
      <c r="F12" s="12"/>
      <c r="G12" s="11"/>
      <c r="H12" s="12"/>
      <c r="I12" s="11"/>
      <c r="J12" s="12"/>
      <c r="K12" s="12"/>
    </row>
    <row r="13" spans="1:11" x14ac:dyDescent="0.25">
      <c r="A13" s="13" t="s">
        <v>6</v>
      </c>
      <c r="B13" s="14"/>
      <c r="C13" s="15"/>
      <c r="D13" s="16" t="s">
        <v>57</v>
      </c>
      <c r="E13" s="15"/>
      <c r="F13" s="17"/>
      <c r="G13" s="15"/>
      <c r="H13" s="17"/>
      <c r="I13" s="15"/>
      <c r="J13" s="17"/>
      <c r="K13" s="18"/>
    </row>
    <row r="14" spans="1:11" x14ac:dyDescent="0.25">
      <c r="A14" s="8" t="s">
        <v>56</v>
      </c>
      <c r="B14" s="9"/>
      <c r="C14" s="9"/>
      <c r="D14" s="9" t="s">
        <v>65</v>
      </c>
      <c r="E14" s="9"/>
      <c r="F14" s="19"/>
      <c r="G14" s="9"/>
      <c r="H14" s="20"/>
      <c r="I14" s="20"/>
      <c r="J14" s="20"/>
      <c r="K14" s="21"/>
    </row>
    <row r="15" spans="1:11" ht="15.75" thickBot="1" x14ac:dyDescent="0.3">
      <c r="A15" s="22"/>
      <c r="B15" s="9"/>
      <c r="C15" s="9"/>
      <c r="D15" s="9"/>
      <c r="E15" s="9"/>
      <c r="F15" s="19"/>
      <c r="G15" s="9"/>
      <c r="H15" s="23"/>
      <c r="I15" s="24"/>
      <c r="J15" s="19"/>
      <c r="K15" s="25"/>
    </row>
    <row r="16" spans="1:11" x14ac:dyDescent="0.25">
      <c r="A16" s="26" t="s">
        <v>7</v>
      </c>
      <c r="B16" s="27">
        <v>2805</v>
      </c>
      <c r="C16" s="9" t="s">
        <v>8</v>
      </c>
      <c r="D16" s="9"/>
      <c r="E16" s="9"/>
      <c r="F16" s="19"/>
      <c r="G16" s="9"/>
      <c r="H16" s="23"/>
      <c r="I16" s="24"/>
      <c r="J16" s="19"/>
      <c r="K16" s="28"/>
    </row>
    <row r="17" spans="1:11" x14ac:dyDescent="0.25">
      <c r="A17" s="29" t="s">
        <v>9</v>
      </c>
      <c r="B17" s="30">
        <v>5.41</v>
      </c>
      <c r="C17" s="9" t="s">
        <v>8</v>
      </c>
      <c r="D17" s="9"/>
      <c r="E17" s="9"/>
      <c r="F17" s="19"/>
      <c r="G17" s="9"/>
      <c r="H17" s="19"/>
      <c r="I17" s="9"/>
      <c r="J17" s="31"/>
      <c r="K17" s="25"/>
    </row>
    <row r="18" spans="1:11" x14ac:dyDescent="0.25">
      <c r="A18" s="32" t="s">
        <v>10</v>
      </c>
      <c r="B18" s="33">
        <f>B16*B17</f>
        <v>15175.050000000001</v>
      </c>
      <c r="C18" s="9" t="s">
        <v>11</v>
      </c>
      <c r="D18" s="9"/>
      <c r="E18" s="9"/>
      <c r="F18" s="19"/>
      <c r="G18" s="9"/>
      <c r="H18" s="19"/>
      <c r="I18" s="9"/>
      <c r="J18" s="31"/>
      <c r="K18" s="25"/>
    </row>
    <row r="19" spans="1:11" ht="15.75" thickBot="1" x14ac:dyDescent="0.3">
      <c r="A19" s="34" t="s">
        <v>12</v>
      </c>
      <c r="B19" s="35">
        <v>450</v>
      </c>
      <c r="C19" s="22" t="s">
        <v>11</v>
      </c>
      <c r="D19" s="9"/>
      <c r="E19" s="9"/>
      <c r="F19" s="19"/>
      <c r="G19" s="9"/>
      <c r="H19" s="19"/>
      <c r="I19" s="9"/>
      <c r="J19" s="31"/>
      <c r="K19" s="25"/>
    </row>
    <row r="20" spans="1:11" ht="15.75" thickBot="1" x14ac:dyDescent="0.3">
      <c r="A20" s="36"/>
      <c r="B20" s="37"/>
      <c r="C20" s="9"/>
      <c r="D20" s="9"/>
      <c r="E20" s="9"/>
      <c r="F20" s="19"/>
      <c r="G20" s="9"/>
      <c r="H20" s="19"/>
      <c r="I20" s="9"/>
      <c r="J20" s="31"/>
      <c r="K20" s="25"/>
    </row>
    <row r="21" spans="1:11" ht="15.75" thickBot="1" x14ac:dyDescent="0.3">
      <c r="A21" s="36"/>
      <c r="B21" s="37"/>
      <c r="C21" s="9"/>
      <c r="D21" s="9"/>
      <c r="E21" s="9"/>
      <c r="F21" s="38" t="s">
        <v>13</v>
      </c>
      <c r="G21" s="39"/>
      <c r="H21" s="40" t="s">
        <v>14</v>
      </c>
      <c r="I21" s="41"/>
      <c r="J21" s="42"/>
      <c r="K21" s="43"/>
    </row>
    <row r="22" spans="1:11" ht="15.75" thickBot="1" x14ac:dyDescent="0.3">
      <c r="A22" s="44" t="s">
        <v>15</v>
      </c>
      <c r="B22" s="45"/>
      <c r="C22" s="46"/>
      <c r="D22" s="47" t="s">
        <v>16</v>
      </c>
      <c r="E22" s="48" t="s">
        <v>17</v>
      </c>
      <c r="F22" s="49" t="s">
        <v>18</v>
      </c>
      <c r="G22" s="48" t="s">
        <v>19</v>
      </c>
      <c r="H22" s="50" t="s">
        <v>18</v>
      </c>
      <c r="I22" s="51"/>
      <c r="J22" s="52"/>
      <c r="K22" s="25"/>
    </row>
    <row r="23" spans="1:11" x14ac:dyDescent="0.25">
      <c r="A23" s="53" t="s">
        <v>20</v>
      </c>
      <c r="B23" s="54"/>
      <c r="C23" s="55"/>
      <c r="D23" s="56" t="s">
        <v>8</v>
      </c>
      <c r="E23" s="57" t="s">
        <v>21</v>
      </c>
      <c r="F23" s="58"/>
      <c r="G23" s="59">
        <f>B17*2*3</f>
        <v>32.46</v>
      </c>
      <c r="H23" s="60">
        <f t="shared" ref="H23:H29" si="0">F23*G23</f>
        <v>0</v>
      </c>
      <c r="I23" s="51"/>
      <c r="J23" s="61"/>
      <c r="K23" s="62"/>
    </row>
    <row r="24" spans="1:11" x14ac:dyDescent="0.25">
      <c r="A24" s="172" t="s">
        <v>22</v>
      </c>
      <c r="B24" s="173"/>
      <c r="C24" s="173"/>
      <c r="D24" s="63" t="s">
        <v>23</v>
      </c>
      <c r="E24" s="64"/>
      <c r="F24" s="65"/>
      <c r="G24" s="66">
        <f>B18+B19</f>
        <v>15625.050000000001</v>
      </c>
      <c r="H24" s="60">
        <f t="shared" si="0"/>
        <v>0</v>
      </c>
      <c r="I24" s="51"/>
      <c r="J24" s="61"/>
      <c r="K24" s="62"/>
    </row>
    <row r="25" spans="1:11" x14ac:dyDescent="0.25">
      <c r="A25" s="67" t="s">
        <v>24</v>
      </c>
      <c r="B25" s="68"/>
      <c r="C25" s="69"/>
      <c r="D25" s="70" t="s">
        <v>23</v>
      </c>
      <c r="E25" s="71" t="s">
        <v>25</v>
      </c>
      <c r="F25" s="72"/>
      <c r="G25" s="60">
        <f>B18+B19</f>
        <v>15625.050000000001</v>
      </c>
      <c r="H25" s="60">
        <f t="shared" si="0"/>
        <v>0</v>
      </c>
      <c r="I25" s="51"/>
      <c r="J25" s="61"/>
      <c r="K25" s="73"/>
    </row>
    <row r="26" spans="1:11" ht="25.15" customHeight="1" x14ac:dyDescent="0.25">
      <c r="A26" s="174" t="s">
        <v>26</v>
      </c>
      <c r="B26" s="175"/>
      <c r="C26" s="176"/>
      <c r="D26" s="74" t="s">
        <v>23</v>
      </c>
      <c r="E26" s="75" t="s">
        <v>21</v>
      </c>
      <c r="F26" s="76"/>
      <c r="G26" s="77">
        <v>614</v>
      </c>
      <c r="H26" s="60">
        <f t="shared" si="0"/>
        <v>0</v>
      </c>
      <c r="I26" s="51"/>
      <c r="J26" s="78"/>
      <c r="K26" s="73"/>
    </row>
    <row r="27" spans="1:11" x14ac:dyDescent="0.25">
      <c r="A27" s="79" t="s">
        <v>27</v>
      </c>
      <c r="B27" s="80"/>
      <c r="C27" s="80"/>
      <c r="D27" s="81" t="s">
        <v>28</v>
      </c>
      <c r="E27" s="82" t="s">
        <v>21</v>
      </c>
      <c r="F27" s="83"/>
      <c r="G27" s="84">
        <f>B18+B19</f>
        <v>15625.050000000001</v>
      </c>
      <c r="H27" s="85">
        <f t="shared" si="0"/>
        <v>0</v>
      </c>
      <c r="I27" s="51"/>
      <c r="J27" s="61"/>
      <c r="K27" s="73"/>
    </row>
    <row r="28" spans="1:11" x14ac:dyDescent="0.25">
      <c r="A28" s="177" t="s">
        <v>67</v>
      </c>
      <c r="B28" s="178"/>
      <c r="C28" s="179"/>
      <c r="D28" s="140" t="s">
        <v>61</v>
      </c>
      <c r="E28" s="82" t="s">
        <v>62</v>
      </c>
      <c r="F28" s="136"/>
      <c r="G28" s="84">
        <v>310</v>
      </c>
      <c r="H28" s="137">
        <f t="shared" si="0"/>
        <v>0</v>
      </c>
      <c r="I28" s="51"/>
      <c r="J28" s="61"/>
      <c r="K28" s="73"/>
    </row>
    <row r="29" spans="1:11" x14ac:dyDescent="0.25">
      <c r="A29" s="180" t="s">
        <v>50</v>
      </c>
      <c r="B29" s="181"/>
      <c r="C29" s="181"/>
      <c r="D29" s="138" t="s">
        <v>39</v>
      </c>
      <c r="E29" s="135"/>
      <c r="F29" s="136"/>
      <c r="G29" s="137">
        <v>4</v>
      </c>
      <c r="H29" s="137">
        <f t="shared" si="0"/>
        <v>0</v>
      </c>
      <c r="I29" s="51"/>
      <c r="J29" s="61"/>
      <c r="K29" s="73"/>
    </row>
    <row r="30" spans="1:11" x14ac:dyDescent="0.25">
      <c r="A30" s="180" t="s">
        <v>40</v>
      </c>
      <c r="B30" s="181"/>
      <c r="C30" s="182"/>
      <c r="D30" s="138" t="s">
        <v>8</v>
      </c>
      <c r="E30" s="86"/>
      <c r="F30" s="87"/>
      <c r="G30" s="88">
        <f>B16+4*B17</f>
        <v>2826.64</v>
      </c>
      <c r="H30" s="137">
        <f t="shared" ref="H30" si="1">F30*G30</f>
        <v>0</v>
      </c>
      <c r="I30" s="51"/>
      <c r="J30" s="61"/>
      <c r="K30" s="73"/>
    </row>
    <row r="31" spans="1:11" ht="15.75" thickBot="1" x14ac:dyDescent="0.3">
      <c r="A31" s="89"/>
      <c r="B31" s="90"/>
      <c r="C31" s="90"/>
      <c r="D31" s="90"/>
      <c r="E31" s="91"/>
      <c r="F31" s="91"/>
      <c r="G31" s="92" t="s">
        <v>29</v>
      </c>
      <c r="H31" s="93">
        <f>SUM(H23:H30)</f>
        <v>0</v>
      </c>
      <c r="I31" s="94"/>
      <c r="J31" s="95"/>
      <c r="K31" s="96"/>
    </row>
    <row r="32" spans="1:11" ht="15.75" thickBot="1" x14ac:dyDescent="0.3">
      <c r="A32" s="97"/>
      <c r="B32" s="98"/>
      <c r="C32" s="98"/>
      <c r="D32" s="98"/>
      <c r="E32" s="99"/>
      <c r="F32" s="94"/>
      <c r="G32" s="94"/>
      <c r="H32" s="94"/>
      <c r="I32" s="94"/>
      <c r="J32" s="95" t="s">
        <v>30</v>
      </c>
      <c r="K32" s="100" t="s">
        <v>31</v>
      </c>
    </row>
    <row r="33" spans="1:13" ht="15.75" thickBot="1" x14ac:dyDescent="0.3">
      <c r="A33" s="97"/>
      <c r="B33" s="98"/>
      <c r="C33" s="98"/>
      <c r="D33" s="98"/>
      <c r="E33" s="94"/>
      <c r="F33" s="94"/>
      <c r="G33" s="94"/>
      <c r="H33" s="94" t="s">
        <v>32</v>
      </c>
      <c r="I33" s="101" t="s">
        <v>18</v>
      </c>
      <c r="J33" s="102">
        <f>H31*0.2</f>
        <v>0</v>
      </c>
      <c r="K33" s="103">
        <f>H31*1.2</f>
        <v>0</v>
      </c>
    </row>
    <row r="34" spans="1:13" ht="15.75" thickBot="1" x14ac:dyDescent="0.3">
      <c r="A34" s="104"/>
      <c r="B34" s="105"/>
      <c r="C34" s="105"/>
      <c r="D34" s="105"/>
      <c r="E34" s="105"/>
      <c r="F34" s="106"/>
      <c r="G34" s="107"/>
      <c r="H34" s="107"/>
      <c r="I34" s="108"/>
      <c r="J34" s="109"/>
      <c r="K34" s="110"/>
    </row>
    <row r="35" spans="1:13" ht="15.75" thickBot="1" x14ac:dyDescent="0.3">
      <c r="A35" s="111"/>
      <c r="B35" s="112"/>
      <c r="C35" s="112"/>
      <c r="D35" s="112"/>
      <c r="E35" s="112"/>
      <c r="F35" s="113"/>
      <c r="G35" s="114"/>
      <c r="H35" s="115"/>
      <c r="I35" s="116"/>
      <c r="J35" s="117"/>
      <c r="K35" s="118"/>
    </row>
    <row r="36" spans="1:13" x14ac:dyDescent="0.25">
      <c r="A36" s="119" t="s">
        <v>33</v>
      </c>
      <c r="B36" s="120"/>
      <c r="C36" s="120"/>
      <c r="D36" s="120"/>
      <c r="E36" s="120"/>
      <c r="F36" s="120"/>
      <c r="G36" s="121"/>
      <c r="H36" s="121"/>
      <c r="I36" s="122"/>
      <c r="J36" s="121"/>
      <c r="K36" s="121"/>
      <c r="L36" s="123"/>
      <c r="M36" s="123"/>
    </row>
    <row r="37" spans="1:13" x14ac:dyDescent="0.25">
      <c r="A37" s="124" t="s">
        <v>34</v>
      </c>
      <c r="B37" s="125"/>
      <c r="C37" s="125"/>
      <c r="D37" s="125"/>
      <c r="E37" s="125"/>
      <c r="F37" s="125"/>
      <c r="G37" s="126"/>
      <c r="H37" s="126"/>
      <c r="I37" s="127"/>
      <c r="J37" s="128"/>
      <c r="K37" s="129"/>
      <c r="L37" s="123"/>
      <c r="M37" s="123"/>
    </row>
    <row r="38" spans="1:13" x14ac:dyDescent="0.25">
      <c r="A38" s="170" t="s">
        <v>35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</row>
    <row r="39" spans="1:13" x14ac:dyDescent="0.25">
      <c r="A39" s="139"/>
      <c r="B39" s="139"/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</row>
    <row r="40" spans="1:13" x14ac:dyDescent="0.25">
      <c r="F40" s="3"/>
      <c r="H40" s="3"/>
      <c r="J40" s="3"/>
      <c r="K40" s="3"/>
    </row>
    <row r="41" spans="1:13" x14ac:dyDescent="0.25">
      <c r="A41" s="130"/>
      <c r="B41" s="130"/>
      <c r="C41" s="131"/>
      <c r="D41" s="132"/>
      <c r="E41" s="132"/>
      <c r="F41" s="132"/>
      <c r="G41" s="133" t="s">
        <v>36</v>
      </c>
      <c r="H41" s="133"/>
      <c r="I41" s="133"/>
      <c r="J41" s="3"/>
      <c r="K41" s="3"/>
    </row>
    <row r="42" spans="1:13" x14ac:dyDescent="0.25">
      <c r="A42" s="171" t="s">
        <v>37</v>
      </c>
      <c r="B42" s="171"/>
      <c r="C42" s="171"/>
      <c r="D42" s="134"/>
      <c r="E42" s="134"/>
      <c r="F42" s="131"/>
      <c r="G42" s="133" t="s">
        <v>38</v>
      </c>
      <c r="H42" s="133"/>
      <c r="I42" s="133"/>
      <c r="J42" s="3"/>
      <c r="K42" s="3"/>
    </row>
  </sheetData>
  <mergeCells count="8">
    <mergeCell ref="A4:K4"/>
    <mergeCell ref="A38:M38"/>
    <mergeCell ref="A42:C42"/>
    <mergeCell ref="A24:C24"/>
    <mergeCell ref="A26:C26"/>
    <mergeCell ref="A28:C28"/>
    <mergeCell ref="A29:C29"/>
    <mergeCell ref="A30:C30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workbookViewId="0">
      <selection activeCell="D11" sqref="D11"/>
    </sheetView>
  </sheetViews>
  <sheetFormatPr defaultRowHeight="15" x14ac:dyDescent="0.25"/>
  <cols>
    <col min="1" max="1" width="3.7109375" style="141" customWidth="1"/>
    <col min="2" max="2" width="4.28515625" style="141" customWidth="1"/>
    <col min="3" max="3" width="11.28515625" style="141" customWidth="1"/>
    <col min="4" max="4" width="6.7109375" style="141" customWidth="1"/>
    <col min="5" max="5" width="22" style="141" customWidth="1"/>
    <col min="6" max="8" width="11.28515625" style="141" customWidth="1"/>
    <col min="9" max="9" width="14.28515625" style="141" customWidth="1"/>
    <col min="10" max="10" width="15.140625" style="141" customWidth="1"/>
    <col min="11" max="16384" width="9.140625" style="141"/>
  </cols>
  <sheetData>
    <row r="1" spans="1:11" x14ac:dyDescent="0.25">
      <c r="A1" s="184" t="s">
        <v>0</v>
      </c>
      <c r="B1" s="184"/>
      <c r="C1" s="184"/>
      <c r="D1"/>
      <c r="E1"/>
      <c r="F1"/>
      <c r="G1"/>
      <c r="H1"/>
      <c r="I1"/>
      <c r="J1"/>
      <c r="K1"/>
    </row>
    <row r="2" spans="1:11" ht="29.25" customHeight="1" x14ac:dyDescent="0.25">
      <c r="A2" s="169" t="s">
        <v>66</v>
      </c>
      <c r="B2" s="169"/>
      <c r="C2" s="169"/>
      <c r="D2" s="169"/>
      <c r="E2" s="169"/>
      <c r="F2" s="169"/>
      <c r="G2" s="169"/>
      <c r="H2" s="169"/>
      <c r="I2" s="169"/>
      <c r="J2" s="169"/>
      <c r="K2" s="168"/>
    </row>
    <row r="3" spans="1:11" ht="15.75" thickBot="1" x14ac:dyDescent="0.3">
      <c r="A3" s="9"/>
      <c r="B3" s="183"/>
      <c r="C3" s="183"/>
      <c r="D3" s="183"/>
      <c r="E3" s="183"/>
      <c r="F3" s="183"/>
      <c r="G3" s="183"/>
      <c r="H3" s="183"/>
      <c r="I3" s="183"/>
    </row>
    <row r="4" spans="1:11" ht="32.450000000000003" customHeight="1" thickBot="1" x14ac:dyDescent="0.3">
      <c r="B4" s="142" t="s">
        <v>41</v>
      </c>
      <c r="C4" s="143" t="s">
        <v>42</v>
      </c>
      <c r="D4" s="143" t="s">
        <v>43</v>
      </c>
      <c r="E4" s="143" t="s">
        <v>58</v>
      </c>
      <c r="F4" s="144" t="s">
        <v>44</v>
      </c>
      <c r="G4" s="144" t="s">
        <v>45</v>
      </c>
      <c r="H4" s="145" t="s">
        <v>46</v>
      </c>
      <c r="I4" s="146" t="s">
        <v>47</v>
      </c>
      <c r="J4" s="147" t="s">
        <v>48</v>
      </c>
    </row>
    <row r="5" spans="1:11" x14ac:dyDescent="0.25">
      <c r="B5" s="148">
        <v>1</v>
      </c>
      <c r="C5" s="149" t="s">
        <v>51</v>
      </c>
      <c r="D5" s="150" t="s">
        <v>53</v>
      </c>
      <c r="E5" s="151" t="s">
        <v>59</v>
      </c>
      <c r="F5" s="150">
        <v>8.9999999999999993E-3</v>
      </c>
      <c r="G5" s="150">
        <v>10.25</v>
      </c>
      <c r="H5" s="150">
        <v>2.1930000000000001</v>
      </c>
      <c r="I5" s="152">
        <f>'2523'!H31</f>
        <v>0</v>
      </c>
      <c r="J5" s="153">
        <f>I5*1.2</f>
        <v>0</v>
      </c>
    </row>
    <row r="6" spans="1:11" ht="15.75" thickBot="1" x14ac:dyDescent="0.3">
      <c r="B6" s="154">
        <v>2</v>
      </c>
      <c r="C6" s="155" t="s">
        <v>52</v>
      </c>
      <c r="D6" s="156" t="s">
        <v>53</v>
      </c>
      <c r="E6" s="157" t="s">
        <v>60</v>
      </c>
      <c r="F6" s="156">
        <v>0.78</v>
      </c>
      <c r="G6" s="156">
        <v>9.9719999999999995</v>
      </c>
      <c r="H6" s="158">
        <v>2.8050000000000002</v>
      </c>
      <c r="I6" s="159">
        <f>'2513'!H31</f>
        <v>0</v>
      </c>
      <c r="J6" s="160">
        <f t="shared" ref="J6" si="0">I6*1.2</f>
        <v>0</v>
      </c>
    </row>
    <row r="7" spans="1:11" ht="15.75" thickBot="1" x14ac:dyDescent="0.3">
      <c r="B7" s="161"/>
      <c r="C7" s="162" t="s">
        <v>49</v>
      </c>
      <c r="D7" s="162"/>
      <c r="E7" s="162"/>
      <c r="F7" s="162"/>
      <c r="G7" s="163"/>
      <c r="H7" s="164">
        <f>SUM(H5:H6)</f>
        <v>4.9980000000000002</v>
      </c>
      <c r="I7" s="165">
        <f>SUM(I5:I6)</f>
        <v>0</v>
      </c>
      <c r="J7" s="166">
        <f>SUM(J5:J6)</f>
        <v>0</v>
      </c>
    </row>
    <row r="9" spans="1:11" x14ac:dyDescent="0.25">
      <c r="I9" s="167"/>
    </row>
    <row r="10" spans="1:11" x14ac:dyDescent="0.25">
      <c r="I10" s="167"/>
    </row>
  </sheetData>
  <mergeCells count="3">
    <mergeCell ref="B3:I3"/>
    <mergeCell ref="A1:C1"/>
    <mergeCell ref="A2:J2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2523</vt:lpstr>
      <vt:lpstr>2513</vt:lpstr>
      <vt:lpstr>ZC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Daniš Martin</cp:lastModifiedBy>
  <cp:lastPrinted>2019-03-13T08:27:48Z</cp:lastPrinted>
  <dcterms:created xsi:type="dcterms:W3CDTF">2018-05-11T08:20:24Z</dcterms:created>
  <dcterms:modified xsi:type="dcterms:W3CDTF">2019-06-03T07:33:49Z</dcterms:modified>
</cp:coreProperties>
</file>